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data" ContentType="application/vnd.openxmlformats-officedocument.model+data"/>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726"/>
  <workbookPr filterPrivacy="1" saveExternalLinkValues="0" updateLinks="never" codeName="ThisWorkbook" autoCompressPictures="0"/>
  <bookViews>
    <workbookView xWindow="0" yWindow="0" windowWidth="19200" windowHeight="11370" tabRatio="612"/>
  </bookViews>
  <sheets>
    <sheet name="Cover" sheetId="2118" r:id="rId1"/>
    <sheet name="Contents" sheetId="2129" r:id="rId2"/>
    <sheet name="General Information" sheetId="2130" r:id="rId3"/>
    <sheet name="Exchanges" sheetId="2131" r:id="rId4"/>
    <sheet name="Sources" sheetId="2133" r:id="rId5"/>
    <sheet name="Mineral Use Compiled" sheetId="2120" r:id="rId6"/>
    <sheet name="Corr_Activity_Minerals_to_EPA" sheetId="2148" r:id="rId7"/>
    <sheet name="Corr_ElemFlows_Minerals_to_EPA" sheetId="2126" r:id="rId8"/>
    <sheet name="Sector Output" sheetId="2146" r:id="rId9"/>
    <sheet name="Commodity Output &amp; Imports" sheetId="2151" r:id="rId10"/>
    <sheet name="Activities" sheetId="2135" r:id="rId11"/>
    <sheet name="Export" sheetId="2134" r:id="rId12"/>
    <sheet name="dropdowns" sheetId="2105" state="hidden" r:id="rId13"/>
  </sheets>
  <externalReferences>
    <externalReference r:id="rId14"/>
  </externalReferences>
  <definedNames>
    <definedName name="_xlnm._FilterDatabase" localSheetId="9" hidden="1">'Commodity Output &amp; Imports'!$B$5:$J$394</definedName>
    <definedName name="_xlnm._FilterDatabase" localSheetId="7" hidden="1">Corr_ElemFlows_Minerals_to_EPA!$B$4:$D$21</definedName>
    <definedName name="_xlnm._FilterDatabase" localSheetId="3" hidden="1">Exchanges!$B$5:$Z$53</definedName>
    <definedName name="_xlnm._FilterDatabase" localSheetId="11" hidden="1">Export!$A$1:$X$1860</definedName>
    <definedName name="_xlnm._FilterDatabase" localSheetId="5" hidden="1">'Mineral Use Compiled'!$B$5:$T$82</definedName>
    <definedName name="_xlnm._FilterDatabase" localSheetId="8" hidden="1">'Sector Output'!$B$5:$O$394</definedName>
    <definedName name="_xlcn.LinkedTable_Table11" hidden="1">Cover!$A$4:$H$3550</definedName>
    <definedName name="_xlcn.LinkedTable_Table21" hidden="1">Contents!$A$4:$F$1799</definedName>
    <definedName name="Flowtype" localSheetId="1">Exchanges!#REF!</definedName>
    <definedName name="Flowtype" localSheetId="8">#REF!</definedName>
    <definedName name="Flowtype">#REF!</definedName>
    <definedName name="Flowtypes" localSheetId="1">Exchanges!#REF!</definedName>
    <definedName name="Flowtypes" localSheetId="8">#REF!</definedName>
    <definedName name="Flowtypes">#REF!</definedName>
    <definedName name="Level_of_Resolution">'[1]General information'!$C$31:$C$36</definedName>
  </definedNames>
  <calcPr calcId="171027" concurrentCalc="0"/>
  <extLst>
    <ext xmlns:x14="http://schemas.microsoft.com/office/spreadsheetml/2009/9/main" uri="{79F54976-1DA5-4618-B147-4CDE4B953A38}">
      <x14:workbookPr defaultImageDpi="32767"/>
    </ext>
    <ext xmlns:x15="http://schemas.microsoft.com/office/spreadsheetml/2010/11/main" uri="{FCE2AD5D-F65C-4FA6-A056-5C36A1767C68}">
      <x15:dataModel>
        <x15:modelTables>
          <x15:modelTable id="Table1-20e9df4c-8f91-44dc-ad3d-4cf22984fef5" name="Table1" connection="LinkedTable_Table1"/>
          <x15:modelTable id="Table2-41f0df97-fc9a-413a-b3f1-c99e5ace2ab3" name="Table2" connection="LinkedTable_Table2"/>
        </x15:modelTables>
      </x15:dataModel>
    </ext>
    <ext xmlns:mx="http://schemas.microsoft.com/office/mac/excel/2008/main" uri="{7523E5D3-25F3-A5E0-1632-64F254C22452}">
      <mx:ArchID Flags="2"/>
    </ext>
  </extLst>
</workbook>
</file>

<file path=xl/calcChain.xml><?xml version="1.0" encoding="utf-8"?>
<calcChain xmlns="http://schemas.openxmlformats.org/spreadsheetml/2006/main">
  <c r="W3" i="2134" l="1"/>
  <c r="W4" i="2134"/>
  <c r="W5" i="2134"/>
  <c r="W6" i="2134"/>
  <c r="W7" i="2134"/>
  <c r="W8" i="2134"/>
  <c r="W9" i="2134"/>
  <c r="W10" i="2134"/>
  <c r="W11" i="2134"/>
  <c r="W12" i="2134"/>
  <c r="W13" i="2134"/>
  <c r="W14" i="2134"/>
  <c r="W15" i="2134"/>
  <c r="W16" i="2134"/>
  <c r="W17" i="2134"/>
  <c r="W18" i="2134"/>
  <c r="W19" i="2134"/>
  <c r="W20" i="2134"/>
  <c r="W21" i="2134"/>
  <c r="W22" i="2134"/>
  <c r="W23" i="2134"/>
  <c r="W24" i="2134"/>
  <c r="W25" i="2134"/>
  <c r="W26" i="2134"/>
  <c r="W27" i="2134"/>
  <c r="W28" i="2134"/>
  <c r="W29" i="2134"/>
  <c r="W30" i="2134"/>
  <c r="W31" i="2134"/>
  <c r="W32" i="2134"/>
  <c r="W33" i="2134"/>
  <c r="W34" i="2134"/>
  <c r="W35" i="2134"/>
  <c r="W36" i="2134"/>
  <c r="W37" i="2134"/>
  <c r="W38" i="2134"/>
  <c r="W39" i="2134"/>
  <c r="W40" i="2134"/>
  <c r="W41" i="2134"/>
  <c r="W42" i="2134"/>
  <c r="W43" i="2134"/>
  <c r="W44" i="2134"/>
  <c r="W45" i="2134"/>
  <c r="W46" i="2134"/>
  <c r="W47" i="2134"/>
  <c r="W48" i="2134"/>
  <c r="W49" i="2134"/>
  <c r="W2" i="2134"/>
  <c r="B3" i="2134"/>
  <c r="B4" i="2134"/>
  <c r="B5" i="2134"/>
  <c r="B6" i="2134"/>
  <c r="B7" i="2134"/>
  <c r="B8" i="2134"/>
  <c r="B9" i="2134"/>
  <c r="B10" i="2134"/>
  <c r="B11" i="2134"/>
  <c r="B12" i="2134"/>
  <c r="B13" i="2134"/>
  <c r="B14" i="2134"/>
  <c r="B15" i="2134"/>
  <c r="B16" i="2134"/>
  <c r="B17" i="2134"/>
  <c r="B18" i="2134"/>
  <c r="B19" i="2134"/>
  <c r="B20" i="2134"/>
  <c r="B21" i="2134"/>
  <c r="B22" i="2134"/>
  <c r="B23" i="2134"/>
  <c r="B24" i="2134"/>
  <c r="B25" i="2134"/>
  <c r="B26" i="2134"/>
  <c r="B27" i="2134"/>
  <c r="B28" i="2134"/>
  <c r="B29" i="2134"/>
  <c r="B30" i="2134"/>
  <c r="B31" i="2134"/>
  <c r="B32" i="2134"/>
  <c r="B33" i="2134"/>
  <c r="B34" i="2134"/>
  <c r="B35" i="2134"/>
  <c r="B36" i="2134"/>
  <c r="B37" i="2134"/>
  <c r="B38" i="2134"/>
  <c r="B39" i="2134"/>
  <c r="B40" i="2134"/>
  <c r="B41" i="2134"/>
  <c r="B42" i="2134"/>
  <c r="B43" i="2134"/>
  <c r="B44" i="2134"/>
  <c r="B45" i="2134"/>
  <c r="B46" i="2134"/>
  <c r="B47" i="2134"/>
  <c r="B48" i="2134"/>
  <c r="B49" i="2134"/>
  <c r="B2" i="2134"/>
  <c r="H7" i="2146"/>
  <c r="H8" i="2146"/>
  <c r="H9" i="2146"/>
  <c r="H10" i="2146"/>
  <c r="H11" i="2146"/>
  <c r="H12" i="2146"/>
  <c r="H13" i="2146"/>
  <c r="H14" i="2146"/>
  <c r="H15" i="2146"/>
  <c r="H16" i="2146"/>
  <c r="H17" i="2146"/>
  <c r="H18" i="2146"/>
  <c r="H19" i="2146"/>
  <c r="H20" i="2146"/>
  <c r="H21" i="2146"/>
  <c r="H22" i="2146"/>
  <c r="H23" i="2146"/>
  <c r="H24" i="2146"/>
  <c r="H25" i="2146"/>
  <c r="H26" i="2146"/>
  <c r="H27" i="2146"/>
  <c r="H28" i="2146"/>
  <c r="H29" i="2146"/>
  <c r="H30" i="2146"/>
  <c r="H31" i="2146"/>
  <c r="H32" i="2146"/>
  <c r="H33" i="2146"/>
  <c r="H34" i="2146"/>
  <c r="H35" i="2146"/>
  <c r="H36" i="2146"/>
  <c r="H37" i="2146"/>
  <c r="H38" i="2146"/>
  <c r="H39" i="2146"/>
  <c r="H40" i="2146"/>
  <c r="H41" i="2146"/>
  <c r="H42" i="2146"/>
  <c r="H43" i="2146"/>
  <c r="H44" i="2146"/>
  <c r="H45" i="2146"/>
  <c r="H46" i="2146"/>
  <c r="H47" i="2146"/>
  <c r="H48" i="2146"/>
  <c r="H49" i="2146"/>
  <c r="H50" i="2146"/>
  <c r="H51" i="2146"/>
  <c r="H52" i="2146"/>
  <c r="H53" i="2146"/>
  <c r="H54" i="2146"/>
  <c r="H55" i="2146"/>
  <c r="H56" i="2146"/>
  <c r="H57" i="2146"/>
  <c r="H58" i="2146"/>
  <c r="H59" i="2146"/>
  <c r="H60" i="2146"/>
  <c r="H61" i="2146"/>
  <c r="H62" i="2146"/>
  <c r="H63" i="2146"/>
  <c r="H64" i="2146"/>
  <c r="H65" i="2146"/>
  <c r="H66" i="2146"/>
  <c r="H67" i="2146"/>
  <c r="H68" i="2146"/>
  <c r="H69" i="2146"/>
  <c r="H70" i="2146"/>
  <c r="H71" i="2146"/>
  <c r="H72" i="2146"/>
  <c r="H73" i="2146"/>
  <c r="H74" i="2146"/>
  <c r="H75" i="2146"/>
  <c r="H76" i="2146"/>
  <c r="H77" i="2146"/>
  <c r="H78" i="2146"/>
  <c r="H79" i="2146"/>
  <c r="H80" i="2146"/>
  <c r="H81" i="2146"/>
  <c r="H82" i="2146"/>
  <c r="H83" i="2146"/>
  <c r="H84" i="2146"/>
  <c r="H85" i="2146"/>
  <c r="H86" i="2146"/>
  <c r="H87" i="2146"/>
  <c r="H88" i="2146"/>
  <c r="H89" i="2146"/>
  <c r="H90" i="2146"/>
  <c r="H91" i="2146"/>
  <c r="H92" i="2146"/>
  <c r="H93" i="2146"/>
  <c r="H94" i="2146"/>
  <c r="H95" i="2146"/>
  <c r="H96" i="2146"/>
  <c r="H97" i="2146"/>
  <c r="H98" i="2146"/>
  <c r="H99" i="2146"/>
  <c r="H100" i="2146"/>
  <c r="H101" i="2146"/>
  <c r="H102" i="2146"/>
  <c r="H103" i="2146"/>
  <c r="H104" i="2146"/>
  <c r="H105" i="2146"/>
  <c r="H106" i="2146"/>
  <c r="H107" i="2146"/>
  <c r="H108" i="2146"/>
  <c r="H109" i="2146"/>
  <c r="H110" i="2146"/>
  <c r="H111" i="2146"/>
  <c r="H112" i="2146"/>
  <c r="H113" i="2146"/>
  <c r="H114" i="2146"/>
  <c r="H115" i="2146"/>
  <c r="H116" i="2146"/>
  <c r="H117" i="2146"/>
  <c r="H118" i="2146"/>
  <c r="H119" i="2146"/>
  <c r="H120" i="2146"/>
  <c r="H121" i="2146"/>
  <c r="H122" i="2146"/>
  <c r="H123" i="2146"/>
  <c r="H124" i="2146"/>
  <c r="H125" i="2146"/>
  <c r="H126" i="2146"/>
  <c r="H127" i="2146"/>
  <c r="H128" i="2146"/>
  <c r="H129" i="2146"/>
  <c r="H130" i="2146"/>
  <c r="H131" i="2146"/>
  <c r="H132" i="2146"/>
  <c r="H133" i="2146"/>
  <c r="H134" i="2146"/>
  <c r="H135" i="2146"/>
  <c r="H136" i="2146"/>
  <c r="H137" i="2146"/>
  <c r="H138" i="2146"/>
  <c r="H139" i="2146"/>
  <c r="H140" i="2146"/>
  <c r="H141" i="2146"/>
  <c r="H142" i="2146"/>
  <c r="H143" i="2146"/>
  <c r="H144" i="2146"/>
  <c r="H145" i="2146"/>
  <c r="H146" i="2146"/>
  <c r="H147" i="2146"/>
  <c r="H148" i="2146"/>
  <c r="H149" i="2146"/>
  <c r="H150" i="2146"/>
  <c r="H151" i="2146"/>
  <c r="H152" i="2146"/>
  <c r="H153" i="2146"/>
  <c r="H154" i="2146"/>
  <c r="H155" i="2146"/>
  <c r="H156" i="2146"/>
  <c r="H157" i="2146"/>
  <c r="H158" i="2146"/>
  <c r="H159" i="2146"/>
  <c r="H160" i="2146"/>
  <c r="H161" i="2146"/>
  <c r="H162" i="2146"/>
  <c r="H163" i="2146"/>
  <c r="H164" i="2146"/>
  <c r="H165" i="2146"/>
  <c r="H166" i="2146"/>
  <c r="H167" i="2146"/>
  <c r="H168" i="2146"/>
  <c r="H169" i="2146"/>
  <c r="H170" i="2146"/>
  <c r="H171" i="2146"/>
  <c r="H172" i="2146"/>
  <c r="H173" i="2146"/>
  <c r="H174" i="2146"/>
  <c r="H175" i="2146"/>
  <c r="H176" i="2146"/>
  <c r="H177" i="2146"/>
  <c r="H178" i="2146"/>
  <c r="H179" i="2146"/>
  <c r="H180" i="2146"/>
  <c r="H181" i="2146"/>
  <c r="H182" i="2146"/>
  <c r="H183" i="2146"/>
  <c r="H184" i="2146"/>
  <c r="H185" i="2146"/>
  <c r="H186" i="2146"/>
  <c r="H187" i="2146"/>
  <c r="H188" i="2146"/>
  <c r="H189" i="2146"/>
  <c r="H190" i="2146"/>
  <c r="H191" i="2146"/>
  <c r="H192" i="2146"/>
  <c r="H193" i="2146"/>
  <c r="H194" i="2146"/>
  <c r="H195" i="2146"/>
  <c r="H196" i="2146"/>
  <c r="H197" i="2146"/>
  <c r="H198" i="2146"/>
  <c r="H199" i="2146"/>
  <c r="H200" i="2146"/>
  <c r="H201" i="2146"/>
  <c r="H202" i="2146"/>
  <c r="H203" i="2146"/>
  <c r="H204" i="2146"/>
  <c r="H205" i="2146"/>
  <c r="H206" i="2146"/>
  <c r="H207" i="2146"/>
  <c r="H208" i="2146"/>
  <c r="H209" i="2146"/>
  <c r="H210" i="2146"/>
  <c r="H211" i="2146"/>
  <c r="H212" i="2146"/>
  <c r="H213" i="2146"/>
  <c r="H214" i="2146"/>
  <c r="H215" i="2146"/>
  <c r="H216" i="2146"/>
  <c r="H217" i="2146"/>
  <c r="H218" i="2146"/>
  <c r="H219" i="2146"/>
  <c r="H220" i="2146"/>
  <c r="H221" i="2146"/>
  <c r="H222" i="2146"/>
  <c r="H223" i="2146"/>
  <c r="H224" i="2146"/>
  <c r="H225" i="2146"/>
  <c r="H226" i="2146"/>
  <c r="H227" i="2146"/>
  <c r="H228" i="2146"/>
  <c r="H229" i="2146"/>
  <c r="H230" i="2146"/>
  <c r="H231" i="2146"/>
  <c r="H232" i="2146"/>
  <c r="H233" i="2146"/>
  <c r="H234" i="2146"/>
  <c r="H235" i="2146"/>
  <c r="H236" i="2146"/>
  <c r="H237" i="2146"/>
  <c r="H238" i="2146"/>
  <c r="H239" i="2146"/>
  <c r="H240" i="2146"/>
  <c r="H241" i="2146"/>
  <c r="H242" i="2146"/>
  <c r="H243" i="2146"/>
  <c r="H244" i="2146"/>
  <c r="H245" i="2146"/>
  <c r="H246" i="2146"/>
  <c r="H247" i="2146"/>
  <c r="H248" i="2146"/>
  <c r="H249" i="2146"/>
  <c r="H250" i="2146"/>
  <c r="H251" i="2146"/>
  <c r="H252" i="2146"/>
  <c r="H253" i="2146"/>
  <c r="H254" i="2146"/>
  <c r="H255" i="2146"/>
  <c r="H256" i="2146"/>
  <c r="H257" i="2146"/>
  <c r="H258" i="2146"/>
  <c r="H259" i="2146"/>
  <c r="H260" i="2146"/>
  <c r="H261" i="2146"/>
  <c r="H262" i="2146"/>
  <c r="H263" i="2146"/>
  <c r="H264" i="2146"/>
  <c r="H265" i="2146"/>
  <c r="H266" i="2146"/>
  <c r="H267" i="2146"/>
  <c r="H268" i="2146"/>
  <c r="H269" i="2146"/>
  <c r="H270" i="2146"/>
  <c r="H271" i="2146"/>
  <c r="H272" i="2146"/>
  <c r="H273" i="2146"/>
  <c r="H274" i="2146"/>
  <c r="H275" i="2146"/>
  <c r="H276" i="2146"/>
  <c r="H277" i="2146"/>
  <c r="H278" i="2146"/>
  <c r="H279" i="2146"/>
  <c r="H280" i="2146"/>
  <c r="H281" i="2146"/>
  <c r="H282" i="2146"/>
  <c r="H283" i="2146"/>
  <c r="H284" i="2146"/>
  <c r="H285" i="2146"/>
  <c r="H286" i="2146"/>
  <c r="H287" i="2146"/>
  <c r="H288" i="2146"/>
  <c r="H289" i="2146"/>
  <c r="H290" i="2146"/>
  <c r="H291" i="2146"/>
  <c r="H292" i="2146"/>
  <c r="H293" i="2146"/>
  <c r="H294" i="2146"/>
  <c r="H295" i="2146"/>
  <c r="H296" i="2146"/>
  <c r="H297" i="2146"/>
  <c r="H298" i="2146"/>
  <c r="H299" i="2146"/>
  <c r="H300" i="2146"/>
  <c r="H301" i="2146"/>
  <c r="H302" i="2146"/>
  <c r="H303" i="2146"/>
  <c r="H304" i="2146"/>
  <c r="H305" i="2146"/>
  <c r="H306" i="2146"/>
  <c r="H307" i="2146"/>
  <c r="H308" i="2146"/>
  <c r="H309" i="2146"/>
  <c r="H310" i="2146"/>
  <c r="H311" i="2146"/>
  <c r="H312" i="2146"/>
  <c r="H313" i="2146"/>
  <c r="H314" i="2146"/>
  <c r="H315" i="2146"/>
  <c r="H316" i="2146"/>
  <c r="H317" i="2146"/>
  <c r="H318" i="2146"/>
  <c r="H319" i="2146"/>
  <c r="H320" i="2146"/>
  <c r="H321" i="2146"/>
  <c r="H322" i="2146"/>
  <c r="H323" i="2146"/>
  <c r="H324" i="2146"/>
  <c r="H325" i="2146"/>
  <c r="H326" i="2146"/>
  <c r="H327" i="2146"/>
  <c r="H328" i="2146"/>
  <c r="H329" i="2146"/>
  <c r="H330" i="2146"/>
  <c r="H331" i="2146"/>
  <c r="H332" i="2146"/>
  <c r="H333" i="2146"/>
  <c r="H334" i="2146"/>
  <c r="H335" i="2146"/>
  <c r="H336" i="2146"/>
  <c r="H337" i="2146"/>
  <c r="H338" i="2146"/>
  <c r="H339" i="2146"/>
  <c r="H340" i="2146"/>
  <c r="H341" i="2146"/>
  <c r="H342" i="2146"/>
  <c r="H343" i="2146"/>
  <c r="H344" i="2146"/>
  <c r="H345" i="2146"/>
  <c r="H346" i="2146"/>
  <c r="H347" i="2146"/>
  <c r="H348" i="2146"/>
  <c r="H349" i="2146"/>
  <c r="H350" i="2146"/>
  <c r="H351" i="2146"/>
  <c r="H352" i="2146"/>
  <c r="H353" i="2146"/>
  <c r="H354" i="2146"/>
  <c r="H355" i="2146"/>
  <c r="H356" i="2146"/>
  <c r="H357" i="2146"/>
  <c r="H358" i="2146"/>
  <c r="H359" i="2146"/>
  <c r="H360" i="2146"/>
  <c r="H361" i="2146"/>
  <c r="H362" i="2146"/>
  <c r="H363" i="2146"/>
  <c r="H364" i="2146"/>
  <c r="H365" i="2146"/>
  <c r="H366" i="2146"/>
  <c r="H367" i="2146"/>
  <c r="H368" i="2146"/>
  <c r="H369" i="2146"/>
  <c r="H370" i="2146"/>
  <c r="H371" i="2146"/>
  <c r="H372" i="2146"/>
  <c r="H373" i="2146"/>
  <c r="H374" i="2146"/>
  <c r="H375" i="2146"/>
  <c r="H376" i="2146"/>
  <c r="H377" i="2146"/>
  <c r="H378" i="2146"/>
  <c r="H379" i="2146"/>
  <c r="H380" i="2146"/>
  <c r="H381" i="2146"/>
  <c r="H382" i="2146"/>
  <c r="H383" i="2146"/>
  <c r="H384" i="2146"/>
  <c r="H385" i="2146"/>
  <c r="H386" i="2146"/>
  <c r="H387" i="2146"/>
  <c r="H388" i="2146"/>
  <c r="H389" i="2146"/>
  <c r="H390" i="2146"/>
  <c r="H391" i="2146"/>
  <c r="H392" i="2146"/>
  <c r="H393" i="2146"/>
  <c r="H394" i="2146"/>
  <c r="H6" i="2146"/>
  <c r="I7" i="2146"/>
  <c r="I8" i="2146"/>
  <c r="I9" i="2146"/>
  <c r="I10" i="2146"/>
  <c r="I11" i="2146"/>
  <c r="I12" i="2146"/>
  <c r="I13" i="2146"/>
  <c r="I14" i="2146"/>
  <c r="I15" i="2146"/>
  <c r="I16" i="2146"/>
  <c r="I17" i="2146"/>
  <c r="I18" i="2146"/>
  <c r="I19" i="2146"/>
  <c r="I20" i="2146"/>
  <c r="I21" i="2146"/>
  <c r="I22" i="2146"/>
  <c r="I23" i="2146"/>
  <c r="I24" i="2146"/>
  <c r="I25" i="2146"/>
  <c r="I26" i="2146"/>
  <c r="I27" i="2146"/>
  <c r="I28" i="2146"/>
  <c r="I29" i="2146"/>
  <c r="I30" i="2146"/>
  <c r="I31" i="2146"/>
  <c r="I32" i="2146"/>
  <c r="I33" i="2146"/>
  <c r="I34" i="2146"/>
  <c r="I35" i="2146"/>
  <c r="I36" i="2146"/>
  <c r="I37" i="2146"/>
  <c r="I38" i="2146"/>
  <c r="I39" i="2146"/>
  <c r="I40" i="2146"/>
  <c r="I41" i="2146"/>
  <c r="I42" i="2146"/>
  <c r="I43" i="2146"/>
  <c r="I44" i="2146"/>
  <c r="I45" i="2146"/>
  <c r="I46" i="2146"/>
  <c r="I47" i="2146"/>
  <c r="I48" i="2146"/>
  <c r="I49" i="2146"/>
  <c r="I50" i="2146"/>
  <c r="I51" i="2146"/>
  <c r="I52" i="2146"/>
  <c r="I53" i="2146"/>
  <c r="I54" i="2146"/>
  <c r="I55" i="2146"/>
  <c r="I56" i="2146"/>
  <c r="I57" i="2146"/>
  <c r="I58" i="2146"/>
  <c r="I59" i="2146"/>
  <c r="I60" i="2146"/>
  <c r="I61" i="2146"/>
  <c r="I62" i="2146"/>
  <c r="I63" i="2146"/>
  <c r="I64" i="2146"/>
  <c r="I65" i="2146"/>
  <c r="I66" i="2146"/>
  <c r="I67" i="2146"/>
  <c r="I68" i="2146"/>
  <c r="I69" i="2146"/>
  <c r="I70" i="2146"/>
  <c r="I71" i="2146"/>
  <c r="I72" i="2146"/>
  <c r="I73" i="2146"/>
  <c r="I74" i="2146"/>
  <c r="I75" i="2146"/>
  <c r="I76" i="2146"/>
  <c r="I77" i="2146"/>
  <c r="I78" i="2146"/>
  <c r="I79" i="2146"/>
  <c r="I80" i="2146"/>
  <c r="I81" i="2146"/>
  <c r="I82" i="2146"/>
  <c r="I83" i="2146"/>
  <c r="I84" i="2146"/>
  <c r="I85" i="2146"/>
  <c r="I86" i="2146"/>
  <c r="I87" i="2146"/>
  <c r="I88" i="2146"/>
  <c r="I89" i="2146"/>
  <c r="I90" i="2146"/>
  <c r="I91" i="2146"/>
  <c r="I92" i="2146"/>
  <c r="I93" i="2146"/>
  <c r="I94" i="2146"/>
  <c r="I95" i="2146"/>
  <c r="I96" i="2146"/>
  <c r="I97" i="2146"/>
  <c r="I98" i="2146"/>
  <c r="I99" i="2146"/>
  <c r="I100" i="2146"/>
  <c r="I101" i="2146"/>
  <c r="I102" i="2146"/>
  <c r="I103" i="2146"/>
  <c r="I104" i="2146"/>
  <c r="I105" i="2146"/>
  <c r="I106" i="2146"/>
  <c r="I107" i="2146"/>
  <c r="I108" i="2146"/>
  <c r="I109" i="2146"/>
  <c r="I110" i="2146"/>
  <c r="I111" i="2146"/>
  <c r="I112" i="2146"/>
  <c r="I113" i="2146"/>
  <c r="I114" i="2146"/>
  <c r="I115" i="2146"/>
  <c r="I116" i="2146"/>
  <c r="I117" i="2146"/>
  <c r="I118" i="2146"/>
  <c r="I119" i="2146"/>
  <c r="I120" i="2146"/>
  <c r="I121" i="2146"/>
  <c r="I122" i="2146"/>
  <c r="I123" i="2146"/>
  <c r="I124" i="2146"/>
  <c r="I125" i="2146"/>
  <c r="I126" i="2146"/>
  <c r="I127" i="2146"/>
  <c r="I128" i="2146"/>
  <c r="I129" i="2146"/>
  <c r="I130" i="2146"/>
  <c r="I131" i="2146"/>
  <c r="I132" i="2146"/>
  <c r="I133" i="2146"/>
  <c r="I134" i="2146"/>
  <c r="I135" i="2146"/>
  <c r="I136" i="2146"/>
  <c r="I137" i="2146"/>
  <c r="I138" i="2146"/>
  <c r="I139" i="2146"/>
  <c r="I140" i="2146"/>
  <c r="I141" i="2146"/>
  <c r="I142" i="2146"/>
  <c r="I143" i="2146"/>
  <c r="I144" i="2146"/>
  <c r="I145" i="2146"/>
  <c r="I146" i="2146"/>
  <c r="I147" i="2146"/>
  <c r="I148" i="2146"/>
  <c r="I149" i="2146"/>
  <c r="I150" i="2146"/>
  <c r="I151" i="2146"/>
  <c r="I152" i="2146"/>
  <c r="I153" i="2146"/>
  <c r="I154" i="2146"/>
  <c r="I155" i="2146"/>
  <c r="I156" i="2146"/>
  <c r="I157" i="2146"/>
  <c r="I158" i="2146"/>
  <c r="I159" i="2146"/>
  <c r="I160" i="2146"/>
  <c r="I161" i="2146"/>
  <c r="I162" i="2146"/>
  <c r="I163" i="2146"/>
  <c r="I164" i="2146"/>
  <c r="I165" i="2146"/>
  <c r="I166" i="2146"/>
  <c r="I167" i="2146"/>
  <c r="I168" i="2146"/>
  <c r="I169" i="2146"/>
  <c r="I170" i="2146"/>
  <c r="I171" i="2146"/>
  <c r="I172" i="2146"/>
  <c r="I173" i="2146"/>
  <c r="I174" i="2146"/>
  <c r="I175" i="2146"/>
  <c r="I176" i="2146"/>
  <c r="I177" i="2146"/>
  <c r="I178" i="2146"/>
  <c r="I179" i="2146"/>
  <c r="I180" i="2146"/>
  <c r="I181" i="2146"/>
  <c r="I182" i="2146"/>
  <c r="I183" i="2146"/>
  <c r="I184" i="2146"/>
  <c r="I185" i="2146"/>
  <c r="I186" i="2146"/>
  <c r="I187" i="2146"/>
  <c r="I188" i="2146"/>
  <c r="I189" i="2146"/>
  <c r="I190" i="2146"/>
  <c r="I191" i="2146"/>
  <c r="I192" i="2146"/>
  <c r="I193" i="2146"/>
  <c r="I194" i="2146"/>
  <c r="I195" i="2146"/>
  <c r="I196" i="2146"/>
  <c r="I197" i="2146"/>
  <c r="I198" i="2146"/>
  <c r="I199" i="2146"/>
  <c r="I200" i="2146"/>
  <c r="I201" i="2146"/>
  <c r="I202" i="2146"/>
  <c r="I203" i="2146"/>
  <c r="I204" i="2146"/>
  <c r="I205" i="2146"/>
  <c r="I206" i="2146"/>
  <c r="I207" i="2146"/>
  <c r="I208" i="2146"/>
  <c r="I209" i="2146"/>
  <c r="I210" i="2146"/>
  <c r="I211" i="2146"/>
  <c r="I212" i="2146"/>
  <c r="I213" i="2146"/>
  <c r="I214" i="2146"/>
  <c r="I215" i="2146"/>
  <c r="I216" i="2146"/>
  <c r="I217" i="2146"/>
  <c r="I218" i="2146"/>
  <c r="I219" i="2146"/>
  <c r="I220" i="2146"/>
  <c r="I221" i="2146"/>
  <c r="I222" i="2146"/>
  <c r="I223" i="2146"/>
  <c r="I224" i="2146"/>
  <c r="I225" i="2146"/>
  <c r="I226" i="2146"/>
  <c r="I227" i="2146"/>
  <c r="I228" i="2146"/>
  <c r="I229" i="2146"/>
  <c r="I230" i="2146"/>
  <c r="I231" i="2146"/>
  <c r="I232" i="2146"/>
  <c r="I233" i="2146"/>
  <c r="I234" i="2146"/>
  <c r="I235" i="2146"/>
  <c r="I236" i="2146"/>
  <c r="I237" i="2146"/>
  <c r="I238" i="2146"/>
  <c r="I239" i="2146"/>
  <c r="I240" i="2146"/>
  <c r="I241" i="2146"/>
  <c r="I242" i="2146"/>
  <c r="I243" i="2146"/>
  <c r="I244" i="2146"/>
  <c r="I245" i="2146"/>
  <c r="I246" i="2146"/>
  <c r="I247" i="2146"/>
  <c r="I248" i="2146"/>
  <c r="I249" i="2146"/>
  <c r="I250" i="2146"/>
  <c r="I251" i="2146"/>
  <c r="I252" i="2146"/>
  <c r="I253" i="2146"/>
  <c r="I254" i="2146"/>
  <c r="I255" i="2146"/>
  <c r="I256" i="2146"/>
  <c r="I257" i="2146"/>
  <c r="I258" i="2146"/>
  <c r="I259" i="2146"/>
  <c r="I260" i="2146"/>
  <c r="I261" i="2146"/>
  <c r="I262" i="2146"/>
  <c r="I263" i="2146"/>
  <c r="I264" i="2146"/>
  <c r="I265" i="2146"/>
  <c r="I266" i="2146"/>
  <c r="I267" i="2146"/>
  <c r="I268" i="2146"/>
  <c r="I269" i="2146"/>
  <c r="I270" i="2146"/>
  <c r="I271" i="2146"/>
  <c r="I272" i="2146"/>
  <c r="I273" i="2146"/>
  <c r="I274" i="2146"/>
  <c r="I275" i="2146"/>
  <c r="I276" i="2146"/>
  <c r="I277" i="2146"/>
  <c r="I278" i="2146"/>
  <c r="I279" i="2146"/>
  <c r="I280" i="2146"/>
  <c r="I281" i="2146"/>
  <c r="I282" i="2146"/>
  <c r="I283" i="2146"/>
  <c r="I284" i="2146"/>
  <c r="I285" i="2146"/>
  <c r="I286" i="2146"/>
  <c r="I287" i="2146"/>
  <c r="I288" i="2146"/>
  <c r="I289" i="2146"/>
  <c r="I290" i="2146"/>
  <c r="I291" i="2146"/>
  <c r="I292" i="2146"/>
  <c r="I293" i="2146"/>
  <c r="I294" i="2146"/>
  <c r="I295" i="2146"/>
  <c r="I296" i="2146"/>
  <c r="I297" i="2146"/>
  <c r="I298" i="2146"/>
  <c r="I299" i="2146"/>
  <c r="I300" i="2146"/>
  <c r="I301" i="2146"/>
  <c r="I302" i="2146"/>
  <c r="I303" i="2146"/>
  <c r="I304" i="2146"/>
  <c r="I305" i="2146"/>
  <c r="I306" i="2146"/>
  <c r="I307" i="2146"/>
  <c r="I308" i="2146"/>
  <c r="I309" i="2146"/>
  <c r="I310" i="2146"/>
  <c r="I311" i="2146"/>
  <c r="I312" i="2146"/>
  <c r="I313" i="2146"/>
  <c r="I314" i="2146"/>
  <c r="I315" i="2146"/>
  <c r="I316" i="2146"/>
  <c r="I317" i="2146"/>
  <c r="I318" i="2146"/>
  <c r="I319" i="2146"/>
  <c r="I320" i="2146"/>
  <c r="I321" i="2146"/>
  <c r="I322" i="2146"/>
  <c r="I323" i="2146"/>
  <c r="I324" i="2146"/>
  <c r="I325" i="2146"/>
  <c r="I326" i="2146"/>
  <c r="I327" i="2146"/>
  <c r="I328" i="2146"/>
  <c r="I329" i="2146"/>
  <c r="I330" i="2146"/>
  <c r="I331" i="2146"/>
  <c r="I332" i="2146"/>
  <c r="I333" i="2146"/>
  <c r="I334" i="2146"/>
  <c r="I335" i="2146"/>
  <c r="I336" i="2146"/>
  <c r="I337" i="2146"/>
  <c r="I338" i="2146"/>
  <c r="I339" i="2146"/>
  <c r="I340" i="2146"/>
  <c r="I341" i="2146"/>
  <c r="I342" i="2146"/>
  <c r="I343" i="2146"/>
  <c r="I344" i="2146"/>
  <c r="I345" i="2146"/>
  <c r="I346" i="2146"/>
  <c r="I347" i="2146"/>
  <c r="I348" i="2146"/>
  <c r="I349" i="2146"/>
  <c r="I350" i="2146"/>
  <c r="I351" i="2146"/>
  <c r="I352" i="2146"/>
  <c r="I353" i="2146"/>
  <c r="I354" i="2146"/>
  <c r="I355" i="2146"/>
  <c r="I356" i="2146"/>
  <c r="I357" i="2146"/>
  <c r="I358" i="2146"/>
  <c r="I359" i="2146"/>
  <c r="I360" i="2146"/>
  <c r="I361" i="2146"/>
  <c r="I362" i="2146"/>
  <c r="I363" i="2146"/>
  <c r="I364" i="2146"/>
  <c r="I365" i="2146"/>
  <c r="I366" i="2146"/>
  <c r="I367" i="2146"/>
  <c r="I368" i="2146"/>
  <c r="I369" i="2146"/>
  <c r="I370" i="2146"/>
  <c r="I371" i="2146"/>
  <c r="I372" i="2146"/>
  <c r="I373" i="2146"/>
  <c r="I374" i="2146"/>
  <c r="I375" i="2146"/>
  <c r="I376" i="2146"/>
  <c r="I377" i="2146"/>
  <c r="I378" i="2146"/>
  <c r="I379" i="2146"/>
  <c r="I380" i="2146"/>
  <c r="I381" i="2146"/>
  <c r="I382" i="2146"/>
  <c r="I383" i="2146"/>
  <c r="I384" i="2146"/>
  <c r="I385" i="2146"/>
  <c r="I386" i="2146"/>
  <c r="I387" i="2146"/>
  <c r="I388" i="2146"/>
  <c r="I389" i="2146"/>
  <c r="I390" i="2146"/>
  <c r="I391" i="2146"/>
  <c r="I392" i="2146"/>
  <c r="I393" i="2146"/>
  <c r="I394" i="2146"/>
  <c r="I6" i="2146"/>
  <c r="E7" i="2146"/>
  <c r="E8" i="2146"/>
  <c r="E9" i="2146"/>
  <c r="E10" i="2146"/>
  <c r="E11" i="2146"/>
  <c r="E12" i="2146"/>
  <c r="E13" i="2146"/>
  <c r="E14" i="2146"/>
  <c r="E15" i="2146"/>
  <c r="E16" i="2146"/>
  <c r="E17" i="2146"/>
  <c r="E18" i="2146"/>
  <c r="E19" i="2146"/>
  <c r="E20" i="2146"/>
  <c r="E21" i="2146"/>
  <c r="E22" i="2146"/>
  <c r="E23" i="2146"/>
  <c r="E24" i="2146"/>
  <c r="E25" i="2146"/>
  <c r="E26" i="2146"/>
  <c r="E27" i="2146"/>
  <c r="E28" i="2146"/>
  <c r="E29" i="2146"/>
  <c r="E30" i="2146"/>
  <c r="E31" i="2146"/>
  <c r="E32" i="2146"/>
  <c r="E33" i="2146"/>
  <c r="E34" i="2146"/>
  <c r="E35" i="2146"/>
  <c r="E36" i="2146"/>
  <c r="E37" i="2146"/>
  <c r="E38" i="2146"/>
  <c r="E39" i="2146"/>
  <c r="E40" i="2146"/>
  <c r="E41" i="2146"/>
  <c r="E42" i="2146"/>
  <c r="E43" i="2146"/>
  <c r="E44" i="2146"/>
  <c r="E45" i="2146"/>
  <c r="E46" i="2146"/>
  <c r="E47" i="2146"/>
  <c r="E48" i="2146"/>
  <c r="E49" i="2146"/>
  <c r="E50" i="2146"/>
  <c r="E51" i="2146"/>
  <c r="E52" i="2146"/>
  <c r="E53" i="2146"/>
  <c r="E54" i="2146"/>
  <c r="E55" i="2146"/>
  <c r="E56" i="2146"/>
  <c r="E57" i="2146"/>
  <c r="E58" i="2146"/>
  <c r="E59" i="2146"/>
  <c r="E60" i="2146"/>
  <c r="E61" i="2146"/>
  <c r="E62" i="2146"/>
  <c r="E63" i="2146"/>
  <c r="E64" i="2146"/>
  <c r="E65" i="2146"/>
  <c r="E66" i="2146"/>
  <c r="E67" i="2146"/>
  <c r="E68" i="2146"/>
  <c r="E69" i="2146"/>
  <c r="E70" i="2146"/>
  <c r="E71" i="2146"/>
  <c r="E72" i="2146"/>
  <c r="E73" i="2146"/>
  <c r="E74" i="2146"/>
  <c r="E75" i="2146"/>
  <c r="E76" i="2146"/>
  <c r="E77" i="2146"/>
  <c r="E78" i="2146"/>
  <c r="E79" i="2146"/>
  <c r="E80" i="2146"/>
  <c r="E81" i="2146"/>
  <c r="E82" i="2146"/>
  <c r="E83" i="2146"/>
  <c r="E84" i="2146"/>
  <c r="E85" i="2146"/>
  <c r="E86" i="2146"/>
  <c r="E87" i="2146"/>
  <c r="E88" i="2146"/>
  <c r="E89" i="2146"/>
  <c r="E90" i="2146"/>
  <c r="E91" i="2146"/>
  <c r="E92" i="2146"/>
  <c r="E93" i="2146"/>
  <c r="E94" i="2146"/>
  <c r="E95" i="2146"/>
  <c r="E96" i="2146"/>
  <c r="E97" i="2146"/>
  <c r="E98" i="2146"/>
  <c r="E99" i="2146"/>
  <c r="E100" i="2146"/>
  <c r="E101" i="2146"/>
  <c r="E102" i="2146"/>
  <c r="E103" i="2146"/>
  <c r="E104" i="2146"/>
  <c r="E105" i="2146"/>
  <c r="E106" i="2146"/>
  <c r="E107" i="2146"/>
  <c r="E108" i="2146"/>
  <c r="E109" i="2146"/>
  <c r="E110" i="2146"/>
  <c r="E111" i="2146"/>
  <c r="E112" i="2146"/>
  <c r="E113" i="2146"/>
  <c r="E114" i="2146"/>
  <c r="E115" i="2146"/>
  <c r="E116" i="2146"/>
  <c r="E117" i="2146"/>
  <c r="E118" i="2146"/>
  <c r="E119" i="2146"/>
  <c r="E120" i="2146"/>
  <c r="E121" i="2146"/>
  <c r="E122" i="2146"/>
  <c r="E123" i="2146"/>
  <c r="E124" i="2146"/>
  <c r="E125" i="2146"/>
  <c r="E126" i="2146"/>
  <c r="E127" i="2146"/>
  <c r="E128" i="2146"/>
  <c r="E129" i="2146"/>
  <c r="E130" i="2146"/>
  <c r="E131" i="2146"/>
  <c r="E132" i="2146"/>
  <c r="E133" i="2146"/>
  <c r="E134" i="2146"/>
  <c r="E135" i="2146"/>
  <c r="E136" i="2146"/>
  <c r="E137" i="2146"/>
  <c r="E138" i="2146"/>
  <c r="E139" i="2146"/>
  <c r="E140" i="2146"/>
  <c r="E141" i="2146"/>
  <c r="E142" i="2146"/>
  <c r="E143" i="2146"/>
  <c r="E144" i="2146"/>
  <c r="E145" i="2146"/>
  <c r="E146" i="2146"/>
  <c r="E147" i="2146"/>
  <c r="E148" i="2146"/>
  <c r="E149" i="2146"/>
  <c r="E150" i="2146"/>
  <c r="E151" i="2146"/>
  <c r="E152" i="2146"/>
  <c r="E153" i="2146"/>
  <c r="E154" i="2146"/>
  <c r="E155" i="2146"/>
  <c r="E156" i="2146"/>
  <c r="E157" i="2146"/>
  <c r="E158" i="2146"/>
  <c r="E159" i="2146"/>
  <c r="E160" i="2146"/>
  <c r="E161" i="2146"/>
  <c r="E162" i="2146"/>
  <c r="E163" i="2146"/>
  <c r="E164" i="2146"/>
  <c r="E165" i="2146"/>
  <c r="E166" i="2146"/>
  <c r="E167" i="2146"/>
  <c r="E168" i="2146"/>
  <c r="E169" i="2146"/>
  <c r="E170" i="2146"/>
  <c r="E171" i="2146"/>
  <c r="E172" i="2146"/>
  <c r="E173" i="2146"/>
  <c r="E174" i="2146"/>
  <c r="E175" i="2146"/>
  <c r="E176" i="2146"/>
  <c r="E177" i="2146"/>
  <c r="E178" i="2146"/>
  <c r="E179" i="2146"/>
  <c r="E180" i="2146"/>
  <c r="E181" i="2146"/>
  <c r="E182" i="2146"/>
  <c r="E183" i="2146"/>
  <c r="E184" i="2146"/>
  <c r="E185" i="2146"/>
  <c r="E186" i="2146"/>
  <c r="E187" i="2146"/>
  <c r="E188" i="2146"/>
  <c r="E189" i="2146"/>
  <c r="E190" i="2146"/>
  <c r="E191" i="2146"/>
  <c r="E192" i="2146"/>
  <c r="E193" i="2146"/>
  <c r="E194" i="2146"/>
  <c r="E195" i="2146"/>
  <c r="E196" i="2146"/>
  <c r="E197" i="2146"/>
  <c r="E198" i="2146"/>
  <c r="E199" i="2146"/>
  <c r="E200" i="2146"/>
  <c r="E201" i="2146"/>
  <c r="E202" i="2146"/>
  <c r="E203" i="2146"/>
  <c r="E204" i="2146"/>
  <c r="E205" i="2146"/>
  <c r="E206" i="2146"/>
  <c r="E207" i="2146"/>
  <c r="E208" i="2146"/>
  <c r="E209" i="2146"/>
  <c r="E210" i="2146"/>
  <c r="E211" i="2146"/>
  <c r="E212" i="2146"/>
  <c r="E213" i="2146"/>
  <c r="E214" i="2146"/>
  <c r="E215" i="2146"/>
  <c r="E216" i="2146"/>
  <c r="E217" i="2146"/>
  <c r="E218" i="2146"/>
  <c r="E219" i="2146"/>
  <c r="E220" i="2146"/>
  <c r="E221" i="2146"/>
  <c r="E222" i="2146"/>
  <c r="E223" i="2146"/>
  <c r="E224" i="2146"/>
  <c r="E225" i="2146"/>
  <c r="E226" i="2146"/>
  <c r="E227" i="2146"/>
  <c r="E228" i="2146"/>
  <c r="E229" i="2146"/>
  <c r="E230" i="2146"/>
  <c r="E231" i="2146"/>
  <c r="E232" i="2146"/>
  <c r="E233" i="2146"/>
  <c r="E234" i="2146"/>
  <c r="E235" i="2146"/>
  <c r="E236" i="2146"/>
  <c r="E237" i="2146"/>
  <c r="E238" i="2146"/>
  <c r="E239" i="2146"/>
  <c r="E240" i="2146"/>
  <c r="E241" i="2146"/>
  <c r="E242" i="2146"/>
  <c r="E243" i="2146"/>
  <c r="E244" i="2146"/>
  <c r="E245" i="2146"/>
  <c r="E246" i="2146"/>
  <c r="E247" i="2146"/>
  <c r="E248" i="2146"/>
  <c r="E249" i="2146"/>
  <c r="E250" i="2146"/>
  <c r="E251" i="2146"/>
  <c r="E252" i="2146"/>
  <c r="E253" i="2146"/>
  <c r="E254" i="2146"/>
  <c r="E255" i="2146"/>
  <c r="E256" i="2146"/>
  <c r="E257" i="2146"/>
  <c r="E258" i="2146"/>
  <c r="E259" i="2146"/>
  <c r="E260" i="2146"/>
  <c r="E261" i="2146"/>
  <c r="E262" i="2146"/>
  <c r="E263" i="2146"/>
  <c r="E264" i="2146"/>
  <c r="E265" i="2146"/>
  <c r="E266" i="2146"/>
  <c r="E267" i="2146"/>
  <c r="E268" i="2146"/>
  <c r="E269" i="2146"/>
  <c r="E270" i="2146"/>
  <c r="E271" i="2146"/>
  <c r="E272" i="2146"/>
  <c r="E273" i="2146"/>
  <c r="E274" i="2146"/>
  <c r="E275" i="2146"/>
  <c r="E276" i="2146"/>
  <c r="E277" i="2146"/>
  <c r="E278" i="2146"/>
  <c r="E279" i="2146"/>
  <c r="E280" i="2146"/>
  <c r="E281" i="2146"/>
  <c r="E282" i="2146"/>
  <c r="E283" i="2146"/>
  <c r="E284" i="2146"/>
  <c r="E285" i="2146"/>
  <c r="E286" i="2146"/>
  <c r="E287" i="2146"/>
  <c r="E288" i="2146"/>
  <c r="E289" i="2146"/>
  <c r="E290" i="2146"/>
  <c r="E291" i="2146"/>
  <c r="E292" i="2146"/>
  <c r="E293" i="2146"/>
  <c r="E294" i="2146"/>
  <c r="E295" i="2146"/>
  <c r="E296" i="2146"/>
  <c r="E297" i="2146"/>
  <c r="E298" i="2146"/>
  <c r="E299" i="2146"/>
  <c r="E300" i="2146"/>
  <c r="E301" i="2146"/>
  <c r="E302" i="2146"/>
  <c r="E303" i="2146"/>
  <c r="E304" i="2146"/>
  <c r="E305" i="2146"/>
  <c r="E306" i="2146"/>
  <c r="E307" i="2146"/>
  <c r="E308" i="2146"/>
  <c r="E309" i="2146"/>
  <c r="E310" i="2146"/>
  <c r="E311" i="2146"/>
  <c r="E312" i="2146"/>
  <c r="E313" i="2146"/>
  <c r="E314" i="2146"/>
  <c r="E315" i="2146"/>
  <c r="E316" i="2146"/>
  <c r="E317" i="2146"/>
  <c r="E318" i="2146"/>
  <c r="E319" i="2146"/>
  <c r="E320" i="2146"/>
  <c r="E321" i="2146"/>
  <c r="E322" i="2146"/>
  <c r="E323" i="2146"/>
  <c r="E324" i="2146"/>
  <c r="E325" i="2146"/>
  <c r="E326" i="2146"/>
  <c r="E327" i="2146"/>
  <c r="E328" i="2146"/>
  <c r="E329" i="2146"/>
  <c r="E330" i="2146"/>
  <c r="E331" i="2146"/>
  <c r="E332" i="2146"/>
  <c r="E333" i="2146"/>
  <c r="E334" i="2146"/>
  <c r="E335" i="2146"/>
  <c r="E336" i="2146"/>
  <c r="E337" i="2146"/>
  <c r="E338" i="2146"/>
  <c r="E339" i="2146"/>
  <c r="E340" i="2146"/>
  <c r="E341" i="2146"/>
  <c r="E342" i="2146"/>
  <c r="E343" i="2146"/>
  <c r="E344" i="2146"/>
  <c r="E345" i="2146"/>
  <c r="E346" i="2146"/>
  <c r="E347" i="2146"/>
  <c r="E348" i="2146"/>
  <c r="E349" i="2146"/>
  <c r="E350" i="2146"/>
  <c r="E351" i="2146"/>
  <c r="E352" i="2146"/>
  <c r="E353" i="2146"/>
  <c r="E354" i="2146"/>
  <c r="E355" i="2146"/>
  <c r="E356" i="2146"/>
  <c r="E357" i="2146"/>
  <c r="E358" i="2146"/>
  <c r="E359" i="2146"/>
  <c r="E360" i="2146"/>
  <c r="E361" i="2146"/>
  <c r="E362" i="2146"/>
  <c r="E363" i="2146"/>
  <c r="E364" i="2146"/>
  <c r="E365" i="2146"/>
  <c r="E366" i="2146"/>
  <c r="E367" i="2146"/>
  <c r="E368" i="2146"/>
  <c r="E369" i="2146"/>
  <c r="E370" i="2146"/>
  <c r="E371" i="2146"/>
  <c r="E372" i="2146"/>
  <c r="E373" i="2146"/>
  <c r="E374" i="2146"/>
  <c r="E375" i="2146"/>
  <c r="E376" i="2146"/>
  <c r="E377" i="2146"/>
  <c r="E378" i="2146"/>
  <c r="E379" i="2146"/>
  <c r="E380" i="2146"/>
  <c r="E381" i="2146"/>
  <c r="E382" i="2146"/>
  <c r="E383" i="2146"/>
  <c r="E384" i="2146"/>
  <c r="E385" i="2146"/>
  <c r="E386" i="2146"/>
  <c r="E387" i="2146"/>
  <c r="E388" i="2146"/>
  <c r="E389" i="2146"/>
  <c r="E390" i="2146"/>
  <c r="E391" i="2146"/>
  <c r="E392" i="2146"/>
  <c r="E393" i="2146"/>
  <c r="E394" i="2146"/>
  <c r="E6" i="2146"/>
  <c r="P7" i="2120"/>
  <c r="F7" i="2131"/>
  <c r="E3" i="2134"/>
  <c r="P8" i="2120"/>
  <c r="F8" i="2131"/>
  <c r="E4" i="2134"/>
  <c r="P9" i="2120"/>
  <c r="F9" i="2131"/>
  <c r="E5" i="2134"/>
  <c r="P10" i="2120"/>
  <c r="F10" i="2131"/>
  <c r="E6" i="2134"/>
  <c r="P11" i="2120"/>
  <c r="F11" i="2131"/>
  <c r="E7" i="2134"/>
  <c r="P12" i="2120"/>
  <c r="F12" i="2131"/>
  <c r="E8" i="2134"/>
  <c r="P13" i="2120"/>
  <c r="F13" i="2131"/>
  <c r="E9" i="2134"/>
  <c r="P14" i="2120"/>
  <c r="F14" i="2131"/>
  <c r="E10" i="2134"/>
  <c r="P15" i="2120"/>
  <c r="F15" i="2131"/>
  <c r="E11" i="2134"/>
  <c r="P16" i="2120"/>
  <c r="F16" i="2131"/>
  <c r="E12" i="2134"/>
  <c r="P17" i="2120"/>
  <c r="F17" i="2131"/>
  <c r="E13" i="2134"/>
  <c r="P18" i="2120"/>
  <c r="F18" i="2131"/>
  <c r="E14" i="2134"/>
  <c r="P19" i="2120"/>
  <c r="F19" i="2131"/>
  <c r="E15" i="2134"/>
  <c r="P20" i="2120"/>
  <c r="F20" i="2131"/>
  <c r="E16" i="2134"/>
  <c r="P21" i="2120"/>
  <c r="F21" i="2131"/>
  <c r="E17" i="2134"/>
  <c r="P22" i="2120"/>
  <c r="F22" i="2131"/>
  <c r="E18" i="2134"/>
  <c r="P23" i="2120"/>
  <c r="F23" i="2131"/>
  <c r="E19" i="2134"/>
  <c r="P24" i="2120"/>
  <c r="F24" i="2131"/>
  <c r="E20" i="2134"/>
  <c r="P25" i="2120"/>
  <c r="F25" i="2131"/>
  <c r="E21" i="2134"/>
  <c r="P26" i="2120"/>
  <c r="F26" i="2131"/>
  <c r="E22" i="2134"/>
  <c r="P27" i="2120"/>
  <c r="F27" i="2131"/>
  <c r="E23" i="2134"/>
  <c r="P28" i="2120"/>
  <c r="F28" i="2131"/>
  <c r="E24" i="2134"/>
  <c r="P29" i="2120"/>
  <c r="F29" i="2131"/>
  <c r="E25" i="2134"/>
  <c r="P30" i="2120"/>
  <c r="F30" i="2131"/>
  <c r="E26" i="2134"/>
  <c r="P31" i="2120"/>
  <c r="F31" i="2131"/>
  <c r="E27" i="2134"/>
  <c r="P32" i="2120"/>
  <c r="F32" i="2131"/>
  <c r="E28" i="2134"/>
  <c r="P33" i="2120"/>
  <c r="F33" i="2131"/>
  <c r="E29" i="2134"/>
  <c r="P34" i="2120"/>
  <c r="F34" i="2131"/>
  <c r="E30" i="2134"/>
  <c r="P35" i="2120"/>
  <c r="F35" i="2131"/>
  <c r="E31" i="2134"/>
  <c r="P36" i="2120"/>
  <c r="F36" i="2131"/>
  <c r="E32" i="2134"/>
  <c r="P37" i="2120"/>
  <c r="F37" i="2131"/>
  <c r="E33" i="2134"/>
  <c r="P38" i="2120"/>
  <c r="F38" i="2131"/>
  <c r="E34" i="2134"/>
  <c r="P39" i="2120"/>
  <c r="F39" i="2131"/>
  <c r="E35" i="2134"/>
  <c r="P40" i="2120"/>
  <c r="F40" i="2131"/>
  <c r="E36" i="2134"/>
  <c r="P41" i="2120"/>
  <c r="F41" i="2131"/>
  <c r="E37" i="2134"/>
  <c r="P42" i="2120"/>
  <c r="F42" i="2131"/>
  <c r="E38" i="2134"/>
  <c r="P43" i="2120"/>
  <c r="F43" i="2131"/>
  <c r="E39" i="2134"/>
  <c r="P44" i="2120"/>
  <c r="F44" i="2131"/>
  <c r="E40" i="2134"/>
  <c r="P45" i="2120"/>
  <c r="F45" i="2131"/>
  <c r="E41" i="2134"/>
  <c r="P46" i="2120"/>
  <c r="F46" i="2131"/>
  <c r="E42" i="2134"/>
  <c r="P47" i="2120"/>
  <c r="F47" i="2131"/>
  <c r="E43" i="2134"/>
  <c r="P48" i="2120"/>
  <c r="F48" i="2131"/>
  <c r="E44" i="2134"/>
  <c r="P49" i="2120"/>
  <c r="F49" i="2131"/>
  <c r="E45" i="2134"/>
  <c r="P50" i="2120"/>
  <c r="F50" i="2131"/>
  <c r="E46" i="2134"/>
  <c r="P51" i="2120"/>
  <c r="F51" i="2131"/>
  <c r="E47" i="2134"/>
  <c r="P52" i="2120"/>
  <c r="F52" i="2131"/>
  <c r="E48" i="2134"/>
  <c r="P53" i="2120"/>
  <c r="F53" i="2131"/>
  <c r="E49" i="2134"/>
  <c r="P6" i="2120"/>
  <c r="F6" i="2131"/>
  <c r="E2" i="2134"/>
  <c r="L7" i="2120"/>
  <c r="B7" i="2131"/>
  <c r="A3" i="2134"/>
  <c r="N7" i="2120"/>
  <c r="D7" i="2131"/>
  <c r="C3" i="2134"/>
  <c r="O7" i="2120"/>
  <c r="E7" i="2131"/>
  <c r="D3" i="2134"/>
  <c r="Q7" i="2120"/>
  <c r="H7" i="2131"/>
  <c r="F3" i="2134"/>
  <c r="R7" i="2120"/>
  <c r="I7" i="2131"/>
  <c r="G3" i="2134"/>
  <c r="H3" i="2134"/>
  <c r="G7" i="2120"/>
  <c r="I7" i="2120"/>
  <c r="K7" i="2131"/>
  <c r="I3" i="2134"/>
  <c r="K7" i="2120"/>
  <c r="L7" i="2131"/>
  <c r="J3" i="2134"/>
  <c r="P3" i="2134"/>
  <c r="Q3" i="2134"/>
  <c r="R3" i="2134"/>
  <c r="S3" i="2134"/>
  <c r="T3" i="2134"/>
  <c r="W7" i="2131"/>
  <c r="U3" i="2134"/>
  <c r="X7" i="2131"/>
  <c r="V3" i="2134"/>
  <c r="X3" i="2134"/>
  <c r="L8" i="2120"/>
  <c r="B8" i="2131"/>
  <c r="A4" i="2134"/>
  <c r="N8" i="2120"/>
  <c r="D8" i="2131"/>
  <c r="C4" i="2134"/>
  <c r="O8" i="2120"/>
  <c r="E8" i="2131"/>
  <c r="D4" i="2134"/>
  <c r="Q8" i="2120"/>
  <c r="H8" i="2131"/>
  <c r="F4" i="2134"/>
  <c r="R8" i="2120"/>
  <c r="I8" i="2131"/>
  <c r="G4" i="2134"/>
  <c r="H4" i="2134"/>
  <c r="G8" i="2120"/>
  <c r="I8" i="2120"/>
  <c r="K8" i="2131"/>
  <c r="I4" i="2134"/>
  <c r="K8" i="2120"/>
  <c r="L8" i="2131"/>
  <c r="J4" i="2134"/>
  <c r="P4" i="2134"/>
  <c r="Q4" i="2134"/>
  <c r="R4" i="2134"/>
  <c r="S4" i="2134"/>
  <c r="T4" i="2134"/>
  <c r="W8" i="2131"/>
  <c r="U4" i="2134"/>
  <c r="X8" i="2131"/>
  <c r="V4" i="2134"/>
  <c r="X4" i="2134"/>
  <c r="L9" i="2120"/>
  <c r="B9" i="2131"/>
  <c r="A5" i="2134"/>
  <c r="N9" i="2120"/>
  <c r="D9" i="2131"/>
  <c r="C5" i="2134"/>
  <c r="O9" i="2120"/>
  <c r="E9" i="2131"/>
  <c r="D5" i="2134"/>
  <c r="Q9" i="2120"/>
  <c r="H9" i="2131"/>
  <c r="F5" i="2134"/>
  <c r="R9" i="2120"/>
  <c r="I9" i="2131"/>
  <c r="G5" i="2134"/>
  <c r="H5" i="2134"/>
  <c r="G9" i="2120"/>
  <c r="I9" i="2120"/>
  <c r="K9" i="2131"/>
  <c r="I5" i="2134"/>
  <c r="K9" i="2120"/>
  <c r="L9" i="2131"/>
  <c r="J5" i="2134"/>
  <c r="P5" i="2134"/>
  <c r="Q5" i="2134"/>
  <c r="R5" i="2134"/>
  <c r="S5" i="2134"/>
  <c r="T5" i="2134"/>
  <c r="W9" i="2131"/>
  <c r="U5" i="2134"/>
  <c r="X9" i="2131"/>
  <c r="V5" i="2134"/>
  <c r="X5" i="2134"/>
  <c r="L10" i="2120"/>
  <c r="B10" i="2131"/>
  <c r="A6" i="2134"/>
  <c r="N10" i="2120"/>
  <c r="D10" i="2131"/>
  <c r="C6" i="2134"/>
  <c r="O10" i="2120"/>
  <c r="E10" i="2131"/>
  <c r="D6" i="2134"/>
  <c r="Q10" i="2120"/>
  <c r="H10" i="2131"/>
  <c r="F6" i="2134"/>
  <c r="R10" i="2120"/>
  <c r="I10" i="2131"/>
  <c r="G6" i="2134"/>
  <c r="H6" i="2134"/>
  <c r="G10" i="2120"/>
  <c r="I10" i="2120"/>
  <c r="K10" i="2131"/>
  <c r="I6" i="2134"/>
  <c r="K10" i="2120"/>
  <c r="L10" i="2131"/>
  <c r="J6" i="2134"/>
  <c r="P6" i="2134"/>
  <c r="Q6" i="2134"/>
  <c r="R6" i="2134"/>
  <c r="S6" i="2134"/>
  <c r="T6" i="2134"/>
  <c r="W10" i="2131"/>
  <c r="U6" i="2134"/>
  <c r="X10" i="2131"/>
  <c r="V6" i="2134"/>
  <c r="X6" i="2134"/>
  <c r="L11" i="2120"/>
  <c r="B11" i="2131"/>
  <c r="A7" i="2134"/>
  <c r="N11" i="2120"/>
  <c r="D11" i="2131"/>
  <c r="C7" i="2134"/>
  <c r="O11" i="2120"/>
  <c r="E11" i="2131"/>
  <c r="D7" i="2134"/>
  <c r="Q11" i="2120"/>
  <c r="H11" i="2131"/>
  <c r="F7" i="2134"/>
  <c r="R11" i="2120"/>
  <c r="I11" i="2131"/>
  <c r="G7" i="2134"/>
  <c r="H7" i="2134"/>
  <c r="G11" i="2120"/>
  <c r="I11" i="2120"/>
  <c r="K11" i="2131"/>
  <c r="I7" i="2134"/>
  <c r="K11" i="2120"/>
  <c r="L11" i="2131"/>
  <c r="J7" i="2134"/>
  <c r="P7" i="2134"/>
  <c r="Q7" i="2134"/>
  <c r="R7" i="2134"/>
  <c r="S7" i="2134"/>
  <c r="T7" i="2134"/>
  <c r="W11" i="2131"/>
  <c r="U7" i="2134"/>
  <c r="X11" i="2131"/>
  <c r="V7" i="2134"/>
  <c r="X7" i="2134"/>
  <c r="L12" i="2120"/>
  <c r="B12" i="2131"/>
  <c r="A8" i="2134"/>
  <c r="N12" i="2120"/>
  <c r="D12" i="2131"/>
  <c r="C8" i="2134"/>
  <c r="O12" i="2120"/>
  <c r="E12" i="2131"/>
  <c r="D8" i="2134"/>
  <c r="Q12" i="2120"/>
  <c r="H12" i="2131"/>
  <c r="F8" i="2134"/>
  <c r="R12" i="2120"/>
  <c r="I12" i="2131"/>
  <c r="G8" i="2134"/>
  <c r="H8" i="2134"/>
  <c r="G12" i="2120"/>
  <c r="I12" i="2120"/>
  <c r="K12" i="2131"/>
  <c r="I8" i="2134"/>
  <c r="K12" i="2120"/>
  <c r="L12" i="2131"/>
  <c r="J8" i="2134"/>
  <c r="P8" i="2134"/>
  <c r="Q8" i="2134"/>
  <c r="R8" i="2134"/>
  <c r="S8" i="2134"/>
  <c r="T8" i="2134"/>
  <c r="W12" i="2131"/>
  <c r="U8" i="2134"/>
  <c r="X12" i="2131"/>
  <c r="V8" i="2134"/>
  <c r="X8" i="2134"/>
  <c r="L13" i="2120"/>
  <c r="B13" i="2131"/>
  <c r="A9" i="2134"/>
  <c r="N13" i="2120"/>
  <c r="D13" i="2131"/>
  <c r="C9" i="2134"/>
  <c r="O13" i="2120"/>
  <c r="E13" i="2131"/>
  <c r="D9" i="2134"/>
  <c r="Q13" i="2120"/>
  <c r="H13" i="2131"/>
  <c r="F9" i="2134"/>
  <c r="R13" i="2120"/>
  <c r="I13" i="2131"/>
  <c r="G9" i="2134"/>
  <c r="H9" i="2134"/>
  <c r="G13" i="2120"/>
  <c r="I13" i="2120"/>
  <c r="K13" i="2131"/>
  <c r="I9" i="2134"/>
  <c r="K13" i="2120"/>
  <c r="L13" i="2131"/>
  <c r="J9" i="2134"/>
  <c r="P9" i="2134"/>
  <c r="Q9" i="2134"/>
  <c r="R9" i="2134"/>
  <c r="S9" i="2134"/>
  <c r="T9" i="2134"/>
  <c r="W13" i="2131"/>
  <c r="U9" i="2134"/>
  <c r="X13" i="2131"/>
  <c r="V9" i="2134"/>
  <c r="X9" i="2134"/>
  <c r="L14" i="2120"/>
  <c r="B14" i="2131"/>
  <c r="A10" i="2134"/>
  <c r="N14" i="2120"/>
  <c r="D14" i="2131"/>
  <c r="C10" i="2134"/>
  <c r="O14" i="2120"/>
  <c r="E14" i="2131"/>
  <c r="D10" i="2134"/>
  <c r="Q14" i="2120"/>
  <c r="H14" i="2131"/>
  <c r="F10" i="2134"/>
  <c r="R14" i="2120"/>
  <c r="I14" i="2131"/>
  <c r="G10" i="2134"/>
  <c r="H10" i="2134"/>
  <c r="G14" i="2120"/>
  <c r="I14" i="2120"/>
  <c r="K14" i="2131"/>
  <c r="I10" i="2134"/>
  <c r="K14" i="2120"/>
  <c r="L14" i="2131"/>
  <c r="J10" i="2134"/>
  <c r="P10" i="2134"/>
  <c r="Q10" i="2134"/>
  <c r="R10" i="2134"/>
  <c r="S10" i="2134"/>
  <c r="T10" i="2134"/>
  <c r="W14" i="2131"/>
  <c r="U10" i="2134"/>
  <c r="X14" i="2131"/>
  <c r="V10" i="2134"/>
  <c r="X10" i="2134"/>
  <c r="L15" i="2120"/>
  <c r="B15" i="2131"/>
  <c r="A11" i="2134"/>
  <c r="N15" i="2120"/>
  <c r="D15" i="2131"/>
  <c r="C11" i="2134"/>
  <c r="O15" i="2120"/>
  <c r="E15" i="2131"/>
  <c r="D11" i="2134"/>
  <c r="Q15" i="2120"/>
  <c r="H15" i="2131"/>
  <c r="F11" i="2134"/>
  <c r="R15" i="2120"/>
  <c r="I15" i="2131"/>
  <c r="G11" i="2134"/>
  <c r="H11" i="2134"/>
  <c r="G15" i="2120"/>
  <c r="I15" i="2120"/>
  <c r="K15" i="2131"/>
  <c r="I11" i="2134"/>
  <c r="K15" i="2120"/>
  <c r="L15" i="2131"/>
  <c r="J11" i="2134"/>
  <c r="P11" i="2134"/>
  <c r="Q11" i="2134"/>
  <c r="R11" i="2134"/>
  <c r="S11" i="2134"/>
  <c r="T11" i="2134"/>
  <c r="W15" i="2131"/>
  <c r="U11" i="2134"/>
  <c r="X15" i="2131"/>
  <c r="V11" i="2134"/>
  <c r="X11" i="2134"/>
  <c r="L16" i="2120"/>
  <c r="B16" i="2131"/>
  <c r="A12" i="2134"/>
  <c r="N16" i="2120"/>
  <c r="D16" i="2131"/>
  <c r="C12" i="2134"/>
  <c r="O16" i="2120"/>
  <c r="E16" i="2131"/>
  <c r="D12" i="2134"/>
  <c r="Q16" i="2120"/>
  <c r="H16" i="2131"/>
  <c r="F12" i="2134"/>
  <c r="R16" i="2120"/>
  <c r="I16" i="2131"/>
  <c r="G12" i="2134"/>
  <c r="H12" i="2134"/>
  <c r="G16" i="2120"/>
  <c r="I16" i="2120"/>
  <c r="K16" i="2131"/>
  <c r="I12" i="2134"/>
  <c r="K16" i="2120"/>
  <c r="L16" i="2131"/>
  <c r="J12" i="2134"/>
  <c r="P12" i="2134"/>
  <c r="Q12" i="2134"/>
  <c r="R12" i="2134"/>
  <c r="S12" i="2134"/>
  <c r="T12" i="2134"/>
  <c r="W16" i="2131"/>
  <c r="U12" i="2134"/>
  <c r="X16" i="2131"/>
  <c r="V12" i="2134"/>
  <c r="X12" i="2134"/>
  <c r="L17" i="2120"/>
  <c r="B17" i="2131"/>
  <c r="A13" i="2134"/>
  <c r="N17" i="2120"/>
  <c r="D17" i="2131"/>
  <c r="C13" i="2134"/>
  <c r="O17" i="2120"/>
  <c r="E17" i="2131"/>
  <c r="D13" i="2134"/>
  <c r="Q17" i="2120"/>
  <c r="H17" i="2131"/>
  <c r="F13" i="2134"/>
  <c r="R17" i="2120"/>
  <c r="I17" i="2131"/>
  <c r="G13" i="2134"/>
  <c r="H13" i="2134"/>
  <c r="G17" i="2120"/>
  <c r="I17" i="2120"/>
  <c r="K17" i="2131"/>
  <c r="I13" i="2134"/>
  <c r="K17" i="2120"/>
  <c r="L17" i="2131"/>
  <c r="J13" i="2134"/>
  <c r="P13" i="2134"/>
  <c r="Q13" i="2134"/>
  <c r="R13" i="2134"/>
  <c r="S13" i="2134"/>
  <c r="T13" i="2134"/>
  <c r="W17" i="2131"/>
  <c r="U13" i="2134"/>
  <c r="X17" i="2131"/>
  <c r="V13" i="2134"/>
  <c r="X13" i="2134"/>
  <c r="L18" i="2120"/>
  <c r="B18" i="2131"/>
  <c r="A14" i="2134"/>
  <c r="N18" i="2120"/>
  <c r="D18" i="2131"/>
  <c r="C14" i="2134"/>
  <c r="O18" i="2120"/>
  <c r="E18" i="2131"/>
  <c r="D14" i="2134"/>
  <c r="Q18" i="2120"/>
  <c r="H18" i="2131"/>
  <c r="F14" i="2134"/>
  <c r="R18" i="2120"/>
  <c r="I18" i="2131"/>
  <c r="G14" i="2134"/>
  <c r="H14" i="2134"/>
  <c r="D19" i="2126"/>
  <c r="G18" i="2120"/>
  <c r="I18" i="2120"/>
  <c r="K18" i="2131"/>
  <c r="I14" i="2134"/>
  <c r="K18" i="2120"/>
  <c r="L18" i="2131"/>
  <c r="J14" i="2134"/>
  <c r="P14" i="2134"/>
  <c r="Q14" i="2134"/>
  <c r="R14" i="2134"/>
  <c r="S14" i="2134"/>
  <c r="T14" i="2134"/>
  <c r="W18" i="2131"/>
  <c r="U14" i="2134"/>
  <c r="X18" i="2131"/>
  <c r="V14" i="2134"/>
  <c r="X14" i="2134"/>
  <c r="L19" i="2120"/>
  <c r="B19" i="2131"/>
  <c r="A15" i="2134"/>
  <c r="N19" i="2120"/>
  <c r="D19" i="2131"/>
  <c r="C15" i="2134"/>
  <c r="O19" i="2120"/>
  <c r="E19" i="2131"/>
  <c r="D15" i="2134"/>
  <c r="Q19" i="2120"/>
  <c r="H19" i="2131"/>
  <c r="F15" i="2134"/>
  <c r="R19" i="2120"/>
  <c r="I19" i="2131"/>
  <c r="G15" i="2134"/>
  <c r="H15" i="2134"/>
  <c r="G19" i="2120"/>
  <c r="I19" i="2120"/>
  <c r="K19" i="2131"/>
  <c r="I15" i="2134"/>
  <c r="K19" i="2120"/>
  <c r="L19" i="2131"/>
  <c r="J15" i="2134"/>
  <c r="P15" i="2134"/>
  <c r="Q15" i="2134"/>
  <c r="R15" i="2134"/>
  <c r="S15" i="2134"/>
  <c r="T15" i="2134"/>
  <c r="W19" i="2131"/>
  <c r="U15" i="2134"/>
  <c r="X19" i="2131"/>
  <c r="V15" i="2134"/>
  <c r="X15" i="2134"/>
  <c r="L20" i="2120"/>
  <c r="B20" i="2131"/>
  <c r="A16" i="2134"/>
  <c r="N20" i="2120"/>
  <c r="D20" i="2131"/>
  <c r="C16" i="2134"/>
  <c r="O20" i="2120"/>
  <c r="E20" i="2131"/>
  <c r="D16" i="2134"/>
  <c r="Q20" i="2120"/>
  <c r="H20" i="2131"/>
  <c r="F16" i="2134"/>
  <c r="R20" i="2120"/>
  <c r="I20" i="2131"/>
  <c r="G16" i="2134"/>
  <c r="H16" i="2134"/>
  <c r="G20" i="2120"/>
  <c r="I20" i="2120"/>
  <c r="K20" i="2131"/>
  <c r="I16" i="2134"/>
  <c r="K20" i="2120"/>
  <c r="L20" i="2131"/>
  <c r="J16" i="2134"/>
  <c r="P16" i="2134"/>
  <c r="Q16" i="2134"/>
  <c r="R16" i="2134"/>
  <c r="S16" i="2134"/>
  <c r="T16" i="2134"/>
  <c r="W20" i="2131"/>
  <c r="U16" i="2134"/>
  <c r="X20" i="2131"/>
  <c r="V16" i="2134"/>
  <c r="X16" i="2134"/>
  <c r="L21" i="2120"/>
  <c r="B21" i="2131"/>
  <c r="A17" i="2134"/>
  <c r="N21" i="2120"/>
  <c r="D21" i="2131"/>
  <c r="C17" i="2134"/>
  <c r="O21" i="2120"/>
  <c r="E21" i="2131"/>
  <c r="D17" i="2134"/>
  <c r="Q21" i="2120"/>
  <c r="H21" i="2131"/>
  <c r="F17" i="2134"/>
  <c r="R21" i="2120"/>
  <c r="I21" i="2131"/>
  <c r="G17" i="2134"/>
  <c r="H17" i="2134"/>
  <c r="G21" i="2120"/>
  <c r="I21" i="2120"/>
  <c r="K21" i="2131"/>
  <c r="I17" i="2134"/>
  <c r="K21" i="2120"/>
  <c r="L21" i="2131"/>
  <c r="J17" i="2134"/>
  <c r="P17" i="2134"/>
  <c r="Q17" i="2134"/>
  <c r="R17" i="2134"/>
  <c r="S17" i="2134"/>
  <c r="T17" i="2134"/>
  <c r="W21" i="2131"/>
  <c r="U17" i="2134"/>
  <c r="X21" i="2131"/>
  <c r="V17" i="2134"/>
  <c r="X17" i="2134"/>
  <c r="L22" i="2120"/>
  <c r="B22" i="2131"/>
  <c r="A18" i="2134"/>
  <c r="N22" i="2120"/>
  <c r="D22" i="2131"/>
  <c r="C18" i="2134"/>
  <c r="O22" i="2120"/>
  <c r="E22" i="2131"/>
  <c r="D18" i="2134"/>
  <c r="Q22" i="2120"/>
  <c r="H22" i="2131"/>
  <c r="F18" i="2134"/>
  <c r="R22" i="2120"/>
  <c r="I22" i="2131"/>
  <c r="G18" i="2134"/>
  <c r="H18" i="2134"/>
  <c r="G22" i="2120"/>
  <c r="I22" i="2120"/>
  <c r="K22" i="2131"/>
  <c r="I18" i="2134"/>
  <c r="K22" i="2120"/>
  <c r="L22" i="2131"/>
  <c r="J18" i="2134"/>
  <c r="P18" i="2134"/>
  <c r="Q18" i="2134"/>
  <c r="R18" i="2134"/>
  <c r="S18" i="2134"/>
  <c r="T18" i="2134"/>
  <c r="W22" i="2131"/>
  <c r="U18" i="2134"/>
  <c r="X22" i="2131"/>
  <c r="V18" i="2134"/>
  <c r="X18" i="2134"/>
  <c r="L23" i="2120"/>
  <c r="B23" i="2131"/>
  <c r="A19" i="2134"/>
  <c r="N23" i="2120"/>
  <c r="D23" i="2131"/>
  <c r="C19" i="2134"/>
  <c r="O23" i="2120"/>
  <c r="E23" i="2131"/>
  <c r="D19" i="2134"/>
  <c r="Q23" i="2120"/>
  <c r="H23" i="2131"/>
  <c r="F19" i="2134"/>
  <c r="R23" i="2120"/>
  <c r="I23" i="2131"/>
  <c r="G19" i="2134"/>
  <c r="H19" i="2134"/>
  <c r="D31" i="2126"/>
  <c r="G23" i="2120"/>
  <c r="I23" i="2120"/>
  <c r="K23" i="2131"/>
  <c r="I19" i="2134"/>
  <c r="K23" i="2120"/>
  <c r="L23" i="2131"/>
  <c r="J19" i="2134"/>
  <c r="P19" i="2134"/>
  <c r="Q19" i="2134"/>
  <c r="R19" i="2134"/>
  <c r="S19" i="2134"/>
  <c r="T19" i="2134"/>
  <c r="W23" i="2131"/>
  <c r="U19" i="2134"/>
  <c r="X23" i="2131"/>
  <c r="V19" i="2134"/>
  <c r="X19" i="2134"/>
  <c r="L24" i="2120"/>
  <c r="B24" i="2131"/>
  <c r="A20" i="2134"/>
  <c r="N24" i="2120"/>
  <c r="D24" i="2131"/>
  <c r="C20" i="2134"/>
  <c r="O24" i="2120"/>
  <c r="E24" i="2131"/>
  <c r="D20" i="2134"/>
  <c r="Q24" i="2120"/>
  <c r="H24" i="2131"/>
  <c r="F20" i="2134"/>
  <c r="R24" i="2120"/>
  <c r="I24" i="2131"/>
  <c r="G20" i="2134"/>
  <c r="H20" i="2134"/>
  <c r="G24" i="2120"/>
  <c r="I24" i="2120"/>
  <c r="K24" i="2131"/>
  <c r="I20" i="2134"/>
  <c r="K24" i="2120"/>
  <c r="L24" i="2131"/>
  <c r="J20" i="2134"/>
  <c r="P20" i="2134"/>
  <c r="Q20" i="2134"/>
  <c r="R20" i="2134"/>
  <c r="S20" i="2134"/>
  <c r="T20" i="2134"/>
  <c r="W24" i="2131"/>
  <c r="U20" i="2134"/>
  <c r="X24" i="2131"/>
  <c r="V20" i="2134"/>
  <c r="X20" i="2134"/>
  <c r="L25" i="2120"/>
  <c r="B25" i="2131"/>
  <c r="A21" i="2134"/>
  <c r="N25" i="2120"/>
  <c r="D25" i="2131"/>
  <c r="C21" i="2134"/>
  <c r="O25" i="2120"/>
  <c r="E25" i="2131"/>
  <c r="D21" i="2134"/>
  <c r="Q25" i="2120"/>
  <c r="H25" i="2131"/>
  <c r="F21" i="2134"/>
  <c r="R25" i="2120"/>
  <c r="I25" i="2131"/>
  <c r="G21" i="2134"/>
  <c r="H21" i="2134"/>
  <c r="G25" i="2120"/>
  <c r="I25" i="2120"/>
  <c r="K25" i="2131"/>
  <c r="I21" i="2134"/>
  <c r="K25" i="2120"/>
  <c r="L25" i="2131"/>
  <c r="J21" i="2134"/>
  <c r="P21" i="2134"/>
  <c r="Q21" i="2134"/>
  <c r="R21" i="2134"/>
  <c r="S21" i="2134"/>
  <c r="T21" i="2134"/>
  <c r="W25" i="2131"/>
  <c r="U21" i="2134"/>
  <c r="X25" i="2131"/>
  <c r="V21" i="2134"/>
  <c r="X21" i="2134"/>
  <c r="L26" i="2120"/>
  <c r="B26" i="2131"/>
  <c r="A22" i="2134"/>
  <c r="N26" i="2120"/>
  <c r="D26" i="2131"/>
  <c r="C22" i="2134"/>
  <c r="O26" i="2120"/>
  <c r="E26" i="2131"/>
  <c r="D22" i="2134"/>
  <c r="Q26" i="2120"/>
  <c r="H26" i="2131"/>
  <c r="F22" i="2134"/>
  <c r="R26" i="2120"/>
  <c r="I26" i="2131"/>
  <c r="G22" i="2134"/>
  <c r="H22" i="2134"/>
  <c r="D37" i="2126"/>
  <c r="G26" i="2120"/>
  <c r="I26" i="2120"/>
  <c r="K26" i="2131"/>
  <c r="I22" i="2134"/>
  <c r="K26" i="2120"/>
  <c r="L26" i="2131"/>
  <c r="J22" i="2134"/>
  <c r="P22" i="2134"/>
  <c r="Q22" i="2134"/>
  <c r="R22" i="2134"/>
  <c r="S22" i="2134"/>
  <c r="T22" i="2134"/>
  <c r="W26" i="2131"/>
  <c r="U22" i="2134"/>
  <c r="X26" i="2131"/>
  <c r="V22" i="2134"/>
  <c r="X22" i="2134"/>
  <c r="L27" i="2120"/>
  <c r="B27" i="2131"/>
  <c r="A23" i="2134"/>
  <c r="N27" i="2120"/>
  <c r="D27" i="2131"/>
  <c r="C23" i="2134"/>
  <c r="O27" i="2120"/>
  <c r="E27" i="2131"/>
  <c r="D23" i="2134"/>
  <c r="Q27" i="2120"/>
  <c r="H27" i="2131"/>
  <c r="F23" i="2134"/>
  <c r="R27" i="2120"/>
  <c r="I27" i="2131"/>
  <c r="G23" i="2134"/>
  <c r="H23" i="2134"/>
  <c r="D40" i="2126"/>
  <c r="G27" i="2120"/>
  <c r="I27" i="2120"/>
  <c r="K27" i="2131"/>
  <c r="I23" i="2134"/>
  <c r="K27" i="2120"/>
  <c r="L27" i="2131"/>
  <c r="J23" i="2134"/>
  <c r="P23" i="2134"/>
  <c r="Q23" i="2134"/>
  <c r="R23" i="2134"/>
  <c r="S23" i="2134"/>
  <c r="T23" i="2134"/>
  <c r="W27" i="2131"/>
  <c r="U23" i="2134"/>
  <c r="X27" i="2131"/>
  <c r="V23" i="2134"/>
  <c r="X23" i="2134"/>
  <c r="L28" i="2120"/>
  <c r="B28" i="2131"/>
  <c r="A24" i="2134"/>
  <c r="N28" i="2120"/>
  <c r="D28" i="2131"/>
  <c r="C24" i="2134"/>
  <c r="O28" i="2120"/>
  <c r="E28" i="2131"/>
  <c r="D24" i="2134"/>
  <c r="Q28" i="2120"/>
  <c r="H28" i="2131"/>
  <c r="F24" i="2134"/>
  <c r="R28" i="2120"/>
  <c r="I28" i="2131"/>
  <c r="G24" i="2134"/>
  <c r="H24" i="2134"/>
  <c r="G28" i="2120"/>
  <c r="I28" i="2120"/>
  <c r="K28" i="2131"/>
  <c r="I24" i="2134"/>
  <c r="K28" i="2120"/>
  <c r="L28" i="2131"/>
  <c r="J24" i="2134"/>
  <c r="P24" i="2134"/>
  <c r="Q24" i="2134"/>
  <c r="R24" i="2134"/>
  <c r="S24" i="2134"/>
  <c r="T24" i="2134"/>
  <c r="W28" i="2131"/>
  <c r="U24" i="2134"/>
  <c r="X28" i="2131"/>
  <c r="V24" i="2134"/>
  <c r="X24" i="2134"/>
  <c r="L29" i="2120"/>
  <c r="B29" i="2131"/>
  <c r="A25" i="2134"/>
  <c r="N29" i="2120"/>
  <c r="D29" i="2131"/>
  <c r="C25" i="2134"/>
  <c r="O29" i="2120"/>
  <c r="E29" i="2131"/>
  <c r="D25" i="2134"/>
  <c r="Q29" i="2120"/>
  <c r="H29" i="2131"/>
  <c r="F25" i="2134"/>
  <c r="R29" i="2120"/>
  <c r="I29" i="2131"/>
  <c r="G25" i="2134"/>
  <c r="H25" i="2134"/>
  <c r="D29" i="2120"/>
  <c r="G29" i="2120"/>
  <c r="I29" i="2120"/>
  <c r="K29" i="2131"/>
  <c r="I25" i="2134"/>
  <c r="K29" i="2120"/>
  <c r="L29" i="2131"/>
  <c r="J25" i="2134"/>
  <c r="P25" i="2134"/>
  <c r="Q25" i="2134"/>
  <c r="R25" i="2134"/>
  <c r="S25" i="2134"/>
  <c r="T25" i="2134"/>
  <c r="W29" i="2131"/>
  <c r="U25" i="2134"/>
  <c r="X29" i="2131"/>
  <c r="V25" i="2134"/>
  <c r="X25" i="2134"/>
  <c r="L30" i="2120"/>
  <c r="B30" i="2131"/>
  <c r="A26" i="2134"/>
  <c r="N30" i="2120"/>
  <c r="D30" i="2131"/>
  <c r="C26" i="2134"/>
  <c r="O30" i="2120"/>
  <c r="E30" i="2131"/>
  <c r="D26" i="2134"/>
  <c r="Q30" i="2120"/>
  <c r="H30" i="2131"/>
  <c r="F26" i="2134"/>
  <c r="R30" i="2120"/>
  <c r="I30" i="2131"/>
  <c r="G26" i="2134"/>
  <c r="H26" i="2134"/>
  <c r="G30" i="2120"/>
  <c r="I30" i="2120"/>
  <c r="K30" i="2131"/>
  <c r="I26" i="2134"/>
  <c r="K30" i="2120"/>
  <c r="L30" i="2131"/>
  <c r="J26" i="2134"/>
  <c r="P26" i="2134"/>
  <c r="Q26" i="2134"/>
  <c r="R26" i="2134"/>
  <c r="S26" i="2134"/>
  <c r="T26" i="2134"/>
  <c r="W30" i="2131"/>
  <c r="U26" i="2134"/>
  <c r="X30" i="2131"/>
  <c r="V26" i="2134"/>
  <c r="X26" i="2134"/>
  <c r="L31" i="2120"/>
  <c r="B31" i="2131"/>
  <c r="A27" i="2134"/>
  <c r="N31" i="2120"/>
  <c r="D31" i="2131"/>
  <c r="C27" i="2134"/>
  <c r="O31" i="2120"/>
  <c r="E31" i="2131"/>
  <c r="D27" i="2134"/>
  <c r="Q31" i="2120"/>
  <c r="H31" i="2131"/>
  <c r="F27" i="2134"/>
  <c r="R31" i="2120"/>
  <c r="I31" i="2131"/>
  <c r="G27" i="2134"/>
  <c r="H27" i="2134"/>
  <c r="G31" i="2120"/>
  <c r="I31" i="2120"/>
  <c r="K31" i="2131"/>
  <c r="I27" i="2134"/>
  <c r="K31" i="2120"/>
  <c r="L31" i="2131"/>
  <c r="J27" i="2134"/>
  <c r="P27" i="2134"/>
  <c r="Q27" i="2134"/>
  <c r="R27" i="2134"/>
  <c r="S27" i="2134"/>
  <c r="T27" i="2134"/>
  <c r="W31" i="2131"/>
  <c r="U27" i="2134"/>
  <c r="X31" i="2131"/>
  <c r="V27" i="2134"/>
  <c r="X27" i="2134"/>
  <c r="L32" i="2120"/>
  <c r="B32" i="2131"/>
  <c r="A28" i="2134"/>
  <c r="N32" i="2120"/>
  <c r="D32" i="2131"/>
  <c r="C28" i="2134"/>
  <c r="O32" i="2120"/>
  <c r="E32" i="2131"/>
  <c r="D28" i="2134"/>
  <c r="Q32" i="2120"/>
  <c r="H32" i="2131"/>
  <c r="F28" i="2134"/>
  <c r="R32" i="2120"/>
  <c r="I32" i="2131"/>
  <c r="G28" i="2134"/>
  <c r="H28" i="2134"/>
  <c r="G32" i="2120"/>
  <c r="I32" i="2120"/>
  <c r="K32" i="2131"/>
  <c r="I28" i="2134"/>
  <c r="K32" i="2120"/>
  <c r="L32" i="2131"/>
  <c r="J28" i="2134"/>
  <c r="P28" i="2134"/>
  <c r="Q28" i="2134"/>
  <c r="R28" i="2134"/>
  <c r="S28" i="2134"/>
  <c r="T28" i="2134"/>
  <c r="W32" i="2131"/>
  <c r="U28" i="2134"/>
  <c r="X32" i="2131"/>
  <c r="V28" i="2134"/>
  <c r="X28" i="2134"/>
  <c r="L33" i="2120"/>
  <c r="B33" i="2131"/>
  <c r="A29" i="2134"/>
  <c r="N33" i="2120"/>
  <c r="D33" i="2131"/>
  <c r="C29" i="2134"/>
  <c r="O33" i="2120"/>
  <c r="E33" i="2131"/>
  <c r="D29" i="2134"/>
  <c r="Q33" i="2120"/>
  <c r="H33" i="2131"/>
  <c r="F29" i="2134"/>
  <c r="R33" i="2120"/>
  <c r="I33" i="2131"/>
  <c r="G29" i="2134"/>
  <c r="H29" i="2134"/>
  <c r="G33" i="2120"/>
  <c r="I33" i="2120"/>
  <c r="K33" i="2131"/>
  <c r="I29" i="2134"/>
  <c r="K33" i="2120"/>
  <c r="L33" i="2131"/>
  <c r="J29" i="2134"/>
  <c r="P29" i="2134"/>
  <c r="Q29" i="2134"/>
  <c r="R29" i="2134"/>
  <c r="S29" i="2134"/>
  <c r="T29" i="2134"/>
  <c r="W33" i="2131"/>
  <c r="U29" i="2134"/>
  <c r="X33" i="2131"/>
  <c r="V29" i="2134"/>
  <c r="X29" i="2134"/>
  <c r="L34" i="2120"/>
  <c r="B34" i="2131"/>
  <c r="A30" i="2134"/>
  <c r="N34" i="2120"/>
  <c r="D34" i="2131"/>
  <c r="C30" i="2134"/>
  <c r="O34" i="2120"/>
  <c r="E34" i="2131"/>
  <c r="D30" i="2134"/>
  <c r="Q34" i="2120"/>
  <c r="H34" i="2131"/>
  <c r="F30" i="2134"/>
  <c r="R34" i="2120"/>
  <c r="I34" i="2131"/>
  <c r="G30" i="2134"/>
  <c r="H30" i="2134"/>
  <c r="G34" i="2120"/>
  <c r="I34" i="2120"/>
  <c r="K34" i="2131"/>
  <c r="I30" i="2134"/>
  <c r="K34" i="2120"/>
  <c r="L34" i="2131"/>
  <c r="J30" i="2134"/>
  <c r="P30" i="2134"/>
  <c r="Q30" i="2134"/>
  <c r="R30" i="2134"/>
  <c r="S30" i="2134"/>
  <c r="T30" i="2134"/>
  <c r="W34" i="2131"/>
  <c r="U30" i="2134"/>
  <c r="X34" i="2131"/>
  <c r="V30" i="2134"/>
  <c r="X30" i="2134"/>
  <c r="L35" i="2120"/>
  <c r="B35" i="2131"/>
  <c r="A31" i="2134"/>
  <c r="N35" i="2120"/>
  <c r="D35" i="2131"/>
  <c r="C31" i="2134"/>
  <c r="O35" i="2120"/>
  <c r="E35" i="2131"/>
  <c r="D31" i="2134"/>
  <c r="Q35" i="2120"/>
  <c r="H35" i="2131"/>
  <c r="F31" i="2134"/>
  <c r="R35" i="2120"/>
  <c r="I35" i="2131"/>
  <c r="G31" i="2134"/>
  <c r="H31" i="2134"/>
  <c r="G35" i="2120"/>
  <c r="I35" i="2120"/>
  <c r="K35" i="2131"/>
  <c r="I31" i="2134"/>
  <c r="K35" i="2120"/>
  <c r="L35" i="2131"/>
  <c r="J31" i="2134"/>
  <c r="P31" i="2134"/>
  <c r="Q31" i="2134"/>
  <c r="R31" i="2134"/>
  <c r="S31" i="2134"/>
  <c r="T31" i="2134"/>
  <c r="W35" i="2131"/>
  <c r="U31" i="2134"/>
  <c r="X35" i="2131"/>
  <c r="V31" i="2134"/>
  <c r="X31" i="2134"/>
  <c r="L36" i="2120"/>
  <c r="B36" i="2131"/>
  <c r="A32" i="2134"/>
  <c r="N36" i="2120"/>
  <c r="D36" i="2131"/>
  <c r="C32" i="2134"/>
  <c r="O36" i="2120"/>
  <c r="E36" i="2131"/>
  <c r="D32" i="2134"/>
  <c r="Q36" i="2120"/>
  <c r="H36" i="2131"/>
  <c r="F32" i="2134"/>
  <c r="R36" i="2120"/>
  <c r="I36" i="2131"/>
  <c r="G32" i="2134"/>
  <c r="H32" i="2134"/>
  <c r="G36" i="2120"/>
  <c r="I36" i="2120"/>
  <c r="K36" i="2131"/>
  <c r="I32" i="2134"/>
  <c r="K36" i="2120"/>
  <c r="L36" i="2131"/>
  <c r="J32" i="2134"/>
  <c r="P32" i="2134"/>
  <c r="Q32" i="2134"/>
  <c r="R32" i="2134"/>
  <c r="S32" i="2134"/>
  <c r="T32" i="2134"/>
  <c r="W36" i="2131"/>
  <c r="U32" i="2134"/>
  <c r="X36" i="2131"/>
  <c r="V32" i="2134"/>
  <c r="X32" i="2134"/>
  <c r="L37" i="2120"/>
  <c r="B37" i="2131"/>
  <c r="A33" i="2134"/>
  <c r="N37" i="2120"/>
  <c r="D37" i="2131"/>
  <c r="C33" i="2134"/>
  <c r="O37" i="2120"/>
  <c r="E37" i="2131"/>
  <c r="D33" i="2134"/>
  <c r="Q37" i="2120"/>
  <c r="H37" i="2131"/>
  <c r="F33" i="2134"/>
  <c r="R37" i="2120"/>
  <c r="I37" i="2131"/>
  <c r="G33" i="2134"/>
  <c r="H33" i="2134"/>
  <c r="G37" i="2120"/>
  <c r="I37" i="2120"/>
  <c r="K37" i="2131"/>
  <c r="I33" i="2134"/>
  <c r="K37" i="2120"/>
  <c r="L37" i="2131"/>
  <c r="J33" i="2134"/>
  <c r="P33" i="2134"/>
  <c r="Q33" i="2134"/>
  <c r="R33" i="2134"/>
  <c r="S33" i="2134"/>
  <c r="T33" i="2134"/>
  <c r="W37" i="2131"/>
  <c r="U33" i="2134"/>
  <c r="X37" i="2131"/>
  <c r="V33" i="2134"/>
  <c r="X33" i="2134"/>
  <c r="L38" i="2120"/>
  <c r="B38" i="2131"/>
  <c r="A34" i="2134"/>
  <c r="N38" i="2120"/>
  <c r="D38" i="2131"/>
  <c r="C34" i="2134"/>
  <c r="O38" i="2120"/>
  <c r="E38" i="2131"/>
  <c r="D34" i="2134"/>
  <c r="Q38" i="2120"/>
  <c r="H38" i="2131"/>
  <c r="F34" i="2134"/>
  <c r="R38" i="2120"/>
  <c r="I38" i="2131"/>
  <c r="G34" i="2134"/>
  <c r="H34" i="2134"/>
  <c r="G38" i="2120"/>
  <c r="I38" i="2120"/>
  <c r="K38" i="2131"/>
  <c r="I34" i="2134"/>
  <c r="K38" i="2120"/>
  <c r="L38" i="2131"/>
  <c r="J34" i="2134"/>
  <c r="P34" i="2134"/>
  <c r="Q34" i="2134"/>
  <c r="R34" i="2134"/>
  <c r="S34" i="2134"/>
  <c r="T34" i="2134"/>
  <c r="W38" i="2131"/>
  <c r="U34" i="2134"/>
  <c r="X38" i="2131"/>
  <c r="V34" i="2134"/>
  <c r="X34" i="2134"/>
  <c r="L39" i="2120"/>
  <c r="B39" i="2131"/>
  <c r="A35" i="2134"/>
  <c r="N39" i="2120"/>
  <c r="D39" i="2131"/>
  <c r="C35" i="2134"/>
  <c r="O39" i="2120"/>
  <c r="E39" i="2131"/>
  <c r="D35" i="2134"/>
  <c r="Q39" i="2120"/>
  <c r="H39" i="2131"/>
  <c r="F35" i="2134"/>
  <c r="R39" i="2120"/>
  <c r="I39" i="2131"/>
  <c r="G35" i="2134"/>
  <c r="H35" i="2134"/>
  <c r="G39" i="2120"/>
  <c r="I39" i="2120"/>
  <c r="K39" i="2131"/>
  <c r="I35" i="2134"/>
  <c r="K39" i="2120"/>
  <c r="L39" i="2131"/>
  <c r="J35" i="2134"/>
  <c r="P35" i="2134"/>
  <c r="Q35" i="2134"/>
  <c r="R35" i="2134"/>
  <c r="S35" i="2134"/>
  <c r="T35" i="2134"/>
  <c r="W39" i="2131"/>
  <c r="U35" i="2134"/>
  <c r="X39" i="2131"/>
  <c r="V35" i="2134"/>
  <c r="X35" i="2134"/>
  <c r="L40" i="2120"/>
  <c r="B40" i="2131"/>
  <c r="A36" i="2134"/>
  <c r="N40" i="2120"/>
  <c r="D40" i="2131"/>
  <c r="C36" i="2134"/>
  <c r="O40" i="2120"/>
  <c r="E40" i="2131"/>
  <c r="D36" i="2134"/>
  <c r="Q40" i="2120"/>
  <c r="H40" i="2131"/>
  <c r="F36" i="2134"/>
  <c r="R40" i="2120"/>
  <c r="I40" i="2131"/>
  <c r="G36" i="2134"/>
  <c r="H36" i="2134"/>
  <c r="G40" i="2120"/>
  <c r="I40" i="2120"/>
  <c r="K40" i="2131"/>
  <c r="I36" i="2134"/>
  <c r="K40" i="2120"/>
  <c r="L40" i="2131"/>
  <c r="J36" i="2134"/>
  <c r="P36" i="2134"/>
  <c r="Q36" i="2134"/>
  <c r="R36" i="2134"/>
  <c r="S36" i="2134"/>
  <c r="T36" i="2134"/>
  <c r="W40" i="2131"/>
  <c r="U36" i="2134"/>
  <c r="X40" i="2131"/>
  <c r="V36" i="2134"/>
  <c r="X36" i="2134"/>
  <c r="L41" i="2120"/>
  <c r="B41" i="2131"/>
  <c r="A37" i="2134"/>
  <c r="N41" i="2120"/>
  <c r="D41" i="2131"/>
  <c r="C37" i="2134"/>
  <c r="O41" i="2120"/>
  <c r="E41" i="2131"/>
  <c r="D37" i="2134"/>
  <c r="Q41" i="2120"/>
  <c r="H41" i="2131"/>
  <c r="F37" i="2134"/>
  <c r="R41" i="2120"/>
  <c r="I41" i="2131"/>
  <c r="G37" i="2134"/>
  <c r="H37" i="2134"/>
  <c r="G41" i="2120"/>
  <c r="I41" i="2120"/>
  <c r="K41" i="2131"/>
  <c r="I37" i="2134"/>
  <c r="K41" i="2120"/>
  <c r="L41" i="2131"/>
  <c r="J37" i="2134"/>
  <c r="P37" i="2134"/>
  <c r="Q37" i="2134"/>
  <c r="R37" i="2134"/>
  <c r="S37" i="2134"/>
  <c r="T37" i="2134"/>
  <c r="W41" i="2131"/>
  <c r="U37" i="2134"/>
  <c r="X41" i="2131"/>
  <c r="V37" i="2134"/>
  <c r="X37" i="2134"/>
  <c r="L42" i="2120"/>
  <c r="B42" i="2131"/>
  <c r="A38" i="2134"/>
  <c r="N42" i="2120"/>
  <c r="D42" i="2131"/>
  <c r="C38" i="2134"/>
  <c r="O42" i="2120"/>
  <c r="E42" i="2131"/>
  <c r="D38" i="2134"/>
  <c r="Q42" i="2120"/>
  <c r="H42" i="2131"/>
  <c r="F38" i="2134"/>
  <c r="R42" i="2120"/>
  <c r="I42" i="2131"/>
  <c r="G38" i="2134"/>
  <c r="H38" i="2134"/>
  <c r="G42" i="2120"/>
  <c r="I42" i="2120"/>
  <c r="K42" i="2131"/>
  <c r="I38" i="2134"/>
  <c r="K42" i="2120"/>
  <c r="L42" i="2131"/>
  <c r="J38" i="2134"/>
  <c r="P38" i="2134"/>
  <c r="Q38" i="2134"/>
  <c r="R38" i="2134"/>
  <c r="S38" i="2134"/>
  <c r="T38" i="2134"/>
  <c r="W42" i="2131"/>
  <c r="U38" i="2134"/>
  <c r="X42" i="2131"/>
  <c r="V38" i="2134"/>
  <c r="X38" i="2134"/>
  <c r="L43" i="2120"/>
  <c r="B43" i="2131"/>
  <c r="A39" i="2134"/>
  <c r="N43" i="2120"/>
  <c r="D43" i="2131"/>
  <c r="C39" i="2134"/>
  <c r="O43" i="2120"/>
  <c r="E43" i="2131"/>
  <c r="D39" i="2134"/>
  <c r="Q43" i="2120"/>
  <c r="H43" i="2131"/>
  <c r="F39" i="2134"/>
  <c r="R43" i="2120"/>
  <c r="I43" i="2131"/>
  <c r="G39" i="2134"/>
  <c r="H39" i="2134"/>
  <c r="G43" i="2120"/>
  <c r="I43" i="2120"/>
  <c r="K43" i="2131"/>
  <c r="I39" i="2134"/>
  <c r="K43" i="2120"/>
  <c r="L43" i="2131"/>
  <c r="J39" i="2134"/>
  <c r="P39" i="2134"/>
  <c r="Q39" i="2134"/>
  <c r="R39" i="2134"/>
  <c r="S39" i="2134"/>
  <c r="T39" i="2134"/>
  <c r="W43" i="2131"/>
  <c r="U39" i="2134"/>
  <c r="X43" i="2131"/>
  <c r="V39" i="2134"/>
  <c r="X39" i="2134"/>
  <c r="L44" i="2120"/>
  <c r="B44" i="2131"/>
  <c r="A40" i="2134"/>
  <c r="N44" i="2120"/>
  <c r="D44" i="2131"/>
  <c r="C40" i="2134"/>
  <c r="O44" i="2120"/>
  <c r="E44" i="2131"/>
  <c r="D40" i="2134"/>
  <c r="Q44" i="2120"/>
  <c r="H44" i="2131"/>
  <c r="F40" i="2134"/>
  <c r="R44" i="2120"/>
  <c r="I44" i="2131"/>
  <c r="G40" i="2134"/>
  <c r="H40" i="2134"/>
  <c r="G44" i="2120"/>
  <c r="I44" i="2120"/>
  <c r="K44" i="2131"/>
  <c r="I40" i="2134"/>
  <c r="K44" i="2120"/>
  <c r="L44" i="2131"/>
  <c r="J40" i="2134"/>
  <c r="P40" i="2134"/>
  <c r="Q40" i="2134"/>
  <c r="R40" i="2134"/>
  <c r="S40" i="2134"/>
  <c r="T40" i="2134"/>
  <c r="W44" i="2131"/>
  <c r="U40" i="2134"/>
  <c r="X44" i="2131"/>
  <c r="V40" i="2134"/>
  <c r="X40" i="2134"/>
  <c r="L45" i="2120"/>
  <c r="B45" i="2131"/>
  <c r="A41" i="2134"/>
  <c r="N45" i="2120"/>
  <c r="D45" i="2131"/>
  <c r="C41" i="2134"/>
  <c r="O45" i="2120"/>
  <c r="E45" i="2131"/>
  <c r="D41" i="2134"/>
  <c r="Q45" i="2120"/>
  <c r="H45" i="2131"/>
  <c r="F41" i="2134"/>
  <c r="R45" i="2120"/>
  <c r="I45" i="2131"/>
  <c r="G41" i="2134"/>
  <c r="H41" i="2134"/>
  <c r="G45" i="2120"/>
  <c r="I45" i="2120"/>
  <c r="K45" i="2131"/>
  <c r="I41" i="2134"/>
  <c r="K45" i="2120"/>
  <c r="L45" i="2131"/>
  <c r="J41" i="2134"/>
  <c r="P41" i="2134"/>
  <c r="Q41" i="2134"/>
  <c r="R41" i="2134"/>
  <c r="S41" i="2134"/>
  <c r="T41" i="2134"/>
  <c r="W45" i="2131"/>
  <c r="U41" i="2134"/>
  <c r="X45" i="2131"/>
  <c r="V41" i="2134"/>
  <c r="X41" i="2134"/>
  <c r="L46" i="2120"/>
  <c r="B46" i="2131"/>
  <c r="A42" i="2134"/>
  <c r="N46" i="2120"/>
  <c r="D46" i="2131"/>
  <c r="C42" i="2134"/>
  <c r="O46" i="2120"/>
  <c r="E46" i="2131"/>
  <c r="D42" i="2134"/>
  <c r="Q46" i="2120"/>
  <c r="H46" i="2131"/>
  <c r="F42" i="2134"/>
  <c r="R46" i="2120"/>
  <c r="I46" i="2131"/>
  <c r="G42" i="2134"/>
  <c r="H42" i="2134"/>
  <c r="G46" i="2120"/>
  <c r="I46" i="2120"/>
  <c r="K46" i="2131"/>
  <c r="I42" i="2134"/>
  <c r="K46" i="2120"/>
  <c r="L46" i="2131"/>
  <c r="J42" i="2134"/>
  <c r="P42" i="2134"/>
  <c r="Q42" i="2134"/>
  <c r="R42" i="2134"/>
  <c r="S42" i="2134"/>
  <c r="T42" i="2134"/>
  <c r="W46" i="2131"/>
  <c r="U42" i="2134"/>
  <c r="X46" i="2131"/>
  <c r="V42" i="2134"/>
  <c r="X42" i="2134"/>
  <c r="L47" i="2120"/>
  <c r="B47" i="2131"/>
  <c r="A43" i="2134"/>
  <c r="N47" i="2120"/>
  <c r="D47" i="2131"/>
  <c r="C43" i="2134"/>
  <c r="O47" i="2120"/>
  <c r="E47" i="2131"/>
  <c r="D43" i="2134"/>
  <c r="Q47" i="2120"/>
  <c r="H47" i="2131"/>
  <c r="F43" i="2134"/>
  <c r="R47" i="2120"/>
  <c r="I47" i="2131"/>
  <c r="G43" i="2134"/>
  <c r="H43" i="2134"/>
  <c r="D74" i="2126"/>
  <c r="G47" i="2120"/>
  <c r="I47" i="2120"/>
  <c r="K47" i="2131"/>
  <c r="I43" i="2134"/>
  <c r="K47" i="2120"/>
  <c r="L47" i="2131"/>
  <c r="J43" i="2134"/>
  <c r="P43" i="2134"/>
  <c r="Q43" i="2134"/>
  <c r="R43" i="2134"/>
  <c r="S43" i="2134"/>
  <c r="T43" i="2134"/>
  <c r="W47" i="2131"/>
  <c r="U43" i="2134"/>
  <c r="X47" i="2131"/>
  <c r="V43" i="2134"/>
  <c r="X43" i="2134"/>
  <c r="L48" i="2120"/>
  <c r="B48" i="2131"/>
  <c r="A44" i="2134"/>
  <c r="N48" i="2120"/>
  <c r="D48" i="2131"/>
  <c r="C44" i="2134"/>
  <c r="O48" i="2120"/>
  <c r="E48" i="2131"/>
  <c r="D44" i="2134"/>
  <c r="Q48" i="2120"/>
  <c r="H48" i="2131"/>
  <c r="F44" i="2134"/>
  <c r="R48" i="2120"/>
  <c r="I48" i="2131"/>
  <c r="G44" i="2134"/>
  <c r="H44" i="2134"/>
  <c r="G48" i="2120"/>
  <c r="I48" i="2120"/>
  <c r="K48" i="2131"/>
  <c r="I44" i="2134"/>
  <c r="K48" i="2120"/>
  <c r="L48" i="2131"/>
  <c r="J44" i="2134"/>
  <c r="P44" i="2134"/>
  <c r="Q44" i="2134"/>
  <c r="R44" i="2134"/>
  <c r="S44" i="2134"/>
  <c r="T44" i="2134"/>
  <c r="W48" i="2131"/>
  <c r="U44" i="2134"/>
  <c r="X48" i="2131"/>
  <c r="V44" i="2134"/>
  <c r="X44" i="2134"/>
  <c r="L49" i="2120"/>
  <c r="B49" i="2131"/>
  <c r="A45" i="2134"/>
  <c r="N49" i="2120"/>
  <c r="D49" i="2131"/>
  <c r="C45" i="2134"/>
  <c r="O49" i="2120"/>
  <c r="E49" i="2131"/>
  <c r="D45" i="2134"/>
  <c r="Q49" i="2120"/>
  <c r="H49" i="2131"/>
  <c r="F45" i="2134"/>
  <c r="R49" i="2120"/>
  <c r="I49" i="2131"/>
  <c r="G45" i="2134"/>
  <c r="H45" i="2134"/>
  <c r="G49" i="2120"/>
  <c r="I49" i="2120"/>
  <c r="K49" i="2131"/>
  <c r="I45" i="2134"/>
  <c r="K49" i="2120"/>
  <c r="L49" i="2131"/>
  <c r="J45" i="2134"/>
  <c r="P45" i="2134"/>
  <c r="Q45" i="2134"/>
  <c r="R45" i="2134"/>
  <c r="S45" i="2134"/>
  <c r="T45" i="2134"/>
  <c r="W49" i="2131"/>
  <c r="U45" i="2134"/>
  <c r="X49" i="2131"/>
  <c r="V45" i="2134"/>
  <c r="X45" i="2134"/>
  <c r="L50" i="2120"/>
  <c r="B50" i="2131"/>
  <c r="A46" i="2134"/>
  <c r="N50" i="2120"/>
  <c r="D50" i="2131"/>
  <c r="C46" i="2134"/>
  <c r="O50" i="2120"/>
  <c r="E50" i="2131"/>
  <c r="D46" i="2134"/>
  <c r="Q50" i="2120"/>
  <c r="H50" i="2131"/>
  <c r="F46" i="2134"/>
  <c r="R50" i="2120"/>
  <c r="I50" i="2131"/>
  <c r="G46" i="2134"/>
  <c r="H46" i="2134"/>
  <c r="G50" i="2120"/>
  <c r="I50" i="2120"/>
  <c r="K50" i="2131"/>
  <c r="I46" i="2134"/>
  <c r="K50" i="2120"/>
  <c r="L50" i="2131"/>
  <c r="J46" i="2134"/>
  <c r="P46" i="2134"/>
  <c r="Q46" i="2134"/>
  <c r="R46" i="2134"/>
  <c r="S46" i="2134"/>
  <c r="T46" i="2134"/>
  <c r="W50" i="2131"/>
  <c r="U46" i="2134"/>
  <c r="X50" i="2131"/>
  <c r="V46" i="2134"/>
  <c r="X46" i="2134"/>
  <c r="L51" i="2120"/>
  <c r="B51" i="2131"/>
  <c r="A47" i="2134"/>
  <c r="N51" i="2120"/>
  <c r="D51" i="2131"/>
  <c r="C47" i="2134"/>
  <c r="O51" i="2120"/>
  <c r="E51" i="2131"/>
  <c r="D47" i="2134"/>
  <c r="Q51" i="2120"/>
  <c r="H51" i="2131"/>
  <c r="F47" i="2134"/>
  <c r="R51" i="2120"/>
  <c r="I51" i="2131"/>
  <c r="G47" i="2134"/>
  <c r="H47" i="2134"/>
  <c r="G51" i="2120"/>
  <c r="I51" i="2120"/>
  <c r="K51" i="2131"/>
  <c r="I47" i="2134"/>
  <c r="K51" i="2120"/>
  <c r="L51" i="2131"/>
  <c r="J47" i="2134"/>
  <c r="P47" i="2134"/>
  <c r="Q47" i="2134"/>
  <c r="R47" i="2134"/>
  <c r="S47" i="2134"/>
  <c r="T47" i="2134"/>
  <c r="W51" i="2131"/>
  <c r="U47" i="2134"/>
  <c r="X51" i="2131"/>
  <c r="V47" i="2134"/>
  <c r="X47" i="2134"/>
  <c r="L52" i="2120"/>
  <c r="B52" i="2131"/>
  <c r="A48" i="2134"/>
  <c r="N52" i="2120"/>
  <c r="D52" i="2131"/>
  <c r="C48" i="2134"/>
  <c r="O52" i="2120"/>
  <c r="E52" i="2131"/>
  <c r="D48" i="2134"/>
  <c r="Q52" i="2120"/>
  <c r="H52" i="2131"/>
  <c r="F48" i="2134"/>
  <c r="R52" i="2120"/>
  <c r="I52" i="2131"/>
  <c r="G48" i="2134"/>
  <c r="H48" i="2134"/>
  <c r="G52" i="2120"/>
  <c r="I52" i="2120"/>
  <c r="K52" i="2131"/>
  <c r="I48" i="2134"/>
  <c r="K52" i="2120"/>
  <c r="L52" i="2131"/>
  <c r="J48" i="2134"/>
  <c r="P48" i="2134"/>
  <c r="Q48" i="2134"/>
  <c r="R48" i="2134"/>
  <c r="S48" i="2134"/>
  <c r="T48" i="2134"/>
  <c r="W52" i="2131"/>
  <c r="U48" i="2134"/>
  <c r="X52" i="2131"/>
  <c r="V48" i="2134"/>
  <c r="X48" i="2134"/>
  <c r="L53" i="2120"/>
  <c r="B53" i="2131"/>
  <c r="A49" i="2134"/>
  <c r="N53" i="2120"/>
  <c r="D53" i="2131"/>
  <c r="C49" i="2134"/>
  <c r="O53" i="2120"/>
  <c r="E53" i="2131"/>
  <c r="D49" i="2134"/>
  <c r="Q53" i="2120"/>
  <c r="H53" i="2131"/>
  <c r="F49" i="2134"/>
  <c r="R53" i="2120"/>
  <c r="I53" i="2131"/>
  <c r="G49" i="2134"/>
  <c r="H49" i="2134"/>
  <c r="G53" i="2120"/>
  <c r="I53" i="2120"/>
  <c r="K53" i="2131"/>
  <c r="I49" i="2134"/>
  <c r="K53" i="2120"/>
  <c r="L53" i="2131"/>
  <c r="J49" i="2134"/>
  <c r="P49" i="2134"/>
  <c r="Q49" i="2134"/>
  <c r="R49" i="2134"/>
  <c r="S49" i="2134"/>
  <c r="T49" i="2134"/>
  <c r="W53" i="2131"/>
  <c r="U49" i="2134"/>
  <c r="X53" i="2131"/>
  <c r="V49" i="2134"/>
  <c r="X49" i="2134"/>
  <c r="B3" i="2148"/>
  <c r="B2" i="2148"/>
  <c r="W6" i="2131"/>
  <c r="F390" i="2151"/>
  <c r="F389" i="2151"/>
  <c r="F388" i="2151"/>
  <c r="F387" i="2151"/>
  <c r="F386" i="2151"/>
  <c r="F385" i="2151"/>
  <c r="F384" i="2151"/>
  <c r="F383" i="2151"/>
  <c r="F382" i="2151"/>
  <c r="F381" i="2151"/>
  <c r="F380" i="2151"/>
  <c r="F379" i="2151"/>
  <c r="F378" i="2151"/>
  <c r="F377" i="2151"/>
  <c r="F376" i="2151"/>
  <c r="F375" i="2151"/>
  <c r="F374" i="2151"/>
  <c r="F373" i="2151"/>
  <c r="F372" i="2151"/>
  <c r="F371" i="2151"/>
  <c r="F370" i="2151"/>
  <c r="F369" i="2151"/>
  <c r="F368" i="2151"/>
  <c r="F367" i="2151"/>
  <c r="F366" i="2151"/>
  <c r="F365" i="2151"/>
  <c r="F364" i="2151"/>
  <c r="F363" i="2151"/>
  <c r="F362" i="2151"/>
  <c r="F361" i="2151"/>
  <c r="F360" i="2151"/>
  <c r="F359" i="2151"/>
  <c r="F358" i="2151"/>
  <c r="F357" i="2151"/>
  <c r="F356" i="2151"/>
  <c r="F355" i="2151"/>
  <c r="F354" i="2151"/>
  <c r="F353" i="2151"/>
  <c r="F352" i="2151"/>
  <c r="F351" i="2151"/>
  <c r="F350" i="2151"/>
  <c r="F349" i="2151"/>
  <c r="F348" i="2151"/>
  <c r="F347" i="2151"/>
  <c r="F346" i="2151"/>
  <c r="F345" i="2151"/>
  <c r="F344" i="2151"/>
  <c r="F343" i="2151"/>
  <c r="F342" i="2151"/>
  <c r="F341" i="2151"/>
  <c r="F340" i="2151"/>
  <c r="F339" i="2151"/>
  <c r="F338" i="2151"/>
  <c r="F337" i="2151"/>
  <c r="F336" i="2151"/>
  <c r="F335" i="2151"/>
  <c r="F334" i="2151"/>
  <c r="F333" i="2151"/>
  <c r="F332" i="2151"/>
  <c r="F331" i="2151"/>
  <c r="F330" i="2151"/>
  <c r="F329" i="2151"/>
  <c r="F328" i="2151"/>
  <c r="F327" i="2151"/>
  <c r="F326" i="2151"/>
  <c r="F325" i="2151"/>
  <c r="F324" i="2151"/>
  <c r="F323" i="2151"/>
  <c r="F322" i="2151"/>
  <c r="F321" i="2151"/>
  <c r="F320" i="2151"/>
  <c r="F319" i="2151"/>
  <c r="F318" i="2151"/>
  <c r="F317" i="2151"/>
  <c r="F316" i="2151"/>
  <c r="F315" i="2151"/>
  <c r="F314" i="2151"/>
  <c r="F313" i="2151"/>
  <c r="F312" i="2151"/>
  <c r="F311" i="2151"/>
  <c r="F310" i="2151"/>
  <c r="F309" i="2151"/>
  <c r="F308" i="2151"/>
  <c r="F307" i="2151"/>
  <c r="F306" i="2151"/>
  <c r="F305" i="2151"/>
  <c r="F304" i="2151"/>
  <c r="F303" i="2151"/>
  <c r="F302" i="2151"/>
  <c r="F301" i="2151"/>
  <c r="F300" i="2151"/>
  <c r="F299" i="2151"/>
  <c r="F298" i="2151"/>
  <c r="F297" i="2151"/>
  <c r="F296" i="2151"/>
  <c r="F295" i="2151"/>
  <c r="F294" i="2151"/>
  <c r="F293" i="2151"/>
  <c r="F292" i="2151"/>
  <c r="F291" i="2151"/>
  <c r="F290" i="2151"/>
  <c r="F289" i="2151"/>
  <c r="F288" i="2151"/>
  <c r="F287" i="2151"/>
  <c r="F286" i="2151"/>
  <c r="F285" i="2151"/>
  <c r="F284" i="2151"/>
  <c r="F283" i="2151"/>
  <c r="F282" i="2151"/>
  <c r="F281" i="2151"/>
  <c r="F280" i="2151"/>
  <c r="F279" i="2151"/>
  <c r="E279" i="2151"/>
  <c r="J279" i="2151"/>
  <c r="F278" i="2151"/>
  <c r="F277" i="2151"/>
  <c r="F276" i="2151"/>
  <c r="F275" i="2151"/>
  <c r="F274" i="2151"/>
  <c r="F273" i="2151"/>
  <c r="F272" i="2151"/>
  <c r="F271" i="2151"/>
  <c r="E271" i="2151"/>
  <c r="J271" i="2151"/>
  <c r="F270" i="2151"/>
  <c r="F269" i="2151"/>
  <c r="F268" i="2151"/>
  <c r="F267" i="2151"/>
  <c r="F266" i="2151"/>
  <c r="F265" i="2151"/>
  <c r="F264" i="2151"/>
  <c r="F263" i="2151"/>
  <c r="E263" i="2151"/>
  <c r="J263" i="2151"/>
  <c r="F262" i="2151"/>
  <c r="F261" i="2151"/>
  <c r="F260" i="2151"/>
  <c r="F259" i="2151"/>
  <c r="E259" i="2151"/>
  <c r="J259" i="2151"/>
  <c r="F258" i="2151"/>
  <c r="F257" i="2151"/>
  <c r="F256" i="2151"/>
  <c r="F255" i="2151"/>
  <c r="E255" i="2151"/>
  <c r="J255" i="2151"/>
  <c r="F254" i="2151"/>
  <c r="F253" i="2151"/>
  <c r="F252" i="2151"/>
  <c r="F251" i="2151"/>
  <c r="E251" i="2151"/>
  <c r="J251" i="2151"/>
  <c r="F250" i="2151"/>
  <c r="F249" i="2151"/>
  <c r="F248" i="2151"/>
  <c r="F247" i="2151"/>
  <c r="E247" i="2151"/>
  <c r="J247" i="2151"/>
  <c r="F246" i="2151"/>
  <c r="F245" i="2151"/>
  <c r="F244" i="2151"/>
  <c r="F243" i="2151"/>
  <c r="E243" i="2151"/>
  <c r="J243" i="2151"/>
  <c r="F242" i="2151"/>
  <c r="F241" i="2151"/>
  <c r="F240" i="2151"/>
  <c r="F239" i="2151"/>
  <c r="E239" i="2151"/>
  <c r="J239" i="2151"/>
  <c r="F238" i="2151"/>
  <c r="F237" i="2151"/>
  <c r="F236" i="2151"/>
  <c r="F235" i="2151"/>
  <c r="E235" i="2151"/>
  <c r="J235" i="2151"/>
  <c r="F234" i="2151"/>
  <c r="F233" i="2151"/>
  <c r="F232" i="2151"/>
  <c r="F231" i="2151"/>
  <c r="E231" i="2151"/>
  <c r="J231" i="2151"/>
  <c r="F230" i="2151"/>
  <c r="F229" i="2151"/>
  <c r="F228" i="2151"/>
  <c r="F227" i="2151"/>
  <c r="E227" i="2151"/>
  <c r="J227" i="2151"/>
  <c r="F226" i="2151"/>
  <c r="F225" i="2151"/>
  <c r="F224" i="2151"/>
  <c r="F223" i="2151"/>
  <c r="E223" i="2151"/>
  <c r="J223" i="2151"/>
  <c r="F222" i="2151"/>
  <c r="F221" i="2151"/>
  <c r="F220" i="2151"/>
  <c r="F219" i="2151"/>
  <c r="E219" i="2151"/>
  <c r="J219" i="2151"/>
  <c r="F218" i="2151"/>
  <c r="F217" i="2151"/>
  <c r="F216" i="2151"/>
  <c r="F215" i="2151"/>
  <c r="E215" i="2151"/>
  <c r="J215" i="2151"/>
  <c r="F214" i="2151"/>
  <c r="F213" i="2151"/>
  <c r="F212" i="2151"/>
  <c r="F211" i="2151"/>
  <c r="E211" i="2151"/>
  <c r="J211" i="2151"/>
  <c r="F210" i="2151"/>
  <c r="F209" i="2151"/>
  <c r="F208" i="2151"/>
  <c r="F207" i="2151"/>
  <c r="E207" i="2151"/>
  <c r="J207" i="2151"/>
  <c r="F206" i="2151"/>
  <c r="F205" i="2151"/>
  <c r="F204" i="2151"/>
  <c r="F203" i="2151"/>
  <c r="E203" i="2151"/>
  <c r="J203" i="2151"/>
  <c r="F202" i="2151"/>
  <c r="F201" i="2151"/>
  <c r="F200" i="2151"/>
  <c r="F199" i="2151"/>
  <c r="E199" i="2151"/>
  <c r="J199" i="2151"/>
  <c r="F198" i="2151"/>
  <c r="F197" i="2151"/>
  <c r="F196" i="2151"/>
  <c r="F195" i="2151"/>
  <c r="E195" i="2151"/>
  <c r="J195" i="2151"/>
  <c r="F194" i="2151"/>
  <c r="F193" i="2151"/>
  <c r="F192" i="2151"/>
  <c r="F191" i="2151"/>
  <c r="E191" i="2151"/>
  <c r="J191" i="2151"/>
  <c r="F190" i="2151"/>
  <c r="F189" i="2151"/>
  <c r="F188" i="2151"/>
  <c r="F187" i="2151"/>
  <c r="E187" i="2151"/>
  <c r="J187" i="2151"/>
  <c r="F186" i="2151"/>
  <c r="F185" i="2151"/>
  <c r="F184" i="2151"/>
  <c r="F183" i="2151"/>
  <c r="E183" i="2151"/>
  <c r="J183" i="2151"/>
  <c r="F182" i="2151"/>
  <c r="F181" i="2151"/>
  <c r="F180" i="2151"/>
  <c r="F179" i="2151"/>
  <c r="E179" i="2151"/>
  <c r="J179" i="2151"/>
  <c r="F178" i="2151"/>
  <c r="F177" i="2151"/>
  <c r="F176" i="2151"/>
  <c r="F175" i="2151"/>
  <c r="E175" i="2151"/>
  <c r="J175" i="2151"/>
  <c r="F174" i="2151"/>
  <c r="F173" i="2151"/>
  <c r="F172" i="2151"/>
  <c r="F171" i="2151"/>
  <c r="E171" i="2151"/>
  <c r="J171" i="2151"/>
  <c r="F170" i="2151"/>
  <c r="F169" i="2151"/>
  <c r="F168" i="2151"/>
  <c r="F167" i="2151"/>
  <c r="E167" i="2151"/>
  <c r="J167" i="2151"/>
  <c r="F166" i="2151"/>
  <c r="F165" i="2151"/>
  <c r="F164" i="2151"/>
  <c r="F163" i="2151"/>
  <c r="E163" i="2151"/>
  <c r="J163" i="2151"/>
  <c r="F162" i="2151"/>
  <c r="F161" i="2151"/>
  <c r="F160" i="2151"/>
  <c r="F159" i="2151"/>
  <c r="E159" i="2151"/>
  <c r="J159" i="2151"/>
  <c r="F158" i="2151"/>
  <c r="F157" i="2151"/>
  <c r="F156" i="2151"/>
  <c r="F155" i="2151"/>
  <c r="E155" i="2151"/>
  <c r="J155" i="2151"/>
  <c r="F154" i="2151"/>
  <c r="F153" i="2151"/>
  <c r="F152" i="2151"/>
  <c r="F151" i="2151"/>
  <c r="E151" i="2151"/>
  <c r="J151" i="2151"/>
  <c r="F150" i="2151"/>
  <c r="F149" i="2151"/>
  <c r="F148" i="2151"/>
  <c r="F147" i="2151"/>
  <c r="E147" i="2151"/>
  <c r="J147" i="2151"/>
  <c r="F146" i="2151"/>
  <c r="F145" i="2151"/>
  <c r="F144" i="2151"/>
  <c r="F143" i="2151"/>
  <c r="E143" i="2151"/>
  <c r="J143" i="2151"/>
  <c r="F142" i="2151"/>
  <c r="F141" i="2151"/>
  <c r="F140" i="2151"/>
  <c r="F139" i="2151"/>
  <c r="E139" i="2151"/>
  <c r="J139" i="2151"/>
  <c r="F138" i="2151"/>
  <c r="F137" i="2151"/>
  <c r="F136" i="2151"/>
  <c r="F135" i="2151"/>
  <c r="E135" i="2151"/>
  <c r="J135" i="2151"/>
  <c r="F134" i="2151"/>
  <c r="F133" i="2151"/>
  <c r="F132" i="2151"/>
  <c r="F131" i="2151"/>
  <c r="E131" i="2151"/>
  <c r="J131" i="2151"/>
  <c r="F130" i="2151"/>
  <c r="F129" i="2151"/>
  <c r="F128" i="2151"/>
  <c r="F127" i="2151"/>
  <c r="E127" i="2151"/>
  <c r="J127" i="2151"/>
  <c r="F126" i="2151"/>
  <c r="F125" i="2151"/>
  <c r="F124" i="2151"/>
  <c r="F123" i="2151"/>
  <c r="F122" i="2151"/>
  <c r="F121" i="2151"/>
  <c r="F120" i="2151"/>
  <c r="F119" i="2151"/>
  <c r="E119" i="2151"/>
  <c r="J119" i="2151"/>
  <c r="F118" i="2151"/>
  <c r="F117" i="2151"/>
  <c r="F116" i="2151"/>
  <c r="F115" i="2151"/>
  <c r="E115" i="2151"/>
  <c r="J115" i="2151"/>
  <c r="F114" i="2151"/>
  <c r="F113" i="2151"/>
  <c r="F112" i="2151"/>
  <c r="F111" i="2151"/>
  <c r="E111" i="2151"/>
  <c r="J111" i="2151"/>
  <c r="F110" i="2151"/>
  <c r="F109" i="2151"/>
  <c r="F108" i="2151"/>
  <c r="F107" i="2151"/>
  <c r="E107" i="2151"/>
  <c r="J107" i="2151"/>
  <c r="F106" i="2151"/>
  <c r="E106" i="2151"/>
  <c r="J106" i="2151"/>
  <c r="F105" i="2151"/>
  <c r="F104" i="2151"/>
  <c r="F103" i="2151"/>
  <c r="E103" i="2151"/>
  <c r="J103" i="2151"/>
  <c r="F102" i="2151"/>
  <c r="F101" i="2151"/>
  <c r="F100" i="2151"/>
  <c r="F99" i="2151"/>
  <c r="E99" i="2151"/>
  <c r="J99" i="2151"/>
  <c r="F98" i="2151"/>
  <c r="E98" i="2151"/>
  <c r="J98" i="2151"/>
  <c r="F97" i="2151"/>
  <c r="F96" i="2151"/>
  <c r="F95" i="2151"/>
  <c r="E95" i="2151"/>
  <c r="J95" i="2151"/>
  <c r="F94" i="2151"/>
  <c r="F93" i="2151"/>
  <c r="F92" i="2151"/>
  <c r="F91" i="2151"/>
  <c r="F90" i="2151"/>
  <c r="E90" i="2151"/>
  <c r="J90" i="2151"/>
  <c r="F89" i="2151"/>
  <c r="F88" i="2151"/>
  <c r="F87" i="2151"/>
  <c r="E87" i="2151"/>
  <c r="J87" i="2151"/>
  <c r="F86" i="2151"/>
  <c r="F85" i="2151"/>
  <c r="F84" i="2151"/>
  <c r="F83" i="2151"/>
  <c r="E83" i="2151"/>
  <c r="J83" i="2151"/>
  <c r="F82" i="2151"/>
  <c r="E82" i="2151"/>
  <c r="J82" i="2151"/>
  <c r="F81" i="2151"/>
  <c r="F80" i="2151"/>
  <c r="F79" i="2151"/>
  <c r="E79" i="2151"/>
  <c r="J79" i="2151"/>
  <c r="F78" i="2151"/>
  <c r="F77" i="2151"/>
  <c r="F76" i="2151"/>
  <c r="F75" i="2151"/>
  <c r="E75" i="2151"/>
  <c r="J75" i="2151"/>
  <c r="F74" i="2151"/>
  <c r="E74" i="2151"/>
  <c r="J74" i="2151"/>
  <c r="F73" i="2151"/>
  <c r="F72" i="2151"/>
  <c r="F71" i="2151"/>
  <c r="E71" i="2151"/>
  <c r="J71" i="2151"/>
  <c r="F70" i="2151"/>
  <c r="F69" i="2151"/>
  <c r="F68" i="2151"/>
  <c r="F67" i="2151"/>
  <c r="E67" i="2151"/>
  <c r="J67" i="2151"/>
  <c r="F66" i="2151"/>
  <c r="E66" i="2151"/>
  <c r="J66" i="2151"/>
  <c r="F65" i="2151"/>
  <c r="F64" i="2151"/>
  <c r="F63" i="2151"/>
  <c r="E63" i="2151"/>
  <c r="J63" i="2151"/>
  <c r="F62" i="2151"/>
  <c r="F61" i="2151"/>
  <c r="F60" i="2151"/>
  <c r="F59" i="2151"/>
  <c r="F58" i="2151"/>
  <c r="E58" i="2151"/>
  <c r="J58" i="2151"/>
  <c r="F57" i="2151"/>
  <c r="F56" i="2151"/>
  <c r="F55" i="2151"/>
  <c r="E55" i="2151"/>
  <c r="J55" i="2151"/>
  <c r="F54" i="2151"/>
  <c r="F53" i="2151"/>
  <c r="F52" i="2151"/>
  <c r="F51" i="2151"/>
  <c r="E51" i="2151"/>
  <c r="J51" i="2151"/>
  <c r="F50" i="2151"/>
  <c r="E50" i="2151"/>
  <c r="J50" i="2151"/>
  <c r="F49" i="2151"/>
  <c r="F48" i="2151"/>
  <c r="F47" i="2151"/>
  <c r="E47" i="2151"/>
  <c r="J47" i="2151"/>
  <c r="F46" i="2151"/>
  <c r="F45" i="2151"/>
  <c r="F44" i="2151"/>
  <c r="F43" i="2151"/>
  <c r="E43" i="2151"/>
  <c r="J43" i="2151"/>
  <c r="F42" i="2151"/>
  <c r="E42" i="2151"/>
  <c r="J42" i="2151"/>
  <c r="F41" i="2151"/>
  <c r="F40" i="2151"/>
  <c r="F39" i="2151"/>
  <c r="E39" i="2151"/>
  <c r="J39" i="2151"/>
  <c r="F38" i="2151"/>
  <c r="F37" i="2151"/>
  <c r="F36" i="2151"/>
  <c r="F35" i="2151"/>
  <c r="E35" i="2151"/>
  <c r="J35" i="2151"/>
  <c r="F34" i="2151"/>
  <c r="E34" i="2151"/>
  <c r="J34" i="2151"/>
  <c r="F33" i="2151"/>
  <c r="F32" i="2151"/>
  <c r="F31" i="2151"/>
  <c r="E31" i="2151"/>
  <c r="J31" i="2151"/>
  <c r="F30" i="2151"/>
  <c r="F29" i="2151"/>
  <c r="F28" i="2151"/>
  <c r="F27" i="2151"/>
  <c r="E27" i="2151"/>
  <c r="J27" i="2151"/>
  <c r="F26" i="2151"/>
  <c r="E26" i="2151"/>
  <c r="J26" i="2151"/>
  <c r="F25" i="2151"/>
  <c r="F24" i="2151"/>
  <c r="F23" i="2151"/>
  <c r="E23" i="2151"/>
  <c r="J23" i="2151"/>
  <c r="F22" i="2151"/>
  <c r="F21" i="2151"/>
  <c r="F20" i="2151"/>
  <c r="F19" i="2151"/>
  <c r="F18" i="2151"/>
  <c r="F17" i="2151"/>
  <c r="F16" i="2151"/>
  <c r="F15" i="2151"/>
  <c r="F14" i="2151"/>
  <c r="F13" i="2151"/>
  <c r="F12" i="2151"/>
  <c r="F11" i="2151"/>
  <c r="F10" i="2151"/>
  <c r="F9" i="2151"/>
  <c r="F8" i="2151"/>
  <c r="F7" i="2151"/>
  <c r="F6" i="2151"/>
  <c r="B3" i="2151"/>
  <c r="B2" i="2151"/>
  <c r="E24" i="2151"/>
  <c r="J24" i="2151"/>
  <c r="E25" i="2151"/>
  <c r="J25" i="2151"/>
  <c r="E28" i="2151"/>
  <c r="J28" i="2151"/>
  <c r="E29" i="2151"/>
  <c r="J29" i="2151"/>
  <c r="E30" i="2151"/>
  <c r="E32" i="2151"/>
  <c r="J32" i="2151"/>
  <c r="E33" i="2151"/>
  <c r="J33" i="2151"/>
  <c r="E36" i="2151"/>
  <c r="J36" i="2151"/>
  <c r="E37" i="2151"/>
  <c r="J37" i="2151"/>
  <c r="E38" i="2151"/>
  <c r="E40" i="2151"/>
  <c r="J40" i="2151"/>
  <c r="E41" i="2151"/>
  <c r="J41" i="2151"/>
  <c r="E44" i="2151"/>
  <c r="J44" i="2151"/>
  <c r="E45" i="2151"/>
  <c r="J45" i="2151"/>
  <c r="E46" i="2151"/>
  <c r="E48" i="2151"/>
  <c r="J48" i="2151"/>
  <c r="E49" i="2151"/>
  <c r="J49" i="2151"/>
  <c r="E52" i="2151"/>
  <c r="J52" i="2151"/>
  <c r="E53" i="2151"/>
  <c r="J53" i="2151"/>
  <c r="E54" i="2151"/>
  <c r="E56" i="2151"/>
  <c r="J56" i="2151"/>
  <c r="E57" i="2151"/>
  <c r="J57" i="2151"/>
  <c r="E59" i="2151"/>
  <c r="J59" i="2151"/>
  <c r="E60" i="2151"/>
  <c r="J60" i="2151"/>
  <c r="E61" i="2151"/>
  <c r="J61" i="2151"/>
  <c r="E62" i="2151"/>
  <c r="E64" i="2151"/>
  <c r="J64" i="2151"/>
  <c r="E65" i="2151"/>
  <c r="J65" i="2151"/>
  <c r="E68" i="2151"/>
  <c r="J68" i="2151"/>
  <c r="E69" i="2151"/>
  <c r="J69" i="2151"/>
  <c r="E70" i="2151"/>
  <c r="E72" i="2151"/>
  <c r="J72" i="2151"/>
  <c r="E73" i="2151"/>
  <c r="J73" i="2151"/>
  <c r="E76" i="2151"/>
  <c r="J76" i="2151"/>
  <c r="E77" i="2151"/>
  <c r="J77" i="2151"/>
  <c r="E78" i="2151"/>
  <c r="E80" i="2151"/>
  <c r="J80" i="2151"/>
  <c r="E81" i="2151"/>
  <c r="J81" i="2151"/>
  <c r="E84" i="2151"/>
  <c r="J84" i="2151"/>
  <c r="E85" i="2151"/>
  <c r="J85" i="2151"/>
  <c r="E86" i="2151"/>
  <c r="E88" i="2151"/>
  <c r="J88" i="2151"/>
  <c r="E89" i="2151"/>
  <c r="J89" i="2151"/>
  <c r="E91" i="2151"/>
  <c r="J91" i="2151"/>
  <c r="E92" i="2151"/>
  <c r="J92" i="2151"/>
  <c r="E93" i="2151"/>
  <c r="J93" i="2151"/>
  <c r="E94" i="2151"/>
  <c r="E96" i="2151"/>
  <c r="J96" i="2151"/>
  <c r="E97" i="2151"/>
  <c r="J97" i="2151"/>
  <c r="E100" i="2151"/>
  <c r="J100" i="2151"/>
  <c r="E101" i="2151"/>
  <c r="J101" i="2151"/>
  <c r="E102" i="2151"/>
  <c r="E104" i="2151"/>
  <c r="J104" i="2151"/>
  <c r="E105" i="2151"/>
  <c r="J105" i="2151"/>
  <c r="E108" i="2151"/>
  <c r="J108" i="2151"/>
  <c r="E109" i="2151"/>
  <c r="J109" i="2151"/>
  <c r="E110" i="2151"/>
  <c r="E112" i="2151"/>
  <c r="J112" i="2151"/>
  <c r="E113" i="2151"/>
  <c r="J113" i="2151"/>
  <c r="E114" i="2151"/>
  <c r="E116" i="2151"/>
  <c r="J116" i="2151"/>
  <c r="E117" i="2151"/>
  <c r="J117" i="2151"/>
  <c r="E118" i="2151"/>
  <c r="E120" i="2151"/>
  <c r="J120" i="2151"/>
  <c r="E121" i="2151"/>
  <c r="J121" i="2151"/>
  <c r="E122" i="2151"/>
  <c r="E123" i="2151"/>
  <c r="J123" i="2151"/>
  <c r="E124" i="2151"/>
  <c r="J124" i="2151"/>
  <c r="E125" i="2151"/>
  <c r="J125" i="2151"/>
  <c r="E126" i="2151"/>
  <c r="E128" i="2151"/>
  <c r="J128" i="2151"/>
  <c r="E129" i="2151"/>
  <c r="J129" i="2151"/>
  <c r="E130" i="2151"/>
  <c r="E132" i="2151"/>
  <c r="J132" i="2151"/>
  <c r="E133" i="2151"/>
  <c r="J133" i="2151"/>
  <c r="E134" i="2151"/>
  <c r="E136" i="2151"/>
  <c r="J136" i="2151"/>
  <c r="E137" i="2151"/>
  <c r="J137" i="2151"/>
  <c r="E138" i="2151"/>
  <c r="E140" i="2151"/>
  <c r="J140" i="2151"/>
  <c r="E141" i="2151"/>
  <c r="J141" i="2151"/>
  <c r="E142" i="2151"/>
  <c r="E144" i="2151"/>
  <c r="J144" i="2151"/>
  <c r="E145" i="2151"/>
  <c r="J145" i="2151"/>
  <c r="E146" i="2151"/>
  <c r="E148" i="2151"/>
  <c r="J148" i="2151"/>
  <c r="E149" i="2151"/>
  <c r="J149" i="2151"/>
  <c r="E150" i="2151"/>
  <c r="E152" i="2151"/>
  <c r="J152" i="2151"/>
  <c r="E153" i="2151"/>
  <c r="J153" i="2151"/>
  <c r="E154" i="2151"/>
  <c r="E156" i="2151"/>
  <c r="J156" i="2151"/>
  <c r="E157" i="2151"/>
  <c r="J157" i="2151"/>
  <c r="E158" i="2151"/>
  <c r="E160" i="2151"/>
  <c r="J160" i="2151"/>
  <c r="E161" i="2151"/>
  <c r="J161" i="2151"/>
  <c r="E162" i="2151"/>
  <c r="E164" i="2151"/>
  <c r="J164" i="2151"/>
  <c r="E165" i="2151"/>
  <c r="J165" i="2151"/>
  <c r="E166" i="2151"/>
  <c r="E168" i="2151"/>
  <c r="J168" i="2151"/>
  <c r="E169" i="2151"/>
  <c r="J169" i="2151"/>
  <c r="E170" i="2151"/>
  <c r="E172" i="2151"/>
  <c r="J172" i="2151"/>
  <c r="E173" i="2151"/>
  <c r="J173" i="2151"/>
  <c r="E174" i="2151"/>
  <c r="E176" i="2151"/>
  <c r="J176" i="2151"/>
  <c r="E177" i="2151"/>
  <c r="J177" i="2151"/>
  <c r="E178" i="2151"/>
  <c r="E180" i="2151"/>
  <c r="J180" i="2151"/>
  <c r="E181" i="2151"/>
  <c r="J181" i="2151"/>
  <c r="E182" i="2151"/>
  <c r="E184" i="2151"/>
  <c r="J184" i="2151"/>
  <c r="E185" i="2151"/>
  <c r="J185" i="2151"/>
  <c r="E186" i="2151"/>
  <c r="J186" i="2151"/>
  <c r="E188" i="2151"/>
  <c r="J188" i="2151"/>
  <c r="E189" i="2151"/>
  <c r="J189" i="2151"/>
  <c r="E190" i="2151"/>
  <c r="J190" i="2151"/>
  <c r="E192" i="2151"/>
  <c r="J192" i="2151"/>
  <c r="E193" i="2151"/>
  <c r="J193" i="2151"/>
  <c r="E194" i="2151"/>
  <c r="J194" i="2151"/>
  <c r="E196" i="2151"/>
  <c r="J196" i="2151"/>
  <c r="E197" i="2151"/>
  <c r="J197" i="2151"/>
  <c r="E198" i="2151"/>
  <c r="J198" i="2151"/>
  <c r="E200" i="2151"/>
  <c r="J200" i="2151"/>
  <c r="E201" i="2151"/>
  <c r="J201" i="2151"/>
  <c r="E202" i="2151"/>
  <c r="J202" i="2151"/>
  <c r="E204" i="2151"/>
  <c r="J204" i="2151"/>
  <c r="E205" i="2151"/>
  <c r="J205" i="2151"/>
  <c r="E206" i="2151"/>
  <c r="J206" i="2151"/>
  <c r="E208" i="2151"/>
  <c r="J208" i="2151"/>
  <c r="E209" i="2151"/>
  <c r="J209" i="2151"/>
  <c r="E210" i="2151"/>
  <c r="J210" i="2151"/>
  <c r="E212" i="2151"/>
  <c r="J212" i="2151"/>
  <c r="E213" i="2151"/>
  <c r="J213" i="2151"/>
  <c r="E214" i="2151"/>
  <c r="J214" i="2151"/>
  <c r="E216" i="2151"/>
  <c r="J216" i="2151"/>
  <c r="E217" i="2151"/>
  <c r="J217" i="2151"/>
  <c r="E218" i="2151"/>
  <c r="J218" i="2151"/>
  <c r="E220" i="2151"/>
  <c r="J220" i="2151"/>
  <c r="E221" i="2151"/>
  <c r="J221" i="2151"/>
  <c r="E222" i="2151"/>
  <c r="J222" i="2151"/>
  <c r="E224" i="2151"/>
  <c r="J224" i="2151"/>
  <c r="E225" i="2151"/>
  <c r="J225" i="2151"/>
  <c r="E226" i="2151"/>
  <c r="J226" i="2151"/>
  <c r="E228" i="2151"/>
  <c r="J228" i="2151"/>
  <c r="E229" i="2151"/>
  <c r="J229" i="2151"/>
  <c r="E230" i="2151"/>
  <c r="J230" i="2151"/>
  <c r="E232" i="2151"/>
  <c r="J232" i="2151"/>
  <c r="E233" i="2151"/>
  <c r="J233" i="2151"/>
  <c r="E234" i="2151"/>
  <c r="J234" i="2151"/>
  <c r="E236" i="2151"/>
  <c r="J236" i="2151"/>
  <c r="E237" i="2151"/>
  <c r="J237" i="2151"/>
  <c r="E238" i="2151"/>
  <c r="J238" i="2151"/>
  <c r="E240" i="2151"/>
  <c r="J240" i="2151"/>
  <c r="E241" i="2151"/>
  <c r="J241" i="2151"/>
  <c r="E242" i="2151"/>
  <c r="J242" i="2151"/>
  <c r="E244" i="2151"/>
  <c r="J244" i="2151"/>
  <c r="E245" i="2151"/>
  <c r="J245" i="2151"/>
  <c r="E246" i="2151"/>
  <c r="J246" i="2151"/>
  <c r="E248" i="2151"/>
  <c r="J248" i="2151"/>
  <c r="E249" i="2151"/>
  <c r="J249" i="2151"/>
  <c r="E250" i="2151"/>
  <c r="J250" i="2151"/>
  <c r="E252" i="2151"/>
  <c r="J252" i="2151"/>
  <c r="E253" i="2151"/>
  <c r="J253" i="2151"/>
  <c r="E254" i="2151"/>
  <c r="J254" i="2151"/>
  <c r="E256" i="2151"/>
  <c r="J256" i="2151"/>
  <c r="E257" i="2151"/>
  <c r="J257" i="2151"/>
  <c r="E258" i="2151"/>
  <c r="J258" i="2151"/>
  <c r="E260" i="2151"/>
  <c r="J260" i="2151"/>
  <c r="E261" i="2151"/>
  <c r="J261" i="2151"/>
  <c r="E262" i="2151"/>
  <c r="J262" i="2151"/>
  <c r="E264" i="2151"/>
  <c r="J264" i="2151"/>
  <c r="E265" i="2151"/>
  <c r="J265" i="2151"/>
  <c r="E266" i="2151"/>
  <c r="J266" i="2151"/>
  <c r="E267" i="2151"/>
  <c r="J267" i="2151"/>
  <c r="E268" i="2151"/>
  <c r="J268" i="2151"/>
  <c r="E269" i="2151"/>
  <c r="J269" i="2151"/>
  <c r="E270" i="2151"/>
  <c r="J270" i="2151"/>
  <c r="E272" i="2151"/>
  <c r="J272" i="2151"/>
  <c r="E273" i="2151"/>
  <c r="J273" i="2151"/>
  <c r="E274" i="2151"/>
  <c r="J274" i="2151"/>
  <c r="E275" i="2151"/>
  <c r="J275" i="2151"/>
  <c r="E276" i="2151"/>
  <c r="J276" i="2151"/>
  <c r="E277" i="2151"/>
  <c r="J277" i="2151"/>
  <c r="E278" i="2151"/>
  <c r="J278" i="2151"/>
  <c r="E280" i="2151"/>
  <c r="J280" i="2151"/>
  <c r="E281" i="2151"/>
  <c r="J281" i="2151"/>
  <c r="E282" i="2151"/>
  <c r="J282" i="2151"/>
  <c r="E283" i="2151"/>
  <c r="J283" i="2151"/>
  <c r="E284" i="2151"/>
  <c r="J284" i="2151"/>
  <c r="E285" i="2151"/>
  <c r="J285" i="2151"/>
  <c r="E286" i="2151"/>
  <c r="J286" i="2151"/>
  <c r="E287" i="2151"/>
  <c r="J287" i="2151"/>
  <c r="E288" i="2151"/>
  <c r="J288" i="2151"/>
  <c r="E289" i="2151"/>
  <c r="J289" i="2151"/>
  <c r="E290" i="2151"/>
  <c r="J290" i="2151"/>
  <c r="E291" i="2151"/>
  <c r="J291" i="2151"/>
  <c r="E292" i="2151"/>
  <c r="J292" i="2151"/>
  <c r="E293" i="2151"/>
  <c r="J293" i="2151"/>
  <c r="E294" i="2151"/>
  <c r="J294" i="2151"/>
  <c r="E295" i="2151"/>
  <c r="J295" i="2151"/>
  <c r="E296" i="2151"/>
  <c r="J296" i="2151"/>
  <c r="E297" i="2151"/>
  <c r="J297" i="2151"/>
  <c r="E298" i="2151"/>
  <c r="J298" i="2151"/>
  <c r="E299" i="2151"/>
  <c r="J299" i="2151"/>
  <c r="E300" i="2151"/>
  <c r="J300" i="2151"/>
  <c r="E301" i="2151"/>
  <c r="J301" i="2151"/>
  <c r="E302" i="2151"/>
  <c r="J302" i="2151"/>
  <c r="E303" i="2151"/>
  <c r="J303" i="2151"/>
  <c r="E304" i="2151"/>
  <c r="J304" i="2151"/>
  <c r="E305" i="2151"/>
  <c r="J305" i="2151"/>
  <c r="E306" i="2151"/>
  <c r="J306" i="2151"/>
  <c r="E307" i="2151"/>
  <c r="J307" i="2151"/>
  <c r="E308" i="2151"/>
  <c r="J308" i="2151"/>
  <c r="E309" i="2151"/>
  <c r="J309" i="2151"/>
  <c r="E310" i="2151"/>
  <c r="J310" i="2151"/>
  <c r="E311" i="2151"/>
  <c r="J311" i="2151"/>
  <c r="E312" i="2151"/>
  <c r="J312" i="2151"/>
  <c r="E313" i="2151"/>
  <c r="J313" i="2151"/>
  <c r="E314" i="2151"/>
  <c r="J314" i="2151"/>
  <c r="E315" i="2151"/>
  <c r="J315" i="2151"/>
  <c r="E316" i="2151"/>
  <c r="J316" i="2151"/>
  <c r="E317" i="2151"/>
  <c r="J317" i="2151"/>
  <c r="E318" i="2151"/>
  <c r="J318" i="2151"/>
  <c r="E319" i="2151"/>
  <c r="J319" i="2151"/>
  <c r="E320" i="2151"/>
  <c r="J320" i="2151"/>
  <c r="E321" i="2151"/>
  <c r="J321" i="2151"/>
  <c r="E322" i="2151"/>
  <c r="J322" i="2151"/>
  <c r="E323" i="2151"/>
  <c r="J323" i="2151"/>
  <c r="E324" i="2151"/>
  <c r="J324" i="2151"/>
  <c r="E325" i="2151"/>
  <c r="J325" i="2151"/>
  <c r="E326" i="2151"/>
  <c r="J326" i="2151"/>
  <c r="E327" i="2151"/>
  <c r="J327" i="2151"/>
  <c r="E328" i="2151"/>
  <c r="J328" i="2151"/>
  <c r="E329" i="2151"/>
  <c r="J329" i="2151"/>
  <c r="E330" i="2151"/>
  <c r="J330" i="2151"/>
  <c r="E331" i="2151"/>
  <c r="J331" i="2151"/>
  <c r="E332" i="2151"/>
  <c r="J332" i="2151"/>
  <c r="E333" i="2151"/>
  <c r="J333" i="2151"/>
  <c r="E334" i="2151"/>
  <c r="J334" i="2151"/>
  <c r="E335" i="2151"/>
  <c r="J335" i="2151"/>
  <c r="E336" i="2151"/>
  <c r="J336" i="2151"/>
  <c r="E337" i="2151"/>
  <c r="J337" i="2151"/>
  <c r="E338" i="2151"/>
  <c r="J338" i="2151"/>
  <c r="E339" i="2151"/>
  <c r="J339" i="2151"/>
  <c r="E340" i="2151"/>
  <c r="J340" i="2151"/>
  <c r="E341" i="2151"/>
  <c r="J341" i="2151"/>
  <c r="E342" i="2151"/>
  <c r="J342" i="2151"/>
  <c r="E343" i="2151"/>
  <c r="J343" i="2151"/>
  <c r="E344" i="2151"/>
  <c r="J344" i="2151"/>
  <c r="E345" i="2151"/>
  <c r="J345" i="2151"/>
  <c r="E346" i="2151"/>
  <c r="J346" i="2151"/>
  <c r="E347" i="2151"/>
  <c r="J347" i="2151"/>
  <c r="E348" i="2151"/>
  <c r="J348" i="2151"/>
  <c r="E349" i="2151"/>
  <c r="J349" i="2151"/>
  <c r="E350" i="2151"/>
  <c r="J350" i="2151"/>
  <c r="E351" i="2151"/>
  <c r="J351" i="2151"/>
  <c r="E352" i="2151"/>
  <c r="J352" i="2151"/>
  <c r="E353" i="2151"/>
  <c r="J353" i="2151"/>
  <c r="E354" i="2151"/>
  <c r="J354" i="2151"/>
  <c r="E355" i="2151"/>
  <c r="J355" i="2151"/>
  <c r="E356" i="2151"/>
  <c r="J356" i="2151"/>
  <c r="E357" i="2151"/>
  <c r="J357" i="2151"/>
  <c r="E358" i="2151"/>
  <c r="J358" i="2151"/>
  <c r="E359" i="2151"/>
  <c r="J359" i="2151"/>
  <c r="E360" i="2151"/>
  <c r="J360" i="2151"/>
  <c r="E361" i="2151"/>
  <c r="J361" i="2151"/>
  <c r="E362" i="2151"/>
  <c r="J362" i="2151"/>
  <c r="E363" i="2151"/>
  <c r="J363" i="2151"/>
  <c r="E364" i="2151"/>
  <c r="J364" i="2151"/>
  <c r="E365" i="2151"/>
  <c r="J365" i="2151"/>
  <c r="E366" i="2151"/>
  <c r="J366" i="2151"/>
  <c r="E367" i="2151"/>
  <c r="J367" i="2151"/>
  <c r="E368" i="2151"/>
  <c r="J368" i="2151"/>
  <c r="E369" i="2151"/>
  <c r="J369" i="2151"/>
  <c r="E370" i="2151"/>
  <c r="J370" i="2151"/>
  <c r="E371" i="2151"/>
  <c r="J371" i="2151"/>
  <c r="E372" i="2151"/>
  <c r="J372" i="2151"/>
  <c r="E373" i="2151"/>
  <c r="J373" i="2151"/>
  <c r="E374" i="2151"/>
  <c r="J374" i="2151"/>
  <c r="E375" i="2151"/>
  <c r="J375" i="2151"/>
  <c r="E376" i="2151"/>
  <c r="J376" i="2151"/>
  <c r="E377" i="2151"/>
  <c r="J377" i="2151"/>
  <c r="E378" i="2151"/>
  <c r="J378" i="2151"/>
  <c r="E379" i="2151"/>
  <c r="J379" i="2151"/>
  <c r="E380" i="2151"/>
  <c r="J380" i="2151"/>
  <c r="E381" i="2151"/>
  <c r="J381" i="2151"/>
  <c r="E382" i="2151"/>
  <c r="J382" i="2151"/>
  <c r="E383" i="2151"/>
  <c r="J383" i="2151"/>
  <c r="E384" i="2151"/>
  <c r="J384" i="2151"/>
  <c r="E385" i="2151"/>
  <c r="J385" i="2151"/>
  <c r="E386" i="2151"/>
  <c r="J386" i="2151"/>
  <c r="E387" i="2151"/>
  <c r="J387" i="2151"/>
  <c r="E388" i="2151"/>
  <c r="J388" i="2151"/>
  <c r="E389" i="2151"/>
  <c r="J389" i="2151"/>
  <c r="E390" i="2151"/>
  <c r="J390" i="2151"/>
  <c r="E7" i="2151"/>
  <c r="J7" i="2151"/>
  <c r="E8" i="2151"/>
  <c r="J8" i="2151"/>
  <c r="E9" i="2151"/>
  <c r="J9" i="2151"/>
  <c r="E10" i="2151"/>
  <c r="J10" i="2151"/>
  <c r="E11" i="2151"/>
  <c r="J11" i="2151"/>
  <c r="E12" i="2151"/>
  <c r="J12" i="2151"/>
  <c r="E13" i="2151"/>
  <c r="J13" i="2151"/>
  <c r="E14" i="2151"/>
  <c r="J14" i="2151"/>
  <c r="E15" i="2151"/>
  <c r="J15" i="2151"/>
  <c r="E16" i="2151"/>
  <c r="J16" i="2151"/>
  <c r="E17" i="2151"/>
  <c r="J17" i="2151"/>
  <c r="E18" i="2151"/>
  <c r="J18" i="2151"/>
  <c r="E19" i="2151"/>
  <c r="J19" i="2151"/>
  <c r="E20" i="2151"/>
  <c r="J20" i="2151"/>
  <c r="E21" i="2151"/>
  <c r="G95" i="2120"/>
  <c r="I95" i="2120"/>
  <c r="J95" i="2120"/>
  <c r="E22" i="2151"/>
  <c r="J22" i="2151"/>
  <c r="E6" i="2151"/>
  <c r="J6" i="2151"/>
  <c r="J21" i="2151"/>
  <c r="K87" i="2120"/>
  <c r="L87" i="2120"/>
  <c r="M87" i="2120"/>
  <c r="N87" i="2120"/>
  <c r="O87" i="2120"/>
  <c r="P87" i="2120"/>
  <c r="Q87" i="2120"/>
  <c r="R87" i="2120"/>
  <c r="S87" i="2120"/>
  <c r="K88" i="2120"/>
  <c r="L88" i="2120"/>
  <c r="M88" i="2120"/>
  <c r="N88" i="2120"/>
  <c r="O88" i="2120"/>
  <c r="P88" i="2120"/>
  <c r="Q88" i="2120"/>
  <c r="R88" i="2120"/>
  <c r="S88" i="2120"/>
  <c r="K89" i="2120"/>
  <c r="L89" i="2120"/>
  <c r="M89" i="2120"/>
  <c r="N89" i="2120"/>
  <c r="O89" i="2120"/>
  <c r="P89" i="2120"/>
  <c r="Q89" i="2120"/>
  <c r="R89" i="2120"/>
  <c r="S89" i="2120"/>
  <c r="K90" i="2120"/>
  <c r="L90" i="2120"/>
  <c r="M90" i="2120"/>
  <c r="N90" i="2120"/>
  <c r="O90" i="2120"/>
  <c r="P90" i="2120"/>
  <c r="Q90" i="2120"/>
  <c r="R90" i="2120"/>
  <c r="S90" i="2120"/>
  <c r="K91" i="2120"/>
  <c r="L91" i="2120"/>
  <c r="M91" i="2120"/>
  <c r="N91" i="2120"/>
  <c r="O91" i="2120"/>
  <c r="P91" i="2120"/>
  <c r="Q91" i="2120"/>
  <c r="R91" i="2120"/>
  <c r="S91" i="2120"/>
  <c r="K92" i="2120"/>
  <c r="L92" i="2120"/>
  <c r="M92" i="2120"/>
  <c r="N92" i="2120"/>
  <c r="O92" i="2120"/>
  <c r="P92" i="2120"/>
  <c r="Q92" i="2120"/>
  <c r="R92" i="2120"/>
  <c r="S92" i="2120"/>
  <c r="K93" i="2120"/>
  <c r="L93" i="2120"/>
  <c r="M93" i="2120"/>
  <c r="N93" i="2120"/>
  <c r="O93" i="2120"/>
  <c r="P93" i="2120"/>
  <c r="Q93" i="2120"/>
  <c r="R93" i="2120"/>
  <c r="S93" i="2120"/>
  <c r="K94" i="2120"/>
  <c r="L94" i="2120"/>
  <c r="M94" i="2120"/>
  <c r="N94" i="2120"/>
  <c r="O94" i="2120"/>
  <c r="P94" i="2120"/>
  <c r="Q94" i="2120"/>
  <c r="R94" i="2120"/>
  <c r="S94" i="2120"/>
  <c r="K95" i="2120"/>
  <c r="L95" i="2120"/>
  <c r="M95" i="2120"/>
  <c r="N95" i="2120"/>
  <c r="O95" i="2120"/>
  <c r="P95" i="2120"/>
  <c r="Q95" i="2120"/>
  <c r="R95" i="2120"/>
  <c r="S95" i="2120"/>
  <c r="K96" i="2120"/>
  <c r="L96" i="2120"/>
  <c r="M96" i="2120"/>
  <c r="N96" i="2120"/>
  <c r="O96" i="2120"/>
  <c r="P96" i="2120"/>
  <c r="Q96" i="2120"/>
  <c r="R96" i="2120"/>
  <c r="S96" i="2120"/>
  <c r="K97" i="2120"/>
  <c r="L97" i="2120"/>
  <c r="M97" i="2120"/>
  <c r="N97" i="2120"/>
  <c r="O97" i="2120"/>
  <c r="P97" i="2120"/>
  <c r="Q97" i="2120"/>
  <c r="R97" i="2120"/>
  <c r="S97" i="2120"/>
  <c r="K98" i="2120"/>
  <c r="L98" i="2120"/>
  <c r="M98" i="2120"/>
  <c r="N98" i="2120"/>
  <c r="O98" i="2120"/>
  <c r="P98" i="2120"/>
  <c r="Q98" i="2120"/>
  <c r="R98" i="2120"/>
  <c r="S98" i="2120"/>
  <c r="K99" i="2120"/>
  <c r="L99" i="2120"/>
  <c r="M99" i="2120"/>
  <c r="N99" i="2120"/>
  <c r="O99" i="2120"/>
  <c r="P99" i="2120"/>
  <c r="Q99" i="2120"/>
  <c r="R99" i="2120"/>
  <c r="S99" i="2120"/>
  <c r="K100" i="2120"/>
  <c r="L100" i="2120"/>
  <c r="M100" i="2120"/>
  <c r="N100" i="2120"/>
  <c r="O100" i="2120"/>
  <c r="P100" i="2120"/>
  <c r="Q100" i="2120"/>
  <c r="R100" i="2120"/>
  <c r="S100" i="2120"/>
  <c r="K101" i="2120"/>
  <c r="L101" i="2120"/>
  <c r="M101" i="2120"/>
  <c r="N101" i="2120"/>
  <c r="O101" i="2120"/>
  <c r="P101" i="2120"/>
  <c r="Q101" i="2120"/>
  <c r="R101" i="2120"/>
  <c r="S101" i="2120"/>
  <c r="K102" i="2120"/>
  <c r="L102" i="2120"/>
  <c r="M102" i="2120"/>
  <c r="N102" i="2120"/>
  <c r="O102" i="2120"/>
  <c r="P102" i="2120"/>
  <c r="Q102" i="2120"/>
  <c r="R102" i="2120"/>
  <c r="S102" i="2120"/>
  <c r="K103" i="2120"/>
  <c r="L103" i="2120"/>
  <c r="M103" i="2120"/>
  <c r="N103" i="2120"/>
  <c r="O103" i="2120"/>
  <c r="P103" i="2120"/>
  <c r="Q103" i="2120"/>
  <c r="R103" i="2120"/>
  <c r="S103" i="2120"/>
  <c r="K104" i="2120"/>
  <c r="L104" i="2120"/>
  <c r="M104" i="2120"/>
  <c r="N104" i="2120"/>
  <c r="O104" i="2120"/>
  <c r="P104" i="2120"/>
  <c r="Q104" i="2120"/>
  <c r="R104" i="2120"/>
  <c r="S104" i="2120"/>
  <c r="K105" i="2120"/>
  <c r="L105" i="2120"/>
  <c r="M105" i="2120"/>
  <c r="N105" i="2120"/>
  <c r="O105" i="2120"/>
  <c r="P105" i="2120"/>
  <c r="Q105" i="2120"/>
  <c r="R105" i="2120"/>
  <c r="S105" i="2120"/>
  <c r="K106" i="2120"/>
  <c r="L106" i="2120"/>
  <c r="M106" i="2120"/>
  <c r="N106" i="2120"/>
  <c r="O106" i="2120"/>
  <c r="P106" i="2120"/>
  <c r="Q106" i="2120"/>
  <c r="R106" i="2120"/>
  <c r="S106" i="2120"/>
  <c r="K107" i="2120"/>
  <c r="L107" i="2120"/>
  <c r="M107" i="2120"/>
  <c r="N107" i="2120"/>
  <c r="O107" i="2120"/>
  <c r="P107" i="2120"/>
  <c r="Q107" i="2120"/>
  <c r="R107" i="2120"/>
  <c r="S107" i="2120"/>
  <c r="K108" i="2120"/>
  <c r="L108" i="2120"/>
  <c r="M108" i="2120"/>
  <c r="N108" i="2120"/>
  <c r="O108" i="2120"/>
  <c r="P108" i="2120"/>
  <c r="Q108" i="2120"/>
  <c r="R108" i="2120"/>
  <c r="S108" i="2120"/>
  <c r="K109" i="2120"/>
  <c r="L109" i="2120"/>
  <c r="M109" i="2120"/>
  <c r="N109" i="2120"/>
  <c r="O109" i="2120"/>
  <c r="P109" i="2120"/>
  <c r="Q109" i="2120"/>
  <c r="R109" i="2120"/>
  <c r="S109" i="2120"/>
  <c r="K110" i="2120"/>
  <c r="L110" i="2120"/>
  <c r="M110" i="2120"/>
  <c r="N110" i="2120"/>
  <c r="O110" i="2120"/>
  <c r="P110" i="2120"/>
  <c r="Q110" i="2120"/>
  <c r="R110" i="2120"/>
  <c r="S110" i="2120"/>
  <c r="K111" i="2120"/>
  <c r="L111" i="2120"/>
  <c r="M111" i="2120"/>
  <c r="N111" i="2120"/>
  <c r="O111" i="2120"/>
  <c r="P111" i="2120"/>
  <c r="Q111" i="2120"/>
  <c r="R111" i="2120"/>
  <c r="S111" i="2120"/>
  <c r="K112" i="2120"/>
  <c r="L112" i="2120"/>
  <c r="M112" i="2120"/>
  <c r="N112" i="2120"/>
  <c r="O112" i="2120"/>
  <c r="P112" i="2120"/>
  <c r="Q112" i="2120"/>
  <c r="R112" i="2120"/>
  <c r="S112" i="2120"/>
  <c r="G87" i="2120"/>
  <c r="J87" i="2120"/>
  <c r="H87" i="2120"/>
  <c r="G88" i="2120"/>
  <c r="J88" i="2120"/>
  <c r="H88" i="2120"/>
  <c r="G89" i="2120"/>
  <c r="J89" i="2120"/>
  <c r="H89" i="2120"/>
  <c r="G90" i="2120"/>
  <c r="J90" i="2120"/>
  <c r="H90" i="2120"/>
  <c r="H91" i="2120"/>
  <c r="H92" i="2120"/>
  <c r="G93" i="2120"/>
  <c r="J93" i="2120"/>
  <c r="H93" i="2120"/>
  <c r="H94" i="2120"/>
  <c r="H95" i="2120"/>
  <c r="G96" i="2120"/>
  <c r="J96" i="2120"/>
  <c r="H96" i="2120"/>
  <c r="G97" i="2120"/>
  <c r="J97" i="2120"/>
  <c r="H97" i="2120"/>
  <c r="G98" i="2120"/>
  <c r="J98" i="2120"/>
  <c r="H98" i="2120"/>
  <c r="G99" i="2120"/>
  <c r="J99" i="2120"/>
  <c r="H99" i="2120"/>
  <c r="G100" i="2120"/>
  <c r="J100" i="2120"/>
  <c r="H100" i="2120"/>
  <c r="G101" i="2120"/>
  <c r="J101" i="2120"/>
  <c r="H101" i="2120"/>
  <c r="G102" i="2120"/>
  <c r="J102" i="2120"/>
  <c r="H102" i="2120"/>
  <c r="H103" i="2120"/>
  <c r="G104" i="2120"/>
  <c r="J104" i="2120"/>
  <c r="H104" i="2120"/>
  <c r="G105" i="2120"/>
  <c r="J105" i="2120"/>
  <c r="H105" i="2120"/>
  <c r="G106" i="2120"/>
  <c r="J106" i="2120"/>
  <c r="H106" i="2120"/>
  <c r="G107" i="2120"/>
  <c r="J107" i="2120"/>
  <c r="H107" i="2120"/>
  <c r="G108" i="2120"/>
  <c r="J108" i="2120"/>
  <c r="H108" i="2120"/>
  <c r="H109" i="2120"/>
  <c r="G110" i="2120"/>
  <c r="J110" i="2120"/>
  <c r="H110" i="2120"/>
  <c r="G111" i="2120"/>
  <c r="J111" i="2120"/>
  <c r="H111" i="2120"/>
  <c r="H112" i="2120"/>
  <c r="S86" i="2120"/>
  <c r="R86" i="2120"/>
  <c r="Q86" i="2120"/>
  <c r="P86" i="2120"/>
  <c r="O86" i="2120"/>
  <c r="N86" i="2120"/>
  <c r="M86" i="2120"/>
  <c r="L86" i="2120"/>
  <c r="K86" i="2120"/>
  <c r="H86" i="2120"/>
  <c r="G86" i="2120"/>
  <c r="J86" i="2120"/>
  <c r="K57" i="2120"/>
  <c r="L57" i="2120"/>
  <c r="M57" i="2120"/>
  <c r="N57" i="2120"/>
  <c r="O57" i="2120"/>
  <c r="P57" i="2120"/>
  <c r="Q57" i="2120"/>
  <c r="R57" i="2120"/>
  <c r="S57" i="2120"/>
  <c r="K58" i="2120"/>
  <c r="L58" i="2120"/>
  <c r="M58" i="2120"/>
  <c r="N58" i="2120"/>
  <c r="O58" i="2120"/>
  <c r="P58" i="2120"/>
  <c r="Q58" i="2120"/>
  <c r="R58" i="2120"/>
  <c r="S58" i="2120"/>
  <c r="K59" i="2120"/>
  <c r="L59" i="2120"/>
  <c r="M59" i="2120"/>
  <c r="N59" i="2120"/>
  <c r="O59" i="2120"/>
  <c r="P59" i="2120"/>
  <c r="Q59" i="2120"/>
  <c r="R59" i="2120"/>
  <c r="S59" i="2120"/>
  <c r="K60" i="2120"/>
  <c r="L60" i="2120"/>
  <c r="M60" i="2120"/>
  <c r="N60" i="2120"/>
  <c r="O60" i="2120"/>
  <c r="P60" i="2120"/>
  <c r="Q60" i="2120"/>
  <c r="R60" i="2120"/>
  <c r="S60" i="2120"/>
  <c r="K61" i="2120"/>
  <c r="L61" i="2120"/>
  <c r="M61" i="2120"/>
  <c r="N61" i="2120"/>
  <c r="O61" i="2120"/>
  <c r="P61" i="2120"/>
  <c r="Q61" i="2120"/>
  <c r="R61" i="2120"/>
  <c r="S61" i="2120"/>
  <c r="K62" i="2120"/>
  <c r="L62" i="2120"/>
  <c r="M62" i="2120"/>
  <c r="N62" i="2120"/>
  <c r="O62" i="2120"/>
  <c r="P62" i="2120"/>
  <c r="Q62" i="2120"/>
  <c r="R62" i="2120"/>
  <c r="S62" i="2120"/>
  <c r="K63" i="2120"/>
  <c r="L63" i="2120"/>
  <c r="M63" i="2120"/>
  <c r="N63" i="2120"/>
  <c r="O63" i="2120"/>
  <c r="P63" i="2120"/>
  <c r="Q63" i="2120"/>
  <c r="R63" i="2120"/>
  <c r="S63" i="2120"/>
  <c r="K64" i="2120"/>
  <c r="L64" i="2120"/>
  <c r="M64" i="2120"/>
  <c r="N64" i="2120"/>
  <c r="O64" i="2120"/>
  <c r="P64" i="2120"/>
  <c r="Q64" i="2120"/>
  <c r="R64" i="2120"/>
  <c r="S64" i="2120"/>
  <c r="K65" i="2120"/>
  <c r="L65" i="2120"/>
  <c r="M65" i="2120"/>
  <c r="N65" i="2120"/>
  <c r="O65" i="2120"/>
  <c r="P65" i="2120"/>
  <c r="Q65" i="2120"/>
  <c r="R65" i="2120"/>
  <c r="S65" i="2120"/>
  <c r="K66" i="2120"/>
  <c r="L66" i="2120"/>
  <c r="M66" i="2120"/>
  <c r="N66" i="2120"/>
  <c r="O66" i="2120"/>
  <c r="P66" i="2120"/>
  <c r="Q66" i="2120"/>
  <c r="R66" i="2120"/>
  <c r="S66" i="2120"/>
  <c r="K67" i="2120"/>
  <c r="L67" i="2120"/>
  <c r="M67" i="2120"/>
  <c r="N67" i="2120"/>
  <c r="O67" i="2120"/>
  <c r="P67" i="2120"/>
  <c r="Q67" i="2120"/>
  <c r="R67" i="2120"/>
  <c r="S67" i="2120"/>
  <c r="K68" i="2120"/>
  <c r="L68" i="2120"/>
  <c r="M68" i="2120"/>
  <c r="N68" i="2120"/>
  <c r="O68" i="2120"/>
  <c r="P68" i="2120"/>
  <c r="Q68" i="2120"/>
  <c r="R68" i="2120"/>
  <c r="S68" i="2120"/>
  <c r="K69" i="2120"/>
  <c r="L69" i="2120"/>
  <c r="M69" i="2120"/>
  <c r="N69" i="2120"/>
  <c r="O69" i="2120"/>
  <c r="P69" i="2120"/>
  <c r="Q69" i="2120"/>
  <c r="R69" i="2120"/>
  <c r="S69" i="2120"/>
  <c r="K70" i="2120"/>
  <c r="L70" i="2120"/>
  <c r="M70" i="2120"/>
  <c r="N70" i="2120"/>
  <c r="O70" i="2120"/>
  <c r="P70" i="2120"/>
  <c r="Q70" i="2120"/>
  <c r="R70" i="2120"/>
  <c r="S70" i="2120"/>
  <c r="K71" i="2120"/>
  <c r="L71" i="2120"/>
  <c r="M71" i="2120"/>
  <c r="N71" i="2120"/>
  <c r="O71" i="2120"/>
  <c r="P71" i="2120"/>
  <c r="Q71" i="2120"/>
  <c r="R71" i="2120"/>
  <c r="S71" i="2120"/>
  <c r="K72" i="2120"/>
  <c r="L72" i="2120"/>
  <c r="M72" i="2120"/>
  <c r="N72" i="2120"/>
  <c r="O72" i="2120"/>
  <c r="P72" i="2120"/>
  <c r="Q72" i="2120"/>
  <c r="R72" i="2120"/>
  <c r="S72" i="2120"/>
  <c r="K73" i="2120"/>
  <c r="L73" i="2120"/>
  <c r="M73" i="2120"/>
  <c r="N73" i="2120"/>
  <c r="O73" i="2120"/>
  <c r="P73" i="2120"/>
  <c r="Q73" i="2120"/>
  <c r="R73" i="2120"/>
  <c r="S73" i="2120"/>
  <c r="K74" i="2120"/>
  <c r="L74" i="2120"/>
  <c r="M74" i="2120"/>
  <c r="N74" i="2120"/>
  <c r="O74" i="2120"/>
  <c r="P74" i="2120"/>
  <c r="Q74" i="2120"/>
  <c r="R74" i="2120"/>
  <c r="S74" i="2120"/>
  <c r="K75" i="2120"/>
  <c r="L75" i="2120"/>
  <c r="M75" i="2120"/>
  <c r="N75" i="2120"/>
  <c r="O75" i="2120"/>
  <c r="P75" i="2120"/>
  <c r="Q75" i="2120"/>
  <c r="R75" i="2120"/>
  <c r="S75" i="2120"/>
  <c r="K76" i="2120"/>
  <c r="L76" i="2120"/>
  <c r="M76" i="2120"/>
  <c r="N76" i="2120"/>
  <c r="O76" i="2120"/>
  <c r="P76" i="2120"/>
  <c r="Q76" i="2120"/>
  <c r="R76" i="2120"/>
  <c r="S76" i="2120"/>
  <c r="K77" i="2120"/>
  <c r="L77" i="2120"/>
  <c r="M77" i="2120"/>
  <c r="N77" i="2120"/>
  <c r="O77" i="2120"/>
  <c r="P77" i="2120"/>
  <c r="Q77" i="2120"/>
  <c r="R77" i="2120"/>
  <c r="S77" i="2120"/>
  <c r="K78" i="2120"/>
  <c r="L78" i="2120"/>
  <c r="M78" i="2120"/>
  <c r="N78" i="2120"/>
  <c r="O78" i="2120"/>
  <c r="P78" i="2120"/>
  <c r="Q78" i="2120"/>
  <c r="R78" i="2120"/>
  <c r="S78" i="2120"/>
  <c r="K79" i="2120"/>
  <c r="L79" i="2120"/>
  <c r="M79" i="2120"/>
  <c r="N79" i="2120"/>
  <c r="O79" i="2120"/>
  <c r="P79" i="2120"/>
  <c r="Q79" i="2120"/>
  <c r="R79" i="2120"/>
  <c r="S79" i="2120"/>
  <c r="K80" i="2120"/>
  <c r="L80" i="2120"/>
  <c r="M80" i="2120"/>
  <c r="N80" i="2120"/>
  <c r="O80" i="2120"/>
  <c r="P80" i="2120"/>
  <c r="Q80" i="2120"/>
  <c r="R80" i="2120"/>
  <c r="S80" i="2120"/>
  <c r="K81" i="2120"/>
  <c r="L81" i="2120"/>
  <c r="M81" i="2120"/>
  <c r="N81" i="2120"/>
  <c r="O81" i="2120"/>
  <c r="P81" i="2120"/>
  <c r="Q81" i="2120"/>
  <c r="R81" i="2120"/>
  <c r="S81" i="2120"/>
  <c r="K82" i="2120"/>
  <c r="L82" i="2120"/>
  <c r="M82" i="2120"/>
  <c r="N82" i="2120"/>
  <c r="O82" i="2120"/>
  <c r="P82" i="2120"/>
  <c r="Q82" i="2120"/>
  <c r="R82" i="2120"/>
  <c r="S82" i="2120"/>
  <c r="K83" i="2120"/>
  <c r="L83" i="2120"/>
  <c r="M83" i="2120"/>
  <c r="N83" i="2120"/>
  <c r="O83" i="2120"/>
  <c r="P83" i="2120"/>
  <c r="Q83" i="2120"/>
  <c r="R83" i="2120"/>
  <c r="S83" i="2120"/>
  <c r="G57" i="2120"/>
  <c r="I57" i="2120"/>
  <c r="H57" i="2120"/>
  <c r="H58" i="2120"/>
  <c r="H59" i="2120"/>
  <c r="G60" i="2120"/>
  <c r="J60" i="2120"/>
  <c r="H60" i="2120"/>
  <c r="G61" i="2120"/>
  <c r="I61" i="2120"/>
  <c r="H61" i="2120"/>
  <c r="G62" i="2120"/>
  <c r="I62" i="2120"/>
  <c r="H62" i="2120"/>
  <c r="G63" i="2120"/>
  <c r="J63" i="2120"/>
  <c r="H63" i="2120"/>
  <c r="G64" i="2120"/>
  <c r="J64" i="2120"/>
  <c r="H64" i="2120"/>
  <c r="G65" i="2120"/>
  <c r="I65" i="2120"/>
  <c r="H65" i="2120"/>
  <c r="G66" i="2120"/>
  <c r="I66" i="2120"/>
  <c r="H66" i="2120"/>
  <c r="G67" i="2120"/>
  <c r="J67" i="2120"/>
  <c r="H67" i="2120"/>
  <c r="G68" i="2120"/>
  <c r="J68" i="2120"/>
  <c r="H68" i="2120"/>
  <c r="G69" i="2120"/>
  <c r="I69" i="2120"/>
  <c r="H69" i="2120"/>
  <c r="G70" i="2120"/>
  <c r="I70" i="2120"/>
  <c r="H70" i="2120"/>
  <c r="G71" i="2120"/>
  <c r="J71" i="2120"/>
  <c r="H71" i="2120"/>
  <c r="G72" i="2120"/>
  <c r="J72" i="2120"/>
  <c r="H72" i="2120"/>
  <c r="G73" i="2120"/>
  <c r="J73" i="2120"/>
  <c r="H73" i="2120"/>
  <c r="G74" i="2120"/>
  <c r="I74" i="2120"/>
  <c r="H74" i="2120"/>
  <c r="G75" i="2120"/>
  <c r="I75" i="2120"/>
  <c r="H75" i="2120"/>
  <c r="G76" i="2120"/>
  <c r="J76" i="2120"/>
  <c r="H76" i="2120"/>
  <c r="G77" i="2120"/>
  <c r="I77" i="2120"/>
  <c r="H77" i="2120"/>
  <c r="G78" i="2120"/>
  <c r="I78" i="2120"/>
  <c r="H78" i="2120"/>
  <c r="G79" i="2120"/>
  <c r="I79" i="2120"/>
  <c r="H79" i="2120"/>
  <c r="G80" i="2120"/>
  <c r="J80" i="2120"/>
  <c r="H80" i="2120"/>
  <c r="G81" i="2120"/>
  <c r="J81" i="2120"/>
  <c r="H81" i="2120"/>
  <c r="G82" i="2120"/>
  <c r="I82" i="2120"/>
  <c r="H82" i="2120"/>
  <c r="G83" i="2120"/>
  <c r="I83" i="2120"/>
  <c r="H83" i="2120"/>
  <c r="J57" i="2120"/>
  <c r="S56" i="2120"/>
  <c r="R56" i="2120"/>
  <c r="Q56" i="2120"/>
  <c r="P56" i="2120"/>
  <c r="O56" i="2120"/>
  <c r="N56" i="2120"/>
  <c r="M56" i="2120"/>
  <c r="L56" i="2120"/>
  <c r="K56" i="2120"/>
  <c r="H56" i="2120"/>
  <c r="G56" i="2120"/>
  <c r="J56" i="2120"/>
  <c r="M7" i="2120"/>
  <c r="C7" i="2131"/>
  <c r="S7" i="2120"/>
  <c r="M8" i="2120"/>
  <c r="C8" i="2131"/>
  <c r="S8" i="2120"/>
  <c r="M9" i="2120"/>
  <c r="C9" i="2131"/>
  <c r="S9" i="2120"/>
  <c r="M10" i="2120"/>
  <c r="C10" i="2131"/>
  <c r="S10" i="2120"/>
  <c r="M11" i="2120"/>
  <c r="C11" i="2131"/>
  <c r="S11" i="2120"/>
  <c r="M12" i="2120"/>
  <c r="C12" i="2131"/>
  <c r="S12" i="2120"/>
  <c r="M13" i="2120"/>
  <c r="C13" i="2131"/>
  <c r="S13" i="2120"/>
  <c r="M14" i="2120"/>
  <c r="C14" i="2131"/>
  <c r="S14" i="2120"/>
  <c r="M15" i="2120"/>
  <c r="C15" i="2131"/>
  <c r="S15" i="2120"/>
  <c r="M16" i="2120"/>
  <c r="C16" i="2131"/>
  <c r="S16" i="2120"/>
  <c r="M17" i="2120"/>
  <c r="C17" i="2131"/>
  <c r="S17" i="2120"/>
  <c r="M18" i="2120"/>
  <c r="C18" i="2131"/>
  <c r="S18" i="2120"/>
  <c r="M19" i="2120"/>
  <c r="C19" i="2131"/>
  <c r="S19" i="2120"/>
  <c r="M20" i="2120"/>
  <c r="C20" i="2131"/>
  <c r="S20" i="2120"/>
  <c r="M21" i="2120"/>
  <c r="C21" i="2131"/>
  <c r="S21" i="2120"/>
  <c r="M22" i="2120"/>
  <c r="C22" i="2131"/>
  <c r="S22" i="2120"/>
  <c r="M23" i="2120"/>
  <c r="C23" i="2131"/>
  <c r="S23" i="2120"/>
  <c r="M24" i="2120"/>
  <c r="C24" i="2131"/>
  <c r="S24" i="2120"/>
  <c r="M25" i="2120"/>
  <c r="C25" i="2131"/>
  <c r="S25" i="2120"/>
  <c r="M26" i="2120"/>
  <c r="C26" i="2131"/>
  <c r="S26" i="2120"/>
  <c r="M27" i="2120"/>
  <c r="C27" i="2131"/>
  <c r="S27" i="2120"/>
  <c r="M28" i="2120"/>
  <c r="C28" i="2131"/>
  <c r="S28" i="2120"/>
  <c r="M29" i="2120"/>
  <c r="C29" i="2131"/>
  <c r="S29" i="2120"/>
  <c r="M30" i="2120"/>
  <c r="C30" i="2131"/>
  <c r="S30" i="2120"/>
  <c r="M31" i="2120"/>
  <c r="C31" i="2131"/>
  <c r="S31" i="2120"/>
  <c r="M32" i="2120"/>
  <c r="C32" i="2131"/>
  <c r="S32" i="2120"/>
  <c r="M33" i="2120"/>
  <c r="C33" i="2131"/>
  <c r="S33" i="2120"/>
  <c r="M34" i="2120"/>
  <c r="C34" i="2131"/>
  <c r="S34" i="2120"/>
  <c r="M35" i="2120"/>
  <c r="C35" i="2131"/>
  <c r="S35" i="2120"/>
  <c r="M36" i="2120"/>
  <c r="C36" i="2131"/>
  <c r="S36" i="2120"/>
  <c r="M37" i="2120"/>
  <c r="C37" i="2131"/>
  <c r="S37" i="2120"/>
  <c r="M38" i="2120"/>
  <c r="C38" i="2131"/>
  <c r="S38" i="2120"/>
  <c r="M39" i="2120"/>
  <c r="C39" i="2131"/>
  <c r="S39" i="2120"/>
  <c r="M40" i="2120"/>
  <c r="C40" i="2131"/>
  <c r="S40" i="2120"/>
  <c r="M41" i="2120"/>
  <c r="C41" i="2131"/>
  <c r="S41" i="2120"/>
  <c r="M42" i="2120"/>
  <c r="C42" i="2131"/>
  <c r="S42" i="2120"/>
  <c r="M43" i="2120"/>
  <c r="C43" i="2131"/>
  <c r="S43" i="2120"/>
  <c r="M44" i="2120"/>
  <c r="C44" i="2131"/>
  <c r="S44" i="2120"/>
  <c r="M45" i="2120"/>
  <c r="C45" i="2131"/>
  <c r="S45" i="2120"/>
  <c r="M46" i="2120"/>
  <c r="C46" i="2131"/>
  <c r="S46" i="2120"/>
  <c r="M47" i="2120"/>
  <c r="C47" i="2131"/>
  <c r="S47" i="2120"/>
  <c r="M48" i="2120"/>
  <c r="C48" i="2131"/>
  <c r="S48" i="2120"/>
  <c r="M49" i="2120"/>
  <c r="C49" i="2131"/>
  <c r="S49" i="2120"/>
  <c r="M50" i="2120"/>
  <c r="C50" i="2131"/>
  <c r="S50" i="2120"/>
  <c r="M51" i="2120"/>
  <c r="C51" i="2131"/>
  <c r="S51" i="2120"/>
  <c r="M52" i="2120"/>
  <c r="C52" i="2131"/>
  <c r="S52" i="2120"/>
  <c r="M53" i="2120"/>
  <c r="C53" i="2131"/>
  <c r="S53" i="2120"/>
  <c r="J24" i="2120"/>
  <c r="H7" i="2120"/>
  <c r="H8" i="2120"/>
  <c r="H9" i="2120"/>
  <c r="H10" i="2120"/>
  <c r="H11" i="2120"/>
  <c r="H12" i="2120"/>
  <c r="H13" i="2120"/>
  <c r="H14" i="2120"/>
  <c r="H15" i="2120"/>
  <c r="H16" i="2120"/>
  <c r="H17" i="2120"/>
  <c r="H18" i="2120"/>
  <c r="H19" i="2120"/>
  <c r="H20" i="2120"/>
  <c r="J21" i="2120"/>
  <c r="H21" i="2120"/>
  <c r="H22" i="2120"/>
  <c r="H23" i="2120"/>
  <c r="H24" i="2120"/>
  <c r="J25" i="2120"/>
  <c r="H25" i="2120"/>
  <c r="H26" i="2120"/>
  <c r="H27" i="2120"/>
  <c r="H28" i="2120"/>
  <c r="J29" i="2120"/>
  <c r="H29" i="2120"/>
  <c r="H30" i="2120"/>
  <c r="J31" i="2120"/>
  <c r="H31" i="2120"/>
  <c r="H32" i="2120"/>
  <c r="J33" i="2120"/>
  <c r="H33" i="2120"/>
  <c r="H34" i="2120"/>
  <c r="J35" i="2120"/>
  <c r="H35" i="2120"/>
  <c r="H36" i="2120"/>
  <c r="J37" i="2120"/>
  <c r="H37" i="2120"/>
  <c r="H38" i="2120"/>
  <c r="J39" i="2120"/>
  <c r="H39" i="2120"/>
  <c r="J40" i="2120"/>
  <c r="H40" i="2120"/>
  <c r="H41" i="2120"/>
  <c r="J42" i="2120"/>
  <c r="H42" i="2120"/>
  <c r="H43" i="2120"/>
  <c r="J44" i="2120"/>
  <c r="H44" i="2120"/>
  <c r="H45" i="2120"/>
  <c r="J46" i="2120"/>
  <c r="H46" i="2120"/>
  <c r="H47" i="2120"/>
  <c r="J48" i="2120"/>
  <c r="H48" i="2120"/>
  <c r="H49" i="2120"/>
  <c r="J50" i="2120"/>
  <c r="H50" i="2120"/>
  <c r="H51" i="2120"/>
  <c r="J52" i="2120"/>
  <c r="H52" i="2120"/>
  <c r="H53" i="2120"/>
  <c r="J9" i="2120"/>
  <c r="T9" i="2120"/>
  <c r="J11" i="2120"/>
  <c r="J13" i="2120"/>
  <c r="J15" i="2120"/>
  <c r="J17" i="2120"/>
  <c r="I93" i="2120"/>
  <c r="T13" i="2120"/>
  <c r="T48" i="2120"/>
  <c r="J78" i="2120"/>
  <c r="I80" i="2120"/>
  <c r="J28" i="2120"/>
  <c r="J20" i="2120"/>
  <c r="I64" i="2120"/>
  <c r="T64" i="2120"/>
  <c r="J62" i="2120"/>
  <c r="I101" i="2120"/>
  <c r="T17" i="2120"/>
  <c r="I73" i="2120"/>
  <c r="T15" i="2120"/>
  <c r="T52" i="2120"/>
  <c r="T44" i="2120"/>
  <c r="T40" i="2120"/>
  <c r="T33" i="2120"/>
  <c r="T25" i="2120"/>
  <c r="T21" i="2120"/>
  <c r="J51" i="2120"/>
  <c r="J43" i="2120"/>
  <c r="J36" i="2120"/>
  <c r="J32" i="2120"/>
  <c r="I81" i="2120"/>
  <c r="T81" i="2120"/>
  <c r="I67" i="2120"/>
  <c r="T67" i="2120"/>
  <c r="T57" i="2120"/>
  <c r="J75" i="2120"/>
  <c r="I87" i="2120"/>
  <c r="I111" i="2120"/>
  <c r="T75" i="2120"/>
  <c r="J19" i="2120"/>
  <c r="T19" i="2120"/>
  <c r="J22" i="2120"/>
  <c r="T11" i="2120"/>
  <c r="I56" i="2120"/>
  <c r="T78" i="2120"/>
  <c r="I72" i="2120"/>
  <c r="T72" i="2120"/>
  <c r="T62" i="2120"/>
  <c r="I89" i="2120"/>
  <c r="I97" i="2120"/>
  <c r="I105" i="2120"/>
  <c r="T28" i="2120"/>
  <c r="T24" i="2120"/>
  <c r="T20" i="2120"/>
  <c r="J53" i="2120"/>
  <c r="T53" i="2120"/>
  <c r="J49" i="2120"/>
  <c r="T49" i="2120"/>
  <c r="J45" i="2120"/>
  <c r="T45" i="2120"/>
  <c r="J41" i="2120"/>
  <c r="T41" i="2120"/>
  <c r="J38" i="2120"/>
  <c r="T38" i="2120"/>
  <c r="J34" i="2120"/>
  <c r="T34" i="2120"/>
  <c r="J30" i="2120"/>
  <c r="T30" i="2120"/>
  <c r="T73" i="2120"/>
  <c r="J65" i="2120"/>
  <c r="T65" i="2120"/>
  <c r="I99" i="2120"/>
  <c r="I107" i="2120"/>
  <c r="T51" i="2120"/>
  <c r="T43" i="2120"/>
  <c r="T36" i="2120"/>
  <c r="T32" i="2120"/>
  <c r="T22" i="2120"/>
  <c r="T80" i="2120"/>
  <c r="J77" i="2120"/>
  <c r="T77" i="2120"/>
  <c r="J69" i="2120"/>
  <c r="T69" i="2120"/>
  <c r="J61" i="2120"/>
  <c r="T61" i="2120"/>
  <c r="T89" i="2120"/>
  <c r="T93" i="2120"/>
  <c r="T101" i="2120"/>
  <c r="T105" i="2120"/>
  <c r="T111" i="2120"/>
  <c r="I76" i="2120"/>
  <c r="T76" i="2120"/>
  <c r="I68" i="2120"/>
  <c r="T68" i="2120"/>
  <c r="I60" i="2120"/>
  <c r="T60" i="2120"/>
  <c r="I86" i="2120"/>
  <c r="T87" i="2120"/>
  <c r="T99" i="2120"/>
  <c r="I71" i="2120"/>
  <c r="T71" i="2120"/>
  <c r="I63" i="2120"/>
  <c r="T63" i="2120"/>
  <c r="J83" i="2120"/>
  <c r="T83" i="2120"/>
  <c r="J79" i="2120"/>
  <c r="T79" i="2120"/>
  <c r="I88" i="2120"/>
  <c r="I90" i="2120"/>
  <c r="I96" i="2120"/>
  <c r="I98" i="2120"/>
  <c r="I100" i="2120"/>
  <c r="I102" i="2120"/>
  <c r="I104" i="2120"/>
  <c r="I106" i="2120"/>
  <c r="I108" i="2120"/>
  <c r="I110" i="2120"/>
  <c r="T56" i="2120"/>
  <c r="J82" i="2120"/>
  <c r="T82" i="2120"/>
  <c r="J74" i="2120"/>
  <c r="T74" i="2120"/>
  <c r="J70" i="2120"/>
  <c r="T70" i="2120"/>
  <c r="J66" i="2120"/>
  <c r="T66" i="2120"/>
  <c r="T86" i="2120"/>
  <c r="J7" i="2120"/>
  <c r="T7" i="2120"/>
  <c r="J16" i="2120"/>
  <c r="T16" i="2120"/>
  <c r="J12" i="2120"/>
  <c r="T12" i="2120"/>
  <c r="J10" i="2120"/>
  <c r="T10" i="2120"/>
  <c r="J8" i="2120"/>
  <c r="T8" i="2120"/>
  <c r="T107" i="2120"/>
  <c r="T97" i="2120"/>
  <c r="T95" i="2120"/>
  <c r="T37" i="2120"/>
  <c r="T39" i="2120"/>
  <c r="T31" i="2120"/>
  <c r="T46" i="2120"/>
  <c r="T35" i="2120"/>
  <c r="T42" i="2120"/>
  <c r="T50" i="2120"/>
  <c r="T106" i="2120"/>
  <c r="T90" i="2120"/>
  <c r="T104" i="2120"/>
  <c r="T96" i="2120"/>
  <c r="T88" i="2120"/>
  <c r="T98" i="2120"/>
  <c r="T110" i="2120"/>
  <c r="T102" i="2120"/>
  <c r="T100" i="2120"/>
  <c r="T108" i="2120"/>
  <c r="X2" i="2134"/>
  <c r="H2" i="2134"/>
  <c r="P2" i="2134"/>
  <c r="Q2" i="2134"/>
  <c r="R2" i="2134"/>
  <c r="S2" i="2134"/>
  <c r="T2" i="2134"/>
  <c r="U2" i="2134"/>
  <c r="S6" i="2120"/>
  <c r="R6" i="2120"/>
  <c r="Q6" i="2120"/>
  <c r="X6" i="2131"/>
  <c r="K6" i="2120"/>
  <c r="L6" i="2131"/>
  <c r="J2" i="2134"/>
  <c r="I6" i="2131"/>
  <c r="G2" i="2134"/>
  <c r="H6" i="2131"/>
  <c r="F2" i="2134"/>
  <c r="M6" i="2120"/>
  <c r="C6" i="2131"/>
  <c r="N6" i="2120"/>
  <c r="D6" i="2131"/>
  <c r="C2" i="2134"/>
  <c r="O6" i="2120"/>
  <c r="E6" i="2131"/>
  <c r="D2" i="2134"/>
  <c r="L6" i="2120"/>
  <c r="B6" i="2131"/>
  <c r="A2" i="2134"/>
  <c r="D22" i="2126"/>
  <c r="H6" i="2120"/>
  <c r="G6" i="2120"/>
  <c r="G94" i="2120"/>
  <c r="G59" i="2120"/>
  <c r="G103" i="2120"/>
  <c r="V2" i="2134"/>
  <c r="D20" i="2126"/>
  <c r="J47" i="2120"/>
  <c r="J23" i="2120"/>
  <c r="G58" i="2120"/>
  <c r="G91" i="2120"/>
  <c r="G112" i="2120"/>
  <c r="G109" i="2120"/>
  <c r="G92" i="2120"/>
  <c r="J103" i="2120"/>
  <c r="I103" i="2120"/>
  <c r="I59" i="2120"/>
  <c r="J59" i="2120"/>
  <c r="J94" i="2120"/>
  <c r="I94" i="2120"/>
  <c r="J6" i="2120"/>
  <c r="I6" i="2120"/>
  <c r="T59" i="2120"/>
  <c r="T23" i="2120"/>
  <c r="T94" i="2120"/>
  <c r="T103" i="2120"/>
  <c r="J18" i="2120"/>
  <c r="J27" i="2120"/>
  <c r="T27" i="2120"/>
  <c r="J109" i="2120"/>
  <c r="I109" i="2120"/>
  <c r="J91" i="2120"/>
  <c r="I91" i="2120"/>
  <c r="T29" i="2120"/>
  <c r="J26" i="2120"/>
  <c r="I58" i="2120"/>
  <c r="J58" i="2120"/>
  <c r="T58" i="2120"/>
  <c r="J92" i="2120"/>
  <c r="I92" i="2120"/>
  <c r="J112" i="2120"/>
  <c r="I112" i="2120"/>
  <c r="T47" i="2120"/>
  <c r="K6" i="2131"/>
  <c r="I2" i="2134"/>
  <c r="T6" i="2120"/>
  <c r="T92" i="2120"/>
  <c r="T91" i="2120"/>
  <c r="T26" i="2120"/>
  <c r="T109" i="2120"/>
  <c r="T18" i="2120"/>
  <c r="T112" i="2120"/>
  <c r="E14" i="2120"/>
  <c r="J14" i="2120"/>
  <c r="T14" i="2120"/>
  <c r="B2" i="2118"/>
  <c r="B2" i="2129"/>
  <c r="B3" i="2126"/>
  <c r="B2" i="2126"/>
  <c r="B3" i="2146"/>
  <c r="B2" i="2146"/>
  <c r="B3" i="2120"/>
  <c r="B2" i="2120"/>
  <c r="J30" i="2151"/>
  <c r="J38" i="2151"/>
  <c r="J46" i="2151"/>
  <c r="J54" i="2151"/>
  <c r="J62" i="2151"/>
  <c r="J70" i="2151"/>
  <c r="J78" i="2151"/>
  <c r="J86" i="2151"/>
  <c r="J94" i="2151"/>
  <c r="J102" i="2151"/>
  <c r="J110" i="2151"/>
  <c r="J114" i="2151"/>
  <c r="J118" i="2151"/>
  <c r="J122" i="2151"/>
  <c r="J126" i="2151"/>
  <c r="J130" i="2151"/>
  <c r="J134" i="2151"/>
  <c r="J138" i="2151"/>
  <c r="J142" i="2151"/>
  <c r="J146" i="2151"/>
  <c r="J150" i="2151"/>
  <c r="J154" i="2151"/>
  <c r="J158" i="2151"/>
  <c r="J162" i="2151"/>
  <c r="J166" i="2151"/>
  <c r="J170" i="2151"/>
  <c r="J174" i="2151"/>
  <c r="J178" i="2151"/>
  <c r="J182" i="2151"/>
</calcChain>
</file>

<file path=xl/comments1.xml><?xml version="1.0" encoding="utf-8"?>
<comments xmlns="http://schemas.openxmlformats.org/spreadsheetml/2006/main">
  <authors>
    <author>Author</author>
  </authors>
  <commentList>
    <comment ref="R3" authorId="0" shapeId="0">
      <text>
        <r>
          <rPr>
            <b/>
            <sz val="9"/>
            <color indexed="81"/>
            <rFont val="Tahoma"/>
            <family val="2"/>
          </rPr>
          <t>See EPA Report "Guidance on LCA Data Quality Assessment" 2016 for the interpretation of these data quality scores.</t>
        </r>
      </text>
    </comment>
  </commentList>
</comments>
</file>

<file path=xl/comments2.xml><?xml version="1.0" encoding="utf-8"?>
<comments xmlns="http://schemas.openxmlformats.org/spreadsheetml/2006/main">
  <authors>
    <author>Author</author>
  </authors>
  <commentList>
    <comment ref="E14" authorId="0" shapeId="0">
      <text>
        <r>
          <rPr>
            <b/>
            <sz val="9"/>
            <color indexed="81"/>
            <rFont val="Tahoma"/>
            <family val="2"/>
          </rPr>
          <t>Author:</t>
        </r>
        <r>
          <rPr>
            <sz val="9"/>
            <color indexed="81"/>
            <rFont val="Tahoma"/>
            <family val="2"/>
          </rPr>
          <t xml:space="preserve">
Estimate based on price of domestically produced dimensional stone.</t>
        </r>
      </text>
    </comment>
    <comment ref="I18" authorId="0" shapeId="0">
      <text>
        <r>
          <rPr>
            <b/>
            <sz val="9"/>
            <color indexed="81"/>
            <rFont val="Tahoma"/>
            <family val="2"/>
          </rPr>
          <t>Author:</t>
        </r>
        <r>
          <rPr>
            <sz val="9"/>
            <color indexed="81"/>
            <rFont val="Tahoma"/>
            <family val="2"/>
          </rPr>
          <t xml:space="preserve">
Iron content based on the iron content of US reserves.</t>
        </r>
      </text>
    </comment>
    <comment ref="J18" authorId="0" shapeId="0">
      <text>
        <r>
          <rPr>
            <b/>
            <sz val="9"/>
            <color indexed="81"/>
            <rFont val="Tahoma"/>
            <family val="2"/>
          </rPr>
          <t>Author:</t>
        </r>
        <r>
          <rPr>
            <sz val="9"/>
            <color indexed="81"/>
            <rFont val="Tahoma"/>
            <family val="2"/>
          </rPr>
          <t xml:space="preserve">
Iron content based on the iron content of reserves by country of import (import share X mass of reserve Fe content / mass of crude iron ore)</t>
        </r>
      </text>
    </comment>
    <comment ref="D27" authorId="0" shapeId="0">
      <text>
        <r>
          <rPr>
            <b/>
            <sz val="9"/>
            <color indexed="81"/>
            <rFont val="Tahoma"/>
            <family val="2"/>
          </rPr>
          <t>Author:</t>
        </r>
        <r>
          <rPr>
            <sz val="9"/>
            <color indexed="81"/>
            <rFont val="Tahoma"/>
            <family val="2"/>
          </rPr>
          <t xml:space="preserve">
Estimated based on 2015 production.</t>
        </r>
      </text>
    </comment>
    <comment ref="D29" authorId="0" shapeId="0">
      <text>
        <r>
          <rPr>
            <b/>
            <sz val="9"/>
            <color indexed="81"/>
            <rFont val="Tahoma"/>
            <family val="2"/>
          </rPr>
          <t>Author:</t>
        </r>
        <r>
          <rPr>
            <sz val="9"/>
            <color indexed="81"/>
            <rFont val="Tahoma"/>
            <family val="2"/>
          </rPr>
          <t xml:space="preserve">
Estimated based on Rio Tinto's claim that their California mine produces "more than 40% of global demand (http://www.riotinto.com/energyandminerals/boron-4638.aspx). This amount is applied to the USGS estimate of global production (http://minerals.usgs.gov/minerals/pubs/commodity/boron/mcs-2016-boron.pdf).</t>
        </r>
      </text>
    </comment>
    <comment ref="D42" authorId="0" shapeId="0">
      <text>
        <r>
          <rPr>
            <b/>
            <sz val="9"/>
            <color indexed="81"/>
            <rFont val="Tahoma"/>
            <family val="2"/>
          </rPr>
          <t>Author:</t>
        </r>
        <r>
          <rPr>
            <sz val="9"/>
            <color indexed="81"/>
            <rFont val="Tahoma"/>
            <family val="2"/>
          </rPr>
          <t xml:space="preserve">
Estimated based on 2013 production.</t>
        </r>
      </text>
    </comment>
    <comment ref="B58" authorId="0" shapeId="0">
      <text>
        <r>
          <rPr>
            <b/>
            <sz val="9"/>
            <color indexed="81"/>
            <rFont val="Tahoma"/>
            <family val="2"/>
          </rPr>
          <t>Author:</t>
        </r>
        <r>
          <rPr>
            <sz val="9"/>
            <color indexed="81"/>
            <rFont val="Tahoma"/>
            <family val="2"/>
          </rPr>
          <t xml:space="preserve">
Separated because of a different Fe concentration in ore.</t>
        </r>
      </text>
    </comment>
    <comment ref="F59" authorId="0" shapeId="0">
      <text>
        <r>
          <rPr>
            <b/>
            <sz val="9"/>
            <color indexed="81"/>
            <rFont val="Tahoma"/>
            <family val="2"/>
          </rPr>
          <t>Author:</t>
        </r>
        <r>
          <rPr>
            <sz val="9"/>
            <color indexed="81"/>
            <rFont val="Tahoma"/>
            <family val="2"/>
          </rPr>
          <t xml:space="preserve">
unlike some other minerals, values for Manganese are given in metric tons gross weight rather than mass of Mn content.</t>
        </r>
      </text>
    </comment>
    <comment ref="J59" authorId="0" shapeId="0">
      <text>
        <r>
          <rPr>
            <b/>
            <sz val="9"/>
            <color indexed="81"/>
            <rFont val="Tahoma"/>
            <family val="2"/>
          </rPr>
          <t>Author:</t>
        </r>
        <r>
          <rPr>
            <sz val="9"/>
            <color indexed="81"/>
            <rFont val="Tahoma"/>
            <family val="2"/>
          </rPr>
          <t xml:space="preserve">
Adjusted by percentage of imports from each country and percentage of Mn in ore from each country.</t>
        </r>
      </text>
    </comment>
    <comment ref="F61" authorId="0" shapeId="0">
      <text>
        <r>
          <rPr>
            <b/>
            <sz val="9"/>
            <color indexed="81"/>
            <rFont val="Tahoma"/>
            <family val="2"/>
          </rPr>
          <t>Author:</t>
        </r>
        <r>
          <rPr>
            <sz val="9"/>
            <color indexed="81"/>
            <rFont val="Tahoma"/>
            <family val="2"/>
          </rPr>
          <t xml:space="preserve">
Data in kilograms of metal listed.</t>
        </r>
      </text>
    </comment>
    <comment ref="I92" authorId="0" shapeId="0">
      <text>
        <r>
          <rPr>
            <b/>
            <sz val="9"/>
            <color indexed="81"/>
            <rFont val="Tahoma"/>
            <family val="2"/>
          </rPr>
          <t>Author:</t>
        </r>
        <r>
          <rPr>
            <sz val="9"/>
            <color indexed="81"/>
            <rFont val="Tahoma"/>
            <family val="2"/>
          </rPr>
          <t xml:space="preserve">
Iron content based on the iron content of US reserves.</t>
        </r>
      </text>
    </comment>
    <comment ref="J92" authorId="0" shapeId="0">
      <text>
        <r>
          <rPr>
            <b/>
            <sz val="9"/>
            <color indexed="81"/>
            <rFont val="Tahoma"/>
            <family val="2"/>
          </rPr>
          <t>Author:</t>
        </r>
        <r>
          <rPr>
            <sz val="9"/>
            <color indexed="81"/>
            <rFont val="Tahoma"/>
            <family val="2"/>
          </rPr>
          <t xml:space="preserve">
Iron content based on the iron content of reserves by country of import (import share X mass of reserve Fe content / mass of crude iron ore)</t>
        </r>
      </text>
    </comment>
    <comment ref="F94" authorId="0" shapeId="0">
      <text>
        <r>
          <rPr>
            <b/>
            <sz val="9"/>
            <color indexed="81"/>
            <rFont val="Tahoma"/>
            <family val="2"/>
          </rPr>
          <t>Author:</t>
        </r>
        <r>
          <rPr>
            <sz val="9"/>
            <color indexed="81"/>
            <rFont val="Tahoma"/>
            <family val="2"/>
          </rPr>
          <t xml:space="preserve">
unlike some other minerals, values for Manganese are given in metric tons gross weight rather than mass of Mn content.</t>
        </r>
      </text>
    </comment>
    <comment ref="J94" authorId="0" shapeId="0">
      <text>
        <r>
          <rPr>
            <b/>
            <sz val="9"/>
            <color indexed="81"/>
            <rFont val="Tahoma"/>
            <family val="2"/>
          </rPr>
          <t>Author:</t>
        </r>
        <r>
          <rPr>
            <sz val="9"/>
            <color indexed="81"/>
            <rFont val="Tahoma"/>
            <family val="2"/>
          </rPr>
          <t xml:space="preserve">
Adjusted by percentage of imports from each country and percentage of Mn in ore from each country.</t>
        </r>
      </text>
    </comment>
    <comment ref="F97" authorId="0" shapeId="0">
      <text>
        <r>
          <rPr>
            <b/>
            <sz val="9"/>
            <color indexed="81"/>
            <rFont val="Tahoma"/>
            <family val="2"/>
          </rPr>
          <t>Author:</t>
        </r>
        <r>
          <rPr>
            <sz val="9"/>
            <color indexed="81"/>
            <rFont val="Tahoma"/>
            <family val="2"/>
          </rPr>
          <t xml:space="preserve">
Data in kilograms of metal listed.</t>
        </r>
      </text>
    </comment>
    <comment ref="D112" authorId="0" shapeId="0">
      <text>
        <r>
          <rPr>
            <b/>
            <sz val="9"/>
            <color indexed="81"/>
            <rFont val="Tahoma"/>
            <family val="2"/>
          </rPr>
          <t>Author:</t>
        </r>
        <r>
          <rPr>
            <sz val="9"/>
            <color indexed="81"/>
            <rFont val="Tahoma"/>
            <family val="2"/>
          </rPr>
          <t xml:space="preserve">
Estimated based on 2015 production (the most recent available).</t>
        </r>
      </text>
    </comment>
  </commentList>
</comments>
</file>

<file path=xl/comments3.xml><?xml version="1.0" encoding="utf-8"?>
<comments xmlns="http://schemas.openxmlformats.org/spreadsheetml/2006/main">
  <authors>
    <author>Author</author>
  </authors>
  <commentList>
    <comment ref="D19" authorId="0" shapeId="0">
      <text>
        <r>
          <rPr>
            <b/>
            <sz val="9"/>
            <color indexed="81"/>
            <rFont val="Tahoma"/>
            <family val="2"/>
          </rPr>
          <t>Author:</t>
        </r>
        <r>
          <rPr>
            <sz val="9"/>
            <color indexed="81"/>
            <rFont val="Tahoma"/>
            <family val="2"/>
          </rPr>
          <t xml:space="preserve">
Iron content based on the iron content of US reserves.</t>
        </r>
      </text>
    </comment>
    <comment ref="D20" authorId="0" shapeId="0">
      <text>
        <r>
          <rPr>
            <b/>
            <sz val="9"/>
            <color indexed="81"/>
            <rFont val="Tahoma"/>
            <family val="2"/>
          </rPr>
          <t>Author:</t>
        </r>
        <r>
          <rPr>
            <sz val="9"/>
            <color indexed="81"/>
            <rFont val="Tahoma"/>
            <family val="2"/>
          </rPr>
          <t xml:space="preserve">
Iron content based on the iron content of reserves by country of import (import share X mass of reserve Fe content / mass of crude iron ore)</t>
        </r>
      </text>
    </comment>
    <comment ref="D22" authorId="0" shapeId="0">
      <text>
        <r>
          <rPr>
            <b/>
            <sz val="9"/>
            <color indexed="81"/>
            <rFont val="Tahoma"/>
            <family val="2"/>
          </rPr>
          <t>Author:</t>
        </r>
        <r>
          <rPr>
            <sz val="9"/>
            <color indexed="81"/>
            <rFont val="Tahoma"/>
            <family val="2"/>
          </rPr>
          <t xml:space="preserve">
Adjusted by percentage of imports from each country and percentage of Mn in ore from each country.</t>
        </r>
      </text>
    </comment>
  </commentList>
</comments>
</file>

<file path=xl/comments4.xml><?xml version="1.0" encoding="utf-8"?>
<comments xmlns="http://schemas.openxmlformats.org/spreadsheetml/2006/main">
  <authors>
    <author>Author</author>
  </authors>
  <commentList>
    <comment ref="F5" authorId="0" shapeId="0">
      <text>
        <r>
          <rPr>
            <b/>
            <sz val="9"/>
            <color indexed="81"/>
            <rFont val="Tahoma"/>
            <family val="2"/>
          </rPr>
          <t>Author:</t>
        </r>
        <r>
          <rPr>
            <sz val="9"/>
            <color indexed="81"/>
            <rFont val="Tahoma"/>
            <family val="2"/>
          </rPr>
          <t xml:space="preserve">
Adjusted to remove BEA gold adjustment in 2122A0 and to incorporate BEA adjustments throughout import values (see column I).</t>
        </r>
      </text>
    </comment>
    <comment ref="F21" authorId="0" shapeId="0">
      <text>
        <r>
          <rPr>
            <b/>
            <sz val="9"/>
            <color indexed="81"/>
            <rFont val="Tahoma"/>
            <family val="2"/>
          </rPr>
          <t>Author:</t>
        </r>
        <r>
          <rPr>
            <sz val="9"/>
            <color indexed="81"/>
            <rFont val="Tahoma"/>
            <family val="2"/>
          </rPr>
          <t xml:space="preserve">
Adjusted to remove BEA gold adjustment in 2122A0.</t>
        </r>
      </text>
    </comment>
    <comment ref="I279" authorId="0" shapeId="0">
      <text>
        <r>
          <rPr>
            <b/>
            <sz val="9"/>
            <color indexed="81"/>
            <rFont val="Tahoma"/>
            <family val="2"/>
          </rPr>
          <t>Author:</t>
        </r>
        <r>
          <rPr>
            <sz val="9"/>
            <color indexed="81"/>
            <rFont val="Tahoma"/>
            <family val="2"/>
          </rPr>
          <t xml:space="preserve">
International Duties, value based on: "ImportMatrices_Before_Redefinitions_DET_2007.xlsx". Need to verfiy this is the correct sector to account for this value before using it in calculations.</t>
        </r>
      </text>
    </comment>
  </commentList>
</comments>
</file>

<file path=xl/connections.xml><?xml version="1.0" encoding="utf-8"?>
<connections xmlns="http://schemas.openxmlformats.org/spreadsheetml/2006/main">
  <connection id="1" name="LinkedTable_Table1" type="102" refreshedVersion="5" minRefreshableVersion="5">
    <extLst>
      <ext xmlns:x15="http://schemas.microsoft.com/office/spreadsheetml/2010/11/main" uri="{DE250136-89BD-433C-8126-D09CA5730AF9}">
        <x15:connection id="Table1-20e9df4c-8f91-44dc-ad3d-4cf22984fef5">
          <x15:rangePr sourceName="_xlcn.LinkedTable_Table11"/>
        </x15:connection>
      </ext>
    </extLst>
  </connection>
  <connection id="2" name="LinkedTable_Table2" type="102" refreshedVersion="5" minRefreshableVersion="5">
    <extLst>
      <ext xmlns:x15="http://schemas.microsoft.com/office/spreadsheetml/2010/11/main" uri="{DE250136-89BD-433C-8126-D09CA5730AF9}">
        <x15:connection id="Table2-41f0df97-fc9a-413a-b3f1-c99e5ace2ab3">
          <x15:rangePr sourceName="_xlcn.LinkedTable_Table21"/>
        </x15:connection>
      </ext>
    </extLst>
  </connection>
  <connection id="3" keepAlive="1" name="ThisWorkbookDataModel" description="Data Model" type="5" refreshedVersion="5" minRefreshableVersion="5" background="1">
    <dbPr connection="Data Model Connection" command="Model" commandType="1"/>
    <olapPr sendLocale="1" rowDrillCount="1000" serverFill="0" serverNumberFormat="0" serverFont="0" serverFontColor="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<sst xmlns="http://schemas.openxmlformats.org/spreadsheetml/2006/main" count="4942" uniqueCount="1380">
  <si>
    <t>Amount</t>
  </si>
  <si>
    <t>Category</t>
  </si>
  <si>
    <t>kg</t>
  </si>
  <si>
    <t>Unit process</t>
  </si>
  <si>
    <t>m2</t>
  </si>
  <si>
    <t>MJ</t>
  </si>
  <si>
    <t>Description</t>
  </si>
  <si>
    <t>Item(s)</t>
  </si>
  <si>
    <t>Number of items</t>
  </si>
  <si>
    <t>kg*a</t>
  </si>
  <si>
    <t>m3</t>
  </si>
  <si>
    <t>kBq</t>
  </si>
  <si>
    <t>m2*a</t>
  </si>
  <si>
    <t>m3*a</t>
  </si>
  <si>
    <t>t*km</t>
  </si>
  <si>
    <t>m</t>
  </si>
  <si>
    <t>Items*km</t>
  </si>
  <si>
    <t>Items*Length</t>
  </si>
  <si>
    <t>Mass*time</t>
  </si>
  <si>
    <t>m3*km</t>
  </si>
  <si>
    <t>Volume*Length</t>
  </si>
  <si>
    <t>Goods transport (mass*distance)</t>
  </si>
  <si>
    <t>Length</t>
  </si>
  <si>
    <t>p*km</t>
  </si>
  <si>
    <t>Person transport</t>
  </si>
  <si>
    <t>Mass</t>
  </si>
  <si>
    <t>Net calorific value</t>
  </si>
  <si>
    <t>Normal Volume</t>
  </si>
  <si>
    <t>Gross calorific value</t>
  </si>
  <si>
    <t>Radioactivity</t>
  </si>
  <si>
    <t>Area</t>
  </si>
  <si>
    <t>Area*time</t>
  </si>
  <si>
    <t>Volume</t>
  </si>
  <si>
    <t>m*a</t>
  </si>
  <si>
    <t>Length*time</t>
  </si>
  <si>
    <t>MJ/kg*d</t>
  </si>
  <si>
    <t>Energy/mass*time</t>
  </si>
  <si>
    <t>kWh/m2*d</t>
  </si>
  <si>
    <t>Energy/area*time</t>
  </si>
  <si>
    <t>v*km</t>
  </si>
  <si>
    <t>Vehicle transport</t>
  </si>
  <si>
    <t>Energy</t>
  </si>
  <si>
    <t>None</t>
  </si>
  <si>
    <t>Modeling and validation</t>
  </si>
  <si>
    <t>Subcategory</t>
  </si>
  <si>
    <t>General information</t>
  </si>
  <si>
    <t>List of options for dropdown lists</t>
  </si>
  <si>
    <t>Allocation</t>
  </si>
  <si>
    <t>Physical</t>
  </si>
  <si>
    <t>Economic</t>
  </si>
  <si>
    <t>Causal</t>
  </si>
  <si>
    <t>Infrastructure process</t>
  </si>
  <si>
    <t>Inputs/Outputs</t>
  </si>
  <si>
    <t>Intended application</t>
  </si>
  <si>
    <t>Flow properties</t>
  </si>
  <si>
    <t>Reference unit</t>
  </si>
  <si>
    <t>Input groups</t>
  </si>
  <si>
    <t>Output groups</t>
  </si>
  <si>
    <t>Uncertainty Distributions</t>
  </si>
  <si>
    <t>Logarithmic normal distribution</t>
  </si>
  <si>
    <t>Normal distribution</t>
  </si>
  <si>
    <t>Triangle distribution</t>
  </si>
  <si>
    <t>Uniform distribution</t>
  </si>
  <si>
    <t>No distribution</t>
  </si>
  <si>
    <t>mass</t>
  </si>
  <si>
    <t>energy</t>
  </si>
  <si>
    <t>area</t>
  </si>
  <si>
    <t>area*time</t>
  </si>
  <si>
    <t>energy/area*time</t>
  </si>
  <si>
    <t>energy/mass*time</t>
  </si>
  <si>
    <t>items</t>
  </si>
  <si>
    <t>items*length</t>
  </si>
  <si>
    <t>length</t>
  </si>
  <si>
    <t>length*area</t>
  </si>
  <si>
    <t>length*area/time</t>
  </si>
  <si>
    <t>length*time</t>
  </si>
  <si>
    <t>mass/time</t>
  </si>
  <si>
    <t>mass*length</t>
  </si>
  <si>
    <t>mass*time</t>
  </si>
  <si>
    <t>mechanical filtration (occ.)</t>
  </si>
  <si>
    <t>mole*area/mass</t>
  </si>
  <si>
    <t>mole*area*time/mass</t>
  </si>
  <si>
    <t>person transport</t>
  </si>
  <si>
    <t>radioactivity</t>
  </si>
  <si>
    <t>vehicle transport</t>
  </si>
  <si>
    <t>volume</t>
  </si>
  <si>
    <t>volume*length</t>
  </si>
  <si>
    <t>volume*time</t>
  </si>
  <si>
    <t>Unit groups</t>
  </si>
  <si>
    <t>groundwater replenishment (transf.)</t>
  </si>
  <si>
    <t>(mm*m2)/a</t>
  </si>
  <si>
    <t>mm*m2</t>
  </si>
  <si>
    <t>cm*m2/d</t>
  </si>
  <si>
    <t>kg/a</t>
  </si>
  <si>
    <t>Erosion Resistance (Occ.)</t>
  </si>
  <si>
    <t>Erosion Resistance (Transf.)</t>
  </si>
  <si>
    <t>Groundwater replenishment (Occ.)</t>
  </si>
  <si>
    <t>Groundwater replenishment (Transf.)</t>
  </si>
  <si>
    <t>Mechanical Filtration (Occ.)</t>
  </si>
  <si>
    <t>Mechanical Filtration (Transf.)</t>
  </si>
  <si>
    <t>Physicochemical Filtration (Occ.)</t>
  </si>
  <si>
    <t>Physicochemical Filtration (Transf.)</t>
  </si>
  <si>
    <t>Volume*Time</t>
  </si>
  <si>
    <t>cm*m3</t>
  </si>
  <si>
    <t>(cmol*m2)/kg</t>
  </si>
  <si>
    <t>(cmol*m2*a)/kg</t>
  </si>
  <si>
    <t>System process</t>
  </si>
  <si>
    <t>Time Comment</t>
  </si>
  <si>
    <t>Geography Comment</t>
  </si>
  <si>
    <t>Data Quality</t>
  </si>
  <si>
    <t>Flow Reliability</t>
  </si>
  <si>
    <t>Flow Representativeness</t>
  </si>
  <si>
    <t>Temporal correlation</t>
  </si>
  <si>
    <t>Geographical correlation</t>
  </si>
  <si>
    <t>Technological correlation</t>
  </si>
  <si>
    <t>#</t>
  </si>
  <si>
    <t>Dataset name</t>
  </si>
  <si>
    <t>Dataset Reviewer(s)</t>
  </si>
  <si>
    <t>Activity name</t>
  </si>
  <si>
    <t>IO2007 code</t>
  </si>
  <si>
    <t>Tag</t>
  </si>
  <si>
    <t>General Information</t>
  </si>
  <si>
    <t>Exchanges</t>
  </si>
  <si>
    <t>Information relevant to the satellite account as a whole such as a description of the dataset, the geography, and the time period for which the data are relevant.</t>
  </si>
  <si>
    <t>A table providing the elementary flows and amounts associated with each activity together with metadata relevant for understanding the data sources and quality.</t>
  </si>
  <si>
    <t>Other Information</t>
  </si>
  <si>
    <t>Year</t>
  </si>
  <si>
    <t>_1111A0</t>
  </si>
  <si>
    <t>US</t>
  </si>
  <si>
    <t>_1111B0</t>
  </si>
  <si>
    <t>_111200</t>
  </si>
  <si>
    <t>_111300</t>
  </si>
  <si>
    <t>_111400</t>
  </si>
  <si>
    <t>_111900</t>
  </si>
  <si>
    <t>_1121A0</t>
  </si>
  <si>
    <t>_112120</t>
  </si>
  <si>
    <t>_112A00</t>
  </si>
  <si>
    <t>_112300</t>
  </si>
  <si>
    <t>_113000</t>
  </si>
  <si>
    <t>_114000</t>
  </si>
  <si>
    <t>_115000</t>
  </si>
  <si>
    <t>_211000</t>
  </si>
  <si>
    <t>_212100</t>
  </si>
  <si>
    <t>_2122A0</t>
  </si>
  <si>
    <t>_212230</t>
  </si>
  <si>
    <t>_212310</t>
  </si>
  <si>
    <t>_2123A0</t>
  </si>
  <si>
    <t>_213111</t>
  </si>
  <si>
    <t>_21311A</t>
  </si>
  <si>
    <t>_221200</t>
  </si>
  <si>
    <t>_221300</t>
  </si>
  <si>
    <t>_230301</t>
  </si>
  <si>
    <t>_230302</t>
  </si>
  <si>
    <t>_233210</t>
  </si>
  <si>
    <t>_233230</t>
  </si>
  <si>
    <t>_233240</t>
  </si>
  <si>
    <t>_233262</t>
  </si>
  <si>
    <t>_233293</t>
  </si>
  <si>
    <t>_2332A0</t>
  </si>
  <si>
    <t>_2332B0</t>
  </si>
  <si>
    <t>_233411</t>
  </si>
  <si>
    <t>_233412</t>
  </si>
  <si>
    <t>_2334A0</t>
  </si>
  <si>
    <t>_321100</t>
  </si>
  <si>
    <t>_321200</t>
  </si>
  <si>
    <t>_321910</t>
  </si>
  <si>
    <t>_3219A0</t>
  </si>
  <si>
    <t>_327100</t>
  </si>
  <si>
    <t>_327200</t>
  </si>
  <si>
    <t>_327310</t>
  </si>
  <si>
    <t>_327320</t>
  </si>
  <si>
    <t>_327330</t>
  </si>
  <si>
    <t>_327390</t>
  </si>
  <si>
    <t>_327400</t>
  </si>
  <si>
    <t>_327910</t>
  </si>
  <si>
    <t>_327991</t>
  </si>
  <si>
    <t>_327992</t>
  </si>
  <si>
    <t>_327993</t>
  </si>
  <si>
    <t>_327999</t>
  </si>
  <si>
    <t>_331110</t>
  </si>
  <si>
    <t>_331200</t>
  </si>
  <si>
    <t>_33131A</t>
  </si>
  <si>
    <t>_331314</t>
  </si>
  <si>
    <t>_33131B</t>
  </si>
  <si>
    <t>_331411</t>
  </si>
  <si>
    <t>_331419</t>
  </si>
  <si>
    <t>_331420</t>
  </si>
  <si>
    <t>_331490</t>
  </si>
  <si>
    <t>_331510</t>
  </si>
  <si>
    <t>_331520</t>
  </si>
  <si>
    <t>_33211A</t>
  </si>
  <si>
    <t>_332114</t>
  </si>
  <si>
    <t>_33211B</t>
  </si>
  <si>
    <t>_332200</t>
  </si>
  <si>
    <t>_332310</t>
  </si>
  <si>
    <t>_332320</t>
  </si>
  <si>
    <t>_332410</t>
  </si>
  <si>
    <t>_332420</t>
  </si>
  <si>
    <t>_332430</t>
  </si>
  <si>
    <t>_332500</t>
  </si>
  <si>
    <t>_332600</t>
  </si>
  <si>
    <t>_332710</t>
  </si>
  <si>
    <t>_332720</t>
  </si>
  <si>
    <t>_332800</t>
  </si>
  <si>
    <t>_33291A</t>
  </si>
  <si>
    <t>_332913</t>
  </si>
  <si>
    <t>_332991</t>
  </si>
  <si>
    <t>_33299A</t>
  </si>
  <si>
    <t>_332996</t>
  </si>
  <si>
    <t>_33299B</t>
  </si>
  <si>
    <t>_333111</t>
  </si>
  <si>
    <t>_333112</t>
  </si>
  <si>
    <t>_333120</t>
  </si>
  <si>
    <t>_333130</t>
  </si>
  <si>
    <t>_33329A</t>
  </si>
  <si>
    <t>_333220</t>
  </si>
  <si>
    <t>_333295</t>
  </si>
  <si>
    <t>_33331A</t>
  </si>
  <si>
    <t>_333313</t>
  </si>
  <si>
    <t>_333314</t>
  </si>
  <si>
    <t>_333315</t>
  </si>
  <si>
    <t>_33341A</t>
  </si>
  <si>
    <t>_333414</t>
  </si>
  <si>
    <t>_333415</t>
  </si>
  <si>
    <t>_333511</t>
  </si>
  <si>
    <t>_33351A</t>
  </si>
  <si>
    <t>_333514</t>
  </si>
  <si>
    <t>_33351B</t>
  </si>
  <si>
    <t>_333611</t>
  </si>
  <si>
    <t>_333612</t>
  </si>
  <si>
    <t>_333613</t>
  </si>
  <si>
    <t>_333618</t>
  </si>
  <si>
    <t>_33391A</t>
  </si>
  <si>
    <t>_333912</t>
  </si>
  <si>
    <t>_333920</t>
  </si>
  <si>
    <t>_333991</t>
  </si>
  <si>
    <t>_33399A</t>
  </si>
  <si>
    <t>_333993</t>
  </si>
  <si>
    <t>_333994</t>
  </si>
  <si>
    <t>_33399B</t>
  </si>
  <si>
    <t>_334111</t>
  </si>
  <si>
    <t>_334112</t>
  </si>
  <si>
    <t>_33411A</t>
  </si>
  <si>
    <t>_334210</t>
  </si>
  <si>
    <t>_334220</t>
  </si>
  <si>
    <t>_334290</t>
  </si>
  <si>
    <t>_334300</t>
  </si>
  <si>
    <t>_33441A</t>
  </si>
  <si>
    <t>_334413</t>
  </si>
  <si>
    <t>_334418</t>
  </si>
  <si>
    <t>_334510</t>
  </si>
  <si>
    <t>_334511</t>
  </si>
  <si>
    <t>_334512</t>
  </si>
  <si>
    <t>_334513</t>
  </si>
  <si>
    <t>_334514</t>
  </si>
  <si>
    <t>_334515</t>
  </si>
  <si>
    <t>_334516</t>
  </si>
  <si>
    <t>_334517</t>
  </si>
  <si>
    <t>_33451A</t>
  </si>
  <si>
    <t>_334610</t>
  </si>
  <si>
    <t>_335110</t>
  </si>
  <si>
    <t>_335120</t>
  </si>
  <si>
    <t>_335210</t>
  </si>
  <si>
    <t>_335221</t>
  </si>
  <si>
    <t>_335222</t>
  </si>
  <si>
    <t>_335224</t>
  </si>
  <si>
    <t>_335228</t>
  </si>
  <si>
    <t>_335311</t>
  </si>
  <si>
    <t>_335312</t>
  </si>
  <si>
    <t>_335313</t>
  </si>
  <si>
    <t>_335314</t>
  </si>
  <si>
    <t>_335911</t>
  </si>
  <si>
    <t>_335912</t>
  </si>
  <si>
    <t>_335920</t>
  </si>
  <si>
    <t>_335930</t>
  </si>
  <si>
    <t>_335991</t>
  </si>
  <si>
    <t>_335999</t>
  </si>
  <si>
    <t>_336111</t>
  </si>
  <si>
    <t>_336112</t>
  </si>
  <si>
    <t>_336120</t>
  </si>
  <si>
    <t>_336211</t>
  </si>
  <si>
    <t>_336212</t>
  </si>
  <si>
    <t>_336213</t>
  </si>
  <si>
    <t>_336214</t>
  </si>
  <si>
    <t>_336310</t>
  </si>
  <si>
    <t>_336320</t>
  </si>
  <si>
    <t>_3363A0</t>
  </si>
  <si>
    <t>_336350</t>
  </si>
  <si>
    <t>_336360</t>
  </si>
  <si>
    <t>_336370</t>
  </si>
  <si>
    <t>_336390</t>
  </si>
  <si>
    <t>_336411</t>
  </si>
  <si>
    <t>_336412</t>
  </si>
  <si>
    <t>_336413</t>
  </si>
  <si>
    <t>_336414</t>
  </si>
  <si>
    <t>_33641A</t>
  </si>
  <si>
    <t>_336500</t>
  </si>
  <si>
    <t>_336611</t>
  </si>
  <si>
    <t>_336612</t>
  </si>
  <si>
    <t>_336991</t>
  </si>
  <si>
    <t>_336992</t>
  </si>
  <si>
    <t>_336999</t>
  </si>
  <si>
    <t>_337110</t>
  </si>
  <si>
    <t>_337121</t>
  </si>
  <si>
    <t>_337122</t>
  </si>
  <si>
    <t>_33712A</t>
  </si>
  <si>
    <t>_337127</t>
  </si>
  <si>
    <t>_33721A</t>
  </si>
  <si>
    <t>_337215</t>
  </si>
  <si>
    <t>_337900</t>
  </si>
  <si>
    <t>_339112</t>
  </si>
  <si>
    <t>_339113</t>
  </si>
  <si>
    <t>_339114</t>
  </si>
  <si>
    <t>_339115</t>
  </si>
  <si>
    <t>_339116</t>
  </si>
  <si>
    <t>_339910</t>
  </si>
  <si>
    <t>_339920</t>
  </si>
  <si>
    <t>_339930</t>
  </si>
  <si>
    <t>_339940</t>
  </si>
  <si>
    <t>_339950</t>
  </si>
  <si>
    <t>_339990</t>
  </si>
  <si>
    <t>_311111</t>
  </si>
  <si>
    <t>_311119</t>
  </si>
  <si>
    <t>_311210</t>
  </si>
  <si>
    <t>_311221</t>
  </si>
  <si>
    <t>_31122A</t>
  </si>
  <si>
    <t>_311225</t>
  </si>
  <si>
    <t>_311230</t>
  </si>
  <si>
    <t>_311300</t>
  </si>
  <si>
    <t>_311410</t>
  </si>
  <si>
    <t>_311420</t>
  </si>
  <si>
    <t>_31151A</t>
  </si>
  <si>
    <t>_311513</t>
  </si>
  <si>
    <t>_311514</t>
  </si>
  <si>
    <t>_311520</t>
  </si>
  <si>
    <t>_31161A</t>
  </si>
  <si>
    <t>_311615</t>
  </si>
  <si>
    <t>_311700</t>
  </si>
  <si>
    <t>_311810</t>
  </si>
  <si>
    <t>_3118A0</t>
  </si>
  <si>
    <t>_311910</t>
  </si>
  <si>
    <t>_311920</t>
  </si>
  <si>
    <t>_311930</t>
  </si>
  <si>
    <t>_311940</t>
  </si>
  <si>
    <t>_311990</t>
  </si>
  <si>
    <t>_312110</t>
  </si>
  <si>
    <t>_312120</t>
  </si>
  <si>
    <t>_312130</t>
  </si>
  <si>
    <t>_312140</t>
  </si>
  <si>
    <t>_312200</t>
  </si>
  <si>
    <t>_313100</t>
  </si>
  <si>
    <t>_313200</t>
  </si>
  <si>
    <t>_313300</t>
  </si>
  <si>
    <t>_314110</t>
  </si>
  <si>
    <t>_314120</t>
  </si>
  <si>
    <t>_314900</t>
  </si>
  <si>
    <t>_315000</t>
  </si>
  <si>
    <t>_316000</t>
  </si>
  <si>
    <t>_322110</t>
  </si>
  <si>
    <t>_322120</t>
  </si>
  <si>
    <t>_322130</t>
  </si>
  <si>
    <t>_322210</t>
  </si>
  <si>
    <t>_322220</t>
  </si>
  <si>
    <t>_322230</t>
  </si>
  <si>
    <t>_322291</t>
  </si>
  <si>
    <t>_322299</t>
  </si>
  <si>
    <t>_323110</t>
  </si>
  <si>
    <t>_323120</t>
  </si>
  <si>
    <t>_324110</t>
  </si>
  <si>
    <t>_324121</t>
  </si>
  <si>
    <t>_324122</t>
  </si>
  <si>
    <t>_324190</t>
  </si>
  <si>
    <t>_325110</t>
  </si>
  <si>
    <t>_325120</t>
  </si>
  <si>
    <t>_325130</t>
  </si>
  <si>
    <t>_325180</t>
  </si>
  <si>
    <t>_325190</t>
  </si>
  <si>
    <t>_325211</t>
  </si>
  <si>
    <t>_3252A0</t>
  </si>
  <si>
    <t>_325310</t>
  </si>
  <si>
    <t>_325320</t>
  </si>
  <si>
    <t>_325411</t>
  </si>
  <si>
    <t>_325412</t>
  </si>
  <si>
    <t>_325413</t>
  </si>
  <si>
    <t>_325414</t>
  </si>
  <si>
    <t>_325510</t>
  </si>
  <si>
    <t>_325520</t>
  </si>
  <si>
    <t>_325610</t>
  </si>
  <si>
    <t>_325620</t>
  </si>
  <si>
    <t>_325910</t>
  </si>
  <si>
    <t>_3259A0</t>
  </si>
  <si>
    <t>_326110</t>
  </si>
  <si>
    <t>_326120</t>
  </si>
  <si>
    <t>_326130</t>
  </si>
  <si>
    <t>_326140</t>
  </si>
  <si>
    <t>_326150</t>
  </si>
  <si>
    <t>_326160</t>
  </si>
  <si>
    <t>_326190</t>
  </si>
  <si>
    <t>_326210</t>
  </si>
  <si>
    <t>_326220</t>
  </si>
  <si>
    <t>_326290</t>
  </si>
  <si>
    <t>Wholesale trade</t>
  </si>
  <si>
    <t>_420000</t>
  </si>
  <si>
    <t>_441000</t>
  </si>
  <si>
    <t>_445000</t>
  </si>
  <si>
    <t>_452000</t>
  </si>
  <si>
    <t>_4A0000</t>
  </si>
  <si>
    <t>_481000</t>
  </si>
  <si>
    <t>_482000</t>
  </si>
  <si>
    <t>_483000</t>
  </si>
  <si>
    <t>_484000</t>
  </si>
  <si>
    <t>_486000</t>
  </si>
  <si>
    <t>_48A000</t>
  </si>
  <si>
    <t>_492000</t>
  </si>
  <si>
    <t>_493000</t>
  </si>
  <si>
    <t>_511110</t>
  </si>
  <si>
    <t>_511120</t>
  </si>
  <si>
    <t>_511130</t>
  </si>
  <si>
    <t>_5111A0</t>
  </si>
  <si>
    <t>_511200</t>
  </si>
  <si>
    <t>_512100</t>
  </si>
  <si>
    <t>_512200</t>
  </si>
  <si>
    <t>_515100</t>
  </si>
  <si>
    <t>_515200</t>
  </si>
  <si>
    <t>_517110</t>
  </si>
  <si>
    <t>_517210</t>
  </si>
  <si>
    <t>_517A00</t>
  </si>
  <si>
    <t>_518200</t>
  </si>
  <si>
    <t>_5191A0</t>
  </si>
  <si>
    <t>_519130</t>
  </si>
  <si>
    <t>_52A000</t>
  </si>
  <si>
    <t>_522A00</t>
  </si>
  <si>
    <t>_523A00</t>
  </si>
  <si>
    <t>_523900</t>
  </si>
  <si>
    <t>_524100</t>
  </si>
  <si>
    <t>_524200</t>
  </si>
  <si>
    <t>_525000</t>
  </si>
  <si>
    <t>_5310HS</t>
  </si>
  <si>
    <t>_531ORE</t>
  </si>
  <si>
    <t>_532100</t>
  </si>
  <si>
    <t>_532A00</t>
  </si>
  <si>
    <t>_532400</t>
  </si>
  <si>
    <t>_533000</t>
  </si>
  <si>
    <t>_541100</t>
  </si>
  <si>
    <t>_541511</t>
  </si>
  <si>
    <t>_541512</t>
  </si>
  <si>
    <t>_54151A</t>
  </si>
  <si>
    <t>_541200</t>
  </si>
  <si>
    <t>_541300</t>
  </si>
  <si>
    <t>_541400</t>
  </si>
  <si>
    <t>_541610</t>
  </si>
  <si>
    <t>_5416A0</t>
  </si>
  <si>
    <t>_541700</t>
  </si>
  <si>
    <t>_541800</t>
  </si>
  <si>
    <t>_5419A0</t>
  </si>
  <si>
    <t>_541920</t>
  </si>
  <si>
    <t>_541940</t>
  </si>
  <si>
    <t>_550000</t>
  </si>
  <si>
    <t>_561100</t>
  </si>
  <si>
    <t>_561200</t>
  </si>
  <si>
    <t>_561300</t>
  </si>
  <si>
    <t>_561400</t>
  </si>
  <si>
    <t>_561500</t>
  </si>
  <si>
    <t>_561600</t>
  </si>
  <si>
    <t>_561700</t>
  </si>
  <si>
    <t>_561900</t>
  </si>
  <si>
    <t>_562000</t>
  </si>
  <si>
    <t>_611100</t>
  </si>
  <si>
    <t>_611A00</t>
  </si>
  <si>
    <t>_611B00</t>
  </si>
  <si>
    <t>_621100</t>
  </si>
  <si>
    <t>_621200</t>
  </si>
  <si>
    <t>_621300</t>
  </si>
  <si>
    <t>_621400</t>
  </si>
  <si>
    <t>_621500</t>
  </si>
  <si>
    <t>_621600</t>
  </si>
  <si>
    <t>_621900</t>
  </si>
  <si>
    <t>_622000</t>
  </si>
  <si>
    <t>_623A00</t>
  </si>
  <si>
    <t>_623B00</t>
  </si>
  <si>
    <t>_624100</t>
  </si>
  <si>
    <t>_624A00</t>
  </si>
  <si>
    <t>_624400</t>
  </si>
  <si>
    <t>_711100</t>
  </si>
  <si>
    <t>_711200</t>
  </si>
  <si>
    <t>_711A00</t>
  </si>
  <si>
    <t>_711500</t>
  </si>
  <si>
    <t>_712000</t>
  </si>
  <si>
    <t>_713100</t>
  </si>
  <si>
    <t>_713200</t>
  </si>
  <si>
    <t>_713900</t>
  </si>
  <si>
    <t>_721000</t>
  </si>
  <si>
    <t>_722110</t>
  </si>
  <si>
    <t>_722211</t>
  </si>
  <si>
    <t>_722A00</t>
  </si>
  <si>
    <t>_811100</t>
  </si>
  <si>
    <t>_811200</t>
  </si>
  <si>
    <t>_811300</t>
  </si>
  <si>
    <t>_811400</t>
  </si>
  <si>
    <t>_812100</t>
  </si>
  <si>
    <t>_812200</t>
  </si>
  <si>
    <t>_812300</t>
  </si>
  <si>
    <t>_812900</t>
  </si>
  <si>
    <t>_813100</t>
  </si>
  <si>
    <t>_813A00</t>
  </si>
  <si>
    <t>_813B00</t>
  </si>
  <si>
    <t>_814000</t>
  </si>
  <si>
    <t>_S00500</t>
  </si>
  <si>
    <t>_S00600</t>
  </si>
  <si>
    <t>_491000</t>
  </si>
  <si>
    <t>_S00102</t>
  </si>
  <si>
    <t>_S00700</t>
  </si>
  <si>
    <t>_S00203</t>
  </si>
  <si>
    <t>CAS</t>
  </si>
  <si>
    <t>resource</t>
  </si>
  <si>
    <t>Sources</t>
  </si>
  <si>
    <t xml:space="preserve">The numbered list of references for data sources used in the dataset. </t>
  </si>
  <si>
    <t>Export</t>
  </si>
  <si>
    <t>Activities</t>
  </si>
  <si>
    <t>Elementary Flow Information</t>
  </si>
  <si>
    <t>Activity Information</t>
  </si>
  <si>
    <t>Flow Quantity</t>
  </si>
  <si>
    <t>Uncertainty Information</t>
  </si>
  <si>
    <t>Name</t>
  </si>
  <si>
    <t>CAS Number (if applicable)</t>
  </si>
  <si>
    <t>UUID</t>
  </si>
  <si>
    <t>Code</t>
  </si>
  <si>
    <t>Distribution</t>
  </si>
  <si>
    <t>Expected value</t>
  </si>
  <si>
    <t>Dispersion</t>
  </si>
  <si>
    <t>Minimum</t>
  </si>
  <si>
    <t>Maximum</t>
  </si>
  <si>
    <t>Other Comments</t>
  </si>
  <si>
    <t>Data collection methods</t>
  </si>
  <si>
    <t>Oilseed farming</t>
  </si>
  <si>
    <t>1111A0</t>
  </si>
  <si>
    <t>Grain farming</t>
  </si>
  <si>
    <t>1111B0</t>
  </si>
  <si>
    <t>Vegetable and melon farming</t>
  </si>
  <si>
    <t>Fruit and tree nut farming</t>
  </si>
  <si>
    <t>Greenhouse, nursery, and floriculture production</t>
  </si>
  <si>
    <t>Other crop farming</t>
  </si>
  <si>
    <t>Beef cattle ranching and farming, including feedlots and dual-purpose ranching and farming</t>
  </si>
  <si>
    <t>1121A0</t>
  </si>
  <si>
    <t>Dairy cattle and milk production</t>
  </si>
  <si>
    <t>Animal production, except cattle and poultry and eggs</t>
  </si>
  <si>
    <t>112A00</t>
  </si>
  <si>
    <t>Poultry and egg production</t>
  </si>
  <si>
    <t>Forestry and logging</t>
  </si>
  <si>
    <t>Fishing, hunting and trapping</t>
  </si>
  <si>
    <t>Support activities for agriculture and forestry</t>
  </si>
  <si>
    <t>Oil and gas extraction</t>
  </si>
  <si>
    <t>Coal mining</t>
  </si>
  <si>
    <t>Iron, gold, silver, and other metal ore mining</t>
  </si>
  <si>
    <t>2122A0</t>
  </si>
  <si>
    <t>Copper, nickel, lead, and zinc mining</t>
  </si>
  <si>
    <t>Stone mining and quarrying</t>
  </si>
  <si>
    <t>Other nonmetallic mineral mining and quarrying</t>
  </si>
  <si>
    <t>2123A0</t>
  </si>
  <si>
    <t>Drilling oil and gas wells</t>
  </si>
  <si>
    <t>Other support activities for mining</t>
  </si>
  <si>
    <t>21311A</t>
  </si>
  <si>
    <t>_221100</t>
  </si>
  <si>
    <t>Electric power generation, transmission, and distribution</t>
  </si>
  <si>
    <t>Natural gas distribution</t>
  </si>
  <si>
    <t>Water, sewage and other systems</t>
  </si>
  <si>
    <t>Nonresidential maintenance and repair</t>
  </si>
  <si>
    <t>Residential maintenance and repair</t>
  </si>
  <si>
    <t>Health care structures</t>
  </si>
  <si>
    <t>Manufacturing structures</t>
  </si>
  <si>
    <t>Power and communication structures</t>
  </si>
  <si>
    <t>Educational and vocational structures</t>
  </si>
  <si>
    <t>Highways and streets</t>
  </si>
  <si>
    <t>Commercial structures, including farm structures</t>
  </si>
  <si>
    <t>2332A0</t>
  </si>
  <si>
    <t>Other nonresidential structures</t>
  </si>
  <si>
    <t>2332B0</t>
  </si>
  <si>
    <t>Single-family residential structures</t>
  </si>
  <si>
    <t>Multifamily residential structures</t>
  </si>
  <si>
    <t>Other residential structures</t>
  </si>
  <si>
    <t>2334A0</t>
  </si>
  <si>
    <t>Sawmills and wood preservation</t>
  </si>
  <si>
    <t>Veneer, plywood, and engineered wood product manufacturing</t>
  </si>
  <si>
    <t>Millwork</t>
  </si>
  <si>
    <t>All other wood product manufacturing</t>
  </si>
  <si>
    <t>3219A0</t>
  </si>
  <si>
    <t>Clay product and refractory manufacturing</t>
  </si>
  <si>
    <t>Glass and glass product manufacturing</t>
  </si>
  <si>
    <t>Cement manufacturing</t>
  </si>
  <si>
    <t>Ready-mix concrete manufacturing</t>
  </si>
  <si>
    <t>Concrete pipe, brick, and block manufacturing</t>
  </si>
  <si>
    <t>Other concrete product manufacturing</t>
  </si>
  <si>
    <t>Lime and gypsum product manufacturing</t>
  </si>
  <si>
    <t>Abrasive product manufacturing</t>
  </si>
  <si>
    <t>Cut stone and stone product manufacturing</t>
  </si>
  <si>
    <t>Ground or treated mineral and earth manufacturing</t>
  </si>
  <si>
    <t>Mineral wool manufacturing</t>
  </si>
  <si>
    <t>Miscellaneous nonmetallic mineral products</t>
  </si>
  <si>
    <t>Iron and steel mills and ferroalloy manufacturing</t>
  </si>
  <si>
    <t>Steel product manufacturing from purchased steel</t>
  </si>
  <si>
    <t>Alumina refining and primary aluminum production</t>
  </si>
  <si>
    <t>33131A</t>
  </si>
  <si>
    <t>Secondary smelting and alloying of aluminum</t>
  </si>
  <si>
    <t>Aluminum product manufacturing from purchased aluminum</t>
  </si>
  <si>
    <t>33131B</t>
  </si>
  <si>
    <t>Primary smelting and refining of copper</t>
  </si>
  <si>
    <t>Primary smelting and refining of nonferrous metal (except copper and aluminum)</t>
  </si>
  <si>
    <t>Copper rolling, drawing, extruding and alloying</t>
  </si>
  <si>
    <t>Nonferrous metal (except copper and aluminum) rolling, drawing, extruding and alloying</t>
  </si>
  <si>
    <t>Ferrous metal foundries</t>
  </si>
  <si>
    <t>Nonferrous metal foundries</t>
  </si>
  <si>
    <t>All other forging, stamping, and sintering</t>
  </si>
  <si>
    <t>33211A</t>
  </si>
  <si>
    <t>Custom roll forming</t>
  </si>
  <si>
    <t>Crown and closure manufacturing and metal stamping</t>
  </si>
  <si>
    <t>33211B</t>
  </si>
  <si>
    <t>Cutlery and handtool manufacturing</t>
  </si>
  <si>
    <t>Plate work and fabricated structural product manufacturing</t>
  </si>
  <si>
    <t>Ornamental and architectural metal products manufacturing</t>
  </si>
  <si>
    <t>Power boiler and heat exchanger manufacturing</t>
  </si>
  <si>
    <t>Metal tank (heavy gauge) manufacturing</t>
  </si>
  <si>
    <t>Metal can, box, and other metal container (light gauge) manufacturing</t>
  </si>
  <si>
    <t>Hardware manufacturing</t>
  </si>
  <si>
    <t>Spring and wire product manufacturing</t>
  </si>
  <si>
    <t>Machine shops</t>
  </si>
  <si>
    <t>Turned product and screw, nut, and bolt manufacturing</t>
  </si>
  <si>
    <t>Coating, engraving, heat treating and allied activities</t>
  </si>
  <si>
    <t>Valve and fittings other than plumbing</t>
  </si>
  <si>
    <t>33291A</t>
  </si>
  <si>
    <t>Plumbing fixture fitting and trim manufacturing</t>
  </si>
  <si>
    <t>Ball and roller bearing manufacturing</t>
  </si>
  <si>
    <t>Ammunition, arms, ordnance, and accessories manufacturing</t>
  </si>
  <si>
    <t>33299A</t>
  </si>
  <si>
    <t>Fabricated pipe and pipe fitting manufacturing</t>
  </si>
  <si>
    <t>Other fabricated metal manufacturing</t>
  </si>
  <si>
    <t>33299B</t>
  </si>
  <si>
    <t>Farm machinery and equipment manufacturing</t>
  </si>
  <si>
    <t>Lawn and garden equipment manufacturing</t>
  </si>
  <si>
    <t>Construction machinery manufacturing</t>
  </si>
  <si>
    <t>Mining and oil and gas field machinery manufacturing</t>
  </si>
  <si>
    <t>Other industrial machinery manufacturing</t>
  </si>
  <si>
    <t>33329A</t>
  </si>
  <si>
    <t>Plastics and rubber industry machinery manufacturing</t>
  </si>
  <si>
    <t>Semiconductor machinery manufacturing</t>
  </si>
  <si>
    <t>Vending, commercial laundry, and other commercial and service industry machinery manufacturing</t>
  </si>
  <si>
    <t>33331A</t>
  </si>
  <si>
    <t>Office machinery manufacturing</t>
  </si>
  <si>
    <t>Optical instrument and lens manufacturing</t>
  </si>
  <si>
    <t>Photographic and photocopying equipment manufacturing</t>
  </si>
  <si>
    <t>Air purification and ventilation equipment manufacturing</t>
  </si>
  <si>
    <t>33341A</t>
  </si>
  <si>
    <t>Heating equipment (except warm air furnaces) manufacturing</t>
  </si>
  <si>
    <t>Air conditioning, refrigeration, and warm air heating equipment manufacturing</t>
  </si>
  <si>
    <t>Industrial mold manufacturing</t>
  </si>
  <si>
    <t>Metal cutting and forming machine tool manufacturing</t>
  </si>
  <si>
    <t>33351A</t>
  </si>
  <si>
    <t>Special tool, die, jig, and fixture manufacturing</t>
  </si>
  <si>
    <t>Cutting and machine tool accessory, rolling mill, and other metalworking machinery manufacturing</t>
  </si>
  <si>
    <t>33351B</t>
  </si>
  <si>
    <t>Turbine and turbine generator set units manufacturing</t>
  </si>
  <si>
    <t>Speed changer, industrial high-speed drive, and gear manufacturing</t>
  </si>
  <si>
    <t>Mechanical power transmission equipment manufacturing</t>
  </si>
  <si>
    <t>Other engine equipment manufacturing</t>
  </si>
  <si>
    <t>Pump and pumping equipment manufacturing</t>
  </si>
  <si>
    <t>33391A</t>
  </si>
  <si>
    <t>Air and gas compressor manufacturing</t>
  </si>
  <si>
    <t>Material handling equipment manufacturing</t>
  </si>
  <si>
    <t>Power-driven handtool manufacturing</t>
  </si>
  <si>
    <t>Other general purpose machinery manufacturing</t>
  </si>
  <si>
    <t>33399A</t>
  </si>
  <si>
    <t>Packaging machinery manufacturing</t>
  </si>
  <si>
    <t>Industrial process furnace and oven manufacturing</t>
  </si>
  <si>
    <t>Fluid power process machinery</t>
  </si>
  <si>
    <t>33399B</t>
  </si>
  <si>
    <t>Electronic computer manufacturing</t>
  </si>
  <si>
    <t>Computer storage device manufacturing</t>
  </si>
  <si>
    <t>Computer terminals and other computer peripheral equipment manufacturing</t>
  </si>
  <si>
    <t>33411A</t>
  </si>
  <si>
    <t>Telephone apparatus manufacturing</t>
  </si>
  <si>
    <t>Broadcast and wireless communications equipment</t>
  </si>
  <si>
    <t>Other communications equipment manufacturing</t>
  </si>
  <si>
    <t>Audio and video equipment manufacturing</t>
  </si>
  <si>
    <t>Other electronic component manufacturing</t>
  </si>
  <si>
    <t>33441A</t>
  </si>
  <si>
    <t>Semiconductor and related device manufacturing</t>
  </si>
  <si>
    <t>Printed circuit assembly (electronic assembly) manufacturing</t>
  </si>
  <si>
    <t>Electromedical and electrotherapeutic apparatus manufacturing</t>
  </si>
  <si>
    <t>Search, detection, and navigation instruments manufacturing</t>
  </si>
  <si>
    <t>Automatic environmental control manufacturing</t>
  </si>
  <si>
    <t>Industrial process variable instruments manufacturing</t>
  </si>
  <si>
    <t>Totalizing fluid meter and counting device manufacturing</t>
  </si>
  <si>
    <t>Electricity and signal testing instruments manufacturing</t>
  </si>
  <si>
    <t>Analytical laboratory instrument manufacturing</t>
  </si>
  <si>
    <t>Irradiation apparatus manufacturing</t>
  </si>
  <si>
    <t>Watch, clock, and other measuring and controlling device manufacturing</t>
  </si>
  <si>
    <t>33451A</t>
  </si>
  <si>
    <t>Manufacturing and reproducing magnetic and optical media</t>
  </si>
  <si>
    <t>Electric lamp bulb and part manufacturing</t>
  </si>
  <si>
    <t>Lighting fixture manufacturing</t>
  </si>
  <si>
    <t>Small electrical appliance manufacturing</t>
  </si>
  <si>
    <t>Household cooking appliance manufacturing</t>
  </si>
  <si>
    <t>Household refrigerator and home freezer manufacturing</t>
  </si>
  <si>
    <t>Household laundry equipment manufacturing</t>
  </si>
  <si>
    <t>Other major household appliance manufacturing</t>
  </si>
  <si>
    <t>Power, distribution, and specialty transformer manufacturing</t>
  </si>
  <si>
    <t>Motor and generator manufacturing</t>
  </si>
  <si>
    <t>Switchgear and switchboard apparatus manufacturing</t>
  </si>
  <si>
    <t>Relay and industrial control manufacturing</t>
  </si>
  <si>
    <t>Storage battery manufacturing</t>
  </si>
  <si>
    <t>Primary battery manufacturing</t>
  </si>
  <si>
    <t>Communication and energy wire and cable manufacturing</t>
  </si>
  <si>
    <t>Wiring device manufacturing</t>
  </si>
  <si>
    <t>Carbon and graphite product manufacturing</t>
  </si>
  <si>
    <t>All other miscellaneous electrical equipment and component manufacturing</t>
  </si>
  <si>
    <t>Automobile manufacturing</t>
  </si>
  <si>
    <t>Light truck and utility vehicle manufacturing</t>
  </si>
  <si>
    <t>Heavy duty truck manufacturing</t>
  </si>
  <si>
    <t>Motor vehicle body manufacturing</t>
  </si>
  <si>
    <t>Truck trailer manufacturing</t>
  </si>
  <si>
    <t>Motor home manufacturing</t>
  </si>
  <si>
    <t>Travel trailer and camper manufacturing</t>
  </si>
  <si>
    <t>Motor vehicle gasoline engine and engine parts manufacturing</t>
  </si>
  <si>
    <t>Motor vehicle electrical and electronic equipment manufacturing</t>
  </si>
  <si>
    <t>Motor vehicle steering, suspension component (except spring), and brake systems manufacturing</t>
  </si>
  <si>
    <t>3363A0</t>
  </si>
  <si>
    <t>Motor vehicle transmission and power train parts manufacturing</t>
  </si>
  <si>
    <t>Motor vehicle seating and interior trim manufacturing</t>
  </si>
  <si>
    <t>Motor vehicle metal stamping</t>
  </si>
  <si>
    <t>Other motor vehicle parts manufacturing</t>
  </si>
  <si>
    <t>Aircraft manufacturing</t>
  </si>
  <si>
    <t>Aircraft engine and engine parts manufacturing</t>
  </si>
  <si>
    <t>Other aircraft parts and auxiliary equipment manufacturing</t>
  </si>
  <si>
    <t>Guided missile and space vehicle manufacturing</t>
  </si>
  <si>
    <t>Propulsion units and parts for space vehicles and guided missiles</t>
  </si>
  <si>
    <t>33641A</t>
  </si>
  <si>
    <t>Railroad rolling stock manufacturing</t>
  </si>
  <si>
    <t>Ship building and repairing</t>
  </si>
  <si>
    <t>Boat building</t>
  </si>
  <si>
    <t>Motorcycle, bicycle, and parts manufacturing</t>
  </si>
  <si>
    <t>Military armored vehicle, tank, and tank component manufacturing</t>
  </si>
  <si>
    <t>All other transportation equipment manufacturing</t>
  </si>
  <si>
    <t>Wood kitchen cabinet and countertop manufacturing</t>
  </si>
  <si>
    <t>Upholstered household furniture manufacturing</t>
  </si>
  <si>
    <t>Nonupholstered wood household furniture manufacturing</t>
  </si>
  <si>
    <t>Other household nonupholstered furniture</t>
  </si>
  <si>
    <t>33712A</t>
  </si>
  <si>
    <t>Institutional furniture manufacturing</t>
  </si>
  <si>
    <t>Office furniture and custom architectural woodwork and millwork manufacturing</t>
  </si>
  <si>
    <t>33721A</t>
  </si>
  <si>
    <t>Showcase, partition, shelving, and locker manufacturing</t>
  </si>
  <si>
    <t>Other furniture related product manufacturing</t>
  </si>
  <si>
    <t>Surgical and medical instrument manufacturing</t>
  </si>
  <si>
    <t>Surgical appliance and supplies manufacturing</t>
  </si>
  <si>
    <t>Dental equipment and supplies manufacturing</t>
  </si>
  <si>
    <t>Ophthalmic goods manufacturing</t>
  </si>
  <si>
    <t>Dental laboratories</t>
  </si>
  <si>
    <t>Jewelry and silverware manufacturing</t>
  </si>
  <si>
    <t>Sporting and athletic goods manufacturing</t>
  </si>
  <si>
    <t>Doll, toy, and game manufacturing</t>
  </si>
  <si>
    <t>Office supplies (except paper) manufacturing</t>
  </si>
  <si>
    <t>Sign manufacturing</t>
  </si>
  <si>
    <t>All other miscellaneous manufacturing</t>
  </si>
  <si>
    <t>Dog and cat food manufacturing</t>
  </si>
  <si>
    <t>Other animal food manufacturing</t>
  </si>
  <si>
    <t>Flour milling and malt manufacturing</t>
  </si>
  <si>
    <t>Wet corn milling</t>
  </si>
  <si>
    <t>Soybean and other oilseed processing</t>
  </si>
  <si>
    <t>31122A</t>
  </si>
  <si>
    <t>Fats and oils refining and blending</t>
  </si>
  <si>
    <t>Breakfast cereal manufacturing</t>
  </si>
  <si>
    <t>Sugar and confectionery product manufacturing</t>
  </si>
  <si>
    <t>Frozen food manufacturing</t>
  </si>
  <si>
    <t>Fruit and vegetable canning, pickling, and drying</t>
  </si>
  <si>
    <t>Fluid milk and butter manufacturing</t>
  </si>
  <si>
    <t>31151A</t>
  </si>
  <si>
    <t>Cheese manufacturing</t>
  </si>
  <si>
    <t>Dry, condensed, and evaporated dairy product manufacturing</t>
  </si>
  <si>
    <t>Ice cream and frozen dessert manufacturing</t>
  </si>
  <si>
    <t>Animal (except poultry) slaughtering, rendering, and processing</t>
  </si>
  <si>
    <t>31161A</t>
  </si>
  <si>
    <t>Poultry processing</t>
  </si>
  <si>
    <t>Seafood product preparation and packaging</t>
  </si>
  <si>
    <t>Bread and bakery product manufacturing</t>
  </si>
  <si>
    <t>Cookie, cracker, pasta, and tortilla manufacturing</t>
  </si>
  <si>
    <t>3118A0</t>
  </si>
  <si>
    <t>Snack food manufacturing</t>
  </si>
  <si>
    <t>Coffee and tea manufacturing</t>
  </si>
  <si>
    <t>Flavoring syrup and concentrate manufacturing</t>
  </si>
  <si>
    <t>Seasoning and dressing manufacturing</t>
  </si>
  <si>
    <t>All other food manufacturing</t>
  </si>
  <si>
    <t>Soft drink and ice manufacturing</t>
  </si>
  <si>
    <t>Breweries</t>
  </si>
  <si>
    <t>Wineries</t>
  </si>
  <si>
    <t>Distilleries</t>
  </si>
  <si>
    <t>Tobacco product manufacturing</t>
  </si>
  <si>
    <t>Fiber, yarn, and thread mills</t>
  </si>
  <si>
    <t>Fabric mills</t>
  </si>
  <si>
    <t>Textile and fabric finishing and fabric coating mills</t>
  </si>
  <si>
    <t>Carpet and rug mills</t>
  </si>
  <si>
    <t>Curtain and linen mills</t>
  </si>
  <si>
    <t>Other textile product mills</t>
  </si>
  <si>
    <t>Apparel manufacturing</t>
  </si>
  <si>
    <t>Leather and allied product manufacturing</t>
  </si>
  <si>
    <t>Pulp mills</t>
  </si>
  <si>
    <t>Paper mills</t>
  </si>
  <si>
    <t>Paperboard mills</t>
  </si>
  <si>
    <t>Paperboard container manufacturing</t>
  </si>
  <si>
    <t>Paper bag and coated and treated paper manufacturing</t>
  </si>
  <si>
    <t>Stationery product manufacturing</t>
  </si>
  <si>
    <t>Sanitary paper product manufacturing</t>
  </si>
  <si>
    <t>All other converted paper product manufacturing</t>
  </si>
  <si>
    <t>Printing</t>
  </si>
  <si>
    <t>Support activities for printing</t>
  </si>
  <si>
    <t>Petroleum refineries</t>
  </si>
  <si>
    <t>Asphalt paving mixture and block manufacturing</t>
  </si>
  <si>
    <t>Asphalt shingle and coating materials manufacturing</t>
  </si>
  <si>
    <t>Other petroleum and coal products manufacturing</t>
  </si>
  <si>
    <t>Petrochemical manufacturing</t>
  </si>
  <si>
    <t>Industrial gas manufacturing</t>
  </si>
  <si>
    <t>Synthetic dye and pigment manufacturing</t>
  </si>
  <si>
    <t>Other basic inorganic chemical manufacturing</t>
  </si>
  <si>
    <t>Other basic organic chemical manufacturing</t>
  </si>
  <si>
    <t>Plastics material and resin manufacturing</t>
  </si>
  <si>
    <t>Synthetic rubber and artificial and synthetic fibers and filaments manufacturing</t>
  </si>
  <si>
    <t>3252A0</t>
  </si>
  <si>
    <t>Fertilizer manufacturing</t>
  </si>
  <si>
    <t>Pesticide and other agricultural chemical manufacturing</t>
  </si>
  <si>
    <t>Medicinal and botanical manufacturing</t>
  </si>
  <si>
    <t>Pharmaceutical preparation manufacturing</t>
  </si>
  <si>
    <t>In-vitro diagnostic substance manufacturing</t>
  </si>
  <si>
    <t>Biological product (except diagnostic) manufacturing</t>
  </si>
  <si>
    <t>Paint and coating manufacturing</t>
  </si>
  <si>
    <t>Adhesive manufacturing</t>
  </si>
  <si>
    <t>Soap and cleaning compound manufacturing</t>
  </si>
  <si>
    <t>Toilet preparation manufacturing</t>
  </si>
  <si>
    <t>Printing ink manufacturing</t>
  </si>
  <si>
    <t>All other chemical product and preparation manufacturing</t>
  </si>
  <si>
    <t>3259A0</t>
  </si>
  <si>
    <t>Plastics packaging materials and unlaminated film and sheet manufacturing</t>
  </si>
  <si>
    <t>Plastics pipe, pipe fitting, and unlaminated profile shape manufacturing</t>
  </si>
  <si>
    <t>Laminated plastics plate, sheet (except packaging), and shape manufacturing</t>
  </si>
  <si>
    <t>Polystyrene foam product manufacturing</t>
  </si>
  <si>
    <t>Urethane and other foam product (except polystyrene) manufacturing</t>
  </si>
  <si>
    <t>Plastics bottle manufacturing</t>
  </si>
  <si>
    <t>Other plastics product manufacturing</t>
  </si>
  <si>
    <t>Tire manufacturing</t>
  </si>
  <si>
    <t>Rubber and plastics hoses and belting manufacturing</t>
  </si>
  <si>
    <t>Other rubber product manufacturing</t>
  </si>
  <si>
    <t>Motor vehicle and parts dealers</t>
  </si>
  <si>
    <t>Food and beverage stores</t>
  </si>
  <si>
    <t>General merchandise stores</t>
  </si>
  <si>
    <t>Other retail</t>
  </si>
  <si>
    <t>4A0000</t>
  </si>
  <si>
    <t>Air transportation</t>
  </si>
  <si>
    <t>Rail transportation</t>
  </si>
  <si>
    <t>Water transportation</t>
  </si>
  <si>
    <t>Truck transportation</t>
  </si>
  <si>
    <t>_485000</t>
  </si>
  <si>
    <t>Transit and ground passenger transportation</t>
  </si>
  <si>
    <t>Pipeline transportation</t>
  </si>
  <si>
    <t>Scenic and sightseeing transportation and support activities for transportation</t>
  </si>
  <si>
    <t>48A000</t>
  </si>
  <si>
    <t>Couriers and messengers</t>
  </si>
  <si>
    <t>Warehousing and storage</t>
  </si>
  <si>
    <t>Newspaper publishers</t>
  </si>
  <si>
    <t>Periodical Publishers</t>
  </si>
  <si>
    <t>Book publishers</t>
  </si>
  <si>
    <t>Directory, mailing list, and other publishers</t>
  </si>
  <si>
    <t>5111A0</t>
  </si>
  <si>
    <t>Software publishers</t>
  </si>
  <si>
    <t>Motion picture and video industries</t>
  </si>
  <si>
    <t>Sound recording industries</t>
  </si>
  <si>
    <t>Radio and television broadcasting</t>
  </si>
  <si>
    <t>Cable and other subscription programming</t>
  </si>
  <si>
    <t>Wired telecommunications carriers</t>
  </si>
  <si>
    <t>Wireless telecommunications carriers (except satellite)</t>
  </si>
  <si>
    <t>Satellite, telecommunications resellers, and all other telecommunications</t>
  </si>
  <si>
    <t>517A00</t>
  </si>
  <si>
    <t>Data processing, hosting, and related services</t>
  </si>
  <si>
    <t>News syndicates, libraries, archives and all other information services</t>
  </si>
  <si>
    <t>5191A0</t>
  </si>
  <si>
    <t>Internet publishing and broadcasting and Web search portals</t>
  </si>
  <si>
    <t>Monetary authorities and depository credit intermediation</t>
  </si>
  <si>
    <t>52A000</t>
  </si>
  <si>
    <t>Nondepository credit intermediation and related activities</t>
  </si>
  <si>
    <t>522A00</t>
  </si>
  <si>
    <t>Securities and commodity contracts intermediation and brokerage</t>
  </si>
  <si>
    <t>523A00</t>
  </si>
  <si>
    <t>Other financial investment activities</t>
  </si>
  <si>
    <t>Insurance carriers</t>
  </si>
  <si>
    <t>Insurance agencies, brokerages, and related activities</t>
  </si>
  <si>
    <t>Funds, trusts, and other financial vehicles</t>
  </si>
  <si>
    <t>Housing</t>
  </si>
  <si>
    <t>5310HS</t>
  </si>
  <si>
    <t>Other real estate</t>
  </si>
  <si>
    <t>531ORE</t>
  </si>
  <si>
    <t>Automotive equipment rental and leasing</t>
  </si>
  <si>
    <t>Consumer goods and general rental centers</t>
  </si>
  <si>
    <t>532A00</t>
  </si>
  <si>
    <t>Commercial and industrial machinery and equipment rental and leasing</t>
  </si>
  <si>
    <t>Lessors of nonfinancial intangible assets</t>
  </si>
  <si>
    <t>Legal services</t>
  </si>
  <si>
    <t>Custom computer programming services</t>
  </si>
  <si>
    <t>Computer systems design services</t>
  </si>
  <si>
    <t>Other computer related services, including facilities management</t>
  </si>
  <si>
    <t>54151A</t>
  </si>
  <si>
    <t>Accounting, tax preparation, bookkeeping, and payroll services</t>
  </si>
  <si>
    <t>Architectural, engineering, and related services</t>
  </si>
  <si>
    <t>Specialized design services</t>
  </si>
  <si>
    <t>Management consulting services</t>
  </si>
  <si>
    <t>Environmental and other technical consulting services</t>
  </si>
  <si>
    <t>5416A0</t>
  </si>
  <si>
    <t>Scientific research and development services</t>
  </si>
  <si>
    <t>Advertising, public relations, and related services</t>
  </si>
  <si>
    <t>Marketing research and all other miscellaneous professional, scientific, and technical services</t>
  </si>
  <si>
    <t>5419A0</t>
  </si>
  <si>
    <t>Photographic services</t>
  </si>
  <si>
    <t>Veterinary services</t>
  </si>
  <si>
    <t>Management of companies and enterprises</t>
  </si>
  <si>
    <t>Office administrative services</t>
  </si>
  <si>
    <t>Facilities support services</t>
  </si>
  <si>
    <t>Employment services</t>
  </si>
  <si>
    <t>Business support services</t>
  </si>
  <si>
    <t>Travel arrangement and reservation services</t>
  </si>
  <si>
    <t>Investigation and security services</t>
  </si>
  <si>
    <t>Services to buildings and dwellings</t>
  </si>
  <si>
    <t>Other support services</t>
  </si>
  <si>
    <t>Waste management and remediation services</t>
  </si>
  <si>
    <t>Elementary and secondary schools</t>
  </si>
  <si>
    <t>Junior colleges, colleges, universities, and professional schools</t>
  </si>
  <si>
    <t>611A00</t>
  </si>
  <si>
    <t>Other educational services</t>
  </si>
  <si>
    <t>611B00</t>
  </si>
  <si>
    <t>Offices of physicians</t>
  </si>
  <si>
    <t>Offices of dentists</t>
  </si>
  <si>
    <t>Offices of other health practitioners</t>
  </si>
  <si>
    <t>Outpatient care centers</t>
  </si>
  <si>
    <t>Medical and diagnostic laboratories</t>
  </si>
  <si>
    <t>Home health care services</t>
  </si>
  <si>
    <t>Other ambulatory health care services</t>
  </si>
  <si>
    <t>Hospitals</t>
  </si>
  <si>
    <t>Nursing and community care facilities</t>
  </si>
  <si>
    <t>623A00</t>
  </si>
  <si>
    <t>Residential mental retardation, mental health, substance abuse and other facilities</t>
  </si>
  <si>
    <t>623B00</t>
  </si>
  <si>
    <t>Individual and family services</t>
  </si>
  <si>
    <t>Community food, housing, and other relief services, including rehabilitation services</t>
  </si>
  <si>
    <t>624A00</t>
  </si>
  <si>
    <t>Child day care services</t>
  </si>
  <si>
    <t>Performing arts companies</t>
  </si>
  <si>
    <t>Spectator sports</t>
  </si>
  <si>
    <t>Promoters of performing arts and sports and agents for public figures</t>
  </si>
  <si>
    <t>711A00</t>
  </si>
  <si>
    <t>Independent artists, writers, and performers</t>
  </si>
  <si>
    <t>Museums, historical sites, zoos, and parks</t>
  </si>
  <si>
    <t>Amusement parks and arcades</t>
  </si>
  <si>
    <t>Gambling industries (except casino hotels)</t>
  </si>
  <si>
    <t>Other amusement and recreation industries</t>
  </si>
  <si>
    <t>Accommodation</t>
  </si>
  <si>
    <t>Full-service restaurants</t>
  </si>
  <si>
    <t>Limited-service restaurants</t>
  </si>
  <si>
    <t>All other food and drinking places</t>
  </si>
  <si>
    <t>722A00</t>
  </si>
  <si>
    <t>Automotive repair and maintenance</t>
  </si>
  <si>
    <t>Electronic and precision equipment repair and maintenance</t>
  </si>
  <si>
    <t>Commercial and industrial machinery and equipment repair and maintenance</t>
  </si>
  <si>
    <t>Personal and household goods repair and maintenance</t>
  </si>
  <si>
    <t>Personal care services</t>
  </si>
  <si>
    <t>Death care services</t>
  </si>
  <si>
    <t>Dry-cleaning and laundry services</t>
  </si>
  <si>
    <t>Other personal services</t>
  </si>
  <si>
    <t>Religious organizations</t>
  </si>
  <si>
    <t>Grantmaking, giving, and social advocacy organizations</t>
  </si>
  <si>
    <t>813A00</t>
  </si>
  <si>
    <t>Civic, social, professional, and similar organizations</t>
  </si>
  <si>
    <t>813B00</t>
  </si>
  <si>
    <t>Private households</t>
  </si>
  <si>
    <t>Federal general government (defense)</t>
  </si>
  <si>
    <t>S00500</t>
  </si>
  <si>
    <t>Federal general government (nondefense)</t>
  </si>
  <si>
    <t>S00600</t>
  </si>
  <si>
    <t>Postal service</t>
  </si>
  <si>
    <t>Federal electric utilities</t>
  </si>
  <si>
    <t>S00101</t>
  </si>
  <si>
    <t>Other federal government enterprises</t>
  </si>
  <si>
    <t>S00102</t>
  </si>
  <si>
    <t>State and local general government</t>
  </si>
  <si>
    <t>S00700</t>
  </si>
  <si>
    <t>_S00201</t>
  </si>
  <si>
    <t>State and local government passenger transit</t>
  </si>
  <si>
    <t>S00201</t>
  </si>
  <si>
    <t>State and local government electric utilities</t>
  </si>
  <si>
    <t>S00202</t>
  </si>
  <si>
    <t>Other state and local government enterprises</t>
  </si>
  <si>
    <t>S00203</t>
  </si>
  <si>
    <t>Additional information</t>
  </si>
  <si>
    <t>No</t>
  </si>
  <si>
    <t>Doi</t>
  </si>
  <si>
    <t>Text reference</t>
  </si>
  <si>
    <t>FlowName</t>
  </si>
  <si>
    <t>FlowCategory</t>
  </si>
  <si>
    <t>FlowSubCategory</t>
  </si>
  <si>
    <t>FlowUUID</t>
  </si>
  <si>
    <t>ProcessName</t>
  </si>
  <si>
    <t>ProcessCode</t>
  </si>
  <si>
    <t>ProcessLocation</t>
  </si>
  <si>
    <t>FlowAmount</t>
  </si>
  <si>
    <t>FlowUnit</t>
  </si>
  <si>
    <t>UncertaintyDistribution</t>
  </si>
  <si>
    <t>UncertaintyExpectedValue</t>
  </si>
  <si>
    <t>UncertaintyDispersion</t>
  </si>
  <si>
    <t>UncertaintyMin</t>
  </si>
  <si>
    <t>UncertaintyMax</t>
  </si>
  <si>
    <t>DQReliability</t>
  </si>
  <si>
    <t>DQTemporal</t>
  </si>
  <si>
    <t>DQGeographical</t>
  </si>
  <si>
    <t>DQTechnological</t>
  </si>
  <si>
    <t>MetaYearofData</t>
  </si>
  <si>
    <t>MetaTags</t>
  </si>
  <si>
    <t>MetaSources</t>
  </si>
  <si>
    <t>MetaOther</t>
  </si>
  <si>
    <t>in ground</t>
  </si>
  <si>
    <t>Unit (per USD2013 output)</t>
  </si>
  <si>
    <t>DQDataCollection</t>
  </si>
  <si>
    <t>This dataset represents U.S. national totals normalized by national total sector output in dollars.</t>
  </si>
  <si>
    <t>List of sector names and codes for use in "Exchanges".</t>
  </si>
  <si>
    <t>Information used to create a file that can be imported to the OpenLCA software package. The information included here is mapped from the Exchanges sheet. This worksheet is intended for internal use by the US EPA, it should be saved as a CSV file for each desired export.</t>
  </si>
  <si>
    <t>Source</t>
  </si>
  <si>
    <t>Sector Category</t>
  </si>
  <si>
    <t>Activity code</t>
  </si>
  <si>
    <t>Region</t>
  </si>
  <si>
    <t>2007 Gross Industry Output, million USD2013</t>
  </si>
  <si>
    <t xml:space="preserve">2007 Chain-type Price Index for Gross Output (2009=100)    </t>
  </si>
  <si>
    <t xml:space="preserve">2013 Chain-type Price Index for Gross Output (2009=100)    </t>
  </si>
  <si>
    <t>Agriculture, forestry, fishing &amp; hunting</t>
  </si>
  <si>
    <t>Mining</t>
  </si>
  <si>
    <t>Utilities</t>
  </si>
  <si>
    <t>Construction</t>
  </si>
  <si>
    <t>Manufacturing</t>
  </si>
  <si>
    <t>Retail trade</t>
  </si>
  <si>
    <t>Transportation &amp; warehousing</t>
  </si>
  <si>
    <t>Information</t>
  </si>
  <si>
    <t>Finance, insurance, real estate, rental, &amp; leasing</t>
  </si>
  <si>
    <t>Professional &amp; business services</t>
  </si>
  <si>
    <t>Educational services, health care, &amp; social assistance</t>
  </si>
  <si>
    <t>Arts, entertainment, recreation, accommodation, &amp; food services</t>
  </si>
  <si>
    <t>Other services, except government</t>
  </si>
  <si>
    <t>Government</t>
  </si>
  <si>
    <t>_S00101</t>
  </si>
  <si>
    <t>_S00202</t>
  </si>
  <si>
    <t>Allocation group</t>
  </si>
  <si>
    <t>&lt;commercial&gt;</t>
  </si>
  <si>
    <t>&lt;industrial&gt;</t>
  </si>
  <si>
    <t xml:space="preserve">2014 Chain-type Price Index for Gross Output (2009=100)    </t>
  </si>
  <si>
    <t>2014 Gross Industry Output, million USD2013</t>
  </si>
  <si>
    <t/>
  </si>
  <si>
    <t>The goal of the US E.P.A. EE-IO model is to reflect 2016 conditions. The underlying data are for 2014.</t>
  </si>
  <si>
    <t>BEA GDP by Industry</t>
  </si>
  <si>
    <t>Dataset</t>
  </si>
  <si>
    <t>BEA. 2015. 'Industry Economic Accounts: Gross Domestic Product by Industry.' U.S. Bureau of Economic Analysis. Washington, D.C. USA. Accessed April 2016: http://www.bea.gov/industry/gdpbyind_data.htm</t>
  </si>
  <si>
    <t>Supporting information and calculation worksheets (in grey)</t>
  </si>
  <si>
    <t>Final data worksheets (in blue)</t>
  </si>
  <si>
    <t>Export worksheet (in orange)</t>
  </si>
  <si>
    <t>Reference worksheet (in green)</t>
  </si>
  <si>
    <t>Activity Location</t>
  </si>
  <si>
    <t>Flow Location</t>
  </si>
  <si>
    <t>Troy Hawkins and Ben Morelli, Eastern Research Group, Inc.</t>
  </si>
  <si>
    <t>Commodity Name, Combined (USGS)</t>
  </si>
  <si>
    <t>Barite; sold or used, mine</t>
  </si>
  <si>
    <t>1,000 t</t>
  </si>
  <si>
    <t>Beryllium; mine shipments</t>
  </si>
  <si>
    <t>t beryllium</t>
  </si>
  <si>
    <t>Clays; Ball clay</t>
  </si>
  <si>
    <t>Clays; Bentonite</t>
  </si>
  <si>
    <t>Clays; Common clay</t>
  </si>
  <si>
    <t>Clays; Fire clay</t>
  </si>
  <si>
    <t>Clays; Fuller's earth</t>
  </si>
  <si>
    <t>Clays; Kaolin</t>
  </si>
  <si>
    <t>t cobalt</t>
  </si>
  <si>
    <t>Copper; mine</t>
  </si>
  <si>
    <t>1,000 t copper</t>
  </si>
  <si>
    <t>Diatomite; diatomite</t>
  </si>
  <si>
    <t>Feldspar; marketable</t>
  </si>
  <si>
    <t>Gold; mine</t>
  </si>
  <si>
    <t>t gold</t>
  </si>
  <si>
    <t>Gypsum; crude</t>
  </si>
  <si>
    <t>million t</t>
  </si>
  <si>
    <t>t</t>
  </si>
  <si>
    <t>Kyanite and related; mine</t>
  </si>
  <si>
    <t>Lead; mine, concentrates</t>
  </si>
  <si>
    <t>1,000 t lead</t>
  </si>
  <si>
    <t>Lime; lime</t>
  </si>
  <si>
    <t>Magnesium; magnesium compounds</t>
  </si>
  <si>
    <t>1,000 t Mg content</t>
  </si>
  <si>
    <t>Mica; mine</t>
  </si>
  <si>
    <t>Molybdenum; mine</t>
  </si>
  <si>
    <t>t Mo</t>
  </si>
  <si>
    <t>Nickel; mine</t>
  </si>
  <si>
    <t>t Ni</t>
  </si>
  <si>
    <t>Peat; peat</t>
  </si>
  <si>
    <t>Perlite; perlite</t>
  </si>
  <si>
    <t>Phosphate Rock; marketable</t>
  </si>
  <si>
    <t>Platinum group metals; platinum</t>
  </si>
  <si>
    <t>Platinum group metals; palladium</t>
  </si>
  <si>
    <t>Potash; marketable</t>
  </si>
  <si>
    <t>1,000 t K20</t>
  </si>
  <si>
    <t>Pumice and Pumicite; mine</t>
  </si>
  <si>
    <t>Rare Earths; bastnasite concentrates</t>
  </si>
  <si>
    <t>Rhenium; rhenium</t>
  </si>
  <si>
    <t>kg rhenium content</t>
  </si>
  <si>
    <t>Salt; salt</t>
  </si>
  <si>
    <t>Sand and Gravel; sand and gravel (construction)</t>
  </si>
  <si>
    <t>Sand and Gravel; sand and gravel (industrial)</t>
  </si>
  <si>
    <t>Silver; mine</t>
  </si>
  <si>
    <t>t Ag</t>
  </si>
  <si>
    <t>Stone; Stone (crushed)</t>
  </si>
  <si>
    <t>Stone; Stone (dimension)</t>
  </si>
  <si>
    <t>Talc and pyrophyllite; mine</t>
  </si>
  <si>
    <t>Titanium and Titanium Dioxide; mineral concentrate</t>
  </si>
  <si>
    <t>1,000 t TiO2</t>
  </si>
  <si>
    <t>t tungsten</t>
  </si>
  <si>
    <t>Vermiculite; vermiculite</t>
  </si>
  <si>
    <t>Zinc; mine, zinc in concentrate</t>
  </si>
  <si>
    <t>1,000 t zinc content</t>
  </si>
  <si>
    <t>1,000 t-dry</t>
  </si>
  <si>
    <t>Boron; Colemanite</t>
  </si>
  <si>
    <t>Boron; Ulexite</t>
  </si>
  <si>
    <t>Chromium; Mine</t>
  </si>
  <si>
    <t>1,000 t chromium</t>
  </si>
  <si>
    <t>Clays; artificially activated clay and earth</t>
  </si>
  <si>
    <t>Clays; other</t>
  </si>
  <si>
    <t>Gallium; primary</t>
  </si>
  <si>
    <t>kg gallium</t>
  </si>
  <si>
    <t>Graphite; mine</t>
  </si>
  <si>
    <t>Iodine; iodine</t>
  </si>
  <si>
    <t>t elemental iodine</t>
  </si>
  <si>
    <t>Lithium; lithium</t>
  </si>
  <si>
    <t>t lithium</t>
  </si>
  <si>
    <t>Niobium (Columbium); niobium content of ores, concentrate, ferroniobium alloys, metal, powder</t>
  </si>
  <si>
    <t>t Nb</t>
  </si>
  <si>
    <t>Platinum group metals; rhodium</t>
  </si>
  <si>
    <t>Platinum group metals; ruthenium</t>
  </si>
  <si>
    <t>Platinum group metals; iridium</t>
  </si>
  <si>
    <t>Platinum group metals; osmium</t>
  </si>
  <si>
    <t>t Sr</t>
  </si>
  <si>
    <t>Tantalum; mine</t>
  </si>
  <si>
    <t>t Tantalum</t>
  </si>
  <si>
    <t>Tungsten; concentrate</t>
  </si>
  <si>
    <t>Zirconium and Hafnium; zirconium, ores and concentrates</t>
  </si>
  <si>
    <t>t ZrO2</t>
  </si>
  <si>
    <t>kg-Be</t>
  </si>
  <si>
    <t>kg-Cr</t>
  </si>
  <si>
    <t>kg-Co</t>
  </si>
  <si>
    <t>kg-Cu</t>
  </si>
  <si>
    <t>Fluorspar; fluorspar equivalent from phosphate rock</t>
  </si>
  <si>
    <t>kg-Garnet</t>
  </si>
  <si>
    <t>Garnet (Industrial); crude</t>
  </si>
  <si>
    <t>t garnet</t>
  </si>
  <si>
    <t>kg-Au</t>
  </si>
  <si>
    <t>kg-Pb</t>
  </si>
  <si>
    <t>kg-Mg</t>
  </si>
  <si>
    <t>kg-Mo</t>
  </si>
  <si>
    <t>kg-Ni</t>
  </si>
  <si>
    <t>kg-Ag</t>
  </si>
  <si>
    <t>Soda Ash; soda ash</t>
  </si>
  <si>
    <t>kg-W</t>
  </si>
  <si>
    <t>kg-Zn</t>
  </si>
  <si>
    <t>Cobalt; cobalt content</t>
  </si>
  <si>
    <t>Fluorspar; acid grade</t>
  </si>
  <si>
    <t>Fluorspar; metallurgical grade</t>
  </si>
  <si>
    <t>Fluorspar; hydrofluoric acid</t>
  </si>
  <si>
    <t>Fluorspar; cryolite</t>
  </si>
  <si>
    <t>kg-I</t>
  </si>
  <si>
    <t>kg-Li</t>
  </si>
  <si>
    <t>kg-Nb</t>
  </si>
  <si>
    <t>kg-Sr</t>
  </si>
  <si>
    <t>kg-Ta</t>
  </si>
  <si>
    <t>Zirconium and Hafnium; hafnium, unwrought, powder and scrap</t>
  </si>
  <si>
    <t>Production (original)</t>
  </si>
  <si>
    <t>Imports (original)</t>
  </si>
  <si>
    <t>Production (EPA)</t>
  </si>
  <si>
    <t>Imports (EPA)</t>
  </si>
  <si>
    <t>Units (EPA)</t>
  </si>
  <si>
    <t>Units (original)</t>
  </si>
  <si>
    <t>Conversion Factor (original to EPA)</t>
  </si>
  <si>
    <t>Activity (IO2007)</t>
  </si>
  <si>
    <t>Code (IO2007)</t>
  </si>
  <si>
    <t>Activity Category</t>
  </si>
  <si>
    <t>Domestic Percent of Use</t>
  </si>
  <si>
    <t>Note</t>
  </si>
  <si>
    <t>Bauxite</t>
  </si>
  <si>
    <t>t REOxide</t>
  </si>
  <si>
    <t>Asbestos; Asbestos imports for consumption</t>
  </si>
  <si>
    <t>Nepheline syenite</t>
  </si>
  <si>
    <t>Fluorspar; aluminum fluoride</t>
  </si>
  <si>
    <t>Corr_Activity_Minerals_to_EPA</t>
  </si>
  <si>
    <t>Sector Output</t>
  </si>
  <si>
    <t>Corr_ElemFlows_Minerals_to_EPA</t>
  </si>
  <si>
    <t>Strontium; Celestite</t>
  </si>
  <si>
    <t>Strontium; Strontium compounds</t>
  </si>
  <si>
    <t>kg-Mn</t>
  </si>
  <si>
    <t>kg-Fe</t>
  </si>
  <si>
    <t>Boron</t>
  </si>
  <si>
    <t>Flow property</t>
  </si>
  <si>
    <t>Reference Unit</t>
  </si>
  <si>
    <t>Barite</t>
  </si>
  <si>
    <t>08a91e70-3ddc-11dd-97f9-0050c2490048</t>
  </si>
  <si>
    <t>733b2c7c-60ef-4c1b-b9cb-c010e3fd2275</t>
  </si>
  <si>
    <t>Beryllium</t>
  </si>
  <si>
    <t>b4da1495-2556-46e0-a4d4-a8c9cc75014e</t>
  </si>
  <si>
    <t>094ded20-e873-4338-8d81-b570a1d65acc</t>
  </si>
  <si>
    <t>in water</t>
  </si>
  <si>
    <t>Cerium</t>
  </si>
  <si>
    <t>bdb1d022-b426-48ac-853f-5ae6e5786873</t>
  </si>
  <si>
    <t>Chromium</t>
  </si>
  <si>
    <t>08a91e70-3ddc-11dd-9f78-0050c2490048</t>
  </si>
  <si>
    <t>Clay, bentonite</t>
  </si>
  <si>
    <t>93806a54-46f5-409c-99c5-4144a1e73b5d</t>
  </si>
  <si>
    <t>Clay, unspecified</t>
  </si>
  <si>
    <t>f7519ca9-5ffc-41c3-a33e-806da82cfc0e</t>
  </si>
  <si>
    <t>Cobalt</t>
  </si>
  <si>
    <t>0bd9a952-58ff-42d9-9e02-2d76dff6d120</t>
  </si>
  <si>
    <t>Colemanite</t>
  </si>
  <si>
    <t>ec72c523-9e1a-466a-98c3-e4098e90fd27</t>
  </si>
  <si>
    <t>Copper</t>
  </si>
  <si>
    <t>fe0acd60-3ddc-11dd-ae5c-0050c2490048</t>
  </si>
  <si>
    <t>Diatomite</t>
  </si>
  <si>
    <t>9877ce00-65f8-4c0c-9fcf-92aa53a2c9c0</t>
  </si>
  <si>
    <t>Feldspar</t>
  </si>
  <si>
    <t>26296ec9-ff93-41e6-bbbf-6175af04284d</t>
  </si>
  <si>
    <t>Fluorspar</t>
  </si>
  <si>
    <t>08a91e70-3ddc-11dd-97f7-0050c2490048</t>
  </si>
  <si>
    <t>9b69a732-a021-42eb-9f38-6cc9d9b83d72</t>
  </si>
  <si>
    <t>Gold</t>
  </si>
  <si>
    <t>fe0acd60-3ddc-11dd-a2bf-0050c2490048</t>
  </si>
  <si>
    <t>Gypsum</t>
  </si>
  <si>
    <t>11a2a7b1-ab2f-47b8-9e29-6f33d5207fa6</t>
  </si>
  <si>
    <t>Iodine</t>
  </si>
  <si>
    <t>c50538ea-8461-47f0-8f6d-f946dee801d7</t>
  </si>
  <si>
    <t>Iridium</t>
  </si>
  <si>
    <t>afb5140a-1ed1-4c08-becb-6fc27781d831</t>
  </si>
  <si>
    <t>Iron</t>
  </si>
  <si>
    <t>08a91e70-3ddc-11dd-959a-0050c2490048</t>
  </si>
  <si>
    <t>Kaolin</t>
  </si>
  <si>
    <t>fe0acd60-3ddc-11dd-aab8-0050c2490048</t>
  </si>
  <si>
    <t>Lead</t>
  </si>
  <si>
    <t>fe0acd60-3ddc-11dd-ae5d-0050c2490048</t>
  </si>
  <si>
    <t>Limestone</t>
  </si>
  <si>
    <t>537b8312-3f27-4d3c-859f-55d3f944f42d</t>
  </si>
  <si>
    <t>1aeadede-4403-45c1-aed8-b742a0d57a02</t>
  </si>
  <si>
    <t>Magnesium</t>
  </si>
  <si>
    <t>fe0acd60-3ddc-11dd-aac3-0050c2490048</t>
  </si>
  <si>
    <t>Manganese</t>
  </si>
  <si>
    <t>fe0acd60-3ddc-11dd-9e5c-0050c2490048</t>
  </si>
  <si>
    <t>Molybdenum</t>
  </si>
  <si>
    <t>fe0acd60-3ddc-11dd-a2be-0050c2490048</t>
  </si>
  <si>
    <t>Nepheline</t>
  </si>
  <si>
    <t>08a91e70-3ddc-11dd-93f2-0050c2490048</t>
  </si>
  <si>
    <t>Nickel</t>
  </si>
  <si>
    <t>08a91e70-3ddc-11dd-96d1-0050c2490048</t>
  </si>
  <si>
    <t>Osmium</t>
  </si>
  <si>
    <t>d4f74ad1-5f43-4b1c-8aa6-d7b8b2c40707</t>
  </si>
  <si>
    <t>Palladium</t>
  </si>
  <si>
    <t>e2fb2bc2-6555-11dd-ad8b-0800200c9a66</t>
  </si>
  <si>
    <t>Peat</t>
  </si>
  <si>
    <t>384e875d-2237-4d74-8f62-6b04173f656b</t>
  </si>
  <si>
    <t>Perlite</t>
  </si>
  <si>
    <t>09a68c14-01f6-4dee-ba29-8b7f400b72b5</t>
  </si>
  <si>
    <t>Phosphate ore</t>
  </si>
  <si>
    <t>fe3009be-3a28-4e9a-b521-b57eae0f1443</t>
  </si>
  <si>
    <t>Platinum</t>
  </si>
  <si>
    <t>041fab30-6556-11dd-ad8b-0800200c9a66</t>
  </si>
  <si>
    <t>Potassium</t>
  </si>
  <si>
    <t>38a037a3-47a7-4df7-a986-84e60f50f62e</t>
  </si>
  <si>
    <t>Pumice</t>
  </si>
  <si>
    <t>4402f445-984c-4728-be22-6f9aea1146b9</t>
  </si>
  <si>
    <t>Rhenium, in crude ore</t>
  </si>
  <si>
    <t>a3930b4d-74da-4489-9a50-d175c25d4fe8</t>
  </si>
  <si>
    <t>Rhodium</t>
  </si>
  <si>
    <t>1729c889-6556-11dd-ad8b-0800200c9a66</t>
  </si>
  <si>
    <t>Ruthenium</t>
  </si>
  <si>
    <t>58693e74-99e3-4562-b7ba-62b2df9616a9</t>
  </si>
  <si>
    <t>Silver</t>
  </si>
  <si>
    <t>172ab2d8-6556-11dd-ad8b-0800200c9a66</t>
  </si>
  <si>
    <t>4d81f2d8-1e44-44d0-8439-a1121c8bce27</t>
  </si>
  <si>
    <t>Sodium chloride</t>
  </si>
  <si>
    <t>a2b40a28-3aa6-470d-a3fd-994cd18c0371</t>
  </si>
  <si>
    <t>033f8342-fd62-405e-a512-3fa8619e6ded</t>
  </si>
  <si>
    <t>Strontium</t>
  </si>
  <si>
    <t>f11aaecf-25cf-4fed-9eb7-2cfb900c368c</t>
  </si>
  <si>
    <t>Talc</t>
  </si>
  <si>
    <t>bc97531c-12d8-4113-bcb2-663a47d12d0f</t>
  </si>
  <si>
    <t>daea7dff-7a8a-447a-b205-f358deddadb9</t>
  </si>
  <si>
    <t>Titanium</t>
  </si>
  <si>
    <t>2906898f-6556-11dd-ad8b-0800200c9a66</t>
  </si>
  <si>
    <t>Tungsten</t>
  </si>
  <si>
    <t>0e8ab9d2-cc60-4fbb-9cd8-2cc9a7e3d56d</t>
  </si>
  <si>
    <t>Ulexite</t>
  </si>
  <si>
    <t>d0696f95-6cb3-453b-b849-c99ba9c90c28</t>
  </si>
  <si>
    <t>Vermiculite</t>
  </si>
  <si>
    <t>bea19217-6a28-4711-8142-2e71090c0b46</t>
  </si>
  <si>
    <t>Zinc</t>
  </si>
  <si>
    <t>64b1ce4a-6556-11dd-ad8b-0800200c9a66</t>
  </si>
  <si>
    <t>Zirconium</t>
  </si>
  <si>
    <t>76bcc22f-224c-40a4-9b22-9621467498cf</t>
  </si>
  <si>
    <t>Sand and gravel</t>
  </si>
  <si>
    <t>Stone</t>
  </si>
  <si>
    <t>Capitalized "Stone" for consistency, was originally lower case.</t>
  </si>
  <si>
    <t>Tantalum</t>
  </si>
  <si>
    <t>Asbestos</t>
  </si>
  <si>
    <t>Capitalized "Tantalum" for consistency, was originally lower case.</t>
  </si>
  <si>
    <t>Iron Ore, US production</t>
  </si>
  <si>
    <t>Iron Ore, US imports</t>
  </si>
  <si>
    <t>Manganese; manganese ore, US imports</t>
  </si>
  <si>
    <t>kg-Ti</t>
  </si>
  <si>
    <t>Hafnium</t>
  </si>
  <si>
    <t>Capitalized "Gallium" for consistency, was originally lower case.</t>
  </si>
  <si>
    <t>Gallium</t>
  </si>
  <si>
    <t>Graphite</t>
  </si>
  <si>
    <t>Lithium</t>
  </si>
  <si>
    <t>Mica</t>
  </si>
  <si>
    <t>Garnet</t>
  </si>
  <si>
    <t>Kyanite</t>
  </si>
  <si>
    <t>Capitalized "Lithium" for consistency, was originally lower case.</t>
  </si>
  <si>
    <t>kg-K</t>
  </si>
  <si>
    <t>kg-Zr</t>
  </si>
  <si>
    <t>Niobium</t>
  </si>
  <si>
    <t>Sodium carbonate</t>
  </si>
  <si>
    <t>Capitalized "Sodium" for consistency, was originally lower case.</t>
  </si>
  <si>
    <t>Zeolites</t>
  </si>
  <si>
    <t>kg-Ce</t>
  </si>
  <si>
    <t>Zeolites; zeolites, natural</t>
  </si>
  <si>
    <t>Report</t>
  </si>
  <si>
    <t>USGS Mineral Commodity Summaries</t>
  </si>
  <si>
    <t>USGS. 2016. 'Mineral Commodity Summaries 2016.' U.S. Geological Survey, Reston, Virginia, USA. (http://dx.doi.org/10.3133/70140094). Accessed 7/18/2016: http://minerals.usgs.gov/minerals/pubs/mcs/2016/mcs2016.pdf</t>
  </si>
  <si>
    <t>IMPORT ONLY FLOWS</t>
  </si>
  <si>
    <t>Mineral Use Compiled</t>
  </si>
  <si>
    <t xml:space="preserve">Use of mineral resources extracted from their natural state by extractive sectors of the U.S. economy. </t>
  </si>
  <si>
    <t>2007 Gross Industry Output (before redef.), million USD2007</t>
  </si>
  <si>
    <t>2014 Gross Industry Output (before redef.), million USD2014</t>
  </si>
  <si>
    <t>S00401</t>
  </si>
  <si>
    <t>Scrap</t>
  </si>
  <si>
    <t>S00402</t>
  </si>
  <si>
    <t>Used and secondhand goods</t>
  </si>
  <si>
    <t>S00300</t>
  </si>
  <si>
    <t>Noncomparable imports</t>
  </si>
  <si>
    <t>S00900</t>
  </si>
  <si>
    <t>Rest of the world adjustment</t>
  </si>
  <si>
    <t>2007 Total Commodity Output (before redef.), million USD2007</t>
  </si>
  <si>
    <t>2007 Imports of Commodities (before redef.), million USD2007</t>
  </si>
  <si>
    <t>2007 Total Commodity Output (before redef.), million USD2013</t>
  </si>
  <si>
    <t>2007 Import Adjustments (before redef.), USD2007</t>
  </si>
  <si>
    <t>2007 Adjusted Imports of Commodities (before redef.), million USD2013</t>
  </si>
  <si>
    <t>Commodity Output &amp; Imports</t>
  </si>
  <si>
    <t>Import Reliance</t>
  </si>
  <si>
    <t>FLOWS FOR USE-BASED FACTORS</t>
  </si>
  <si>
    <t>This table provides the data compiled from the USGS Mineral Commodity Summaries used to create the Mineral Resource Use satellite account. Data for 2014 were obtained from the 2016 Mineral Commodity Summaries to ensure the most recent revisions were incorporated. Data for 2007 were obtained from the 2012 Mineral Commodity Summaries. Exchanges were calculated from these data in two ways. First, production-based exchanges were calculated by normalizing the ore production amounts by the total industry output of the relevant sectors. Second, use-based exchanges were calculated by normalizing both ore production and ore import amounts by the sum of total commodity output and imports for the relevant sectors. While total industry output data are available from the Bureau of Economic Analysis for both 2014 and 2007, commodity output and import data are only available for 2007. Data for 2014 were used to calculate the 2014 production-based exchanges, and data for 2007 were used to calculate both production-based and use-based exchanges.</t>
  </si>
  <si>
    <t>This table contains the gross output by sector values from the Bureau of Economic Analysis (BEA) used to normalize values to sector (industry) output. The values are from the BEA Gross Output statistics.</t>
  </si>
  <si>
    <t>This table contains the total commodity output and imports from the Bureau of Economic Analysis (BEA). These values are used to normalize mineral production and import amounts to total commodity use for the Use-Based Exchanges. The values are from the 2007 Benchmark Accounts of the U.S. Economy.</t>
  </si>
  <si>
    <t>Prepared for the U.S. EPA's Environmentally-Extended Input Output (EE-IO) model of the U.S. economy.</t>
  </si>
  <si>
    <t>Report describing the production and consumption of mineral resources in the United States, updated on an annual basis. Values for 2014 were used to create the exchanges.</t>
  </si>
  <si>
    <t>Gross output for 403 sectors of the U.S. economy including private (manufacturing and non-manufacturing) industries and government in current dollars, and corresponding quantity and price indexes (2009=100), for the years 1997-2014. These data are from the GDP by Industry accounts, released on November 5, 2015, as part of the annual revision to the industry economic accounts (IEAs).  Statistics were prepared with methodologies that are unique to the GDP by Industry accounts and are for industries defined according to the 2007 North American Industry Classification System (NAICS). (description based on BEA description of the dataset). Values for 2014 were used to create the exchanges.</t>
  </si>
  <si>
    <t>12a76745-b9f2-3450-b681-075d265b254d</t>
  </si>
  <si>
    <t>8f51ae91-a3e8-3d33-ae21-5ee502c074fe</t>
  </si>
  <si>
    <t>ae096570-ac22-3699-9691-4ca0169c9273</t>
  </si>
  <si>
    <t>729136d0-7c24-3c53-a41d-3d1b4aa10f2d</t>
  </si>
  <si>
    <t>034b3607-09e0-37f5-a792-9efc409663f1</t>
  </si>
  <si>
    <t>f12cdf98-9882-3362-a1b3-845e505b7de7</t>
  </si>
  <si>
    <t>ebfbc6fd-57a4-38ac-8ecb-d87d453cb083</t>
  </si>
  <si>
    <t>615486d0-49e4-331a-8e90-f26136f4b55f</t>
  </si>
  <si>
    <t>This table relates the mineral commodities included in the "Mineral Use Compiled" worksheet to the elementary flows of the USEEIO Model.</t>
  </si>
  <si>
    <t xml:space="preserve">This table relates the mineral commodities included in the "Mineral Use Compiled" worksheet to the sectors of the USEEIO dataset (activities). </t>
  </si>
  <si>
    <t>41d06180-1d62-3216-ab67-43ac09273107</t>
  </si>
  <si>
    <t>Original Dataset Creator(s)</t>
  </si>
  <si>
    <t>Revision By</t>
  </si>
  <si>
    <t>Mineral Resource Use Satellite Account for Use with the USEEIOv1.1 Model</t>
  </si>
  <si>
    <t>Wesley Ingwersen</t>
  </si>
  <si>
    <t>Last updated: 8/16/2017</t>
  </si>
  <si>
    <t>Sarah Cashman, Eastern Research Group, Inc.; Wesley Ingwersen, USEPA; Yi Yang, CSRA</t>
  </si>
  <si>
    <t>USGS 2016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</si>
</sst>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5">
    <numFmt numFmtId="8" formatCode="&quot;$&quot;#,##0.00_);[Red]\(&quot;$&quot;#,##0.00\)"/>
    <numFmt numFmtId="43" formatCode="_(* #,##0.00_);_(* \(#,##0.00\);_(* &quot;-&quot;??_);_(@_)"/>
    <numFmt numFmtId="164" formatCode="0.0%"/>
    <numFmt numFmtId="165" formatCode="0.00E+0;[=0]&quot;0&quot;;General"/>
    <numFmt numFmtId="166" formatCode="0.00%;[=0]&quot;0&quot;;General"/>
    <numFmt numFmtId="167" formatCode="[=0]&quot;&quot;;General"/>
    <numFmt numFmtId="168" formatCode="0.0%;[=0]&quot;0%&quot;;0.0%"/>
    <numFmt numFmtId="169" formatCode="_ [$€-2]\ * #,##0.00_ ;_ [$€-2]\ * \-#,##0.00_ ;_ [$€-2]\ * &quot;-&quot;??_ "/>
    <numFmt numFmtId="170" formatCode="#,##0.0&quot; dt&quot;;[Red]#,##0.0&quot; dt&quot;"/>
    <numFmt numFmtId="171" formatCode="#,##0&quot; kg&quot;;[Red]#,##0&quot; kg&quot;"/>
    <numFmt numFmtId="172" formatCode="#,##0.0&quot; m3&quot;;[Red]#,##0.0&quot; m3&quot;"/>
    <numFmt numFmtId="173" formatCode="#,##0&quot; m2a&quot;;[Red]#,##0&quot; m2a&quot;"/>
    <numFmt numFmtId="174" formatCode="#,##0.0&quot; ZKh&quot;;[Red]#,##0.0&quot; ZKh&quot;"/>
    <numFmt numFmtId="175" formatCode="#,##0&quot; m2&quot;;[Red]#,##0&quot; m2&quot;"/>
    <numFmt numFmtId="176" formatCode="#,##0&quot; Liter&quot;;[Red]#,##0&quot; Liter&quot;"/>
    <numFmt numFmtId="177" formatCode="0.00E+0;[=0]&quot;-&quot;;0.00E+0"/>
    <numFmt numFmtId="178" formatCode="0.0E+0;[=0]&quot;-&quot;;0.0E+0"/>
    <numFmt numFmtId="179" formatCode="0.00E+0;[=0]&quot;0&quot;;[Red]0.00E+0"/>
    <numFmt numFmtId="180" formatCode="mmm\ dd\,\ yyyy"/>
    <numFmt numFmtId="181" formatCode="mmm\-yyyy"/>
    <numFmt numFmtId="182" formatCode="yyyy"/>
    <numFmt numFmtId="183" formatCode="0.00E+0;[=0]&quot;0&quot;;0.00E+0"/>
    <numFmt numFmtId="184" formatCode="_(* #,##0_);_(* \(#,##0\);_(* &quot;-&quot;??_);_(@_)"/>
    <numFmt numFmtId="185" formatCode="_(* #,##0.0_);_(* \(#,##0.0\);_(* &quot;-&quot;??_);_(@_)"/>
    <numFmt numFmtId="193" formatCode="0.000"/>
  </numFmts>
  <fonts count="85"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0"/>
      <color theme="1"/>
      <name val="Arial"/>
      <family val="2"/>
    </font>
    <font>
      <sz val="10"/>
      <color theme="1"/>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9"/>
      <name val="Times New Roman"/>
      <family val="1"/>
    </font>
    <font>
      <b/>
      <sz val="9"/>
      <name val="Times New Roman"/>
      <family val="1"/>
    </font>
    <font>
      <sz val="9"/>
      <name val="Helv"/>
    </font>
    <font>
      <sz val="9"/>
      <name val="Arial"/>
      <family val="2"/>
    </font>
    <font>
      <b/>
      <sz val="12"/>
      <name val="Times New Roman"/>
      <family val="1"/>
    </font>
    <font>
      <sz val="10"/>
      <name val="Helv"/>
    </font>
    <font>
      <sz val="10"/>
      <name val="Arial"/>
      <family val="2"/>
    </font>
    <font>
      <sz val="9"/>
      <name val="Helvetica"/>
      <family val="2"/>
    </font>
    <font>
      <sz val="8"/>
      <name val="Helvetica"/>
      <family val="2"/>
    </font>
    <font>
      <sz val="10"/>
      <name val="Helvetica"/>
      <family val="2"/>
    </font>
    <font>
      <sz val="7"/>
      <name val="Helvetica"/>
      <family val="2"/>
    </font>
    <font>
      <sz val="10"/>
      <name val="Trebuchet MS"/>
      <family val="2"/>
    </font>
    <font>
      <sz val="10"/>
      <name val="Arial"/>
      <family val="2"/>
    </font>
    <font>
      <sz val="11"/>
      <color theme="1"/>
      <name val="Calibri"/>
      <family val="2"/>
      <scheme val="minor"/>
    </font>
    <font>
      <u/>
      <sz val="10"/>
      <color indexed="12"/>
      <name val="Arial"/>
      <family val="2"/>
    </font>
    <font>
      <sz val="8"/>
      <name val="Helvetica"/>
      <family val="2"/>
    </font>
    <font>
      <u/>
      <sz val="8.25"/>
      <color theme="10"/>
      <name val="Calibri"/>
      <family val="2"/>
    </font>
    <font>
      <sz val="12"/>
      <color theme="1"/>
      <name val="Calibri"/>
      <family val="2"/>
      <scheme val="minor"/>
    </font>
    <font>
      <sz val="9"/>
      <name val="Helvetica"/>
      <family val="2"/>
    </font>
    <font>
      <u/>
      <sz val="12"/>
      <color theme="10"/>
      <name val="Calibri"/>
      <family val="2"/>
      <scheme val="minor"/>
    </font>
    <font>
      <u/>
      <sz val="11"/>
      <color theme="11"/>
      <name val="Calibri"/>
      <family val="2"/>
      <scheme val="minor"/>
    </font>
    <font>
      <u/>
      <sz val="11"/>
      <color theme="10"/>
      <name val="Calibri"/>
      <family val="2"/>
      <scheme val="minor"/>
    </font>
    <font>
      <sz val="8"/>
      <name val="MS Sans Serif"/>
      <family val="2"/>
    </font>
    <font>
      <sz val="10"/>
      <color theme="1"/>
      <name val="Segoe UI"/>
      <family val="2"/>
    </font>
    <font>
      <b/>
      <sz val="10"/>
      <name val="Arial"/>
      <family val="2"/>
    </font>
    <font>
      <sz val="8"/>
      <name val="Arial"/>
      <family val="2"/>
    </font>
    <font>
      <sz val="1"/>
      <color indexed="8"/>
      <name val="Courier"/>
      <family val="3"/>
    </font>
    <font>
      <i/>
      <sz val="1"/>
      <color indexed="8"/>
      <name val="Courier"/>
      <family val="3"/>
    </font>
    <font>
      <sz val="10"/>
      <color indexed="8"/>
      <name val="Arial"/>
      <family val="2"/>
    </font>
    <font>
      <b/>
      <sz val="12"/>
      <name val="Arial"/>
      <family val="2"/>
    </font>
    <font>
      <sz val="9"/>
      <name val="Helv"/>
      <family val="2"/>
    </font>
    <font>
      <b/>
      <sz val="11"/>
      <color theme="1"/>
      <name val="Calibri"/>
      <family val="2"/>
      <scheme val="minor"/>
    </font>
    <font>
      <b/>
      <sz val="11"/>
      <name val="Calibri"/>
      <family val="2"/>
      <scheme val="minor"/>
    </font>
    <font>
      <sz val="11"/>
      <name val="Calibri"/>
      <family val="2"/>
      <scheme val="minor"/>
    </font>
    <font>
      <i/>
      <sz val="11"/>
      <name val="Calibri"/>
      <family val="2"/>
      <scheme val="minor"/>
    </font>
    <font>
      <b/>
      <sz val="16"/>
      <name val="Calibri"/>
      <family val="2"/>
      <scheme val="minor"/>
    </font>
    <font>
      <b/>
      <sz val="22"/>
      <color theme="1" tint="0.34998626667073579"/>
      <name val="Calibri"/>
      <family val="2"/>
      <scheme val="minor"/>
    </font>
    <font>
      <i/>
      <sz val="11"/>
      <color theme="1" tint="0.34998626667073579"/>
      <name val="Calibri"/>
      <family val="2"/>
      <scheme val="minor"/>
    </font>
    <font>
      <sz val="12"/>
      <color theme="1" tint="0.14999847407452621"/>
      <name val="Calibri"/>
      <family val="2"/>
      <scheme val="minor"/>
    </font>
    <font>
      <sz val="10"/>
      <name val="Arial"/>
      <family val="2"/>
    </font>
    <font>
      <b/>
      <sz val="9"/>
      <color indexed="81"/>
      <name val="Tahoma"/>
      <family val="2"/>
    </font>
    <font>
      <sz val="9"/>
      <color indexed="81"/>
      <name val="Tahoma"/>
      <family val="2"/>
    </font>
    <font>
      <sz val="10"/>
      <name val="Calibri"/>
      <family val="2"/>
      <scheme val="minor"/>
    </font>
    <font>
      <b/>
      <sz val="10"/>
      <name val="Calibri"/>
      <family val="2"/>
      <scheme val="minor"/>
    </font>
    <font>
      <sz val="12"/>
      <name val="Calibri"/>
      <family val="2"/>
      <scheme val="minor"/>
    </font>
    <font>
      <i/>
      <sz val="12"/>
      <color theme="1" tint="0.34998626667073579"/>
      <name val="Calibri"/>
      <family val="2"/>
      <scheme val="minor"/>
    </font>
    <font>
      <b/>
      <sz val="12"/>
      <color theme="1" tint="0.14999847407452621"/>
      <name val="Calibri"/>
      <family val="2"/>
      <scheme val="minor"/>
    </font>
    <font>
      <b/>
      <sz val="12"/>
      <name val="Calibri"/>
      <family val="2"/>
      <scheme val="minor"/>
    </font>
    <font>
      <sz val="11"/>
      <color indexed="8"/>
      <name val="Calibri"/>
      <family val="2"/>
      <scheme val="minor"/>
    </font>
    <font>
      <sz val="10"/>
      <name val="Arial"/>
      <family val="2"/>
    </font>
    <font>
      <sz val="11"/>
      <color rgb="FF000000"/>
      <name val="Calibri"/>
      <family val="2"/>
    </font>
    <font>
      <sz val="11"/>
      <color rgb="FF000000"/>
      <name val="Calibri"/>
      <family val="2"/>
      <scheme val="minor"/>
    </font>
    <font>
      <sz val="9"/>
      <color rgb="FF333333"/>
      <name val="Arial"/>
      <family val="2"/>
    </font>
    <font>
      <b/>
      <sz val="12"/>
      <color theme="1"/>
      <name val="Calibri"/>
      <family val="2"/>
      <scheme val="minor"/>
    </font>
  </fonts>
  <fills count="19">
    <fill>
      <patternFill patternType="none"/>
    </fill>
    <fill>
      <patternFill patternType="gray125"/>
    </fill>
    <fill>
      <patternFill patternType="solid">
        <fgColor indexed="47"/>
        <bgColor indexed="64"/>
      </patternFill>
    </fill>
    <fill>
      <patternFill patternType="solid">
        <fgColor indexed="45"/>
        <bgColor indexed="64"/>
      </patternFill>
    </fill>
    <fill>
      <patternFill patternType="solid">
        <fgColor indexed="43"/>
        <bgColor indexed="64"/>
      </patternFill>
    </fill>
    <fill>
      <patternFill patternType="solid">
        <fgColor indexed="42"/>
        <bgColor indexed="64"/>
      </patternFill>
    </fill>
    <fill>
      <patternFill patternType="solid">
        <fgColor indexed="9"/>
        <bgColor indexed="64"/>
      </patternFill>
    </fill>
    <fill>
      <patternFill patternType="solid">
        <fgColor indexed="41"/>
        <bgColor indexed="64"/>
      </patternFill>
    </fill>
    <fill>
      <patternFill patternType="solid">
        <fgColor rgb="FFFFFFCC"/>
      </patternFill>
    </fill>
    <fill>
      <patternFill patternType="solid">
        <fgColor theme="0"/>
        <bgColor indexed="64"/>
      </patternFill>
    </fill>
    <fill>
      <patternFill patternType="solid">
        <fgColor rgb="FF00B0F0"/>
        <bgColor indexed="64"/>
      </patternFill>
    </fill>
    <fill>
      <patternFill patternType="solid">
        <fgColor rgb="FFFFFF99"/>
        <bgColor indexed="64"/>
      </patternFill>
    </fill>
    <fill>
      <patternFill patternType="solid">
        <fgColor indexed="31"/>
        <bgColor indexed="8"/>
      </patternFill>
    </fill>
    <fill>
      <patternFill patternType="solid">
        <fgColor indexed="43"/>
        <bgColor indexed="8"/>
      </patternFill>
    </fill>
    <fill>
      <patternFill patternType="solid">
        <fgColor indexed="63"/>
        <bgColor indexed="8"/>
      </patternFill>
    </fill>
    <fill>
      <patternFill patternType="solid">
        <fgColor theme="2"/>
        <bgColor indexed="64"/>
      </patternFill>
    </fill>
    <fill>
      <patternFill patternType="solid">
        <fgColor theme="0" tint="-0.249977111117893"/>
        <bgColor indexed="64"/>
      </patternFill>
    </fill>
    <fill>
      <patternFill patternType="solid">
        <fgColor rgb="FFFFFF00"/>
        <bgColor indexed="64"/>
      </patternFill>
    </fill>
    <fill>
      <patternFill patternType="solid">
        <fgColor theme="0" tint="-0.34998626667073579"/>
        <bgColor indexed="64"/>
      </patternFill>
    </fill>
  </fills>
  <borders count="27">
    <border>
      <left/>
      <right/>
      <top/>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bottom style="thin">
        <color auto="1"/>
      </bottom>
      <diagonal/>
    </border>
    <border>
      <left/>
      <right/>
      <top/>
      <bottom style="thin">
        <color auto="1"/>
      </bottom>
      <diagonal/>
    </border>
    <border>
      <left style="thin">
        <color rgb="FFB2B2B2"/>
      </left>
      <right style="thin">
        <color rgb="FFB2B2B2"/>
      </right>
      <top style="thin">
        <color rgb="FFB2B2B2"/>
      </top>
      <bottom style="thin">
        <color rgb="FFB2B2B2"/>
      </bottom>
      <diagonal/>
    </border>
    <border>
      <left/>
      <right/>
      <top style="medium">
        <color indexed="39"/>
      </top>
      <bottom/>
      <diagonal/>
    </border>
    <border>
      <left style="medium">
        <color indexed="39"/>
      </left>
      <right/>
      <top style="medium">
        <color indexed="39"/>
      </top>
      <bottom/>
      <diagonal/>
    </border>
    <border>
      <left/>
      <right/>
      <top/>
      <bottom style="medium">
        <color indexed="39"/>
      </bottom>
      <diagonal/>
    </border>
    <border>
      <left/>
      <right/>
      <top style="thin">
        <color auto="1"/>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s>
  <cellStyleXfs count="2801">
    <xf numFmtId="0" fontId="0" fillId="0" borderId="0"/>
    <xf numFmtId="49" fontId="31" fillId="0" borderId="1" applyNumberFormat="0" applyFont="0" applyFill="0" applyBorder="0" applyProtection="0">
      <alignment horizontal="left" vertical="center" indent="2"/>
    </xf>
    <xf numFmtId="49" fontId="31" fillId="0" borderId="2" applyNumberFormat="0" applyFont="0" applyFill="0" applyBorder="0" applyProtection="0">
      <alignment horizontal="left" vertical="center" indent="5"/>
    </xf>
    <xf numFmtId="0" fontId="38" fillId="2" borderId="0">
      <alignment horizontal="left" vertical="center"/>
    </xf>
    <xf numFmtId="4" fontId="32" fillId="0" borderId="3" applyFill="0" applyBorder="0" applyProtection="0">
      <alignment horizontal="right" vertical="center"/>
    </xf>
    <xf numFmtId="0" fontId="41" fillId="0" borderId="0">
      <alignment vertical="center"/>
    </xf>
    <xf numFmtId="170" fontId="33" fillId="0" borderId="0"/>
    <xf numFmtId="0" fontId="38" fillId="3" borderId="0">
      <alignment horizontal="center" vertical="center" wrapText="1"/>
    </xf>
    <xf numFmtId="169" fontId="34" fillId="0" borderId="0" applyFont="0" applyFill="0" applyBorder="0" applyAlignment="0" applyProtection="0">
      <alignment vertical="center"/>
    </xf>
    <xf numFmtId="0" fontId="35" fillId="0" borderId="0" applyNumberFormat="0" applyFill="0" applyBorder="0" applyAlignment="0" applyProtection="0"/>
    <xf numFmtId="171" fontId="33" fillId="0" borderId="0"/>
    <xf numFmtId="176" fontId="36" fillId="0" borderId="0"/>
    <xf numFmtId="0" fontId="38" fillId="4" borderId="0">
      <alignment horizontal="left" vertical="center"/>
    </xf>
    <xf numFmtId="175" fontId="36" fillId="0" borderId="0"/>
    <xf numFmtId="173" fontId="33" fillId="0" borderId="0"/>
    <xf numFmtId="172" fontId="36" fillId="0" borderId="0"/>
    <xf numFmtId="165" fontId="33" fillId="0" borderId="0" applyAlignment="0">
      <alignment wrapText="1"/>
    </xf>
    <xf numFmtId="166" fontId="33" fillId="0" borderId="0"/>
    <xf numFmtId="4" fontId="31" fillId="0" borderId="1" applyFill="0" applyBorder="0" applyProtection="0">
      <alignment horizontal="right" vertical="center"/>
    </xf>
    <xf numFmtId="49" fontId="32" fillId="0" borderId="1" applyNumberFormat="0" applyFill="0" applyBorder="0" applyProtection="0">
      <alignment horizontal="left" vertical="center"/>
    </xf>
    <xf numFmtId="0" fontId="31" fillId="0" borderId="1" applyNumberFormat="0" applyFill="0" applyAlignment="0" applyProtection="0"/>
    <xf numFmtId="168" fontId="37" fillId="0" borderId="0"/>
    <xf numFmtId="164" fontId="30" fillId="5" borderId="0">
      <alignment horizontal="center" vertical="center"/>
    </xf>
    <xf numFmtId="167" fontId="38" fillId="0" borderId="0">
      <alignment horizontal="center" vertical="center"/>
    </xf>
    <xf numFmtId="0" fontId="42" fillId="6" borderId="0">
      <alignment vertical="center" wrapText="1"/>
    </xf>
    <xf numFmtId="167" fontId="39" fillId="0" borderId="0">
      <alignment horizontal="center" vertical="center"/>
    </xf>
    <xf numFmtId="0" fontId="38" fillId="7" borderId="0">
      <alignment horizontal="left" vertical="center"/>
    </xf>
    <xf numFmtId="11" fontId="34" fillId="0" borderId="0">
      <alignment horizontal="center" vertical="center" wrapText="1"/>
    </xf>
    <xf numFmtId="178" fontId="40" fillId="0" borderId="0">
      <alignment horizontal="center" vertical="center"/>
    </xf>
    <xf numFmtId="177" fontId="37" fillId="0" borderId="0">
      <alignment horizontal="center" vertical="center"/>
    </xf>
    <xf numFmtId="174" fontId="36" fillId="0" borderId="0"/>
    <xf numFmtId="0" fontId="44" fillId="0" borderId="0"/>
    <xf numFmtId="43" fontId="37" fillId="0" borderId="0" applyFont="0" applyFill="0" applyBorder="0" applyAlignment="0" applyProtection="0"/>
    <xf numFmtId="0" fontId="45" fillId="0" borderId="0" applyNumberFormat="0" applyFill="0" applyBorder="0" applyAlignment="0" applyProtection="0">
      <alignment vertical="top"/>
      <protection locked="0"/>
    </xf>
    <xf numFmtId="0" fontId="37" fillId="0" borderId="0"/>
    <xf numFmtId="0" fontId="37" fillId="0" borderId="0"/>
    <xf numFmtId="0" fontId="46" fillId="0" borderId="0"/>
    <xf numFmtId="0" fontId="44" fillId="0" borderId="0"/>
    <xf numFmtId="0" fontId="44" fillId="0" borderId="0"/>
    <xf numFmtId="0" fontId="44" fillId="8" borderId="5" applyNumberFormat="0" applyFont="0" applyAlignment="0" applyProtection="0"/>
    <xf numFmtId="164" fontId="37" fillId="5" borderId="0">
      <alignment horizontal="center" vertical="center"/>
    </xf>
    <xf numFmtId="164" fontId="37" fillId="5" borderId="0">
      <alignment horizontal="center" vertical="center"/>
    </xf>
    <xf numFmtId="0" fontId="47" fillId="0" borderId="0" applyNumberFormat="0" applyFill="0" applyBorder="0" applyAlignment="0" applyProtection="0">
      <alignment vertical="top"/>
      <protection locked="0"/>
    </xf>
    <xf numFmtId="0" fontId="43" fillId="0" borderId="0"/>
    <xf numFmtId="164" fontId="43" fillId="5" borderId="0">
      <alignment horizontal="center" vertical="center"/>
    </xf>
    <xf numFmtId="0" fontId="37" fillId="0" borderId="0"/>
    <xf numFmtId="164" fontId="37" fillId="5" borderId="0">
      <alignment horizontal="center" vertical="center"/>
    </xf>
    <xf numFmtId="0" fontId="29" fillId="0" borderId="0"/>
    <xf numFmtId="0" fontId="30" fillId="0" borderId="0"/>
    <xf numFmtId="167" fontId="49" fillId="0" borderId="0">
      <alignment horizontal="center" vertical="center"/>
    </xf>
    <xf numFmtId="177" fontId="30" fillId="0" borderId="0">
      <alignment horizontal="center" vertical="center"/>
    </xf>
    <xf numFmtId="0" fontId="49" fillId="3" borderId="0">
      <alignment horizontal="center" vertical="center" wrapText="1"/>
    </xf>
    <xf numFmtId="0" fontId="49" fillId="2" borderId="0">
      <alignment horizontal="left" vertical="center"/>
    </xf>
    <xf numFmtId="43" fontId="30" fillId="0" borderId="0" applyFont="0" applyFill="0" applyBorder="0" applyAlignment="0" applyProtection="0"/>
    <xf numFmtId="43" fontId="48" fillId="0" borderId="0" applyFont="0" applyFill="0" applyBorder="0" applyAlignment="0" applyProtection="0"/>
    <xf numFmtId="0" fontId="50" fillId="0" borderId="0" applyNumberFormat="0" applyFill="0" applyBorder="0" applyAlignment="0" applyProtection="0"/>
    <xf numFmtId="0" fontId="49" fillId="4" borderId="0">
      <alignment horizontal="left" vertical="center"/>
    </xf>
    <xf numFmtId="0" fontId="30" fillId="0" borderId="0"/>
    <xf numFmtId="0" fontId="29" fillId="0" borderId="0"/>
    <xf numFmtId="0" fontId="29" fillId="0" borderId="0"/>
    <xf numFmtId="0" fontId="48" fillId="0" borderId="0"/>
    <xf numFmtId="0" fontId="48" fillId="0" borderId="0"/>
    <xf numFmtId="0" fontId="48" fillId="0" borderId="0"/>
    <xf numFmtId="0" fontId="29" fillId="8" borderId="5" applyNumberFormat="0" applyFont="0" applyAlignment="0" applyProtection="0"/>
    <xf numFmtId="9" fontId="29" fillId="0" borderId="0" applyFont="0" applyFill="0" applyBorder="0" applyAlignment="0" applyProtection="0"/>
    <xf numFmtId="9" fontId="48" fillId="0" borderId="0" applyFont="0" applyFill="0" applyBorder="0" applyAlignment="0" applyProtection="0"/>
    <xf numFmtId="9" fontId="48" fillId="0" borderId="0" applyFont="0" applyFill="0" applyBorder="0" applyAlignment="0" applyProtection="0"/>
    <xf numFmtId="168" fontId="30" fillId="0" borderId="0"/>
    <xf numFmtId="164" fontId="30" fillId="5" borderId="0">
      <alignment horizontal="center" vertical="center"/>
    </xf>
    <xf numFmtId="167" fontId="46" fillId="0" borderId="0">
      <alignment horizontal="center" vertical="center"/>
    </xf>
    <xf numFmtId="0" fontId="49" fillId="7" borderId="0">
      <alignment horizontal="left" vertical="center"/>
    </xf>
    <xf numFmtId="0" fontId="28" fillId="0" borderId="0"/>
    <xf numFmtId="0" fontId="30" fillId="0" borderId="0"/>
    <xf numFmtId="0" fontId="28" fillId="0" borderId="0"/>
    <xf numFmtId="0" fontId="28" fillId="0" borderId="0"/>
    <xf numFmtId="0" fontId="28" fillId="0" borderId="0"/>
    <xf numFmtId="0" fontId="28" fillId="8" borderId="5" applyNumberFormat="0" applyFont="0" applyAlignment="0" applyProtection="0"/>
    <xf numFmtId="164" fontId="30" fillId="5" borderId="0">
      <alignment horizontal="center" vertical="center"/>
    </xf>
    <xf numFmtId="0" fontId="30" fillId="0" borderId="0"/>
    <xf numFmtId="164" fontId="30" fillId="5" borderId="0">
      <alignment horizontal="center" vertical="center"/>
    </xf>
    <xf numFmtId="0" fontId="30" fillId="0" borderId="0"/>
    <xf numFmtId="164" fontId="30" fillId="5" borderId="0">
      <alignment horizontal="center" vertical="center"/>
    </xf>
    <xf numFmtId="0" fontId="28" fillId="0" borderId="0"/>
    <xf numFmtId="0" fontId="28" fillId="0" borderId="0"/>
    <xf numFmtId="0" fontId="28" fillId="0" borderId="0"/>
    <xf numFmtId="0" fontId="28" fillId="8" borderId="5" applyNumberFormat="0" applyFont="0" applyAlignment="0" applyProtection="0"/>
    <xf numFmtId="9" fontId="28" fillId="0" borderId="0" applyFont="0" applyFill="0" applyBorder="0" applyAlignment="0" applyProtection="0"/>
    <xf numFmtId="0" fontId="27" fillId="0" borderId="0"/>
    <xf numFmtId="0" fontId="27" fillId="0" borderId="0"/>
    <xf numFmtId="0" fontId="27" fillId="0" borderId="0"/>
    <xf numFmtId="0" fontId="27" fillId="8" borderId="5" applyNumberFormat="0" applyFont="0" applyAlignment="0" applyProtection="0"/>
    <xf numFmtId="0" fontId="27" fillId="0" borderId="0"/>
    <xf numFmtId="0" fontId="27" fillId="0" borderId="0"/>
    <xf numFmtId="0" fontId="27" fillId="0" borderId="0"/>
    <xf numFmtId="0" fontId="27" fillId="8" borderId="5" applyNumberFormat="0" applyFont="0" applyAlignment="0" applyProtection="0"/>
    <xf numFmtId="9" fontId="27" fillId="0" borderId="0" applyFont="0" applyFill="0" applyBorder="0" applyAlignment="0" applyProtection="0"/>
    <xf numFmtId="0" fontId="27" fillId="0" borderId="0"/>
    <xf numFmtId="0" fontId="27" fillId="0" borderId="0"/>
    <xf numFmtId="0" fontId="27" fillId="0" borderId="0"/>
    <xf numFmtId="0" fontId="27" fillId="0" borderId="0"/>
    <xf numFmtId="0" fontId="27" fillId="8" borderId="5" applyNumberFormat="0" applyFont="0" applyAlignment="0" applyProtection="0"/>
    <xf numFmtId="0" fontId="27" fillId="0" borderId="0"/>
    <xf numFmtId="0" fontId="27" fillId="0" borderId="0"/>
    <xf numFmtId="0" fontId="27" fillId="0" borderId="0"/>
    <xf numFmtId="0" fontId="27" fillId="8" borderId="5" applyNumberFormat="0" applyFont="0" applyAlignment="0" applyProtection="0"/>
    <xf numFmtId="9" fontId="27" fillId="0" borderId="0" applyFont="0" applyFill="0" applyBorder="0" applyAlignment="0" applyProtection="0"/>
    <xf numFmtId="0" fontId="26" fillId="0" borderId="0"/>
    <xf numFmtId="0" fontId="26" fillId="0" borderId="0"/>
    <xf numFmtId="0" fontId="26" fillId="0" borderId="0"/>
    <xf numFmtId="0" fontId="26" fillId="8" borderId="5" applyNumberFormat="0" applyFont="0" applyAlignment="0" applyProtection="0"/>
    <xf numFmtId="0" fontId="26" fillId="0" borderId="0"/>
    <xf numFmtId="0" fontId="26" fillId="0" borderId="0"/>
    <xf numFmtId="0" fontId="26" fillId="0" borderId="0"/>
    <xf numFmtId="0" fontId="26" fillId="8" borderId="5" applyNumberFormat="0" applyFont="0" applyAlignment="0" applyProtection="0"/>
    <xf numFmtId="9" fontId="26" fillId="0" borderId="0" applyFont="0" applyFill="0" applyBorder="0" applyAlignment="0" applyProtection="0"/>
    <xf numFmtId="0" fontId="26" fillId="0" borderId="0"/>
    <xf numFmtId="0" fontId="26" fillId="0" borderId="0"/>
    <xf numFmtId="0" fontId="26" fillId="0" borderId="0"/>
    <xf numFmtId="0" fontId="26" fillId="0" borderId="0"/>
    <xf numFmtId="0" fontId="26" fillId="8" borderId="5" applyNumberFormat="0" applyFont="0" applyAlignment="0" applyProtection="0"/>
    <xf numFmtId="0" fontId="26" fillId="0" borderId="0"/>
    <xf numFmtId="0" fontId="26" fillId="0" borderId="0"/>
    <xf numFmtId="0" fontId="26" fillId="0" borderId="0"/>
    <xf numFmtId="0" fontId="26" fillId="8" borderId="5" applyNumberFormat="0" applyFont="0" applyAlignment="0" applyProtection="0"/>
    <xf numFmtId="9" fontId="26" fillId="0" borderId="0" applyFont="0" applyFill="0" applyBorder="0" applyAlignment="0" applyProtection="0"/>
    <xf numFmtId="0" fontId="25" fillId="0" borderId="0"/>
    <xf numFmtId="0" fontId="25" fillId="0" borderId="0"/>
    <xf numFmtId="0" fontId="25" fillId="0" borderId="0"/>
    <xf numFmtId="0" fontId="25" fillId="8" borderId="5" applyNumberFormat="0" applyFont="0" applyAlignment="0" applyProtection="0"/>
    <xf numFmtId="0" fontId="25" fillId="0" borderId="0"/>
    <xf numFmtId="0" fontId="25" fillId="0" borderId="0"/>
    <xf numFmtId="0" fontId="25" fillId="0" borderId="0"/>
    <xf numFmtId="0" fontId="25" fillId="8" borderId="5" applyNumberFormat="0" applyFont="0" applyAlignment="0" applyProtection="0"/>
    <xf numFmtId="9" fontId="25" fillId="0" borderId="0" applyFont="0" applyFill="0" applyBorder="0" applyAlignment="0" applyProtection="0"/>
    <xf numFmtId="0" fontId="25" fillId="0" borderId="0"/>
    <xf numFmtId="0" fontId="25" fillId="0" borderId="0"/>
    <xf numFmtId="0" fontId="25" fillId="0" borderId="0"/>
    <xf numFmtId="0" fontId="25" fillId="0" borderId="0"/>
    <xf numFmtId="0" fontId="25" fillId="8" borderId="5" applyNumberFormat="0" applyFont="0" applyAlignment="0" applyProtection="0"/>
    <xf numFmtId="0" fontId="25" fillId="0" borderId="0"/>
    <xf numFmtId="0" fontId="25" fillId="0" borderId="0"/>
    <xf numFmtId="0" fontId="25" fillId="0" borderId="0"/>
    <xf numFmtId="0" fontId="25" fillId="8" borderId="5" applyNumberFormat="0" applyFont="0" applyAlignment="0" applyProtection="0"/>
    <xf numFmtId="9" fontId="25" fillId="0" borderId="0" applyFont="0" applyFill="0" applyBorder="0" applyAlignment="0" applyProtection="0"/>
    <xf numFmtId="0" fontId="24" fillId="0" borderId="0"/>
    <xf numFmtId="0" fontId="24" fillId="0" borderId="0"/>
    <xf numFmtId="0" fontId="24" fillId="0" borderId="0"/>
    <xf numFmtId="0" fontId="24" fillId="8" borderId="5" applyNumberFormat="0" applyFont="0" applyAlignment="0" applyProtection="0"/>
    <xf numFmtId="0" fontId="24" fillId="0" borderId="0"/>
    <xf numFmtId="0" fontId="24" fillId="0" borderId="0"/>
    <xf numFmtId="0" fontId="24" fillId="0" borderId="0"/>
    <xf numFmtId="0" fontId="24" fillId="8" borderId="5" applyNumberFormat="0" applyFont="0" applyAlignment="0" applyProtection="0"/>
    <xf numFmtId="9" fontId="24" fillId="0" borderId="0" applyFont="0" applyFill="0" applyBorder="0" applyAlignment="0" applyProtection="0"/>
    <xf numFmtId="0" fontId="24" fillId="0" borderId="0"/>
    <xf numFmtId="0" fontId="24" fillId="0" borderId="0"/>
    <xf numFmtId="0" fontId="24" fillId="0" borderId="0"/>
    <xf numFmtId="0" fontId="24" fillId="0" borderId="0"/>
    <xf numFmtId="0" fontId="24" fillId="8" borderId="5" applyNumberFormat="0" applyFont="0" applyAlignment="0" applyProtection="0"/>
    <xf numFmtId="0" fontId="24" fillId="0" borderId="0"/>
    <xf numFmtId="0" fontId="24" fillId="0" borderId="0"/>
    <xf numFmtId="0" fontId="24" fillId="0" borderId="0"/>
    <xf numFmtId="0" fontId="24" fillId="8" borderId="5" applyNumberFormat="0" applyFont="0" applyAlignment="0" applyProtection="0"/>
    <xf numFmtId="9" fontId="24" fillId="0" borderId="0" applyFont="0" applyFill="0" applyBorder="0" applyAlignment="0" applyProtection="0"/>
    <xf numFmtId="0" fontId="23" fillId="0" borderId="0"/>
    <xf numFmtId="0" fontId="23" fillId="0" borderId="0"/>
    <xf numFmtId="0" fontId="23" fillId="0" borderId="0"/>
    <xf numFmtId="0" fontId="23" fillId="8" borderId="5" applyNumberFormat="0" applyFont="0" applyAlignment="0" applyProtection="0"/>
    <xf numFmtId="0" fontId="23" fillId="0" borderId="0"/>
    <xf numFmtId="0" fontId="23" fillId="0" borderId="0"/>
    <xf numFmtId="0" fontId="23" fillId="0" borderId="0"/>
    <xf numFmtId="0" fontId="23" fillId="8" borderId="5" applyNumberFormat="0" applyFont="0" applyAlignment="0" applyProtection="0"/>
    <xf numFmtId="9" fontId="23" fillId="0" borderId="0" applyFont="0" applyFill="0" applyBorder="0" applyAlignment="0" applyProtection="0"/>
    <xf numFmtId="0" fontId="23" fillId="0" borderId="0"/>
    <xf numFmtId="0" fontId="23" fillId="0" borderId="0"/>
    <xf numFmtId="0" fontId="23" fillId="0" borderId="0"/>
    <xf numFmtId="0" fontId="23" fillId="0" borderId="0"/>
    <xf numFmtId="0" fontId="23" fillId="8" borderId="5" applyNumberFormat="0" applyFont="0" applyAlignment="0" applyProtection="0"/>
    <xf numFmtId="0" fontId="23" fillId="0" borderId="0"/>
    <xf numFmtId="0" fontId="23" fillId="0" borderId="0"/>
    <xf numFmtId="0" fontId="23" fillId="0" borderId="0"/>
    <xf numFmtId="0" fontId="23" fillId="8" borderId="5" applyNumberFormat="0" applyFont="0" applyAlignment="0" applyProtection="0"/>
    <xf numFmtId="9" fontId="23" fillId="0" borderId="0" applyFont="0" applyFill="0" applyBorder="0" applyAlignment="0" applyProtection="0"/>
    <xf numFmtId="0" fontId="23" fillId="0" borderId="0"/>
    <xf numFmtId="0" fontId="23" fillId="0" borderId="0"/>
    <xf numFmtId="0" fontId="23" fillId="0" borderId="0"/>
    <xf numFmtId="0" fontId="23" fillId="8" borderId="5" applyNumberFormat="0" applyFont="0" applyAlignment="0" applyProtection="0"/>
    <xf numFmtId="0" fontId="23" fillId="0" borderId="0"/>
    <xf numFmtId="0" fontId="23" fillId="0" borderId="0"/>
    <xf numFmtId="0" fontId="23" fillId="0" borderId="0"/>
    <xf numFmtId="0" fontId="23" fillId="8" borderId="5" applyNumberFormat="0" applyFont="0" applyAlignment="0" applyProtection="0"/>
    <xf numFmtId="9" fontId="23" fillId="0" borderId="0" applyFont="0" applyFill="0" applyBorder="0" applyAlignment="0" applyProtection="0"/>
    <xf numFmtId="0" fontId="23" fillId="0" borderId="0"/>
    <xf numFmtId="0" fontId="23" fillId="0" borderId="0"/>
    <xf numFmtId="0" fontId="23" fillId="0" borderId="0"/>
    <xf numFmtId="0" fontId="23" fillId="0" borderId="0"/>
    <xf numFmtId="0" fontId="23" fillId="8" borderId="5" applyNumberFormat="0" applyFont="0" applyAlignment="0" applyProtection="0"/>
    <xf numFmtId="0" fontId="23" fillId="0" borderId="0"/>
    <xf numFmtId="0" fontId="23" fillId="0" borderId="0"/>
    <xf numFmtId="0" fontId="23" fillId="0" borderId="0"/>
    <xf numFmtId="0" fontId="23" fillId="8" borderId="5" applyNumberFormat="0" applyFont="0" applyAlignment="0" applyProtection="0"/>
    <xf numFmtId="9" fontId="23" fillId="0" borderId="0" applyFont="0" applyFill="0" applyBorder="0" applyAlignment="0" applyProtection="0"/>
    <xf numFmtId="0" fontId="23" fillId="0" borderId="0"/>
    <xf numFmtId="0" fontId="23" fillId="0" borderId="0"/>
    <xf numFmtId="0" fontId="23" fillId="0" borderId="0"/>
    <xf numFmtId="0" fontId="23" fillId="8" borderId="5" applyNumberFormat="0" applyFont="0" applyAlignment="0" applyProtection="0"/>
    <xf numFmtId="0" fontId="23" fillId="0" borderId="0"/>
    <xf numFmtId="0" fontId="23" fillId="0" borderId="0"/>
    <xf numFmtId="0" fontId="23" fillId="0" borderId="0"/>
    <xf numFmtId="0" fontId="23" fillId="8" borderId="5" applyNumberFormat="0" applyFont="0" applyAlignment="0" applyProtection="0"/>
    <xf numFmtId="9" fontId="23" fillId="0" borderId="0" applyFont="0" applyFill="0" applyBorder="0" applyAlignment="0" applyProtection="0"/>
    <xf numFmtId="0" fontId="23" fillId="0" borderId="0"/>
    <xf numFmtId="0" fontId="23" fillId="0" borderId="0"/>
    <xf numFmtId="0" fontId="23" fillId="0" borderId="0"/>
    <xf numFmtId="0" fontId="23" fillId="0" borderId="0"/>
    <xf numFmtId="0" fontId="23" fillId="8" borderId="5" applyNumberFormat="0" applyFont="0" applyAlignment="0" applyProtection="0"/>
    <xf numFmtId="0" fontId="23" fillId="0" borderId="0"/>
    <xf numFmtId="0" fontId="23" fillId="0" borderId="0"/>
    <xf numFmtId="0" fontId="23" fillId="0" borderId="0"/>
    <xf numFmtId="0" fontId="23" fillId="8" borderId="5" applyNumberFormat="0" applyFont="0" applyAlignment="0" applyProtection="0"/>
    <xf numFmtId="9" fontId="23" fillId="0" borderId="0" applyFont="0" applyFill="0" applyBorder="0" applyAlignment="0" applyProtection="0"/>
    <xf numFmtId="0" fontId="23" fillId="0" borderId="0"/>
    <xf numFmtId="0" fontId="23" fillId="0" borderId="0"/>
    <xf numFmtId="0" fontId="23" fillId="0" borderId="0"/>
    <xf numFmtId="0" fontId="23" fillId="8" borderId="5" applyNumberFormat="0" applyFont="0" applyAlignment="0" applyProtection="0"/>
    <xf numFmtId="0" fontId="23" fillId="0" borderId="0"/>
    <xf numFmtId="0" fontId="23" fillId="0" borderId="0"/>
    <xf numFmtId="0" fontId="23" fillId="0" borderId="0"/>
    <xf numFmtId="0" fontId="23" fillId="8" borderId="5" applyNumberFormat="0" applyFont="0" applyAlignment="0" applyProtection="0"/>
    <xf numFmtId="9" fontId="23" fillId="0" borderId="0" applyFont="0" applyFill="0" applyBorder="0" applyAlignment="0" applyProtection="0"/>
    <xf numFmtId="0" fontId="23" fillId="0" borderId="0"/>
    <xf numFmtId="0" fontId="23" fillId="0" borderId="0"/>
    <xf numFmtId="0" fontId="23" fillId="0" borderId="0"/>
    <xf numFmtId="0" fontId="23" fillId="0" borderId="0"/>
    <xf numFmtId="0" fontId="23" fillId="8" borderId="5" applyNumberFormat="0" applyFont="0" applyAlignment="0" applyProtection="0"/>
    <xf numFmtId="0" fontId="23" fillId="0" borderId="0"/>
    <xf numFmtId="0" fontId="23" fillId="0" borderId="0"/>
    <xf numFmtId="0" fontId="23" fillId="0" borderId="0"/>
    <xf numFmtId="0" fontId="23" fillId="8" borderId="5" applyNumberFormat="0" applyFont="0" applyAlignment="0" applyProtection="0"/>
    <xf numFmtId="9" fontId="23" fillId="0" borderId="0" applyFont="0" applyFill="0" applyBorder="0" applyAlignment="0" applyProtection="0"/>
    <xf numFmtId="0" fontId="23" fillId="0" borderId="0"/>
    <xf numFmtId="0" fontId="23" fillId="0" borderId="0"/>
    <xf numFmtId="0" fontId="23" fillId="0" borderId="0"/>
    <xf numFmtId="0" fontId="23" fillId="8" borderId="5" applyNumberFormat="0" applyFont="0" applyAlignment="0" applyProtection="0"/>
    <xf numFmtId="0" fontId="23" fillId="0" borderId="0"/>
    <xf numFmtId="0" fontId="23" fillId="0" borderId="0"/>
    <xf numFmtId="0" fontId="23" fillId="0" borderId="0"/>
    <xf numFmtId="0" fontId="23" fillId="8" borderId="5" applyNumberFormat="0" applyFont="0" applyAlignment="0" applyProtection="0"/>
    <xf numFmtId="9" fontId="23" fillId="0" borderId="0" applyFont="0" applyFill="0" applyBorder="0" applyAlignment="0" applyProtection="0"/>
    <xf numFmtId="0" fontId="23" fillId="0" borderId="0"/>
    <xf numFmtId="0" fontId="23" fillId="0" borderId="0"/>
    <xf numFmtId="0" fontId="23" fillId="0" borderId="0"/>
    <xf numFmtId="0" fontId="23" fillId="0" borderId="0"/>
    <xf numFmtId="0" fontId="23" fillId="8" borderId="5" applyNumberFormat="0" applyFont="0" applyAlignment="0" applyProtection="0"/>
    <xf numFmtId="0" fontId="23" fillId="0" borderId="0"/>
    <xf numFmtId="0" fontId="23" fillId="0" borderId="0"/>
    <xf numFmtId="0" fontId="23" fillId="0" borderId="0"/>
    <xf numFmtId="0" fontId="23" fillId="8" borderId="5" applyNumberFormat="0" applyFont="0" applyAlignment="0" applyProtection="0"/>
    <xf numFmtId="9" fontId="23" fillId="0" borderId="0" applyFont="0" applyFill="0" applyBorder="0" applyAlignment="0" applyProtection="0"/>
    <xf numFmtId="0" fontId="23" fillId="0" borderId="0"/>
    <xf numFmtId="0" fontId="23" fillId="0" borderId="0"/>
    <xf numFmtId="0" fontId="23" fillId="0" borderId="0"/>
    <xf numFmtId="0" fontId="23" fillId="8" borderId="5" applyNumberFormat="0" applyFont="0" applyAlignment="0" applyProtection="0"/>
    <xf numFmtId="0" fontId="23" fillId="0" borderId="0"/>
    <xf numFmtId="0" fontId="23" fillId="0" borderId="0"/>
    <xf numFmtId="0" fontId="23" fillId="0" borderId="0"/>
    <xf numFmtId="0" fontId="23" fillId="8" borderId="5" applyNumberFormat="0" applyFont="0" applyAlignment="0" applyProtection="0"/>
    <xf numFmtId="9" fontId="23" fillId="0" borderId="0" applyFont="0" applyFill="0" applyBorder="0" applyAlignment="0" applyProtection="0"/>
    <xf numFmtId="0" fontId="23" fillId="0" borderId="0"/>
    <xf numFmtId="0" fontId="23" fillId="0" borderId="0"/>
    <xf numFmtId="0" fontId="23" fillId="0" borderId="0"/>
    <xf numFmtId="0" fontId="23" fillId="0" borderId="0"/>
    <xf numFmtId="0" fontId="23" fillId="8" borderId="5" applyNumberFormat="0" applyFont="0" applyAlignment="0" applyProtection="0"/>
    <xf numFmtId="0" fontId="23" fillId="0" borderId="0"/>
    <xf numFmtId="0" fontId="23" fillId="0" borderId="0"/>
    <xf numFmtId="0" fontId="23" fillId="0" borderId="0"/>
    <xf numFmtId="0" fontId="23" fillId="8" borderId="5" applyNumberFormat="0" applyFont="0" applyAlignment="0" applyProtection="0"/>
    <xf numFmtId="9" fontId="23" fillId="0" borderId="0" applyFont="0" applyFill="0" applyBorder="0" applyAlignment="0" applyProtection="0"/>
    <xf numFmtId="0" fontId="23" fillId="0" borderId="0"/>
    <xf numFmtId="0" fontId="23" fillId="0" borderId="0"/>
    <xf numFmtId="0" fontId="23" fillId="0" borderId="0"/>
    <xf numFmtId="0" fontId="23" fillId="8" borderId="5" applyNumberFormat="0" applyFont="0" applyAlignment="0" applyProtection="0"/>
    <xf numFmtId="0" fontId="23" fillId="0" borderId="0"/>
    <xf numFmtId="0" fontId="23" fillId="0" borderId="0"/>
    <xf numFmtId="0" fontId="23" fillId="0" borderId="0"/>
    <xf numFmtId="0" fontId="23" fillId="8" borderId="5" applyNumberFormat="0" applyFont="0" applyAlignment="0" applyProtection="0"/>
    <xf numFmtId="9" fontId="23" fillId="0" borderId="0" applyFont="0" applyFill="0" applyBorder="0" applyAlignment="0" applyProtection="0"/>
    <xf numFmtId="0" fontId="23" fillId="0" borderId="0"/>
    <xf numFmtId="0" fontId="23" fillId="0" borderId="0"/>
    <xf numFmtId="0" fontId="23" fillId="0" borderId="0"/>
    <xf numFmtId="0" fontId="23" fillId="0" borderId="0"/>
    <xf numFmtId="0" fontId="23" fillId="8" borderId="5" applyNumberFormat="0" applyFont="0" applyAlignment="0" applyProtection="0"/>
    <xf numFmtId="0" fontId="23" fillId="0" borderId="0"/>
    <xf numFmtId="0" fontId="23" fillId="0" borderId="0"/>
    <xf numFmtId="0" fontId="23" fillId="0" borderId="0"/>
    <xf numFmtId="0" fontId="23" fillId="8" borderId="5" applyNumberFormat="0" applyFont="0" applyAlignment="0" applyProtection="0"/>
    <xf numFmtId="9" fontId="23" fillId="0" borderId="0" applyFont="0" applyFill="0" applyBorder="0" applyAlignment="0" applyProtection="0"/>
    <xf numFmtId="0" fontId="23" fillId="0" borderId="0"/>
    <xf numFmtId="0" fontId="23" fillId="0" borderId="0"/>
    <xf numFmtId="0" fontId="23" fillId="0" borderId="0"/>
    <xf numFmtId="0" fontId="23" fillId="8" borderId="5" applyNumberFormat="0" applyFont="0" applyAlignment="0" applyProtection="0"/>
    <xf numFmtId="0" fontId="23" fillId="0" borderId="0"/>
    <xf numFmtId="0" fontId="23" fillId="0" borderId="0"/>
    <xf numFmtId="0" fontId="23" fillId="0" borderId="0"/>
    <xf numFmtId="0" fontId="23" fillId="8" borderId="5" applyNumberFormat="0" applyFont="0" applyAlignment="0" applyProtection="0"/>
    <xf numFmtId="9" fontId="23" fillId="0" borderId="0" applyFont="0" applyFill="0" applyBorder="0" applyAlignment="0" applyProtection="0"/>
    <xf numFmtId="0" fontId="23" fillId="0" borderId="0"/>
    <xf numFmtId="0" fontId="23" fillId="0" borderId="0"/>
    <xf numFmtId="0" fontId="23" fillId="0" borderId="0"/>
    <xf numFmtId="0" fontId="23" fillId="0" borderId="0"/>
    <xf numFmtId="0" fontId="23" fillId="8" borderId="5" applyNumberFormat="0" applyFont="0" applyAlignment="0" applyProtection="0"/>
    <xf numFmtId="0" fontId="23" fillId="0" borderId="0"/>
    <xf numFmtId="0" fontId="23" fillId="0" borderId="0"/>
    <xf numFmtId="0" fontId="23" fillId="0" borderId="0"/>
    <xf numFmtId="0" fontId="23" fillId="8" borderId="5" applyNumberFormat="0" applyFont="0" applyAlignment="0" applyProtection="0"/>
    <xf numFmtId="9" fontId="23" fillId="0" borderId="0" applyFont="0" applyFill="0" applyBorder="0" applyAlignment="0" applyProtection="0"/>
    <xf numFmtId="0" fontId="23" fillId="0" borderId="0"/>
    <xf numFmtId="0" fontId="23" fillId="0" borderId="0"/>
    <xf numFmtId="0" fontId="23" fillId="0" borderId="0"/>
    <xf numFmtId="0" fontId="23" fillId="8" borderId="5" applyNumberFormat="0" applyFont="0" applyAlignment="0" applyProtection="0"/>
    <xf numFmtId="0" fontId="23" fillId="0" borderId="0"/>
    <xf numFmtId="0" fontId="23" fillId="0" borderId="0"/>
    <xf numFmtId="0" fontId="23" fillId="0" borderId="0"/>
    <xf numFmtId="0" fontId="23" fillId="8" borderId="5" applyNumberFormat="0" applyFont="0" applyAlignment="0" applyProtection="0"/>
    <xf numFmtId="9" fontId="23" fillId="0" borderId="0" applyFont="0" applyFill="0" applyBorder="0" applyAlignment="0" applyProtection="0"/>
    <xf numFmtId="0" fontId="23" fillId="0" borderId="0"/>
    <xf numFmtId="0" fontId="23" fillId="0" borderId="0"/>
    <xf numFmtId="0" fontId="23" fillId="0" borderId="0"/>
    <xf numFmtId="0" fontId="23" fillId="0" borderId="0"/>
    <xf numFmtId="0" fontId="23" fillId="8" borderId="5" applyNumberFormat="0" applyFont="0" applyAlignment="0" applyProtection="0"/>
    <xf numFmtId="0" fontId="23" fillId="0" borderId="0"/>
    <xf numFmtId="0" fontId="23" fillId="0" borderId="0"/>
    <xf numFmtId="0" fontId="23" fillId="0" borderId="0"/>
    <xf numFmtId="0" fontId="23" fillId="8" borderId="5" applyNumberFormat="0" applyFont="0" applyAlignment="0" applyProtection="0"/>
    <xf numFmtId="9" fontId="23" fillId="0" borderId="0" applyFont="0" applyFill="0" applyBorder="0" applyAlignment="0" applyProtection="0"/>
    <xf numFmtId="0" fontId="23" fillId="0" borderId="0"/>
    <xf numFmtId="0" fontId="23" fillId="0" borderId="0"/>
    <xf numFmtId="0" fontId="23" fillId="0" borderId="0"/>
    <xf numFmtId="0" fontId="23" fillId="8" borderId="5" applyNumberFormat="0" applyFont="0" applyAlignment="0" applyProtection="0"/>
    <xf numFmtId="0" fontId="23" fillId="0" borderId="0"/>
    <xf numFmtId="0" fontId="23" fillId="0" borderId="0"/>
    <xf numFmtId="0" fontId="23" fillId="0" borderId="0"/>
    <xf numFmtId="0" fontId="23" fillId="8" borderId="5" applyNumberFormat="0" applyFont="0" applyAlignment="0" applyProtection="0"/>
    <xf numFmtId="9" fontId="23" fillId="0" borderId="0" applyFont="0" applyFill="0" applyBorder="0" applyAlignment="0" applyProtection="0"/>
    <xf numFmtId="0" fontId="23" fillId="0" borderId="0"/>
    <xf numFmtId="0" fontId="23" fillId="0" borderId="0"/>
    <xf numFmtId="0" fontId="23" fillId="0" borderId="0"/>
    <xf numFmtId="0" fontId="23" fillId="0" borderId="0"/>
    <xf numFmtId="0" fontId="23" fillId="8" borderId="5" applyNumberFormat="0" applyFont="0" applyAlignment="0" applyProtection="0"/>
    <xf numFmtId="0" fontId="23" fillId="0" borderId="0"/>
    <xf numFmtId="0" fontId="23" fillId="0" borderId="0"/>
    <xf numFmtId="0" fontId="23" fillId="0" borderId="0"/>
    <xf numFmtId="0" fontId="23" fillId="8" borderId="5" applyNumberFormat="0" applyFont="0" applyAlignment="0" applyProtection="0"/>
    <xf numFmtId="9" fontId="23" fillId="0" borderId="0" applyFont="0" applyFill="0" applyBorder="0" applyAlignment="0" applyProtection="0"/>
    <xf numFmtId="0" fontId="23" fillId="0" borderId="0"/>
    <xf numFmtId="0" fontId="23" fillId="0" borderId="0"/>
    <xf numFmtId="0" fontId="23" fillId="0" borderId="0"/>
    <xf numFmtId="0" fontId="23" fillId="8" borderId="5" applyNumberFormat="0" applyFont="0" applyAlignment="0" applyProtection="0"/>
    <xf numFmtId="0" fontId="23" fillId="0" borderId="0"/>
    <xf numFmtId="0" fontId="23" fillId="0" borderId="0"/>
    <xf numFmtId="0" fontId="23" fillId="0" borderId="0"/>
    <xf numFmtId="0" fontId="23" fillId="8" borderId="5" applyNumberFormat="0" applyFont="0" applyAlignment="0" applyProtection="0"/>
    <xf numFmtId="9" fontId="23" fillId="0" borderId="0" applyFont="0" applyFill="0" applyBorder="0" applyAlignment="0" applyProtection="0"/>
    <xf numFmtId="0" fontId="23" fillId="0" borderId="0"/>
    <xf numFmtId="0" fontId="23" fillId="0" borderId="0"/>
    <xf numFmtId="0" fontId="23" fillId="0" borderId="0"/>
    <xf numFmtId="0" fontId="23" fillId="0" borderId="0"/>
    <xf numFmtId="0" fontId="23" fillId="8" borderId="5" applyNumberFormat="0" applyFont="0" applyAlignment="0" applyProtection="0"/>
    <xf numFmtId="0" fontId="23" fillId="0" borderId="0"/>
    <xf numFmtId="0" fontId="23" fillId="0" borderId="0"/>
    <xf numFmtId="0" fontId="23" fillId="0" borderId="0"/>
    <xf numFmtId="0" fontId="23" fillId="8" borderId="5" applyNumberFormat="0" applyFont="0" applyAlignment="0" applyProtection="0"/>
    <xf numFmtId="9" fontId="23" fillId="0" borderId="0" applyFont="0" applyFill="0" applyBorder="0" applyAlignment="0" applyProtection="0"/>
    <xf numFmtId="0" fontId="23" fillId="0" borderId="0"/>
    <xf numFmtId="0" fontId="23" fillId="0" borderId="0"/>
    <xf numFmtId="0" fontId="23" fillId="0" borderId="0"/>
    <xf numFmtId="0" fontId="23" fillId="8" borderId="5" applyNumberFormat="0" applyFont="0" applyAlignment="0" applyProtection="0"/>
    <xf numFmtId="0" fontId="23" fillId="0" borderId="0"/>
    <xf numFmtId="0" fontId="23" fillId="0" borderId="0"/>
    <xf numFmtId="0" fontId="23" fillId="0" borderId="0"/>
    <xf numFmtId="0" fontId="23" fillId="8" borderId="5" applyNumberFormat="0" applyFont="0" applyAlignment="0" applyProtection="0"/>
    <xf numFmtId="9" fontId="23" fillId="0" borderId="0" applyFont="0" applyFill="0" applyBorder="0" applyAlignment="0" applyProtection="0"/>
    <xf numFmtId="0" fontId="23" fillId="0" borderId="0"/>
    <xf numFmtId="0" fontId="23" fillId="0" borderId="0"/>
    <xf numFmtId="0" fontId="23" fillId="0" borderId="0"/>
    <xf numFmtId="0" fontId="23" fillId="0" borderId="0"/>
    <xf numFmtId="0" fontId="23" fillId="8" borderId="5" applyNumberFormat="0" applyFont="0" applyAlignment="0" applyProtection="0"/>
    <xf numFmtId="0" fontId="23" fillId="0" borderId="0"/>
    <xf numFmtId="0" fontId="23" fillId="0" borderId="0"/>
    <xf numFmtId="0" fontId="23" fillId="0" borderId="0"/>
    <xf numFmtId="0" fontId="23" fillId="8" borderId="5" applyNumberFormat="0" applyFont="0" applyAlignment="0" applyProtection="0"/>
    <xf numFmtId="9" fontId="23" fillId="0" borderId="0" applyFont="0" applyFill="0" applyBorder="0" applyAlignment="0" applyProtection="0"/>
    <xf numFmtId="0" fontId="23" fillId="0" borderId="0"/>
    <xf numFmtId="0" fontId="23" fillId="0" borderId="0"/>
    <xf numFmtId="0" fontId="23" fillId="0" borderId="0"/>
    <xf numFmtId="0" fontId="23" fillId="8" borderId="5" applyNumberFormat="0" applyFont="0" applyAlignment="0" applyProtection="0"/>
    <xf numFmtId="0" fontId="23" fillId="0" borderId="0"/>
    <xf numFmtId="0" fontId="23" fillId="0" borderId="0"/>
    <xf numFmtId="0" fontId="23" fillId="0" borderId="0"/>
    <xf numFmtId="0" fontId="23" fillId="8" borderId="5" applyNumberFormat="0" applyFont="0" applyAlignment="0" applyProtection="0"/>
    <xf numFmtId="9" fontId="23" fillId="0" borderId="0" applyFont="0" applyFill="0" applyBorder="0" applyAlignment="0" applyProtection="0"/>
    <xf numFmtId="0" fontId="23" fillId="0" borderId="0"/>
    <xf numFmtId="0" fontId="23" fillId="0" borderId="0"/>
    <xf numFmtId="0" fontId="23" fillId="0" borderId="0"/>
    <xf numFmtId="0" fontId="23" fillId="0" borderId="0"/>
    <xf numFmtId="0" fontId="23" fillId="8" borderId="5" applyNumberFormat="0" applyFont="0" applyAlignment="0" applyProtection="0"/>
    <xf numFmtId="0" fontId="23" fillId="0" borderId="0"/>
    <xf numFmtId="0" fontId="23" fillId="0" borderId="0"/>
    <xf numFmtId="0" fontId="23" fillId="0" borderId="0"/>
    <xf numFmtId="0" fontId="23" fillId="8" borderId="5" applyNumberFormat="0" applyFont="0" applyAlignment="0" applyProtection="0"/>
    <xf numFmtId="9" fontId="23" fillId="0" borderId="0" applyFont="0" applyFill="0" applyBorder="0" applyAlignment="0" applyProtection="0"/>
    <xf numFmtId="0" fontId="23" fillId="0" borderId="0"/>
    <xf numFmtId="0" fontId="23" fillId="0" borderId="0"/>
    <xf numFmtId="0" fontId="23" fillId="0" borderId="0"/>
    <xf numFmtId="0" fontId="23" fillId="8" borderId="5" applyNumberFormat="0" applyFont="0" applyAlignment="0" applyProtection="0"/>
    <xf numFmtId="0" fontId="23" fillId="0" borderId="0"/>
    <xf numFmtId="0" fontId="23" fillId="0" borderId="0"/>
    <xf numFmtId="0" fontId="23" fillId="0" borderId="0"/>
    <xf numFmtId="0" fontId="23" fillId="8" borderId="5" applyNumberFormat="0" applyFont="0" applyAlignment="0" applyProtection="0"/>
    <xf numFmtId="9" fontId="23" fillId="0" borderId="0" applyFont="0" applyFill="0" applyBorder="0" applyAlignment="0" applyProtection="0"/>
    <xf numFmtId="0" fontId="23" fillId="0" borderId="0"/>
    <xf numFmtId="0" fontId="23" fillId="0" borderId="0"/>
    <xf numFmtId="0" fontId="23" fillId="0" borderId="0"/>
    <xf numFmtId="0" fontId="23" fillId="0" borderId="0"/>
    <xf numFmtId="0" fontId="23" fillId="8" borderId="5" applyNumberFormat="0" applyFont="0" applyAlignment="0" applyProtection="0"/>
    <xf numFmtId="0" fontId="23" fillId="0" borderId="0"/>
    <xf numFmtId="0" fontId="23" fillId="0" borderId="0"/>
    <xf numFmtId="0" fontId="23" fillId="0" borderId="0"/>
    <xf numFmtId="0" fontId="23" fillId="8" borderId="5" applyNumberFormat="0" applyFont="0" applyAlignment="0" applyProtection="0"/>
    <xf numFmtId="9" fontId="23" fillId="0" borderId="0" applyFont="0" applyFill="0" applyBorder="0" applyAlignment="0" applyProtection="0"/>
    <xf numFmtId="0" fontId="23" fillId="0" borderId="0"/>
    <xf numFmtId="0" fontId="23" fillId="0" borderId="0"/>
    <xf numFmtId="0" fontId="23" fillId="0" borderId="0"/>
    <xf numFmtId="0" fontId="23" fillId="8" borderId="5" applyNumberFormat="0" applyFont="0" applyAlignment="0" applyProtection="0"/>
    <xf numFmtId="0" fontId="23" fillId="0" borderId="0"/>
    <xf numFmtId="0" fontId="23" fillId="0" borderId="0"/>
    <xf numFmtId="0" fontId="23" fillId="0" borderId="0"/>
    <xf numFmtId="0" fontId="23" fillId="8" borderId="5" applyNumberFormat="0" applyFont="0" applyAlignment="0" applyProtection="0"/>
    <xf numFmtId="9" fontId="23" fillId="0" borderId="0" applyFont="0" applyFill="0" applyBorder="0" applyAlignment="0" applyProtection="0"/>
    <xf numFmtId="0" fontId="23" fillId="0" borderId="0"/>
    <xf numFmtId="0" fontId="23" fillId="0" borderId="0"/>
    <xf numFmtId="0" fontId="23" fillId="0" borderId="0"/>
    <xf numFmtId="0" fontId="23" fillId="0" borderId="0"/>
    <xf numFmtId="0" fontId="23" fillId="8" borderId="5" applyNumberFormat="0" applyFont="0" applyAlignment="0" applyProtection="0"/>
    <xf numFmtId="0" fontId="23" fillId="0" borderId="0"/>
    <xf numFmtId="0" fontId="23" fillId="0" borderId="0"/>
    <xf numFmtId="0" fontId="23" fillId="0" borderId="0"/>
    <xf numFmtId="0" fontId="23" fillId="8" borderId="5" applyNumberFormat="0" applyFont="0" applyAlignment="0" applyProtection="0"/>
    <xf numFmtId="9" fontId="23" fillId="0" borderId="0" applyFont="0" applyFill="0" applyBorder="0" applyAlignment="0" applyProtection="0"/>
    <xf numFmtId="0" fontId="23" fillId="0" borderId="0"/>
    <xf numFmtId="0" fontId="23" fillId="0" borderId="0"/>
    <xf numFmtId="0" fontId="23" fillId="0" borderId="0"/>
    <xf numFmtId="0" fontId="23" fillId="8" borderId="5" applyNumberFormat="0" applyFont="0" applyAlignment="0" applyProtection="0"/>
    <xf numFmtId="0" fontId="23" fillId="0" borderId="0"/>
    <xf numFmtId="0" fontId="23" fillId="0" borderId="0"/>
    <xf numFmtId="0" fontId="23" fillId="0" borderId="0"/>
    <xf numFmtId="0" fontId="23" fillId="8" borderId="5" applyNumberFormat="0" applyFont="0" applyAlignment="0" applyProtection="0"/>
    <xf numFmtId="9" fontId="23" fillId="0" borderId="0" applyFont="0" applyFill="0" applyBorder="0" applyAlignment="0" applyProtection="0"/>
    <xf numFmtId="0" fontId="23" fillId="0" borderId="0"/>
    <xf numFmtId="0" fontId="23" fillId="0" borderId="0"/>
    <xf numFmtId="0" fontId="23" fillId="0" borderId="0"/>
    <xf numFmtId="0" fontId="23" fillId="0" borderId="0"/>
    <xf numFmtId="0" fontId="23" fillId="8" borderId="5" applyNumberFormat="0" applyFont="0" applyAlignment="0" applyProtection="0"/>
    <xf numFmtId="0" fontId="23" fillId="0" borderId="0"/>
    <xf numFmtId="0" fontId="23" fillId="0" borderId="0"/>
    <xf numFmtId="0" fontId="23" fillId="0" borderId="0"/>
    <xf numFmtId="0" fontId="23" fillId="8" borderId="5" applyNumberFormat="0" applyFont="0" applyAlignment="0" applyProtection="0"/>
    <xf numFmtId="9" fontId="23" fillId="0" borderId="0" applyFont="0" applyFill="0" applyBorder="0" applyAlignment="0" applyProtection="0"/>
    <xf numFmtId="0" fontId="23" fillId="0" borderId="0"/>
    <xf numFmtId="0" fontId="23" fillId="0" borderId="0"/>
    <xf numFmtId="0" fontId="23" fillId="0" borderId="0"/>
    <xf numFmtId="0" fontId="23" fillId="8" borderId="5" applyNumberFormat="0" applyFont="0" applyAlignment="0" applyProtection="0"/>
    <xf numFmtId="0" fontId="23" fillId="0" borderId="0"/>
    <xf numFmtId="0" fontId="23" fillId="0" borderId="0"/>
    <xf numFmtId="0" fontId="23" fillId="0" borderId="0"/>
    <xf numFmtId="0" fontId="23" fillId="8" borderId="5" applyNumberFormat="0" applyFont="0" applyAlignment="0" applyProtection="0"/>
    <xf numFmtId="9" fontId="23" fillId="0" borderId="0" applyFont="0" applyFill="0" applyBorder="0" applyAlignment="0" applyProtection="0"/>
    <xf numFmtId="0" fontId="23" fillId="0" borderId="0"/>
    <xf numFmtId="0" fontId="23" fillId="0" borderId="0"/>
    <xf numFmtId="0" fontId="23" fillId="0" borderId="0"/>
    <xf numFmtId="0" fontId="23" fillId="0" borderId="0"/>
    <xf numFmtId="0" fontId="23" fillId="8" borderId="5" applyNumberFormat="0" applyFont="0" applyAlignment="0" applyProtection="0"/>
    <xf numFmtId="0" fontId="23" fillId="0" borderId="0"/>
    <xf numFmtId="0" fontId="23" fillId="0" borderId="0"/>
    <xf numFmtId="0" fontId="23" fillId="0" borderId="0"/>
    <xf numFmtId="0" fontId="23" fillId="8" borderId="5" applyNumberFormat="0" applyFont="0" applyAlignment="0" applyProtection="0"/>
    <xf numFmtId="9" fontId="23" fillId="0" borderId="0" applyFont="0" applyFill="0" applyBorder="0" applyAlignment="0" applyProtection="0"/>
    <xf numFmtId="0" fontId="23" fillId="0" borderId="0"/>
    <xf numFmtId="0" fontId="23" fillId="0" borderId="0"/>
    <xf numFmtId="0" fontId="23" fillId="0" borderId="0"/>
    <xf numFmtId="0" fontId="23" fillId="8" borderId="5" applyNumberFormat="0" applyFont="0" applyAlignment="0" applyProtection="0"/>
    <xf numFmtId="0" fontId="23" fillId="0" borderId="0"/>
    <xf numFmtId="0" fontId="23" fillId="0" borderId="0"/>
    <xf numFmtId="0" fontId="23" fillId="0" borderId="0"/>
    <xf numFmtId="0" fontId="23" fillId="8" borderId="5" applyNumberFormat="0" applyFont="0" applyAlignment="0" applyProtection="0"/>
    <xf numFmtId="9" fontId="23" fillId="0" borderId="0" applyFont="0" applyFill="0" applyBorder="0" applyAlignment="0" applyProtection="0"/>
    <xf numFmtId="0" fontId="23" fillId="0" borderId="0"/>
    <xf numFmtId="0" fontId="23" fillId="0" borderId="0"/>
    <xf numFmtId="0" fontId="23" fillId="0" borderId="0"/>
    <xf numFmtId="0" fontId="23" fillId="0" borderId="0"/>
    <xf numFmtId="0" fontId="23" fillId="8" borderId="5" applyNumberFormat="0" applyFont="0" applyAlignment="0" applyProtection="0"/>
    <xf numFmtId="0" fontId="23" fillId="0" borderId="0"/>
    <xf numFmtId="0" fontId="23" fillId="0" borderId="0"/>
    <xf numFmtId="0" fontId="23" fillId="0" borderId="0"/>
    <xf numFmtId="0" fontId="23" fillId="8" borderId="5" applyNumberFormat="0" applyFont="0" applyAlignment="0" applyProtection="0"/>
    <xf numFmtId="9" fontId="23" fillId="0" borderId="0" applyFont="0" applyFill="0" applyBorder="0" applyAlignment="0" applyProtection="0"/>
    <xf numFmtId="0" fontId="22" fillId="0" borderId="0"/>
    <xf numFmtId="0" fontId="22" fillId="0" borderId="0"/>
    <xf numFmtId="0" fontId="22" fillId="0" borderId="0"/>
    <xf numFmtId="0" fontId="22" fillId="8" borderId="5" applyNumberFormat="0" applyFont="0" applyAlignment="0" applyProtection="0"/>
    <xf numFmtId="0" fontId="22" fillId="0" borderId="0"/>
    <xf numFmtId="0" fontId="22" fillId="0" borderId="0"/>
    <xf numFmtId="0" fontId="22" fillId="0" borderId="0"/>
    <xf numFmtId="0" fontId="22" fillId="8" borderId="5" applyNumberFormat="0" applyFont="0" applyAlignment="0" applyProtection="0"/>
    <xf numFmtId="9" fontId="22" fillId="0" borderId="0" applyFont="0" applyFill="0" applyBorder="0" applyAlignment="0" applyProtection="0"/>
    <xf numFmtId="0" fontId="22" fillId="0" borderId="0"/>
    <xf numFmtId="0" fontId="22" fillId="0" borderId="0"/>
    <xf numFmtId="0" fontId="22" fillId="0" borderId="0"/>
    <xf numFmtId="0" fontId="22" fillId="0" borderId="0"/>
    <xf numFmtId="0" fontId="22" fillId="8" borderId="5" applyNumberFormat="0" applyFont="0" applyAlignment="0" applyProtection="0"/>
    <xf numFmtId="0" fontId="22" fillId="0" borderId="0"/>
    <xf numFmtId="0" fontId="22" fillId="0" borderId="0"/>
    <xf numFmtId="0" fontId="22" fillId="0" borderId="0"/>
    <xf numFmtId="0" fontId="22" fillId="8" borderId="5" applyNumberFormat="0" applyFont="0" applyAlignment="0" applyProtection="0"/>
    <xf numFmtId="9" fontId="22" fillId="0" borderId="0" applyFont="0" applyFill="0" applyBorder="0" applyAlignment="0" applyProtection="0"/>
    <xf numFmtId="0" fontId="22" fillId="0" borderId="0"/>
    <xf numFmtId="0" fontId="22" fillId="0" borderId="0"/>
    <xf numFmtId="0" fontId="22" fillId="0" borderId="0"/>
    <xf numFmtId="0" fontId="22" fillId="8" borderId="5" applyNumberFormat="0" applyFont="0" applyAlignment="0" applyProtection="0"/>
    <xf numFmtId="0" fontId="22" fillId="0" borderId="0"/>
    <xf numFmtId="0" fontId="22" fillId="0" borderId="0"/>
    <xf numFmtId="0" fontId="22" fillId="0" borderId="0"/>
    <xf numFmtId="0" fontId="22" fillId="8" borderId="5" applyNumberFormat="0" applyFont="0" applyAlignment="0" applyProtection="0"/>
    <xf numFmtId="9" fontId="22" fillId="0" borderId="0" applyFont="0" applyFill="0" applyBorder="0" applyAlignment="0" applyProtection="0"/>
    <xf numFmtId="0" fontId="22" fillId="0" borderId="0"/>
    <xf numFmtId="0" fontId="22" fillId="0" borderId="0"/>
    <xf numFmtId="0" fontId="22" fillId="0" borderId="0"/>
    <xf numFmtId="0" fontId="22" fillId="0" borderId="0"/>
    <xf numFmtId="0" fontId="22" fillId="8" borderId="5" applyNumberFormat="0" applyFont="0" applyAlignment="0" applyProtection="0"/>
    <xf numFmtId="0" fontId="22" fillId="0" borderId="0"/>
    <xf numFmtId="0" fontId="22" fillId="0" borderId="0"/>
    <xf numFmtId="0" fontId="22" fillId="0" borderId="0"/>
    <xf numFmtId="0" fontId="22" fillId="8" borderId="5" applyNumberFormat="0" applyFont="0" applyAlignment="0" applyProtection="0"/>
    <xf numFmtId="9" fontId="22" fillId="0" borderId="0" applyFont="0" applyFill="0" applyBorder="0" applyAlignment="0" applyProtection="0"/>
    <xf numFmtId="0" fontId="22" fillId="0" borderId="0"/>
    <xf numFmtId="0" fontId="22" fillId="0" borderId="0"/>
    <xf numFmtId="0" fontId="22" fillId="0" borderId="0"/>
    <xf numFmtId="0" fontId="22" fillId="8" borderId="5" applyNumberFormat="0" applyFont="0" applyAlignment="0" applyProtection="0"/>
    <xf numFmtId="0" fontId="22" fillId="0" borderId="0"/>
    <xf numFmtId="0" fontId="22" fillId="0" borderId="0"/>
    <xf numFmtId="0" fontId="22" fillId="0" borderId="0"/>
    <xf numFmtId="0" fontId="22" fillId="8" borderId="5" applyNumberFormat="0" applyFont="0" applyAlignment="0" applyProtection="0"/>
    <xf numFmtId="9" fontId="22" fillId="0" borderId="0" applyFont="0" applyFill="0" applyBorder="0" applyAlignment="0" applyProtection="0"/>
    <xf numFmtId="0" fontId="22" fillId="0" borderId="0"/>
    <xf numFmtId="0" fontId="22" fillId="0" borderId="0"/>
    <xf numFmtId="0" fontId="22" fillId="0" borderId="0"/>
    <xf numFmtId="0" fontId="22" fillId="0" borderId="0"/>
    <xf numFmtId="0" fontId="22" fillId="8" borderId="5" applyNumberFormat="0" applyFont="0" applyAlignment="0" applyProtection="0"/>
    <xf numFmtId="0" fontId="22" fillId="0" borderId="0"/>
    <xf numFmtId="0" fontId="22" fillId="0" borderId="0"/>
    <xf numFmtId="0" fontId="22" fillId="0" borderId="0"/>
    <xf numFmtId="0" fontId="22" fillId="8" borderId="5" applyNumberFormat="0" applyFont="0" applyAlignment="0" applyProtection="0"/>
    <xf numFmtId="9" fontId="22" fillId="0" borderId="0" applyFont="0" applyFill="0" applyBorder="0" applyAlignment="0" applyProtection="0"/>
    <xf numFmtId="0" fontId="22" fillId="0" borderId="0"/>
    <xf numFmtId="0" fontId="22" fillId="0" borderId="0"/>
    <xf numFmtId="0" fontId="22" fillId="0" borderId="0"/>
    <xf numFmtId="0" fontId="22" fillId="8" borderId="5" applyNumberFormat="0" applyFont="0" applyAlignment="0" applyProtection="0"/>
    <xf numFmtId="0" fontId="22" fillId="0" borderId="0"/>
    <xf numFmtId="0" fontId="22" fillId="0" borderId="0"/>
    <xf numFmtId="0" fontId="22" fillId="0" borderId="0"/>
    <xf numFmtId="0" fontId="22" fillId="8" borderId="5" applyNumberFormat="0" applyFont="0" applyAlignment="0" applyProtection="0"/>
    <xf numFmtId="9" fontId="22" fillId="0" borderId="0" applyFont="0" applyFill="0" applyBorder="0" applyAlignment="0" applyProtection="0"/>
    <xf numFmtId="0" fontId="22" fillId="0" borderId="0"/>
    <xf numFmtId="0" fontId="22" fillId="0" borderId="0"/>
    <xf numFmtId="0" fontId="22" fillId="0" borderId="0"/>
    <xf numFmtId="0" fontId="22" fillId="0" borderId="0"/>
    <xf numFmtId="0" fontId="22" fillId="8" borderId="5" applyNumberFormat="0" applyFont="0" applyAlignment="0" applyProtection="0"/>
    <xf numFmtId="0" fontId="22" fillId="0" borderId="0"/>
    <xf numFmtId="0" fontId="22" fillId="0" borderId="0"/>
    <xf numFmtId="0" fontId="22" fillId="0" borderId="0"/>
    <xf numFmtId="0" fontId="22" fillId="8" borderId="5" applyNumberFormat="0" applyFont="0" applyAlignment="0" applyProtection="0"/>
    <xf numFmtId="9" fontId="22" fillId="0" borderId="0" applyFont="0" applyFill="0" applyBorder="0" applyAlignment="0" applyProtection="0"/>
    <xf numFmtId="0" fontId="22" fillId="0" borderId="0"/>
    <xf numFmtId="0" fontId="22" fillId="0" borderId="0"/>
    <xf numFmtId="0" fontId="22" fillId="0" borderId="0"/>
    <xf numFmtId="0" fontId="22" fillId="8" borderId="5" applyNumberFormat="0" applyFont="0" applyAlignment="0" applyProtection="0"/>
    <xf numFmtId="0" fontId="22" fillId="0" borderId="0"/>
    <xf numFmtId="0" fontId="22" fillId="0" borderId="0"/>
    <xf numFmtId="0" fontId="22" fillId="0" borderId="0"/>
    <xf numFmtId="0" fontId="22" fillId="8" borderId="5" applyNumberFormat="0" applyFont="0" applyAlignment="0" applyProtection="0"/>
    <xf numFmtId="9" fontId="22" fillId="0" borderId="0" applyFont="0" applyFill="0" applyBorder="0" applyAlignment="0" applyProtection="0"/>
    <xf numFmtId="0" fontId="22" fillId="0" borderId="0"/>
    <xf numFmtId="0" fontId="22" fillId="0" borderId="0"/>
    <xf numFmtId="0" fontId="22" fillId="0" borderId="0"/>
    <xf numFmtId="0" fontId="22" fillId="0" borderId="0"/>
    <xf numFmtId="0" fontId="22" fillId="8" borderId="5" applyNumberFormat="0" applyFont="0" applyAlignment="0" applyProtection="0"/>
    <xf numFmtId="0" fontId="22" fillId="0" borderId="0"/>
    <xf numFmtId="0" fontId="22" fillId="0" borderId="0"/>
    <xf numFmtId="0" fontId="22" fillId="0" borderId="0"/>
    <xf numFmtId="0" fontId="22" fillId="8" borderId="5" applyNumberFormat="0" applyFont="0" applyAlignment="0" applyProtection="0"/>
    <xf numFmtId="9" fontId="22" fillId="0" borderId="0" applyFont="0" applyFill="0" applyBorder="0" applyAlignment="0" applyProtection="0"/>
    <xf numFmtId="0" fontId="22" fillId="0" borderId="0"/>
    <xf numFmtId="0" fontId="22" fillId="0" borderId="0"/>
    <xf numFmtId="0" fontId="22" fillId="0" borderId="0"/>
    <xf numFmtId="0" fontId="22" fillId="8" borderId="5" applyNumberFormat="0" applyFont="0" applyAlignment="0" applyProtection="0"/>
    <xf numFmtId="0" fontId="22" fillId="0" borderId="0"/>
    <xf numFmtId="0" fontId="22" fillId="0" borderId="0"/>
    <xf numFmtId="0" fontId="22" fillId="0" borderId="0"/>
    <xf numFmtId="0" fontId="22" fillId="8" borderId="5" applyNumberFormat="0" applyFont="0" applyAlignment="0" applyProtection="0"/>
    <xf numFmtId="9" fontId="22" fillId="0" borderId="0" applyFont="0" applyFill="0" applyBorder="0" applyAlignment="0" applyProtection="0"/>
    <xf numFmtId="0" fontId="22" fillId="0" borderId="0"/>
    <xf numFmtId="0" fontId="22" fillId="0" borderId="0"/>
    <xf numFmtId="0" fontId="22" fillId="0" borderId="0"/>
    <xf numFmtId="0" fontId="22" fillId="0" borderId="0"/>
    <xf numFmtId="0" fontId="22" fillId="8" borderId="5" applyNumberFormat="0" applyFont="0" applyAlignment="0" applyProtection="0"/>
    <xf numFmtId="0" fontId="22" fillId="0" borderId="0"/>
    <xf numFmtId="0" fontId="22" fillId="0" borderId="0"/>
    <xf numFmtId="0" fontId="22" fillId="0" borderId="0"/>
    <xf numFmtId="0" fontId="22" fillId="8" borderId="5" applyNumberFormat="0" applyFont="0" applyAlignment="0" applyProtection="0"/>
    <xf numFmtId="9" fontId="22" fillId="0" borderId="0" applyFont="0" applyFill="0" applyBorder="0" applyAlignment="0" applyProtection="0"/>
    <xf numFmtId="0" fontId="22" fillId="0" borderId="0"/>
    <xf numFmtId="0" fontId="22" fillId="0" borderId="0"/>
    <xf numFmtId="0" fontId="22" fillId="0" borderId="0"/>
    <xf numFmtId="0" fontId="22" fillId="8" borderId="5" applyNumberFormat="0" applyFont="0" applyAlignment="0" applyProtection="0"/>
    <xf numFmtId="0" fontId="22" fillId="0" borderId="0"/>
    <xf numFmtId="0" fontId="22" fillId="0" borderId="0"/>
    <xf numFmtId="0" fontId="22" fillId="0" borderId="0"/>
    <xf numFmtId="0" fontId="22" fillId="8" borderId="5" applyNumberFormat="0" applyFont="0" applyAlignment="0" applyProtection="0"/>
    <xf numFmtId="9" fontId="22" fillId="0" borderId="0" applyFont="0" applyFill="0" applyBorder="0" applyAlignment="0" applyProtection="0"/>
    <xf numFmtId="0" fontId="22" fillId="0" borderId="0"/>
    <xf numFmtId="0" fontId="22" fillId="0" borderId="0"/>
    <xf numFmtId="0" fontId="22" fillId="0" borderId="0"/>
    <xf numFmtId="0" fontId="22" fillId="0" borderId="0"/>
    <xf numFmtId="0" fontId="22" fillId="8" borderId="5" applyNumberFormat="0" applyFont="0" applyAlignment="0" applyProtection="0"/>
    <xf numFmtId="0" fontId="22" fillId="0" borderId="0"/>
    <xf numFmtId="0" fontId="22" fillId="0" borderId="0"/>
    <xf numFmtId="0" fontId="22" fillId="0" borderId="0"/>
    <xf numFmtId="0" fontId="22" fillId="8" borderId="5" applyNumberFormat="0" applyFont="0" applyAlignment="0" applyProtection="0"/>
    <xf numFmtId="9" fontId="22" fillId="0" borderId="0" applyFont="0" applyFill="0" applyBorder="0" applyAlignment="0" applyProtection="0"/>
    <xf numFmtId="0" fontId="22" fillId="0" borderId="0"/>
    <xf numFmtId="0" fontId="22" fillId="0" borderId="0"/>
    <xf numFmtId="0" fontId="22" fillId="0" borderId="0"/>
    <xf numFmtId="0" fontId="22" fillId="8" borderId="5" applyNumberFormat="0" applyFont="0" applyAlignment="0" applyProtection="0"/>
    <xf numFmtId="0" fontId="22" fillId="0" borderId="0"/>
    <xf numFmtId="0" fontId="22" fillId="0" borderId="0"/>
    <xf numFmtId="0" fontId="22" fillId="0" borderId="0"/>
    <xf numFmtId="0" fontId="22" fillId="8" borderId="5" applyNumberFormat="0" applyFont="0" applyAlignment="0" applyProtection="0"/>
    <xf numFmtId="9" fontId="22" fillId="0" borderId="0" applyFont="0" applyFill="0" applyBorder="0" applyAlignment="0" applyProtection="0"/>
    <xf numFmtId="0" fontId="22" fillId="0" borderId="0"/>
    <xf numFmtId="0" fontId="22" fillId="0" borderId="0"/>
    <xf numFmtId="0" fontId="22" fillId="0" borderId="0"/>
    <xf numFmtId="0" fontId="22" fillId="0" borderId="0"/>
    <xf numFmtId="0" fontId="22" fillId="8" borderId="5" applyNumberFormat="0" applyFont="0" applyAlignment="0" applyProtection="0"/>
    <xf numFmtId="0" fontId="22" fillId="0" borderId="0"/>
    <xf numFmtId="0" fontId="22" fillId="0" borderId="0"/>
    <xf numFmtId="0" fontId="22" fillId="0" borderId="0"/>
    <xf numFmtId="0" fontId="22" fillId="8" borderId="5" applyNumberFormat="0" applyFont="0" applyAlignment="0" applyProtection="0"/>
    <xf numFmtId="9" fontId="22" fillId="0" borderId="0" applyFont="0" applyFill="0" applyBorder="0" applyAlignment="0" applyProtection="0"/>
    <xf numFmtId="0" fontId="22" fillId="0" borderId="0"/>
    <xf numFmtId="0" fontId="22" fillId="0" borderId="0"/>
    <xf numFmtId="0" fontId="22" fillId="0" borderId="0"/>
    <xf numFmtId="0" fontId="22" fillId="8" borderId="5" applyNumberFormat="0" applyFont="0" applyAlignment="0" applyProtection="0"/>
    <xf numFmtId="0" fontId="22" fillId="0" borderId="0"/>
    <xf numFmtId="0" fontId="22" fillId="0" borderId="0"/>
    <xf numFmtId="0" fontId="22" fillId="0" borderId="0"/>
    <xf numFmtId="0" fontId="22" fillId="8" borderId="5" applyNumberFormat="0" applyFont="0" applyAlignment="0" applyProtection="0"/>
    <xf numFmtId="9" fontId="22" fillId="0" borderId="0" applyFont="0" applyFill="0" applyBorder="0" applyAlignment="0" applyProtection="0"/>
    <xf numFmtId="0" fontId="22" fillId="0" borderId="0"/>
    <xf numFmtId="0" fontId="22" fillId="0" borderId="0"/>
    <xf numFmtId="0" fontId="22" fillId="0" borderId="0"/>
    <xf numFmtId="0" fontId="22" fillId="0" borderId="0"/>
    <xf numFmtId="0" fontId="22" fillId="8" borderId="5" applyNumberFormat="0" applyFont="0" applyAlignment="0" applyProtection="0"/>
    <xf numFmtId="0" fontId="22" fillId="0" borderId="0"/>
    <xf numFmtId="0" fontId="22" fillId="0" borderId="0"/>
    <xf numFmtId="0" fontId="22" fillId="0" borderId="0"/>
    <xf numFmtId="0" fontId="22" fillId="8" borderId="5" applyNumberFormat="0" applyFont="0" applyAlignment="0" applyProtection="0"/>
    <xf numFmtId="9" fontId="22" fillId="0" borderId="0" applyFont="0" applyFill="0" applyBorder="0" applyAlignment="0" applyProtection="0"/>
    <xf numFmtId="0" fontId="22" fillId="0" borderId="0"/>
    <xf numFmtId="0" fontId="22" fillId="0" borderId="0"/>
    <xf numFmtId="0" fontId="22" fillId="0" borderId="0"/>
    <xf numFmtId="0" fontId="22" fillId="8" borderId="5" applyNumberFormat="0" applyFont="0" applyAlignment="0" applyProtection="0"/>
    <xf numFmtId="0" fontId="22" fillId="0" borderId="0"/>
    <xf numFmtId="0" fontId="22" fillId="0" borderId="0"/>
    <xf numFmtId="0" fontId="22" fillId="0" borderId="0"/>
    <xf numFmtId="0" fontId="22" fillId="8" borderId="5" applyNumberFormat="0" applyFont="0" applyAlignment="0" applyProtection="0"/>
    <xf numFmtId="9" fontId="22" fillId="0" borderId="0" applyFont="0" applyFill="0" applyBorder="0" applyAlignment="0" applyProtection="0"/>
    <xf numFmtId="0" fontId="22" fillId="0" borderId="0"/>
    <xf numFmtId="0" fontId="22" fillId="0" borderId="0"/>
    <xf numFmtId="0" fontId="22" fillId="0" borderId="0"/>
    <xf numFmtId="0" fontId="22" fillId="0" borderId="0"/>
    <xf numFmtId="0" fontId="22" fillId="8" borderId="5" applyNumberFormat="0" applyFont="0" applyAlignment="0" applyProtection="0"/>
    <xf numFmtId="0" fontId="22" fillId="0" borderId="0"/>
    <xf numFmtId="0" fontId="22" fillId="0" borderId="0"/>
    <xf numFmtId="0" fontId="22" fillId="0" borderId="0"/>
    <xf numFmtId="0" fontId="22" fillId="8" borderId="5" applyNumberFormat="0" applyFont="0" applyAlignment="0" applyProtection="0"/>
    <xf numFmtId="9" fontId="22" fillId="0" borderId="0" applyFont="0" applyFill="0" applyBorder="0" applyAlignment="0" applyProtection="0"/>
    <xf numFmtId="0" fontId="22" fillId="0" borderId="0"/>
    <xf numFmtId="0" fontId="22" fillId="0" borderId="0"/>
    <xf numFmtId="0" fontId="22" fillId="0" borderId="0"/>
    <xf numFmtId="0" fontId="22" fillId="8" borderId="5" applyNumberFormat="0" applyFont="0" applyAlignment="0" applyProtection="0"/>
    <xf numFmtId="0" fontId="22" fillId="0" borderId="0"/>
    <xf numFmtId="0" fontId="22" fillId="0" borderId="0"/>
    <xf numFmtId="0" fontId="22" fillId="0" borderId="0"/>
    <xf numFmtId="0" fontId="22" fillId="8" borderId="5" applyNumberFormat="0" applyFont="0" applyAlignment="0" applyProtection="0"/>
    <xf numFmtId="9" fontId="22" fillId="0" borderId="0" applyFont="0" applyFill="0" applyBorder="0" applyAlignment="0" applyProtection="0"/>
    <xf numFmtId="0" fontId="22" fillId="0" borderId="0"/>
    <xf numFmtId="0" fontId="22" fillId="0" borderId="0"/>
    <xf numFmtId="0" fontId="22" fillId="0" borderId="0"/>
    <xf numFmtId="0" fontId="22" fillId="0" borderId="0"/>
    <xf numFmtId="0" fontId="22" fillId="8" borderId="5" applyNumberFormat="0" applyFont="0" applyAlignment="0" applyProtection="0"/>
    <xf numFmtId="0" fontId="22" fillId="0" borderId="0"/>
    <xf numFmtId="0" fontId="22" fillId="0" borderId="0"/>
    <xf numFmtId="0" fontId="22" fillId="0" borderId="0"/>
    <xf numFmtId="0" fontId="22" fillId="8" borderId="5" applyNumberFormat="0" applyFont="0" applyAlignment="0" applyProtection="0"/>
    <xf numFmtId="9" fontId="22" fillId="0" borderId="0" applyFont="0" applyFill="0" applyBorder="0" applyAlignment="0" applyProtection="0"/>
    <xf numFmtId="0" fontId="22" fillId="0" borderId="0"/>
    <xf numFmtId="0" fontId="22" fillId="0" borderId="0"/>
    <xf numFmtId="0" fontId="22" fillId="0" borderId="0"/>
    <xf numFmtId="0" fontId="22" fillId="8" borderId="5" applyNumberFormat="0" applyFont="0" applyAlignment="0" applyProtection="0"/>
    <xf numFmtId="0" fontId="22" fillId="0" borderId="0"/>
    <xf numFmtId="0" fontId="22" fillId="0" borderId="0"/>
    <xf numFmtId="0" fontId="22" fillId="0" borderId="0"/>
    <xf numFmtId="0" fontId="22" fillId="8" borderId="5" applyNumberFormat="0" applyFont="0" applyAlignment="0" applyProtection="0"/>
    <xf numFmtId="9" fontId="22" fillId="0" borderId="0" applyFont="0" applyFill="0" applyBorder="0" applyAlignment="0" applyProtection="0"/>
    <xf numFmtId="0" fontId="22" fillId="0" borderId="0"/>
    <xf numFmtId="0" fontId="22" fillId="0" borderId="0"/>
    <xf numFmtId="0" fontId="22" fillId="0" borderId="0"/>
    <xf numFmtId="0" fontId="22" fillId="0" borderId="0"/>
    <xf numFmtId="0" fontId="22" fillId="8" borderId="5" applyNumberFormat="0" applyFont="0" applyAlignment="0" applyProtection="0"/>
    <xf numFmtId="0" fontId="22" fillId="0" borderId="0"/>
    <xf numFmtId="0" fontId="22" fillId="0" borderId="0"/>
    <xf numFmtId="0" fontId="22" fillId="0" borderId="0"/>
    <xf numFmtId="0" fontId="22" fillId="8" borderId="5" applyNumberFormat="0" applyFont="0" applyAlignment="0" applyProtection="0"/>
    <xf numFmtId="9" fontId="22" fillId="0" borderId="0" applyFont="0" applyFill="0" applyBorder="0" applyAlignment="0" applyProtection="0"/>
    <xf numFmtId="0" fontId="22" fillId="0" borderId="0"/>
    <xf numFmtId="0" fontId="22" fillId="0" borderId="0"/>
    <xf numFmtId="0" fontId="22" fillId="0" borderId="0"/>
    <xf numFmtId="0" fontId="22" fillId="8" borderId="5" applyNumberFormat="0" applyFont="0" applyAlignment="0" applyProtection="0"/>
    <xf numFmtId="0" fontId="22" fillId="0" borderId="0"/>
    <xf numFmtId="0" fontId="22" fillId="0" borderId="0"/>
    <xf numFmtId="0" fontId="22" fillId="0" borderId="0"/>
    <xf numFmtId="0" fontId="22" fillId="8" borderId="5" applyNumberFormat="0" applyFont="0" applyAlignment="0" applyProtection="0"/>
    <xf numFmtId="9" fontId="22" fillId="0" borderId="0" applyFont="0" applyFill="0" applyBorder="0" applyAlignment="0" applyProtection="0"/>
    <xf numFmtId="0" fontId="22" fillId="0" borderId="0"/>
    <xf numFmtId="0" fontId="22" fillId="0" borderId="0"/>
    <xf numFmtId="0" fontId="22" fillId="0" borderId="0"/>
    <xf numFmtId="0" fontId="22" fillId="0" borderId="0"/>
    <xf numFmtId="0" fontId="22" fillId="8" borderId="5" applyNumberFormat="0" applyFont="0" applyAlignment="0" applyProtection="0"/>
    <xf numFmtId="0" fontId="22" fillId="0" borderId="0"/>
    <xf numFmtId="0" fontId="22" fillId="0" borderId="0"/>
    <xf numFmtId="0" fontId="22" fillId="0" borderId="0"/>
    <xf numFmtId="0" fontId="22" fillId="8" borderId="5" applyNumberFormat="0" applyFont="0" applyAlignment="0" applyProtection="0"/>
    <xf numFmtId="9" fontId="22" fillId="0" borderId="0" applyFont="0" applyFill="0" applyBorder="0" applyAlignment="0" applyProtection="0"/>
    <xf numFmtId="0" fontId="22" fillId="0" borderId="0"/>
    <xf numFmtId="0" fontId="22" fillId="0" borderId="0"/>
    <xf numFmtId="0" fontId="22" fillId="0" borderId="0"/>
    <xf numFmtId="0" fontId="22" fillId="8" borderId="5" applyNumberFormat="0" applyFont="0" applyAlignment="0" applyProtection="0"/>
    <xf numFmtId="0" fontId="22" fillId="0" borderId="0"/>
    <xf numFmtId="0" fontId="22" fillId="0" borderId="0"/>
    <xf numFmtId="0" fontId="22" fillId="0" borderId="0"/>
    <xf numFmtId="0" fontId="22" fillId="8" borderId="5" applyNumberFormat="0" applyFont="0" applyAlignment="0" applyProtection="0"/>
    <xf numFmtId="9" fontId="22" fillId="0" borderId="0" applyFont="0" applyFill="0" applyBorder="0" applyAlignment="0" applyProtection="0"/>
    <xf numFmtId="0" fontId="22" fillId="0" borderId="0"/>
    <xf numFmtId="0" fontId="22" fillId="0" borderId="0"/>
    <xf numFmtId="0" fontId="22" fillId="0" borderId="0"/>
    <xf numFmtId="0" fontId="22" fillId="0" borderId="0"/>
    <xf numFmtId="0" fontId="22" fillId="8" borderId="5" applyNumberFormat="0" applyFont="0" applyAlignment="0" applyProtection="0"/>
    <xf numFmtId="0" fontId="22" fillId="0" borderId="0"/>
    <xf numFmtId="0" fontId="22" fillId="0" borderId="0"/>
    <xf numFmtId="0" fontId="22" fillId="0" borderId="0"/>
    <xf numFmtId="0" fontId="22" fillId="8" borderId="5" applyNumberFormat="0" applyFont="0" applyAlignment="0" applyProtection="0"/>
    <xf numFmtId="9" fontId="22" fillId="0" borderId="0" applyFont="0" applyFill="0" applyBorder="0" applyAlignment="0" applyProtection="0"/>
    <xf numFmtId="0" fontId="22" fillId="0" borderId="0"/>
    <xf numFmtId="0" fontId="22" fillId="0" borderId="0"/>
    <xf numFmtId="0" fontId="22" fillId="0" borderId="0"/>
    <xf numFmtId="0" fontId="22" fillId="8" borderId="5" applyNumberFormat="0" applyFont="0" applyAlignment="0" applyProtection="0"/>
    <xf numFmtId="0" fontId="22" fillId="0" borderId="0"/>
    <xf numFmtId="0" fontId="22" fillId="0" borderId="0"/>
    <xf numFmtId="0" fontId="22" fillId="0" borderId="0"/>
    <xf numFmtId="0" fontId="22" fillId="8" borderId="5" applyNumberFormat="0" applyFont="0" applyAlignment="0" applyProtection="0"/>
    <xf numFmtId="9" fontId="22" fillId="0" borderId="0" applyFont="0" applyFill="0" applyBorder="0" applyAlignment="0" applyProtection="0"/>
    <xf numFmtId="0" fontId="22" fillId="0" borderId="0"/>
    <xf numFmtId="0" fontId="22" fillId="0" borderId="0"/>
    <xf numFmtId="0" fontId="22" fillId="0" borderId="0"/>
    <xf numFmtId="0" fontId="22" fillId="0" borderId="0"/>
    <xf numFmtId="0" fontId="22" fillId="8" borderId="5" applyNumberFormat="0" applyFont="0" applyAlignment="0" applyProtection="0"/>
    <xf numFmtId="0" fontId="22" fillId="0" borderId="0"/>
    <xf numFmtId="0" fontId="22" fillId="0" borderId="0"/>
    <xf numFmtId="0" fontId="22" fillId="0" borderId="0"/>
    <xf numFmtId="0" fontId="22" fillId="8" borderId="5" applyNumberFormat="0" applyFont="0" applyAlignment="0" applyProtection="0"/>
    <xf numFmtId="9" fontId="22" fillId="0" borderId="0" applyFont="0" applyFill="0" applyBorder="0" applyAlignment="0" applyProtection="0"/>
    <xf numFmtId="0" fontId="22" fillId="0" borderId="0"/>
    <xf numFmtId="0" fontId="22" fillId="0" borderId="0"/>
    <xf numFmtId="0" fontId="22" fillId="0" borderId="0"/>
    <xf numFmtId="0" fontId="22" fillId="8" borderId="5" applyNumberFormat="0" applyFont="0" applyAlignment="0" applyProtection="0"/>
    <xf numFmtId="0" fontId="22" fillId="0" borderId="0"/>
    <xf numFmtId="0" fontId="22" fillId="0" borderId="0"/>
    <xf numFmtId="0" fontId="22" fillId="0" borderId="0"/>
    <xf numFmtId="0" fontId="22" fillId="8" borderId="5" applyNumberFormat="0" applyFont="0" applyAlignment="0" applyProtection="0"/>
    <xf numFmtId="9" fontId="22" fillId="0" borderId="0" applyFont="0" applyFill="0" applyBorder="0" applyAlignment="0" applyProtection="0"/>
    <xf numFmtId="0" fontId="22" fillId="0" borderId="0"/>
    <xf numFmtId="0" fontId="22" fillId="0" borderId="0"/>
    <xf numFmtId="0" fontId="22" fillId="0" borderId="0"/>
    <xf numFmtId="0" fontId="22" fillId="0" borderId="0"/>
    <xf numFmtId="0" fontId="22" fillId="8" borderId="5" applyNumberFormat="0" applyFont="0" applyAlignment="0" applyProtection="0"/>
    <xf numFmtId="0" fontId="22" fillId="0" borderId="0"/>
    <xf numFmtId="0" fontId="22" fillId="0" borderId="0"/>
    <xf numFmtId="0" fontId="22" fillId="0" borderId="0"/>
    <xf numFmtId="0" fontId="22" fillId="8" borderId="5" applyNumberFormat="0" applyFont="0" applyAlignment="0" applyProtection="0"/>
    <xf numFmtId="9" fontId="22" fillId="0" borderId="0" applyFont="0" applyFill="0" applyBorder="0" applyAlignment="0" applyProtection="0"/>
    <xf numFmtId="0" fontId="22" fillId="0" borderId="0"/>
    <xf numFmtId="0" fontId="22" fillId="0" borderId="0"/>
    <xf numFmtId="0" fontId="22" fillId="0" borderId="0"/>
    <xf numFmtId="0" fontId="22" fillId="8" borderId="5" applyNumberFormat="0" applyFont="0" applyAlignment="0" applyProtection="0"/>
    <xf numFmtId="0" fontId="22" fillId="0" borderId="0"/>
    <xf numFmtId="0" fontId="22" fillId="0" borderId="0"/>
    <xf numFmtId="0" fontId="22" fillId="0" borderId="0"/>
    <xf numFmtId="0" fontId="22" fillId="8" borderId="5" applyNumberFormat="0" applyFont="0" applyAlignment="0" applyProtection="0"/>
    <xf numFmtId="9" fontId="22" fillId="0" borderId="0" applyFont="0" applyFill="0" applyBorder="0" applyAlignment="0" applyProtection="0"/>
    <xf numFmtId="0" fontId="22" fillId="0" borderId="0"/>
    <xf numFmtId="0" fontId="22" fillId="0" borderId="0"/>
    <xf numFmtId="0" fontId="22" fillId="0" borderId="0"/>
    <xf numFmtId="0" fontId="22" fillId="0" borderId="0"/>
    <xf numFmtId="0" fontId="22" fillId="8" borderId="5" applyNumberFormat="0" applyFont="0" applyAlignment="0" applyProtection="0"/>
    <xf numFmtId="0" fontId="22" fillId="0" borderId="0"/>
    <xf numFmtId="0" fontId="22" fillId="0" borderId="0"/>
    <xf numFmtId="0" fontId="22" fillId="0" borderId="0"/>
    <xf numFmtId="0" fontId="22" fillId="8" borderId="5" applyNumberFormat="0" applyFont="0" applyAlignment="0" applyProtection="0"/>
    <xf numFmtId="9" fontId="22" fillId="0" borderId="0" applyFont="0" applyFill="0" applyBorder="0" applyAlignment="0" applyProtection="0"/>
    <xf numFmtId="0" fontId="22" fillId="0" borderId="0"/>
    <xf numFmtId="0" fontId="22" fillId="0" borderId="0"/>
    <xf numFmtId="0" fontId="22" fillId="0" borderId="0"/>
    <xf numFmtId="0" fontId="22" fillId="8" borderId="5" applyNumberFormat="0" applyFont="0" applyAlignment="0" applyProtection="0"/>
    <xf numFmtId="0" fontId="22" fillId="0" borderId="0"/>
    <xf numFmtId="0" fontId="22" fillId="0" borderId="0"/>
    <xf numFmtId="0" fontId="22" fillId="0" borderId="0"/>
    <xf numFmtId="0" fontId="22" fillId="8" borderId="5" applyNumberFormat="0" applyFont="0" applyAlignment="0" applyProtection="0"/>
    <xf numFmtId="9" fontId="22" fillId="0" borderId="0" applyFont="0" applyFill="0" applyBorder="0" applyAlignment="0" applyProtection="0"/>
    <xf numFmtId="0" fontId="22" fillId="0" borderId="0"/>
    <xf numFmtId="0" fontId="22" fillId="0" borderId="0"/>
    <xf numFmtId="0" fontId="22" fillId="0" borderId="0"/>
    <xf numFmtId="0" fontId="22" fillId="0" borderId="0"/>
    <xf numFmtId="0" fontId="22" fillId="8" borderId="5" applyNumberFormat="0" applyFont="0" applyAlignment="0" applyProtection="0"/>
    <xf numFmtId="0" fontId="22" fillId="0" borderId="0"/>
    <xf numFmtId="0" fontId="22" fillId="0" borderId="0"/>
    <xf numFmtId="0" fontId="22" fillId="0" borderId="0"/>
    <xf numFmtId="0" fontId="22" fillId="8" borderId="5" applyNumberFormat="0" applyFont="0" applyAlignment="0" applyProtection="0"/>
    <xf numFmtId="9" fontId="22" fillId="0" borderId="0" applyFont="0" applyFill="0" applyBorder="0" applyAlignment="0" applyProtection="0"/>
    <xf numFmtId="0" fontId="22" fillId="0" borderId="0"/>
    <xf numFmtId="0" fontId="22" fillId="0" borderId="0"/>
    <xf numFmtId="0" fontId="22" fillId="0" borderId="0"/>
    <xf numFmtId="0" fontId="22" fillId="8" borderId="5" applyNumberFormat="0" applyFont="0" applyAlignment="0" applyProtection="0"/>
    <xf numFmtId="0" fontId="22" fillId="0" borderId="0"/>
    <xf numFmtId="0" fontId="22" fillId="0" borderId="0"/>
    <xf numFmtId="0" fontId="22" fillId="0" borderId="0"/>
    <xf numFmtId="0" fontId="22" fillId="8" borderId="5" applyNumberFormat="0" applyFont="0" applyAlignment="0" applyProtection="0"/>
    <xf numFmtId="9" fontId="22" fillId="0" borderId="0" applyFont="0" applyFill="0" applyBorder="0" applyAlignment="0" applyProtection="0"/>
    <xf numFmtId="0" fontId="22" fillId="0" borderId="0"/>
    <xf numFmtId="0" fontId="22" fillId="0" borderId="0"/>
    <xf numFmtId="0" fontId="22" fillId="0" borderId="0"/>
    <xf numFmtId="0" fontId="22" fillId="0" borderId="0"/>
    <xf numFmtId="0" fontId="22" fillId="8" borderId="5" applyNumberFormat="0" applyFont="0" applyAlignment="0" applyProtection="0"/>
    <xf numFmtId="0" fontId="22" fillId="0" borderId="0"/>
    <xf numFmtId="0" fontId="22" fillId="0" borderId="0"/>
    <xf numFmtId="0" fontId="22" fillId="0" borderId="0"/>
    <xf numFmtId="0" fontId="22" fillId="8" borderId="5" applyNumberFormat="0" applyFont="0" applyAlignment="0" applyProtection="0"/>
    <xf numFmtId="9" fontId="22" fillId="0" borderId="0" applyFont="0" applyFill="0" applyBorder="0" applyAlignment="0" applyProtection="0"/>
    <xf numFmtId="0" fontId="22" fillId="0" borderId="0"/>
    <xf numFmtId="0" fontId="22" fillId="0" borderId="0"/>
    <xf numFmtId="0" fontId="22" fillId="0" borderId="0"/>
    <xf numFmtId="0" fontId="22" fillId="8" borderId="5" applyNumberFormat="0" applyFont="0" applyAlignment="0" applyProtection="0"/>
    <xf numFmtId="0" fontId="22" fillId="0" borderId="0"/>
    <xf numFmtId="0" fontId="22" fillId="0" borderId="0"/>
    <xf numFmtId="0" fontId="22" fillId="0" borderId="0"/>
    <xf numFmtId="0" fontId="22" fillId="8" borderId="5" applyNumberFormat="0" applyFont="0" applyAlignment="0" applyProtection="0"/>
    <xf numFmtId="9" fontId="22" fillId="0" borderId="0" applyFont="0" applyFill="0" applyBorder="0" applyAlignment="0" applyProtection="0"/>
    <xf numFmtId="0" fontId="22" fillId="0" borderId="0"/>
    <xf numFmtId="0" fontId="22" fillId="0" borderId="0"/>
    <xf numFmtId="0" fontId="22" fillId="0" borderId="0"/>
    <xf numFmtId="0" fontId="22" fillId="0" borderId="0"/>
    <xf numFmtId="0" fontId="22" fillId="8" borderId="5" applyNumberFormat="0" applyFont="0" applyAlignment="0" applyProtection="0"/>
    <xf numFmtId="0" fontId="22" fillId="0" borderId="0"/>
    <xf numFmtId="0" fontId="22" fillId="0" borderId="0"/>
    <xf numFmtId="0" fontId="22" fillId="0" borderId="0"/>
    <xf numFmtId="0" fontId="22" fillId="8" borderId="5" applyNumberFormat="0" applyFont="0" applyAlignment="0" applyProtection="0"/>
    <xf numFmtId="9" fontId="22" fillId="0" borderId="0" applyFont="0" applyFill="0" applyBorder="0" applyAlignment="0" applyProtection="0"/>
    <xf numFmtId="0" fontId="22" fillId="0" borderId="0"/>
    <xf numFmtId="0" fontId="22" fillId="0" borderId="0"/>
    <xf numFmtId="0" fontId="22" fillId="0" borderId="0"/>
    <xf numFmtId="0" fontId="22" fillId="8" borderId="5" applyNumberFormat="0" applyFont="0" applyAlignment="0" applyProtection="0"/>
    <xf numFmtId="0" fontId="22" fillId="0" borderId="0"/>
    <xf numFmtId="0" fontId="22" fillId="0" borderId="0"/>
    <xf numFmtId="0" fontId="22" fillId="0" borderId="0"/>
    <xf numFmtId="0" fontId="22" fillId="8" borderId="5" applyNumberFormat="0" applyFont="0" applyAlignment="0" applyProtection="0"/>
    <xf numFmtId="9" fontId="22" fillId="0" borderId="0" applyFont="0" applyFill="0" applyBorder="0" applyAlignment="0" applyProtection="0"/>
    <xf numFmtId="0" fontId="22" fillId="0" borderId="0"/>
    <xf numFmtId="0" fontId="22" fillId="0" borderId="0"/>
    <xf numFmtId="0" fontId="22" fillId="0" borderId="0"/>
    <xf numFmtId="0" fontId="22" fillId="0" borderId="0"/>
    <xf numFmtId="0" fontId="22" fillId="8" borderId="5" applyNumberFormat="0" applyFont="0" applyAlignment="0" applyProtection="0"/>
    <xf numFmtId="0" fontId="22" fillId="0" borderId="0"/>
    <xf numFmtId="0" fontId="22" fillId="0" borderId="0"/>
    <xf numFmtId="0" fontId="22" fillId="0" borderId="0"/>
    <xf numFmtId="0" fontId="22" fillId="8" borderId="5" applyNumberFormat="0" applyFont="0" applyAlignment="0" applyProtection="0"/>
    <xf numFmtId="9" fontId="22" fillId="0" borderId="0" applyFont="0" applyFill="0" applyBorder="0" applyAlignment="0" applyProtection="0"/>
    <xf numFmtId="0" fontId="22" fillId="0" borderId="0"/>
    <xf numFmtId="0" fontId="22" fillId="0" borderId="0"/>
    <xf numFmtId="0" fontId="22" fillId="0" borderId="0"/>
    <xf numFmtId="0" fontId="22" fillId="8" borderId="5" applyNumberFormat="0" applyFont="0" applyAlignment="0" applyProtection="0"/>
    <xf numFmtId="0" fontId="22" fillId="0" borderId="0"/>
    <xf numFmtId="0" fontId="22" fillId="0" borderId="0"/>
    <xf numFmtId="0" fontId="22" fillId="0" borderId="0"/>
    <xf numFmtId="0" fontId="22" fillId="8" borderId="5" applyNumberFormat="0" applyFont="0" applyAlignment="0" applyProtection="0"/>
    <xf numFmtId="9" fontId="22" fillId="0" borderId="0" applyFont="0" applyFill="0" applyBorder="0" applyAlignment="0" applyProtection="0"/>
    <xf numFmtId="0" fontId="22" fillId="0" borderId="0"/>
    <xf numFmtId="0" fontId="22" fillId="0" borderId="0"/>
    <xf numFmtId="0" fontId="22" fillId="0" borderId="0"/>
    <xf numFmtId="0" fontId="22" fillId="0" borderId="0"/>
    <xf numFmtId="0" fontId="22" fillId="8" borderId="5" applyNumberFormat="0" applyFont="0" applyAlignment="0" applyProtection="0"/>
    <xf numFmtId="0" fontId="22" fillId="0" borderId="0"/>
    <xf numFmtId="0" fontId="22" fillId="0" borderId="0"/>
    <xf numFmtId="0" fontId="22" fillId="0" borderId="0"/>
    <xf numFmtId="0" fontId="22" fillId="8" borderId="5" applyNumberFormat="0" applyFont="0" applyAlignment="0" applyProtection="0"/>
    <xf numFmtId="9" fontId="22" fillId="0" borderId="0" applyFont="0" applyFill="0" applyBorder="0" applyAlignment="0" applyProtection="0"/>
    <xf numFmtId="0" fontId="22" fillId="0" borderId="0"/>
    <xf numFmtId="0" fontId="22" fillId="0" borderId="0"/>
    <xf numFmtId="0" fontId="22" fillId="0" borderId="0"/>
    <xf numFmtId="0" fontId="22" fillId="8" borderId="5" applyNumberFormat="0" applyFont="0" applyAlignment="0" applyProtection="0"/>
    <xf numFmtId="0" fontId="22" fillId="0" borderId="0"/>
    <xf numFmtId="0" fontId="22" fillId="0" borderId="0"/>
    <xf numFmtId="0" fontId="22" fillId="0" borderId="0"/>
    <xf numFmtId="0" fontId="22" fillId="8" borderId="5" applyNumberFormat="0" applyFont="0" applyAlignment="0" applyProtection="0"/>
    <xf numFmtId="9" fontId="22" fillId="0" borderId="0" applyFont="0" applyFill="0" applyBorder="0" applyAlignment="0" applyProtection="0"/>
    <xf numFmtId="0" fontId="22" fillId="0" borderId="0"/>
    <xf numFmtId="0" fontId="22" fillId="0" borderId="0"/>
    <xf numFmtId="0" fontId="22" fillId="0" borderId="0"/>
    <xf numFmtId="0" fontId="22" fillId="0" borderId="0"/>
    <xf numFmtId="0" fontId="22" fillId="8" borderId="5" applyNumberFormat="0" applyFont="0" applyAlignment="0" applyProtection="0"/>
    <xf numFmtId="0" fontId="22" fillId="0" borderId="0"/>
    <xf numFmtId="0" fontId="22" fillId="0" borderId="0"/>
    <xf numFmtId="0" fontId="22" fillId="0" borderId="0"/>
    <xf numFmtId="0" fontId="22" fillId="8" borderId="5" applyNumberFormat="0" applyFont="0" applyAlignment="0" applyProtection="0"/>
    <xf numFmtId="9" fontId="22" fillId="0" borderId="0" applyFont="0" applyFill="0" applyBorder="0" applyAlignment="0" applyProtection="0"/>
    <xf numFmtId="0" fontId="22" fillId="0" borderId="0"/>
    <xf numFmtId="0" fontId="22" fillId="0" borderId="0"/>
    <xf numFmtId="0" fontId="22" fillId="0" borderId="0"/>
    <xf numFmtId="0" fontId="22" fillId="8" borderId="5" applyNumberFormat="0" applyFont="0" applyAlignment="0" applyProtection="0"/>
    <xf numFmtId="0" fontId="22" fillId="0" borderId="0"/>
    <xf numFmtId="0" fontId="22" fillId="0" borderId="0"/>
    <xf numFmtId="0" fontId="22" fillId="0" borderId="0"/>
    <xf numFmtId="0" fontId="22" fillId="8" borderId="5" applyNumberFormat="0" applyFont="0" applyAlignment="0" applyProtection="0"/>
    <xf numFmtId="9" fontId="22" fillId="0" borderId="0" applyFont="0" applyFill="0" applyBorder="0" applyAlignment="0" applyProtection="0"/>
    <xf numFmtId="0" fontId="22" fillId="0" borderId="0"/>
    <xf numFmtId="0" fontId="22" fillId="0" borderId="0"/>
    <xf numFmtId="0" fontId="22" fillId="0" borderId="0"/>
    <xf numFmtId="0" fontId="22" fillId="0" borderId="0"/>
    <xf numFmtId="0" fontId="22" fillId="8" borderId="5" applyNumberFormat="0" applyFont="0" applyAlignment="0" applyProtection="0"/>
    <xf numFmtId="0" fontId="22" fillId="0" borderId="0"/>
    <xf numFmtId="0" fontId="22" fillId="0" borderId="0"/>
    <xf numFmtId="0" fontId="22" fillId="0" borderId="0"/>
    <xf numFmtId="0" fontId="22" fillId="8" borderId="5" applyNumberFormat="0" applyFont="0" applyAlignment="0" applyProtection="0"/>
    <xf numFmtId="9" fontId="22" fillId="0" borderId="0" applyFont="0" applyFill="0" applyBorder="0" applyAlignment="0" applyProtection="0"/>
    <xf numFmtId="0" fontId="22" fillId="0" borderId="0"/>
    <xf numFmtId="0" fontId="22" fillId="0" borderId="0"/>
    <xf numFmtId="0" fontId="22" fillId="0" borderId="0"/>
    <xf numFmtId="0" fontId="22" fillId="8" borderId="5" applyNumberFormat="0" applyFont="0" applyAlignment="0" applyProtection="0"/>
    <xf numFmtId="0" fontId="22" fillId="0" borderId="0"/>
    <xf numFmtId="0" fontId="22" fillId="0" borderId="0"/>
    <xf numFmtId="0" fontId="22" fillId="0" borderId="0"/>
    <xf numFmtId="0" fontId="22" fillId="8" borderId="5" applyNumberFormat="0" applyFont="0" applyAlignment="0" applyProtection="0"/>
    <xf numFmtId="9" fontId="22" fillId="0" borderId="0" applyFont="0" applyFill="0" applyBorder="0" applyAlignment="0" applyProtection="0"/>
    <xf numFmtId="0" fontId="22" fillId="0" borderId="0"/>
    <xf numFmtId="0" fontId="22" fillId="0" borderId="0"/>
    <xf numFmtId="0" fontId="22" fillId="0" borderId="0"/>
    <xf numFmtId="0" fontId="22" fillId="0" borderId="0"/>
    <xf numFmtId="0" fontId="22" fillId="8" borderId="5" applyNumberFormat="0" applyFont="0" applyAlignment="0" applyProtection="0"/>
    <xf numFmtId="0" fontId="22" fillId="0" borderId="0"/>
    <xf numFmtId="0" fontId="22" fillId="0" borderId="0"/>
    <xf numFmtId="0" fontId="22" fillId="0" borderId="0"/>
    <xf numFmtId="0" fontId="22" fillId="8" borderId="5" applyNumberFormat="0" applyFont="0" applyAlignment="0" applyProtection="0"/>
    <xf numFmtId="9" fontId="22" fillId="0" borderId="0" applyFont="0" applyFill="0" applyBorder="0" applyAlignment="0" applyProtection="0"/>
    <xf numFmtId="0" fontId="22" fillId="0" borderId="0"/>
    <xf numFmtId="0" fontId="22" fillId="0" borderId="0"/>
    <xf numFmtId="0" fontId="22" fillId="0" borderId="0"/>
    <xf numFmtId="0" fontId="22" fillId="8" borderId="5" applyNumberFormat="0" applyFont="0" applyAlignment="0" applyProtection="0"/>
    <xf numFmtId="0" fontId="22" fillId="0" borderId="0"/>
    <xf numFmtId="0" fontId="22" fillId="0" borderId="0"/>
    <xf numFmtId="0" fontId="22" fillId="0" borderId="0"/>
    <xf numFmtId="0" fontId="22" fillId="8" borderId="5" applyNumberFormat="0" applyFont="0" applyAlignment="0" applyProtection="0"/>
    <xf numFmtId="9" fontId="22" fillId="0" borderId="0" applyFont="0" applyFill="0" applyBorder="0" applyAlignment="0" applyProtection="0"/>
    <xf numFmtId="0" fontId="22" fillId="0" borderId="0"/>
    <xf numFmtId="0" fontId="22" fillId="0" borderId="0"/>
    <xf numFmtId="0" fontId="22" fillId="0" borderId="0"/>
    <xf numFmtId="0" fontId="22" fillId="0" borderId="0"/>
    <xf numFmtId="0" fontId="22" fillId="8" borderId="5" applyNumberFormat="0" applyFont="0" applyAlignment="0" applyProtection="0"/>
    <xf numFmtId="0" fontId="22" fillId="0" borderId="0"/>
    <xf numFmtId="0" fontId="22" fillId="0" borderId="0"/>
    <xf numFmtId="0" fontId="22" fillId="0" borderId="0"/>
    <xf numFmtId="0" fontId="22" fillId="8" borderId="5" applyNumberFormat="0" applyFont="0" applyAlignment="0" applyProtection="0"/>
    <xf numFmtId="9" fontId="22" fillId="0" borderId="0" applyFont="0" applyFill="0" applyBorder="0" applyAlignment="0" applyProtection="0"/>
    <xf numFmtId="0" fontId="22" fillId="0" borderId="0"/>
    <xf numFmtId="0" fontId="22" fillId="0" borderId="0"/>
    <xf numFmtId="0" fontId="22" fillId="0" borderId="0"/>
    <xf numFmtId="0" fontId="22" fillId="8" borderId="5" applyNumberFormat="0" applyFont="0" applyAlignment="0" applyProtection="0"/>
    <xf numFmtId="0" fontId="22" fillId="0" borderId="0"/>
    <xf numFmtId="0" fontId="22" fillId="0" borderId="0"/>
    <xf numFmtId="0" fontId="22" fillId="0" borderId="0"/>
    <xf numFmtId="0" fontId="22" fillId="8" borderId="5" applyNumberFormat="0" applyFont="0" applyAlignment="0" applyProtection="0"/>
    <xf numFmtId="9" fontId="22" fillId="0" borderId="0" applyFont="0" applyFill="0" applyBorder="0" applyAlignment="0" applyProtection="0"/>
    <xf numFmtId="0" fontId="22" fillId="0" borderId="0"/>
    <xf numFmtId="0" fontId="22" fillId="0" borderId="0"/>
    <xf numFmtId="0" fontId="22" fillId="0" borderId="0"/>
    <xf numFmtId="0" fontId="22" fillId="0" borderId="0"/>
    <xf numFmtId="0" fontId="22" fillId="8" borderId="5" applyNumberFormat="0" applyFont="0" applyAlignment="0" applyProtection="0"/>
    <xf numFmtId="0" fontId="22" fillId="0" borderId="0"/>
    <xf numFmtId="0" fontId="22" fillId="0" borderId="0"/>
    <xf numFmtId="0" fontId="22" fillId="0" borderId="0"/>
    <xf numFmtId="0" fontId="22" fillId="8" borderId="5" applyNumberFormat="0" applyFont="0" applyAlignment="0" applyProtection="0"/>
    <xf numFmtId="9" fontId="22" fillId="0" borderId="0" applyFont="0" applyFill="0" applyBorder="0" applyAlignment="0" applyProtection="0"/>
    <xf numFmtId="0" fontId="22" fillId="0" borderId="0"/>
    <xf numFmtId="0" fontId="22" fillId="0" borderId="0"/>
    <xf numFmtId="0" fontId="22" fillId="0" borderId="0"/>
    <xf numFmtId="0" fontId="22" fillId="8" borderId="5" applyNumberFormat="0" applyFont="0" applyAlignment="0" applyProtection="0"/>
    <xf numFmtId="0" fontId="22" fillId="0" borderId="0"/>
    <xf numFmtId="0" fontId="22" fillId="0" borderId="0"/>
    <xf numFmtId="0" fontId="22" fillId="0" borderId="0"/>
    <xf numFmtId="0" fontId="22" fillId="8" borderId="5" applyNumberFormat="0" applyFont="0" applyAlignment="0" applyProtection="0"/>
    <xf numFmtId="9" fontId="22" fillId="0" borderId="0" applyFont="0" applyFill="0" applyBorder="0" applyAlignment="0" applyProtection="0"/>
    <xf numFmtId="0" fontId="22" fillId="0" borderId="0"/>
    <xf numFmtId="0" fontId="22" fillId="0" borderId="0"/>
    <xf numFmtId="0" fontId="22" fillId="0" borderId="0"/>
    <xf numFmtId="0" fontId="22" fillId="0" borderId="0"/>
    <xf numFmtId="0" fontId="22" fillId="8" borderId="5" applyNumberFormat="0" applyFont="0" applyAlignment="0" applyProtection="0"/>
    <xf numFmtId="0" fontId="22" fillId="0" borderId="0"/>
    <xf numFmtId="0" fontId="22" fillId="0" borderId="0"/>
    <xf numFmtId="0" fontId="22" fillId="0" borderId="0"/>
    <xf numFmtId="0" fontId="22" fillId="8" borderId="5" applyNumberFormat="0" applyFont="0" applyAlignment="0" applyProtection="0"/>
    <xf numFmtId="9" fontId="22" fillId="0" borderId="0" applyFont="0" applyFill="0" applyBorder="0" applyAlignment="0" applyProtection="0"/>
    <xf numFmtId="0" fontId="22" fillId="0" borderId="0"/>
    <xf numFmtId="0" fontId="22" fillId="0" borderId="0"/>
    <xf numFmtId="0" fontId="22" fillId="0" borderId="0"/>
    <xf numFmtId="0" fontId="22" fillId="8" borderId="5" applyNumberFormat="0" applyFont="0" applyAlignment="0" applyProtection="0"/>
    <xf numFmtId="0" fontId="22" fillId="0" borderId="0"/>
    <xf numFmtId="0" fontId="22" fillId="0" borderId="0"/>
    <xf numFmtId="0" fontId="22" fillId="0" borderId="0"/>
    <xf numFmtId="0" fontId="22" fillId="8" borderId="5" applyNumberFormat="0" applyFont="0" applyAlignment="0" applyProtection="0"/>
    <xf numFmtId="9" fontId="22" fillId="0" borderId="0" applyFont="0" applyFill="0" applyBorder="0" applyAlignment="0" applyProtection="0"/>
    <xf numFmtId="0" fontId="22" fillId="0" borderId="0"/>
    <xf numFmtId="0" fontId="22" fillId="0" borderId="0"/>
    <xf numFmtId="0" fontId="22" fillId="0" borderId="0"/>
    <xf numFmtId="0" fontId="22" fillId="0" borderId="0"/>
    <xf numFmtId="0" fontId="22" fillId="8" borderId="5" applyNumberFormat="0" applyFont="0" applyAlignment="0" applyProtection="0"/>
    <xf numFmtId="0" fontId="22" fillId="0" borderId="0"/>
    <xf numFmtId="0" fontId="22" fillId="0" borderId="0"/>
    <xf numFmtId="0" fontId="22" fillId="0" borderId="0"/>
    <xf numFmtId="0" fontId="22" fillId="8" borderId="5" applyNumberFormat="0" applyFont="0" applyAlignment="0" applyProtection="0"/>
    <xf numFmtId="9" fontId="22" fillId="0" borderId="0" applyFont="0" applyFill="0" applyBorder="0" applyAlignment="0" applyProtection="0"/>
    <xf numFmtId="0" fontId="22" fillId="0" borderId="0"/>
    <xf numFmtId="0" fontId="22" fillId="0" borderId="0"/>
    <xf numFmtId="0" fontId="22" fillId="0" borderId="0"/>
    <xf numFmtId="0" fontId="22" fillId="8" borderId="5" applyNumberFormat="0" applyFont="0" applyAlignment="0" applyProtection="0"/>
    <xf numFmtId="0" fontId="22" fillId="0" borderId="0"/>
    <xf numFmtId="0" fontId="22" fillId="0" borderId="0"/>
    <xf numFmtId="0" fontId="22" fillId="0" borderId="0"/>
    <xf numFmtId="0" fontId="22" fillId="8" borderId="5" applyNumberFormat="0" applyFont="0" applyAlignment="0" applyProtection="0"/>
    <xf numFmtId="9" fontId="22" fillId="0" borderId="0" applyFont="0" applyFill="0" applyBorder="0" applyAlignment="0" applyProtection="0"/>
    <xf numFmtId="0" fontId="22" fillId="0" borderId="0"/>
    <xf numFmtId="0" fontId="22" fillId="0" borderId="0"/>
    <xf numFmtId="0" fontId="22" fillId="0" borderId="0"/>
    <xf numFmtId="0" fontId="22" fillId="0" borderId="0"/>
    <xf numFmtId="0" fontId="22" fillId="8" borderId="5" applyNumberFormat="0" applyFont="0" applyAlignment="0" applyProtection="0"/>
    <xf numFmtId="0" fontId="22" fillId="0" borderId="0"/>
    <xf numFmtId="0" fontId="22" fillId="0" borderId="0"/>
    <xf numFmtId="0" fontId="22" fillId="0" borderId="0"/>
    <xf numFmtId="0" fontId="22" fillId="8" borderId="5" applyNumberFormat="0" applyFont="0" applyAlignment="0" applyProtection="0"/>
    <xf numFmtId="9" fontId="22" fillId="0" borderId="0" applyFont="0" applyFill="0" applyBorder="0" applyAlignment="0" applyProtection="0"/>
    <xf numFmtId="0" fontId="21" fillId="0" borderId="0"/>
    <xf numFmtId="43" fontId="30" fillId="0" borderId="0" applyFont="0" applyFill="0" applyBorder="0" applyAlignment="0" applyProtection="0"/>
    <xf numFmtId="43" fontId="30" fillId="0" borderId="0" applyFont="0" applyFill="0" applyBorder="0" applyAlignment="0" applyProtection="0"/>
    <xf numFmtId="0" fontId="21" fillId="0" borderId="0"/>
    <xf numFmtId="0" fontId="30" fillId="0" borderId="0"/>
    <xf numFmtId="0" fontId="30" fillId="0" borderId="0"/>
    <xf numFmtId="0" fontId="48" fillId="0" borderId="0"/>
    <xf numFmtId="0" fontId="21" fillId="0" borderId="0"/>
    <xf numFmtId="0" fontId="21" fillId="0" borderId="0"/>
    <xf numFmtId="0" fontId="21" fillId="0" borderId="0"/>
    <xf numFmtId="0" fontId="21" fillId="8" borderId="5" applyNumberFormat="0" applyFont="0" applyAlignment="0" applyProtection="0"/>
    <xf numFmtId="9" fontId="21" fillId="0" borderId="0" applyFon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19" fillId="0" borderId="0"/>
    <xf numFmtId="0" fontId="18" fillId="0" borderId="0"/>
    <xf numFmtId="0" fontId="17" fillId="0" borderId="0"/>
    <xf numFmtId="0" fontId="16" fillId="0" borderId="0"/>
    <xf numFmtId="0" fontId="15" fillId="0" borderId="0"/>
    <xf numFmtId="0" fontId="14" fillId="0" borderId="0"/>
    <xf numFmtId="0" fontId="52" fillId="0" borderId="0" applyNumberFormat="0" applyFill="0" applyBorder="0" applyAlignment="0" applyProtection="0"/>
    <xf numFmtId="0" fontId="13" fillId="0" borderId="0"/>
    <xf numFmtId="0" fontId="12" fillId="0" borderId="0"/>
    <xf numFmtId="0" fontId="11" fillId="0" borderId="0"/>
    <xf numFmtId="0" fontId="10" fillId="0" borderId="0"/>
    <xf numFmtId="0" fontId="53" fillId="0" borderId="0"/>
    <xf numFmtId="0" fontId="54" fillId="0" borderId="0"/>
    <xf numFmtId="0" fontId="9" fillId="0" borderId="0"/>
    <xf numFmtId="0" fontId="8" fillId="0" borderId="0"/>
    <xf numFmtId="0" fontId="7" fillId="0" borderId="0"/>
    <xf numFmtId="22" fontId="30" fillId="0" borderId="0" applyFont="0" applyFill="0" applyBorder="0" applyAlignment="0" applyProtection="0">
      <alignment wrapText="1"/>
    </xf>
    <xf numFmtId="22" fontId="30" fillId="0" borderId="0" applyFont="0" applyFill="0" applyBorder="0" applyAlignment="0" applyProtection="0">
      <alignment wrapText="1"/>
    </xf>
    <xf numFmtId="0" fontId="57" fillId="0" borderId="0">
      <protection locked="0"/>
    </xf>
    <xf numFmtId="0" fontId="57" fillId="0" borderId="0">
      <protection locked="0"/>
    </xf>
    <xf numFmtId="0" fontId="57" fillId="0" borderId="0">
      <protection locked="0"/>
    </xf>
    <xf numFmtId="0" fontId="57" fillId="0" borderId="0">
      <protection locked="0"/>
    </xf>
    <xf numFmtId="0" fontId="57" fillId="0" borderId="0">
      <protection locked="0"/>
    </xf>
    <xf numFmtId="0" fontId="57" fillId="0" borderId="0">
      <protection locked="0"/>
    </xf>
    <xf numFmtId="0" fontId="58" fillId="0" borderId="0">
      <protection locked="0"/>
    </xf>
    <xf numFmtId="179" fontId="38" fillId="0" borderId="0">
      <alignment horizontal="center" vertical="center"/>
    </xf>
    <xf numFmtId="165" fontId="33" fillId="0" borderId="0" applyAlignment="0">
      <alignment wrapText="1"/>
    </xf>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38"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30" fillId="0" borderId="0"/>
    <xf numFmtId="0" fontId="30" fillId="0" borderId="0"/>
    <xf numFmtId="0" fontId="30" fillId="0" borderId="0"/>
    <xf numFmtId="0" fontId="59" fillId="0" borderId="0"/>
    <xf numFmtId="0" fontId="59" fillId="0" borderId="0"/>
    <xf numFmtId="0" fontId="30" fillId="0" borderId="0"/>
    <xf numFmtId="0" fontId="30" fillId="0" borderId="0"/>
    <xf numFmtId="0" fontId="30" fillId="0" borderId="0"/>
    <xf numFmtId="0" fontId="30" fillId="0" borderId="0"/>
    <xf numFmtId="0" fontId="30" fillId="0" borderId="0"/>
    <xf numFmtId="164" fontId="30" fillId="5" borderId="0">
      <alignment horizontal="center" vertical="center"/>
    </xf>
    <xf numFmtId="0" fontId="59" fillId="0" borderId="0"/>
    <xf numFmtId="0" fontId="38" fillId="0" borderId="0"/>
    <xf numFmtId="0" fontId="55" fillId="12" borderId="6" applyNumberFormat="0" applyProtection="0">
      <alignment horizontal="center" wrapText="1"/>
    </xf>
    <xf numFmtId="0" fontId="55" fillId="12" borderId="7" applyNumberFormat="0" applyAlignment="0" applyProtection="0">
      <alignment wrapText="1"/>
    </xf>
    <xf numFmtId="0" fontId="30" fillId="13" borderId="0" applyNumberFormat="0" applyBorder="0">
      <alignment horizontal="center" wrapText="1"/>
    </xf>
    <xf numFmtId="0" fontId="30" fillId="13" borderId="0" applyNumberFormat="0" applyBorder="0">
      <alignment horizontal="center" wrapText="1"/>
    </xf>
    <xf numFmtId="0" fontId="30" fillId="14" borderId="8" applyNumberFormat="0">
      <alignment wrapText="1"/>
    </xf>
    <xf numFmtId="0" fontId="30" fillId="14" borderId="8" applyNumberFormat="0">
      <alignment wrapText="1"/>
    </xf>
    <xf numFmtId="0" fontId="30" fillId="14" borderId="0" applyNumberFormat="0" applyBorder="0">
      <alignment wrapText="1"/>
    </xf>
    <xf numFmtId="0" fontId="30" fillId="14" borderId="0" applyNumberFormat="0" applyBorder="0">
      <alignment wrapText="1"/>
    </xf>
    <xf numFmtId="0" fontId="30" fillId="0" borderId="0" applyNumberFormat="0" applyFill="0" applyBorder="0" applyProtection="0">
      <alignment horizontal="right" wrapText="1"/>
    </xf>
    <xf numFmtId="0" fontId="30" fillId="0" borderId="0" applyNumberFormat="0" applyFill="0" applyBorder="0" applyProtection="0">
      <alignment horizontal="right" wrapText="1"/>
    </xf>
    <xf numFmtId="180" fontId="30" fillId="0" borderId="0" applyFill="0" applyBorder="0" applyAlignment="0" applyProtection="0">
      <alignment wrapText="1"/>
    </xf>
    <xf numFmtId="180" fontId="30" fillId="0" borderId="0" applyFill="0" applyBorder="0" applyAlignment="0" applyProtection="0">
      <alignment wrapText="1"/>
    </xf>
    <xf numFmtId="181" fontId="30" fillId="0" borderId="0" applyFill="0" applyBorder="0" applyAlignment="0" applyProtection="0">
      <alignment wrapText="1"/>
    </xf>
    <xf numFmtId="181" fontId="30" fillId="0" borderId="0" applyFill="0" applyBorder="0" applyAlignment="0" applyProtection="0">
      <alignment wrapText="1"/>
    </xf>
    <xf numFmtId="182" fontId="30" fillId="0" borderId="0" applyFill="0" applyBorder="0" applyAlignment="0" applyProtection="0">
      <alignment wrapText="1"/>
    </xf>
    <xf numFmtId="182" fontId="30" fillId="0" borderId="0" applyFill="0" applyBorder="0" applyAlignment="0" applyProtection="0">
      <alignment wrapText="1"/>
    </xf>
    <xf numFmtId="0" fontId="30" fillId="0" borderId="0" applyNumberFormat="0" applyFill="0" applyBorder="0" applyProtection="0">
      <alignment horizontal="right" wrapText="1"/>
    </xf>
    <xf numFmtId="0" fontId="30" fillId="0" borderId="0" applyNumberFormat="0" applyFill="0" applyBorder="0" applyProtection="0">
      <alignment horizontal="right" wrapText="1"/>
    </xf>
    <xf numFmtId="0" fontId="30" fillId="0" borderId="0" applyNumberFormat="0" applyFill="0" applyBorder="0">
      <alignment horizontal="right" wrapText="1"/>
    </xf>
    <xf numFmtId="0" fontId="30" fillId="0" borderId="0" applyNumberFormat="0" applyFill="0" applyBorder="0">
      <alignment horizontal="right" wrapText="1"/>
    </xf>
    <xf numFmtId="17" fontId="30" fillId="0" borderId="0" applyFill="0" applyBorder="0">
      <alignment horizontal="right" wrapText="1"/>
    </xf>
    <xf numFmtId="17" fontId="30" fillId="0" borderId="0" applyFill="0" applyBorder="0">
      <alignment horizontal="right" wrapText="1"/>
    </xf>
    <xf numFmtId="8" fontId="30" fillId="0" borderId="0" applyFill="0" applyBorder="0" applyAlignment="0" applyProtection="0">
      <alignment wrapText="1"/>
    </xf>
    <xf numFmtId="8" fontId="30" fillId="0" borderId="0" applyFill="0" applyBorder="0" applyAlignment="0" applyProtection="0">
      <alignment wrapText="1"/>
    </xf>
    <xf numFmtId="0" fontId="60" fillId="0" borderId="0" applyNumberFormat="0" applyFill="0" applyBorder="0">
      <alignment horizontal="left" wrapText="1"/>
    </xf>
    <xf numFmtId="0" fontId="55" fillId="0" borderId="0" applyNumberFormat="0" applyFill="0" applyBorder="0">
      <alignment horizontal="center" wrapText="1"/>
    </xf>
    <xf numFmtId="0" fontId="55" fillId="0" borderId="0" applyNumberFormat="0" applyFill="0" applyBorder="0">
      <alignment horizontal="center" wrapText="1"/>
    </xf>
    <xf numFmtId="167" fontId="38" fillId="0" borderId="0">
      <alignment horizontal="center" vertical="center"/>
    </xf>
    <xf numFmtId="167" fontId="56" fillId="0" borderId="0">
      <alignment vertical="center" wrapText="1"/>
    </xf>
    <xf numFmtId="167" fontId="61" fillId="0" borderId="0">
      <alignment horizontal="center" vertical="center"/>
    </xf>
    <xf numFmtId="167" fontId="38" fillId="0" borderId="0">
      <alignment horizontal="center" vertical="center"/>
    </xf>
    <xf numFmtId="0" fontId="38" fillId="7" borderId="0">
      <alignment horizontal="left" vertical="center"/>
    </xf>
    <xf numFmtId="177" fontId="30" fillId="0" borderId="0">
      <alignment horizontal="center" vertical="center"/>
    </xf>
    <xf numFmtId="183" fontId="30" fillId="0" borderId="0">
      <alignment horizontal="center" vertical="center"/>
    </xf>
    <xf numFmtId="177" fontId="30" fillId="0" borderId="0">
      <alignment horizontal="center" vertical="center"/>
    </xf>
    <xf numFmtId="43" fontId="70" fillId="0" borderId="0" applyFont="0" applyFill="0" applyBorder="0" applyAlignment="0" applyProtection="0"/>
    <xf numFmtId="0" fontId="6" fillId="0" borderId="0"/>
    <xf numFmtId="43" fontId="6" fillId="0" borderId="0" applyFont="0" applyFill="0" applyBorder="0" applyAlignment="0" applyProtection="0"/>
    <xf numFmtId="9" fontId="6" fillId="0" borderId="0" applyFont="0" applyFill="0" applyBorder="0" applyAlignment="0" applyProtection="0"/>
    <xf numFmtId="0" fontId="5" fillId="0" borderId="0"/>
    <xf numFmtId="0" fontId="4" fillId="0" borderId="0"/>
    <xf numFmtId="0" fontId="3" fillId="0" borderId="0"/>
    <xf numFmtId="0" fontId="3" fillId="0" borderId="0"/>
    <xf numFmtId="0" fontId="79" fillId="0" borderId="0"/>
    <xf numFmtId="0" fontId="2" fillId="0" borderId="0"/>
    <xf numFmtId="9" fontId="80" fillId="0" borderId="0" applyFont="0" applyFill="0" applyBorder="0" applyAlignment="0" applyProtection="0"/>
  </cellStyleXfs>
  <cellXfs count="276">
    <xf numFmtId="0" fontId="0" fillId="0" borderId="0" xfId="0"/>
    <xf numFmtId="0" fontId="0" fillId="9" borderId="0" xfId="0" applyFill="1"/>
    <xf numFmtId="0" fontId="0" fillId="9" borderId="4" xfId="0" applyFill="1" applyBorder="1"/>
    <xf numFmtId="0" fontId="30" fillId="9" borderId="0" xfId="0" applyFont="1" applyFill="1"/>
    <xf numFmtId="0" fontId="30" fillId="9" borderId="4" xfId="0" applyFont="1" applyFill="1" applyBorder="1"/>
    <xf numFmtId="0" fontId="55" fillId="9" borderId="0" xfId="0" applyFont="1" applyFill="1"/>
    <xf numFmtId="0" fontId="67" fillId="0" borderId="0" xfId="0" applyFont="1" applyAlignment="1">
      <alignment horizontal="right" wrapText="1"/>
    </xf>
    <xf numFmtId="0" fontId="67" fillId="0" borderId="0" xfId="0" applyFont="1" applyAlignment="1">
      <alignment wrapText="1"/>
    </xf>
    <xf numFmtId="0" fontId="68" fillId="0" borderId="0" xfId="0" applyFont="1" applyAlignment="1">
      <alignment horizontal="right"/>
    </xf>
    <xf numFmtId="0" fontId="0" fillId="0" borderId="0" xfId="0" applyAlignment="1">
      <alignment vertical="top" wrapText="1"/>
    </xf>
    <xf numFmtId="184" fontId="0" fillId="0" borderId="0" xfId="2790" applyNumberFormat="1" applyFont="1" applyAlignment="1">
      <alignment vertical="top" wrapText="1"/>
    </xf>
    <xf numFmtId="0" fontId="0" fillId="0" borderId="0" xfId="0" applyAlignment="1">
      <alignment horizontal="left"/>
    </xf>
    <xf numFmtId="0" fontId="30" fillId="0" borderId="0" xfId="72"/>
    <xf numFmtId="0" fontId="67" fillId="0" borderId="0" xfId="72" applyFont="1" applyAlignment="1">
      <alignment wrapText="1"/>
    </xf>
    <xf numFmtId="0" fontId="64" fillId="9" borderId="0" xfId="72" applyFont="1" applyFill="1" applyAlignment="1">
      <alignment horizontal="right" vertical="top" wrapText="1"/>
    </xf>
    <xf numFmtId="0" fontId="64" fillId="9" borderId="0" xfId="72" applyFont="1" applyFill="1" applyAlignment="1">
      <alignment horizontal="left" vertical="top" wrapText="1"/>
    </xf>
    <xf numFmtId="0" fontId="64" fillId="9" borderId="0" xfId="72" applyFont="1" applyFill="1" applyAlignment="1">
      <alignment vertical="top"/>
    </xf>
    <xf numFmtId="0" fontId="62" fillId="9" borderId="0" xfId="72" applyFont="1" applyFill="1" applyBorder="1" applyAlignment="1">
      <alignment horizontal="right" vertical="top" wrapText="1"/>
    </xf>
    <xf numFmtId="0" fontId="68" fillId="0" borderId="9" xfId="72" applyFont="1" applyBorder="1" applyAlignment="1">
      <alignment horizontal="right" vertical="top"/>
    </xf>
    <xf numFmtId="0" fontId="69" fillId="0" borderId="9" xfId="72" applyFont="1" applyBorder="1" applyAlignment="1">
      <alignment horizontal="left" vertical="top" wrapText="1"/>
    </xf>
    <xf numFmtId="0" fontId="68" fillId="0" borderId="0" xfId="72" applyFont="1" applyBorder="1" applyAlignment="1">
      <alignment horizontal="right" vertical="top"/>
    </xf>
    <xf numFmtId="0" fontId="69" fillId="0" borderId="0" xfId="72" applyFont="1" applyBorder="1" applyAlignment="1">
      <alignment horizontal="left" vertical="top" wrapText="1"/>
    </xf>
    <xf numFmtId="0" fontId="63" fillId="9" borderId="0" xfId="72" applyFont="1" applyFill="1" applyBorder="1" applyAlignment="1">
      <alignment vertical="top"/>
    </xf>
    <xf numFmtId="0" fontId="63" fillId="9" borderId="0" xfId="72" applyFont="1" applyFill="1" applyBorder="1" applyAlignment="1">
      <alignment horizontal="right" vertical="top" wrapText="1"/>
    </xf>
    <xf numFmtId="0" fontId="68" fillId="0" borderId="4" xfId="72" applyFont="1" applyBorder="1" applyAlignment="1">
      <alignment horizontal="right" vertical="top"/>
    </xf>
    <xf numFmtId="0" fontId="69" fillId="0" borderId="4" xfId="72" applyFont="1" applyBorder="1" applyAlignment="1">
      <alignment horizontal="left" vertical="top" wrapText="1"/>
    </xf>
    <xf numFmtId="0" fontId="3" fillId="9" borderId="0" xfId="72" applyFont="1" applyFill="1" applyAlignment="1">
      <alignment horizontal="right" vertical="top" wrapText="1"/>
    </xf>
    <xf numFmtId="0" fontId="3" fillId="9" borderId="0" xfId="72" applyFont="1" applyFill="1" applyAlignment="1">
      <alignment horizontal="left" vertical="top" wrapText="1"/>
    </xf>
    <xf numFmtId="0" fontId="66" fillId="9" borderId="0" xfId="72" applyFont="1" applyFill="1" applyAlignment="1">
      <alignment vertical="top"/>
    </xf>
    <xf numFmtId="0" fontId="64" fillId="9" borderId="0" xfId="72" applyFont="1" applyFill="1" applyAlignment="1">
      <alignment vertical="top" wrapText="1"/>
    </xf>
    <xf numFmtId="0" fontId="55" fillId="0" borderId="0" xfId="72" applyFont="1" applyAlignment="1">
      <alignment horizontal="right" wrapText="1"/>
    </xf>
    <xf numFmtId="0" fontId="64" fillId="11" borderId="1" xfId="72" applyFont="1" applyFill="1" applyBorder="1" applyAlignment="1">
      <alignment horizontal="left" vertical="top"/>
    </xf>
    <xf numFmtId="0" fontId="55" fillId="0" borderId="0" xfId="72" applyFont="1" applyAlignment="1">
      <alignment horizontal="right"/>
    </xf>
    <xf numFmtId="0" fontId="65" fillId="9" borderId="0" xfId="72" applyFont="1" applyFill="1" applyAlignment="1">
      <alignment vertical="top"/>
    </xf>
    <xf numFmtId="0" fontId="30" fillId="9" borderId="0" xfId="72" applyFill="1"/>
    <xf numFmtId="0" fontId="30" fillId="9" borderId="0" xfId="72" applyFill="1" applyAlignment="1">
      <alignment vertical="top"/>
    </xf>
    <xf numFmtId="0" fontId="30" fillId="0" borderId="0" xfId="72" applyFont="1"/>
    <xf numFmtId="0" fontId="62" fillId="0" borderId="0" xfId="2797" applyFont="1" applyFill="1" applyAlignment="1">
      <alignment horizontal="right"/>
    </xf>
    <xf numFmtId="0" fontId="62" fillId="0" borderId="0" xfId="2797" applyFont="1" applyFill="1"/>
    <xf numFmtId="0" fontId="62" fillId="0" borderId="0" xfId="2797" applyFont="1" applyFill="1" applyAlignment="1">
      <alignment horizontal="left"/>
    </xf>
    <xf numFmtId="0" fontId="3" fillId="0" borderId="0" xfId="2797"/>
    <xf numFmtId="0" fontId="3" fillId="0" borderId="0" xfId="2797" applyFill="1" applyAlignment="1">
      <alignment horizontal="right"/>
    </xf>
    <xf numFmtId="0" fontId="3" fillId="0" borderId="0" xfId="2797" applyFill="1"/>
    <xf numFmtId="0" fontId="3" fillId="0" borderId="0" xfId="2797" applyFill="1" applyAlignment="1">
      <alignment horizontal="left"/>
    </xf>
    <xf numFmtId="0" fontId="3" fillId="0" borderId="0" xfId="2797" applyAlignment="1">
      <alignment horizontal="right"/>
    </xf>
    <xf numFmtId="0" fontId="3" fillId="0" borderId="0" xfId="2797" applyAlignment="1">
      <alignment horizontal="left"/>
    </xf>
    <xf numFmtId="0" fontId="62" fillId="10" borderId="1" xfId="72" applyFont="1" applyFill="1" applyBorder="1" applyAlignment="1">
      <alignment horizontal="center" textRotation="90" wrapText="1"/>
    </xf>
    <xf numFmtId="0" fontId="0" fillId="0" borderId="0" xfId="0" applyAlignment="1">
      <alignment wrapText="1"/>
    </xf>
    <xf numFmtId="0" fontId="30" fillId="9" borderId="0" xfId="72" applyFill="1" applyAlignment="1">
      <alignment wrapText="1"/>
    </xf>
    <xf numFmtId="0" fontId="30" fillId="9" borderId="0" xfId="72" applyFill="1" applyAlignment="1">
      <alignment vertical="top" wrapText="1"/>
    </xf>
    <xf numFmtId="0" fontId="64" fillId="9" borderId="0" xfId="72" applyFont="1" applyFill="1" applyAlignment="1">
      <alignment horizontal="left" vertical="top"/>
    </xf>
    <xf numFmtId="0" fontId="30" fillId="9" borderId="0" xfId="72" applyFill="1" applyAlignment="1">
      <alignment horizontal="left" vertical="top"/>
    </xf>
    <xf numFmtId="0" fontId="30" fillId="9" borderId="0" xfId="72" applyFill="1" applyAlignment="1">
      <alignment horizontal="left"/>
    </xf>
    <xf numFmtId="0" fontId="64" fillId="9" borderId="0" xfId="72" applyFont="1" applyFill="1" applyAlignment="1">
      <alignment horizontal="right" vertical="top"/>
    </xf>
    <xf numFmtId="0" fontId="64" fillId="11" borderId="1" xfId="72" applyFont="1" applyFill="1" applyBorder="1" applyAlignment="1">
      <alignment horizontal="right" vertical="top"/>
    </xf>
    <xf numFmtId="0" fontId="62" fillId="10" borderId="12" xfId="72" applyFont="1" applyFill="1" applyBorder="1" applyAlignment="1">
      <alignment wrapText="1"/>
    </xf>
    <xf numFmtId="0" fontId="63" fillId="10" borderId="12" xfId="2796" applyFont="1" applyFill="1" applyBorder="1" applyAlignment="1">
      <alignment wrapText="1"/>
    </xf>
    <xf numFmtId="0" fontId="63" fillId="10" borderId="12" xfId="36" applyFont="1" applyFill="1" applyBorder="1" applyAlignment="1">
      <alignment wrapText="1"/>
    </xf>
    <xf numFmtId="0" fontId="62" fillId="10" borderId="3" xfId="72" applyFont="1" applyFill="1" applyBorder="1" applyAlignment="1">
      <alignment wrapText="1"/>
    </xf>
    <xf numFmtId="0" fontId="63" fillId="10" borderId="3" xfId="2796" applyFont="1" applyFill="1" applyBorder="1" applyAlignment="1">
      <alignment wrapText="1"/>
    </xf>
    <xf numFmtId="0" fontId="63" fillId="10" borderId="3" xfId="36" applyFont="1" applyFill="1" applyBorder="1" applyAlignment="1">
      <alignment wrapText="1"/>
    </xf>
    <xf numFmtId="0" fontId="73" fillId="0" borderId="0" xfId="72" applyFont="1"/>
    <xf numFmtId="0" fontId="75" fillId="0" borderId="4" xfId="72" applyFont="1" applyBorder="1"/>
    <xf numFmtId="0" fontId="77" fillId="0" borderId="0" xfId="72" applyFont="1" applyAlignment="1">
      <alignment horizontal="left" vertical="top"/>
    </xf>
    <xf numFmtId="0" fontId="69" fillId="0" borderId="0" xfId="72" applyFont="1" applyAlignment="1">
      <alignment horizontal="left" vertical="top" wrapText="1"/>
    </xf>
    <xf numFmtId="0" fontId="77" fillId="0" borderId="4" xfId="72" applyFont="1" applyBorder="1" applyAlignment="1">
      <alignment horizontal="left" vertical="top"/>
    </xf>
    <xf numFmtId="0" fontId="77" fillId="0" borderId="0" xfId="72" applyFont="1" applyBorder="1" applyAlignment="1">
      <alignment horizontal="left" vertical="top"/>
    </xf>
    <xf numFmtId="0" fontId="75" fillId="0" borderId="0" xfId="72" applyFont="1"/>
    <xf numFmtId="0" fontId="77" fillId="0" borderId="14" xfId="72" applyFont="1" applyBorder="1" applyAlignment="1">
      <alignment horizontal="left" vertical="top"/>
    </xf>
    <xf numFmtId="0" fontId="69" fillId="0" borderId="14" xfId="72" applyFont="1" applyFill="1" applyBorder="1" applyAlignment="1">
      <alignment horizontal="left" vertical="top" wrapText="1"/>
    </xf>
    <xf numFmtId="0" fontId="78" fillId="0" borderId="0" xfId="72" applyFont="1" applyAlignment="1">
      <alignment vertical="top"/>
    </xf>
    <xf numFmtId="0" fontId="75" fillId="0" borderId="0" xfId="72" applyFont="1" applyAlignment="1">
      <alignment vertical="top" wrapText="1"/>
    </xf>
    <xf numFmtId="0" fontId="64" fillId="9" borderId="0" xfId="72" applyFont="1" applyFill="1" applyAlignment="1">
      <alignment horizontal="center" vertical="top"/>
    </xf>
    <xf numFmtId="0" fontId="62" fillId="10" borderId="12" xfId="72" applyFont="1" applyFill="1" applyBorder="1" applyAlignment="1">
      <alignment horizontal="center" textRotation="90" wrapText="1"/>
    </xf>
    <xf numFmtId="0" fontId="62" fillId="10" borderId="3" xfId="72" applyFont="1" applyFill="1" applyBorder="1" applyAlignment="1">
      <alignment horizontal="center" textRotation="90" wrapText="1"/>
    </xf>
    <xf numFmtId="0" fontId="64" fillId="11" borderId="1" xfId="72" applyFont="1" applyFill="1" applyBorder="1" applyAlignment="1">
      <alignment horizontal="center" vertical="top"/>
    </xf>
    <xf numFmtId="0" fontId="0" fillId="0" borderId="0" xfId="0" applyAlignment="1">
      <alignment vertical="top"/>
    </xf>
    <xf numFmtId="0" fontId="0" fillId="0" borderId="0" xfId="0" applyAlignment="1">
      <alignment horizontal="left" vertical="top" wrapText="1"/>
    </xf>
    <xf numFmtId="0" fontId="2" fillId="0" borderId="0" xfId="2797" applyFont="1" applyFill="1"/>
    <xf numFmtId="0" fontId="62" fillId="0" borderId="15" xfId="2799" applyFont="1" applyBorder="1" applyAlignment="1">
      <alignment wrapText="1"/>
    </xf>
    <xf numFmtId="0" fontId="62" fillId="0" borderId="15" xfId="2799" applyFont="1" applyBorder="1" applyAlignment="1">
      <alignment horizontal="left" wrapText="1"/>
    </xf>
    <xf numFmtId="0" fontId="62" fillId="0" borderId="15" xfId="2799" applyFont="1" applyBorder="1" applyAlignment="1">
      <alignment horizontal="right" wrapText="1"/>
    </xf>
    <xf numFmtId="0" fontId="62" fillId="16" borderId="15" xfId="2799" applyFont="1" applyFill="1" applyBorder="1" applyAlignment="1">
      <alignment horizontal="right" wrapText="1"/>
    </xf>
    <xf numFmtId="0" fontId="2" fillId="0" borderId="0" xfId="2799"/>
    <xf numFmtId="0" fontId="2" fillId="0" borderId="15" xfId="2799" applyBorder="1"/>
    <xf numFmtId="0" fontId="0" fillId="0" borderId="15" xfId="0" applyBorder="1"/>
    <xf numFmtId="0" fontId="64" fillId="0" borderId="15" xfId="72" applyFont="1" applyBorder="1" applyAlignment="1">
      <alignment horizontal="left"/>
    </xf>
    <xf numFmtId="0" fontId="64" fillId="0" borderId="15" xfId="72" applyFont="1" applyBorder="1"/>
    <xf numFmtId="0" fontId="2" fillId="0" borderId="15" xfId="2799" applyBorder="1" applyAlignment="1">
      <alignment horizontal="left"/>
    </xf>
    <xf numFmtId="0" fontId="2" fillId="0" borderId="0" xfId="2799" applyAlignment="1">
      <alignment horizontal="left"/>
    </xf>
    <xf numFmtId="0" fontId="2" fillId="0" borderId="0" xfId="2799" applyAlignment="1">
      <alignment horizontal="right"/>
    </xf>
    <xf numFmtId="0" fontId="64" fillId="0" borderId="0" xfId="72" applyFont="1" applyFill="1" applyAlignment="1">
      <alignment vertical="top"/>
    </xf>
    <xf numFmtId="0" fontId="64" fillId="0" borderId="0" xfId="72" applyFont="1" applyFill="1" applyAlignment="1">
      <alignment horizontal="left" vertical="top"/>
    </xf>
    <xf numFmtId="0" fontId="0" fillId="0" borderId="0" xfId="0" applyFill="1" applyAlignment="1">
      <alignment wrapText="1"/>
    </xf>
    <xf numFmtId="0" fontId="0" fillId="0" borderId="0" xfId="0" applyFill="1"/>
    <xf numFmtId="0" fontId="73" fillId="9" borderId="0" xfId="72" applyFont="1" applyFill="1" applyAlignment="1">
      <alignment horizontal="left" vertical="top"/>
    </xf>
    <xf numFmtId="0" fontId="74" fillId="9" borderId="0" xfId="72" applyFont="1" applyFill="1" applyAlignment="1">
      <alignment vertical="top"/>
    </xf>
    <xf numFmtId="0" fontId="74" fillId="9" borderId="0" xfId="72" applyFont="1" applyFill="1" applyAlignment="1">
      <alignment vertical="top" wrapText="1"/>
    </xf>
    <xf numFmtId="0" fontId="74" fillId="9" borderId="0" xfId="72" applyFont="1" applyFill="1" applyAlignment="1">
      <alignment horizontal="left" vertical="top"/>
    </xf>
    <xf numFmtId="0" fontId="74" fillId="15" borderId="1" xfId="72" applyFont="1" applyFill="1" applyBorder="1" applyAlignment="1">
      <alignment horizontal="left" vertical="top"/>
    </xf>
    <xf numFmtId="0" fontId="74" fillId="10" borderId="1" xfId="72" applyFont="1" applyFill="1" applyBorder="1" applyAlignment="1">
      <alignment vertical="top"/>
    </xf>
    <xf numFmtId="0" fontId="74" fillId="10" borderId="1" xfId="72" applyFont="1" applyFill="1" applyBorder="1" applyAlignment="1">
      <alignment vertical="top" wrapText="1"/>
    </xf>
    <xf numFmtId="0" fontId="74" fillId="10" borderId="1" xfId="72" applyFont="1" applyFill="1" applyBorder="1" applyAlignment="1">
      <alignment horizontal="left" vertical="top"/>
    </xf>
    <xf numFmtId="0" fontId="73" fillId="9" borderId="1" xfId="72" applyFont="1" applyFill="1" applyBorder="1" applyAlignment="1">
      <alignment horizontal="left" vertical="top"/>
    </xf>
    <xf numFmtId="0" fontId="73" fillId="11" borderId="1" xfId="72" applyFont="1" applyFill="1" applyBorder="1" applyAlignment="1">
      <alignment vertical="top" wrapText="1"/>
    </xf>
    <xf numFmtId="0" fontId="73" fillId="11" borderId="1" xfId="72" applyFont="1" applyFill="1" applyBorder="1" applyAlignment="1">
      <alignment vertical="top"/>
    </xf>
    <xf numFmtId="0" fontId="73" fillId="11" borderId="1" xfId="72" applyFont="1" applyFill="1" applyBorder="1" applyAlignment="1">
      <alignment horizontal="left" vertical="top"/>
    </xf>
    <xf numFmtId="184" fontId="64" fillId="0" borderId="15" xfId="2790" applyNumberFormat="1" applyFont="1" applyBorder="1" applyAlignment="1">
      <alignment horizontal="right"/>
    </xf>
    <xf numFmtId="0" fontId="62" fillId="0" borderId="15" xfId="2799" applyFont="1" applyBorder="1" applyAlignment="1">
      <alignment horizontal="left"/>
    </xf>
    <xf numFmtId="0" fontId="0" fillId="0" borderId="15" xfId="0" applyBorder="1" applyAlignment="1">
      <alignment horizontal="left"/>
    </xf>
    <xf numFmtId="0" fontId="76" fillId="0" borderId="4" xfId="0" applyFont="1" applyBorder="1" applyAlignment="1">
      <alignment horizontal="left"/>
    </xf>
    <xf numFmtId="0" fontId="76" fillId="0" borderId="0" xfId="0" applyFont="1" applyAlignment="1">
      <alignment horizontal="left"/>
    </xf>
    <xf numFmtId="0" fontId="75" fillId="0" borderId="0" xfId="0" applyFont="1" applyBorder="1" applyAlignment="1">
      <alignment vertical="top" wrapText="1"/>
    </xf>
    <xf numFmtId="0" fontId="63" fillId="10" borderId="12" xfId="72" applyFont="1" applyFill="1" applyBorder="1" applyAlignment="1">
      <alignment wrapText="1"/>
    </xf>
    <xf numFmtId="0" fontId="63" fillId="10" borderId="3" xfId="72" applyFont="1" applyFill="1" applyBorder="1" applyAlignment="1">
      <alignment horizontal="right" wrapText="1"/>
    </xf>
    <xf numFmtId="0" fontId="63" fillId="10" borderId="3" xfId="72" applyFont="1" applyFill="1" applyBorder="1" applyAlignment="1">
      <alignment wrapText="1"/>
    </xf>
    <xf numFmtId="0" fontId="64" fillId="11" borderId="15" xfId="72" applyFont="1" applyFill="1" applyBorder="1" applyAlignment="1">
      <alignment horizontal="left" vertical="top"/>
    </xf>
    <xf numFmtId="0" fontId="0" fillId="0" borderId="0" xfId="0" applyFont="1" applyFill="1" applyBorder="1"/>
    <xf numFmtId="184" fontId="0" fillId="0" borderId="0" xfId="2790" applyNumberFormat="1" applyFont="1" applyFill="1" applyBorder="1" applyAlignment="1">
      <alignment horizontal="right"/>
    </xf>
    <xf numFmtId="0" fontId="0" fillId="0" borderId="0" xfId="0" applyFont="1" applyBorder="1"/>
    <xf numFmtId="0" fontId="64" fillId="0" borderId="0" xfId="72" applyFont="1" applyFill="1" applyAlignment="1">
      <alignment horizontal="right" vertical="top"/>
    </xf>
    <xf numFmtId="0" fontId="1" fillId="0" borderId="15" xfId="2794" applyFont="1" applyFill="1" applyBorder="1" applyAlignment="1">
      <alignment vertical="top"/>
    </xf>
    <xf numFmtId="0" fontId="1" fillId="0" borderId="15" xfId="2794" applyFont="1" applyFill="1" applyBorder="1" applyAlignment="1">
      <alignment horizontal="left" vertical="top"/>
    </xf>
    <xf numFmtId="0" fontId="1" fillId="0" borderId="15" xfId="2794" quotePrefix="1" applyFont="1" applyFill="1" applyBorder="1" applyAlignment="1">
      <alignment horizontal="left" vertical="top"/>
    </xf>
    <xf numFmtId="0" fontId="64" fillId="0" borderId="15" xfId="2794" applyFont="1" applyFill="1" applyBorder="1" applyAlignment="1">
      <alignment horizontal="left" vertical="top"/>
    </xf>
    <xf numFmtId="0" fontId="1" fillId="0" borderId="15" xfId="2794" applyFont="1" applyFill="1" applyBorder="1"/>
    <xf numFmtId="0" fontId="64" fillId="0" borderId="15" xfId="0" applyFont="1" applyBorder="1"/>
    <xf numFmtId="0" fontId="62" fillId="0" borderId="15" xfId="2794" applyFont="1" applyFill="1" applyBorder="1" applyAlignment="1">
      <alignment horizontal="left" vertical="top" wrapText="1"/>
    </xf>
    <xf numFmtId="0" fontId="62" fillId="0" borderId="15" xfId="2794" applyFont="1" applyFill="1" applyBorder="1" applyAlignment="1">
      <alignment horizontal="right" vertical="top" wrapText="1"/>
    </xf>
    <xf numFmtId="0" fontId="62" fillId="0" borderId="15" xfId="2794" applyFont="1" applyFill="1" applyBorder="1" applyAlignment="1">
      <alignment wrapText="1"/>
    </xf>
    <xf numFmtId="184" fontId="1" fillId="0" borderId="15" xfId="2790" applyNumberFormat="1" applyFont="1" applyFill="1" applyBorder="1" applyAlignment="1">
      <alignment horizontal="right" vertical="top"/>
    </xf>
    <xf numFmtId="0" fontId="1" fillId="0" borderId="0" xfId="2794" applyFont="1" applyFill="1" applyAlignment="1">
      <alignment wrapText="1"/>
    </xf>
    <xf numFmtId="0" fontId="1" fillId="0" borderId="0" xfId="2794" applyFont="1" applyFill="1"/>
    <xf numFmtId="0" fontId="64" fillId="0" borderId="0" xfId="0" applyFont="1"/>
    <xf numFmtId="0" fontId="64" fillId="0" borderId="0" xfId="0" applyFont="1" applyAlignment="1">
      <alignment horizontal="right"/>
    </xf>
    <xf numFmtId="0" fontId="64" fillId="0" borderId="15" xfId="0" applyFont="1" applyFill="1" applyBorder="1"/>
    <xf numFmtId="0" fontId="64" fillId="0" borderId="15" xfId="0" applyFont="1" applyFill="1" applyBorder="1" applyAlignment="1"/>
    <xf numFmtId="184" fontId="64" fillId="0" borderId="15" xfId="2790" applyNumberFormat="1" applyFont="1" applyFill="1" applyBorder="1"/>
    <xf numFmtId="0" fontId="64" fillId="0" borderId="0" xfId="0" applyFont="1" applyFill="1" applyAlignment="1">
      <alignment horizontal="left" wrapText="1"/>
    </xf>
    <xf numFmtId="0" fontId="64" fillId="0" borderId="0" xfId="0" applyFont="1" applyFill="1" applyAlignment="1">
      <alignment horizontal="left"/>
    </xf>
    <xf numFmtId="0" fontId="63" fillId="0" borderId="15" xfId="72" applyFont="1" applyBorder="1" applyAlignment="1">
      <alignment horizontal="left" wrapText="1"/>
    </xf>
    <xf numFmtId="0" fontId="63" fillId="0" borderId="15" xfId="72" applyFont="1" applyFill="1" applyBorder="1" applyAlignment="1">
      <alignment horizontal="left" wrapText="1"/>
    </xf>
    <xf numFmtId="49" fontId="62" fillId="0" borderId="15" xfId="72" applyNumberFormat="1" applyFont="1" applyBorder="1" applyAlignment="1">
      <alignment horizontal="left" wrapText="1"/>
    </xf>
    <xf numFmtId="49" fontId="82" fillId="0" borderId="15" xfId="72" applyNumberFormat="1" applyFont="1" applyFill="1" applyBorder="1" applyAlignment="1">
      <alignment horizontal="left"/>
    </xf>
    <xf numFmtId="0" fontId="82" fillId="0" borderId="15" xfId="72" applyNumberFormat="1" applyFont="1" applyFill="1" applyBorder="1" applyAlignment="1">
      <alignment horizontal="left"/>
    </xf>
    <xf numFmtId="49" fontId="64" fillId="0" borderId="15" xfId="72" applyNumberFormat="1" applyFont="1" applyFill="1" applyBorder="1" applyAlignment="1">
      <alignment horizontal="left"/>
    </xf>
    <xf numFmtId="49" fontId="64" fillId="0" borderId="15" xfId="72" applyNumberFormat="1" applyFont="1" applyBorder="1" applyAlignment="1">
      <alignment horizontal="left"/>
    </xf>
    <xf numFmtId="0" fontId="1" fillId="0" borderId="15" xfId="2794" applyFont="1" applyFill="1" applyBorder="1" applyAlignment="1">
      <alignment horizontal="left"/>
    </xf>
    <xf numFmtId="49" fontId="81" fillId="0" borderId="15" xfId="72" applyNumberFormat="1" applyFont="1" applyFill="1" applyBorder="1" applyAlignment="1">
      <alignment horizontal="left"/>
    </xf>
    <xf numFmtId="0" fontId="30" fillId="0" borderId="15" xfId="72" applyBorder="1" applyAlignment="1">
      <alignment horizontal="left"/>
    </xf>
    <xf numFmtId="0" fontId="81" fillId="0" borderId="15" xfId="72" applyNumberFormat="1" applyFont="1" applyFill="1" applyBorder="1" applyAlignment="1">
      <alignment horizontal="left"/>
    </xf>
    <xf numFmtId="49" fontId="30" fillId="0" borderId="15" xfId="72" applyNumberFormat="1" applyFill="1" applyBorder="1" applyAlignment="1">
      <alignment horizontal="left"/>
    </xf>
    <xf numFmtId="49" fontId="30" fillId="0" borderId="15" xfId="72" applyNumberFormat="1" applyFont="1" applyBorder="1" applyAlignment="1">
      <alignment horizontal="left"/>
    </xf>
    <xf numFmtId="0" fontId="30" fillId="0" borderId="15" xfId="72" applyFont="1" applyBorder="1" applyAlignment="1">
      <alignment horizontal="left"/>
    </xf>
    <xf numFmtId="0" fontId="64" fillId="0" borderId="15" xfId="0" applyFont="1" applyBorder="1" applyAlignment="1">
      <alignment horizontal="left"/>
    </xf>
    <xf numFmtId="0" fontId="83" fillId="0" borderId="15" xfId="0" applyFont="1" applyBorder="1" applyAlignment="1">
      <alignment horizontal="left"/>
    </xf>
    <xf numFmtId="0" fontId="64" fillId="0" borderId="0" xfId="0" applyFont="1" applyAlignment="1">
      <alignment horizontal="left"/>
    </xf>
    <xf numFmtId="0" fontId="64" fillId="11" borderId="1" xfId="2790" applyNumberFormat="1" applyFont="1" applyFill="1" applyBorder="1" applyAlignment="1">
      <alignment horizontal="right" vertical="top"/>
    </xf>
    <xf numFmtId="0" fontId="1" fillId="0" borderId="15" xfId="2794" quotePrefix="1" applyFont="1" applyFill="1" applyBorder="1" applyAlignment="1">
      <alignment horizontal="left"/>
    </xf>
    <xf numFmtId="0" fontId="64" fillId="0" borderId="15" xfId="72" quotePrefix="1" applyFont="1" applyBorder="1" applyAlignment="1">
      <alignment horizontal="left"/>
    </xf>
    <xf numFmtId="0" fontId="30" fillId="0" borderId="15" xfId="72" quotePrefix="1" applyBorder="1" applyAlignment="1">
      <alignment horizontal="left"/>
    </xf>
    <xf numFmtId="49" fontId="30" fillId="0" borderId="15" xfId="72" quotePrefix="1" applyNumberFormat="1" applyFill="1" applyBorder="1" applyAlignment="1">
      <alignment horizontal="left"/>
    </xf>
    <xf numFmtId="0" fontId="64" fillId="0" borderId="15" xfId="0" quotePrefix="1" applyFont="1" applyBorder="1" applyAlignment="1">
      <alignment horizontal="left"/>
    </xf>
    <xf numFmtId="0" fontId="55" fillId="0" borderId="0" xfId="0" applyFont="1"/>
    <xf numFmtId="0" fontId="55" fillId="0" borderId="0" xfId="0" applyFont="1" applyFill="1"/>
    <xf numFmtId="0" fontId="62" fillId="10" borderId="12" xfId="72" applyFont="1" applyFill="1" applyBorder="1" applyAlignment="1">
      <alignment horizontal="left" wrapText="1"/>
    </xf>
    <xf numFmtId="0" fontId="62" fillId="10" borderId="3" xfId="72" applyFont="1" applyFill="1" applyBorder="1" applyAlignment="1">
      <alignment horizontal="left" wrapText="1"/>
    </xf>
    <xf numFmtId="0" fontId="64" fillId="11" borderId="1" xfId="72" applyNumberFormat="1" applyFont="1" applyFill="1" applyBorder="1" applyAlignment="1">
      <alignment horizontal="left" vertical="top"/>
    </xf>
    <xf numFmtId="0" fontId="64" fillId="0" borderId="15" xfId="72" applyNumberFormat="1" applyFont="1" applyFill="1" applyBorder="1" applyAlignment="1">
      <alignment horizontal="left"/>
    </xf>
    <xf numFmtId="0" fontId="75" fillId="0" borderId="4" xfId="72" applyFont="1" applyBorder="1" applyAlignment="1">
      <alignment vertical="top" wrapText="1"/>
    </xf>
    <xf numFmtId="184" fontId="64" fillId="0" borderId="15" xfId="2790" applyNumberFormat="1" applyFont="1" applyFill="1" applyBorder="1" applyAlignment="1">
      <alignment horizontal="right"/>
    </xf>
    <xf numFmtId="0" fontId="64" fillId="11" borderId="1" xfId="72" quotePrefix="1" applyFont="1" applyFill="1" applyBorder="1" applyAlignment="1">
      <alignment horizontal="left" vertical="top"/>
    </xf>
    <xf numFmtId="0" fontId="64" fillId="9" borderId="4" xfId="72" applyFont="1" applyFill="1" applyBorder="1" applyAlignment="1">
      <alignment horizontal="left" vertical="top" wrapText="1"/>
    </xf>
    <xf numFmtId="0" fontId="62" fillId="0" borderId="15" xfId="2799" applyFont="1" applyFill="1" applyBorder="1" applyAlignment="1">
      <alignment horizontal="right" wrapText="1"/>
    </xf>
    <xf numFmtId="0" fontId="84" fillId="0" borderId="15" xfId="2799" applyFont="1" applyBorder="1" applyAlignment="1">
      <alignment wrapText="1"/>
    </xf>
    <xf numFmtId="0" fontId="84" fillId="0" borderId="15" xfId="2799" applyFont="1" applyBorder="1" applyAlignment="1">
      <alignment horizontal="left" wrapText="1"/>
    </xf>
    <xf numFmtId="0" fontId="75" fillId="0" borderId="15" xfId="0" applyFont="1" applyBorder="1"/>
    <xf numFmtId="0" fontId="75" fillId="0" borderId="15" xfId="0" applyFont="1" applyBorder="1" applyAlignment="1">
      <alignment horizontal="left"/>
    </xf>
    <xf numFmtId="0" fontId="48" fillId="0" borderId="15" xfId="2799" applyFont="1" applyBorder="1"/>
    <xf numFmtId="184" fontId="75" fillId="0" borderId="15" xfId="2790" applyNumberFormat="1" applyFont="1" applyBorder="1"/>
    <xf numFmtId="0" fontId="64" fillId="9" borderId="0" xfId="72" applyFont="1" applyFill="1" applyBorder="1" applyAlignment="1">
      <alignment horizontal="left" vertical="top" wrapText="1"/>
    </xf>
    <xf numFmtId="184" fontId="48" fillId="0" borderId="15" xfId="2790" applyNumberFormat="1" applyFont="1" applyBorder="1"/>
    <xf numFmtId="0" fontId="75" fillId="18" borderId="15" xfId="0" applyFont="1" applyFill="1" applyBorder="1"/>
    <xf numFmtId="0" fontId="75" fillId="18" borderId="15" xfId="0" applyFont="1" applyFill="1" applyBorder="1" applyAlignment="1">
      <alignment horizontal="left"/>
    </xf>
    <xf numFmtId="0" fontId="48" fillId="18" borderId="15" xfId="2799" applyFont="1" applyFill="1" applyBorder="1"/>
    <xf numFmtId="184" fontId="48" fillId="18" borderId="15" xfId="2790" applyNumberFormat="1" applyFont="1" applyFill="1" applyBorder="1"/>
    <xf numFmtId="184" fontId="75" fillId="18" borderId="15" xfId="2790" applyNumberFormat="1" applyFont="1" applyFill="1" applyBorder="1"/>
    <xf numFmtId="43" fontId="84" fillId="0" borderId="15" xfId="2790" applyFont="1" applyFill="1" applyBorder="1" applyAlignment="1">
      <alignment horizontal="right" wrapText="1"/>
    </xf>
    <xf numFmtId="43" fontId="84" fillId="0" borderId="15" xfId="2790" applyFont="1" applyBorder="1" applyAlignment="1">
      <alignment horizontal="right" wrapText="1"/>
    </xf>
    <xf numFmtId="184" fontId="48" fillId="17" borderId="15" xfId="2790" applyNumberFormat="1" applyFont="1" applyFill="1" applyBorder="1"/>
    <xf numFmtId="0" fontId="75" fillId="9" borderId="0" xfId="72" applyFont="1" applyFill="1" applyAlignment="1">
      <alignment vertical="top"/>
    </xf>
    <xf numFmtId="184" fontId="48" fillId="0" borderId="15" xfId="2790" applyNumberFormat="1" applyFont="1" applyBorder="1" applyAlignment="1">
      <alignment horizontal="right"/>
    </xf>
    <xf numFmtId="184" fontId="48" fillId="17" borderId="15" xfId="2790" applyNumberFormat="1" applyFont="1" applyFill="1" applyBorder="1" applyAlignment="1">
      <alignment horizontal="right"/>
    </xf>
    <xf numFmtId="0" fontId="48" fillId="0" borderId="0" xfId="2799" applyFont="1" applyAlignment="1">
      <alignment horizontal="right"/>
    </xf>
    <xf numFmtId="0" fontId="0" fillId="0" borderId="19" xfId="0" applyFont="1" applyFill="1" applyBorder="1"/>
    <xf numFmtId="0" fontId="0" fillId="0" borderId="0" xfId="0" applyFill="1" applyBorder="1" applyAlignment="1">
      <alignment horizontal="left"/>
    </xf>
    <xf numFmtId="0" fontId="0" fillId="0" borderId="0" xfId="0" applyFill="1" applyBorder="1" applyAlignment="1"/>
    <xf numFmtId="184" fontId="0" fillId="0" borderId="0" xfId="2790" applyNumberFormat="1" applyFont="1" applyFill="1" applyBorder="1"/>
    <xf numFmtId="184" fontId="0" fillId="16" borderId="0" xfId="2790" applyNumberFormat="1" applyFont="1" applyFill="1" applyBorder="1" applyAlignment="1">
      <alignment horizontal="left"/>
    </xf>
    <xf numFmtId="0" fontId="0" fillId="16" borderId="0" xfId="0" applyFill="1" applyBorder="1" applyAlignment="1">
      <alignment horizontal="left"/>
    </xf>
    <xf numFmtId="9" fontId="0" fillId="16" borderId="20" xfId="2800" applyFont="1" applyFill="1" applyBorder="1" applyAlignment="1">
      <alignment horizontal="right"/>
    </xf>
    <xf numFmtId="0" fontId="30" fillId="0" borderId="19" xfId="0" applyFont="1" applyFill="1" applyBorder="1"/>
    <xf numFmtId="185" fontId="0" fillId="0" borderId="0" xfId="2790" applyNumberFormat="1" applyFont="1" applyFill="1" applyBorder="1" applyAlignment="1">
      <alignment horizontal="right"/>
    </xf>
    <xf numFmtId="184" fontId="30" fillId="0" borderId="0" xfId="2790" applyNumberFormat="1" applyFont="1" applyFill="1" applyBorder="1" applyAlignment="1">
      <alignment horizontal="right"/>
    </xf>
    <xf numFmtId="0" fontId="0" fillId="0" borderId="21" xfId="0" applyFont="1" applyFill="1" applyBorder="1"/>
    <xf numFmtId="0" fontId="0" fillId="0" borderId="22" xfId="0" applyFill="1" applyBorder="1" applyAlignment="1">
      <alignment horizontal="left"/>
    </xf>
    <xf numFmtId="184" fontId="0" fillId="0" borderId="22" xfId="2790" applyNumberFormat="1" applyFont="1" applyFill="1" applyBorder="1" applyAlignment="1">
      <alignment horizontal="right"/>
    </xf>
    <xf numFmtId="0" fontId="0" fillId="0" borderId="22" xfId="0" applyFill="1" applyBorder="1" applyAlignment="1"/>
    <xf numFmtId="184" fontId="0" fillId="0" borderId="22" xfId="2790" applyNumberFormat="1" applyFont="1" applyFill="1" applyBorder="1"/>
    <xf numFmtId="184" fontId="0" fillId="16" borderId="22" xfId="2790" applyNumberFormat="1" applyFont="1" applyFill="1" applyBorder="1" applyAlignment="1">
      <alignment horizontal="left"/>
    </xf>
    <xf numFmtId="0" fontId="0" fillId="16" borderId="22" xfId="0" applyFill="1" applyBorder="1" applyAlignment="1">
      <alignment horizontal="left"/>
    </xf>
    <xf numFmtId="9" fontId="0" fillId="16" borderId="23" xfId="2800" applyFont="1" applyFill="1" applyBorder="1" applyAlignment="1">
      <alignment horizontal="right"/>
    </xf>
    <xf numFmtId="0" fontId="0" fillId="0" borderId="16" xfId="0" applyFont="1" applyFill="1" applyBorder="1"/>
    <xf numFmtId="0" fontId="0" fillId="0" borderId="17" xfId="0" applyFill="1" applyBorder="1" applyAlignment="1">
      <alignment horizontal="left"/>
    </xf>
    <xf numFmtId="184" fontId="0" fillId="0" borderId="17" xfId="2790" applyNumberFormat="1" applyFont="1" applyFill="1" applyBorder="1" applyAlignment="1">
      <alignment horizontal="right"/>
    </xf>
    <xf numFmtId="0" fontId="0" fillId="0" borderId="17" xfId="0" applyFill="1" applyBorder="1" applyAlignment="1"/>
    <xf numFmtId="184" fontId="0" fillId="0" borderId="17" xfId="2790" applyNumberFormat="1" applyFont="1" applyFill="1" applyBorder="1"/>
    <xf numFmtId="184" fontId="0" fillId="16" borderId="17" xfId="2790" applyNumberFormat="1" applyFont="1" applyFill="1" applyBorder="1" applyAlignment="1">
      <alignment horizontal="left"/>
    </xf>
    <xf numFmtId="0" fontId="0" fillId="16" borderId="17" xfId="0" applyFill="1" applyBorder="1" applyAlignment="1">
      <alignment horizontal="left"/>
    </xf>
    <xf numFmtId="9" fontId="0" fillId="16" borderId="18" xfId="2800" applyFont="1" applyFill="1" applyBorder="1" applyAlignment="1">
      <alignment horizontal="right"/>
    </xf>
    <xf numFmtId="0" fontId="62" fillId="0" borderId="24" xfId="0" applyFont="1" applyFill="1" applyBorder="1" applyAlignment="1">
      <alignment horizontal="left" wrapText="1"/>
    </xf>
    <xf numFmtId="0" fontId="55" fillId="0" borderId="25" xfId="0" applyFont="1" applyFill="1" applyBorder="1" applyAlignment="1">
      <alignment wrapText="1"/>
    </xf>
    <xf numFmtId="0" fontId="55" fillId="0" borderId="25" xfId="0" applyFont="1" applyFill="1" applyBorder="1" applyAlignment="1">
      <alignment horizontal="right" wrapText="1"/>
    </xf>
    <xf numFmtId="0" fontId="55" fillId="0" borderId="25" xfId="0" applyFont="1" applyFill="1" applyBorder="1" applyAlignment="1">
      <alignment horizontal="left" wrapText="1"/>
    </xf>
    <xf numFmtId="0" fontId="55" fillId="16" borderId="25" xfId="0" applyFont="1" applyFill="1" applyBorder="1" applyAlignment="1">
      <alignment horizontal="left" wrapText="1"/>
    </xf>
    <xf numFmtId="0" fontId="55" fillId="16" borderId="26" xfId="0" applyFont="1" applyFill="1" applyBorder="1" applyAlignment="1">
      <alignment horizontal="right" wrapText="1"/>
    </xf>
    <xf numFmtId="0" fontId="30" fillId="0" borderId="21" xfId="0" applyFont="1" applyFill="1" applyBorder="1"/>
    <xf numFmtId="0" fontId="73" fillId="0" borderId="0" xfId="0" applyFont="1"/>
    <xf numFmtId="0" fontId="73" fillId="0" borderId="0" xfId="0" applyFont="1" applyAlignment="1">
      <alignment horizontal="left"/>
    </xf>
    <xf numFmtId="0" fontId="73" fillId="0" borderId="0" xfId="0" applyFont="1" applyAlignment="1">
      <alignment vertical="top" wrapText="1"/>
    </xf>
    <xf numFmtId="0" fontId="75" fillId="0" borderId="0" xfId="0" applyFont="1" applyAlignment="1">
      <alignment vertical="top" wrapText="1"/>
    </xf>
    <xf numFmtId="0" fontId="75" fillId="0" borderId="0" xfId="0" applyFont="1" applyAlignment="1">
      <alignment horizontal="left"/>
    </xf>
    <xf numFmtId="0" fontId="75" fillId="0" borderId="0" xfId="0" applyFont="1"/>
    <xf numFmtId="0" fontId="84" fillId="0" borderId="15" xfId="0" applyFont="1" applyFill="1" applyBorder="1" applyAlignment="1">
      <alignment horizontal="left" wrapText="1"/>
    </xf>
    <xf numFmtId="0" fontId="78" fillId="0" borderId="15" xfId="0" applyFont="1" applyFill="1" applyBorder="1" applyAlignment="1">
      <alignment horizontal="left" wrapText="1"/>
    </xf>
    <xf numFmtId="0" fontId="75" fillId="0" borderId="15" xfId="0" applyFont="1" applyFill="1" applyBorder="1"/>
    <xf numFmtId="0" fontId="75" fillId="0" borderId="15" xfId="0" applyFont="1" applyFill="1" applyBorder="1" applyAlignment="1">
      <alignment horizontal="left"/>
    </xf>
    <xf numFmtId="0" fontId="78" fillId="0" borderId="0" xfId="72" applyFont="1" applyBorder="1" applyAlignment="1">
      <alignment vertical="top" wrapText="1"/>
    </xf>
    <xf numFmtId="0" fontId="75" fillId="0" borderId="0" xfId="72" applyFont="1" applyBorder="1" applyAlignment="1">
      <alignment vertical="top" wrapText="1"/>
    </xf>
    <xf numFmtId="0" fontId="78" fillId="0" borderId="4" xfId="72" applyFont="1" applyBorder="1" applyAlignment="1">
      <alignment vertical="top"/>
    </xf>
    <xf numFmtId="9" fontId="0" fillId="0" borderId="15" xfId="2800" applyNumberFormat="1" applyFont="1" applyBorder="1"/>
    <xf numFmtId="184" fontId="48" fillId="18" borderId="15" xfId="2790" applyNumberFormat="1" applyFont="1" applyFill="1" applyBorder="1" applyAlignment="1">
      <alignment horizontal="right"/>
    </xf>
    <xf numFmtId="0" fontId="0" fillId="18" borderId="15" xfId="0" applyFill="1" applyBorder="1"/>
    <xf numFmtId="0" fontId="62" fillId="10" borderId="12" xfId="72" applyFont="1" applyFill="1" applyBorder="1" applyAlignment="1">
      <alignment horizontal="right" wrapText="1"/>
    </xf>
    <xf numFmtId="0" fontId="62" fillId="10" borderId="3" xfId="72" applyFont="1" applyFill="1" applyBorder="1" applyAlignment="1">
      <alignment horizontal="right" wrapText="1"/>
    </xf>
    <xf numFmtId="0" fontId="77" fillId="0" borderId="9" xfId="72" applyFont="1" applyBorder="1" applyAlignment="1">
      <alignment horizontal="left" vertical="top"/>
    </xf>
    <xf numFmtId="0" fontId="0" fillId="0" borderId="0" xfId="0" applyFill="1" applyAlignment="1">
      <alignment vertical="top" wrapText="1"/>
    </xf>
    <xf numFmtId="184" fontId="0" fillId="0" borderId="0" xfId="2790" applyNumberFormat="1" applyFont="1" applyFill="1" applyAlignment="1">
      <alignment vertical="top" wrapText="1"/>
    </xf>
    <xf numFmtId="0" fontId="0" fillId="0" borderId="0" xfId="0" applyFill="1" applyAlignment="1">
      <alignment horizontal="left" vertical="top" wrapText="1"/>
    </xf>
    <xf numFmtId="0" fontId="55" fillId="0" borderId="0" xfId="0" applyFont="1" applyFill="1" applyAlignment="1">
      <alignment vertical="top" wrapText="1"/>
    </xf>
    <xf numFmtId="0" fontId="64" fillId="9" borderId="0" xfId="72" applyFont="1" applyFill="1" applyBorder="1" applyAlignment="1">
      <alignment horizontal="left" vertical="top" wrapText="1"/>
    </xf>
    <xf numFmtId="0" fontId="0" fillId="0" borderId="0" xfId="0" applyAlignment="1">
      <alignment vertical="center"/>
    </xf>
    <xf numFmtId="193" fontId="64" fillId="16" borderId="15" xfId="2790" applyNumberFormat="1" applyFont="1" applyFill="1" applyBorder="1" applyAlignment="1">
      <alignment horizontal="right"/>
    </xf>
    <xf numFmtId="0" fontId="64" fillId="16" borderId="15" xfId="2790" applyNumberFormat="1" applyFont="1" applyFill="1" applyBorder="1" applyAlignment="1">
      <alignment horizontal="right"/>
    </xf>
    <xf numFmtId="1" fontId="64" fillId="16" borderId="15" xfId="2790" applyNumberFormat="1" applyFont="1" applyFill="1" applyBorder="1" applyAlignment="1">
      <alignment horizontal="right"/>
    </xf>
    <xf numFmtId="0" fontId="67" fillId="0" borderId="0" xfId="72" applyFont="1" applyAlignment="1">
      <alignment horizontal="left" wrapText="1"/>
    </xf>
    <xf numFmtId="0" fontId="67" fillId="0" borderId="0" xfId="72" applyFont="1" applyBorder="1" applyAlignment="1">
      <alignment horizontal="left" vertical="top" wrapText="1"/>
    </xf>
    <xf numFmtId="0" fontId="63" fillId="10" borderId="11" xfId="72" applyFont="1" applyFill="1" applyBorder="1" applyAlignment="1">
      <alignment horizontal="center" vertical="top"/>
    </xf>
    <xf numFmtId="0" fontId="63" fillId="10" borderId="14" xfId="72" applyFont="1" applyFill="1" applyBorder="1" applyAlignment="1">
      <alignment horizontal="center" vertical="top"/>
    </xf>
    <xf numFmtId="0" fontId="63" fillId="10" borderId="10" xfId="72" applyFont="1" applyFill="1" applyBorder="1" applyAlignment="1">
      <alignment horizontal="center" vertical="top"/>
    </xf>
    <xf numFmtId="0" fontId="63" fillId="10" borderId="13" xfId="72" applyFont="1" applyFill="1" applyBorder="1" applyAlignment="1">
      <alignment horizontal="center" vertical="top" wrapText="1"/>
    </xf>
    <xf numFmtId="0" fontId="63" fillId="10" borderId="9" xfId="72" applyFont="1" applyFill="1" applyBorder="1" applyAlignment="1">
      <alignment horizontal="center" vertical="top" wrapText="1"/>
    </xf>
    <xf numFmtId="0" fontId="62" fillId="10" borderId="11" xfId="72" applyFont="1" applyFill="1" applyBorder="1" applyAlignment="1">
      <alignment horizontal="center" vertical="top" wrapText="1"/>
    </xf>
    <xf numFmtId="0" fontId="62" fillId="10" borderId="14" xfId="72" applyFont="1" applyFill="1" applyBorder="1" applyAlignment="1">
      <alignment horizontal="center" vertical="top" wrapText="1"/>
    </xf>
    <xf numFmtId="0" fontId="62" fillId="10" borderId="10" xfId="72" applyFont="1" applyFill="1" applyBorder="1" applyAlignment="1">
      <alignment horizontal="center" vertical="top" wrapText="1"/>
    </xf>
    <xf numFmtId="0" fontId="63" fillId="10" borderId="10" xfId="72" applyFont="1" applyFill="1" applyBorder="1" applyAlignment="1">
      <alignment horizontal="center" wrapText="1"/>
    </xf>
    <xf numFmtId="0" fontId="63" fillId="10" borderId="1" xfId="72" applyFont="1" applyFill="1" applyBorder="1" applyAlignment="1">
      <alignment horizontal="center" wrapText="1"/>
    </xf>
    <xf numFmtId="0" fontId="63" fillId="10" borderId="11" xfId="72" applyFont="1" applyFill="1" applyBorder="1" applyAlignment="1">
      <alignment horizontal="center" wrapText="1"/>
    </xf>
    <xf numFmtId="0" fontId="62" fillId="10" borderId="11" xfId="72" applyFont="1" applyFill="1" applyBorder="1" applyAlignment="1">
      <alignment horizontal="center" wrapText="1"/>
    </xf>
    <xf numFmtId="0" fontId="62" fillId="10" borderId="10" xfId="72" applyFont="1" applyFill="1" applyBorder="1" applyAlignment="1">
      <alignment horizontal="center" wrapText="1"/>
    </xf>
    <xf numFmtId="0" fontId="62" fillId="10" borderId="14" xfId="72" applyFont="1" applyFill="1" applyBorder="1" applyAlignment="1">
      <alignment horizontal="center" wrapText="1"/>
    </xf>
    <xf numFmtId="0" fontId="64" fillId="9" borderId="0" xfId="72" applyFont="1" applyFill="1" applyAlignment="1">
      <alignment horizontal="left" vertical="top" wrapText="1"/>
    </xf>
    <xf numFmtId="0" fontId="64" fillId="9" borderId="0" xfId="72" applyFont="1" applyFill="1" applyBorder="1" applyAlignment="1">
      <alignment horizontal="left" vertical="top" wrapText="1"/>
    </xf>
    <xf numFmtId="0" fontId="75" fillId="9" borderId="0" xfId="72" applyFont="1" applyFill="1" applyAlignment="1">
      <alignment horizontal="left" vertical="top" wrapText="1"/>
    </xf>
    <xf numFmtId="0" fontId="64" fillId="0" borderId="4" xfId="72" applyFont="1" applyFill="1" applyBorder="1" applyAlignment="1">
      <alignment horizontal="left" vertical="top" wrapText="1"/>
    </xf>
    <xf numFmtId="0" fontId="64" fillId="9" borderId="4" xfId="72" applyFont="1" applyFill="1" applyBorder="1" applyAlignment="1">
      <alignment horizontal="left" vertical="top" wrapText="1"/>
    </xf>
  </cellXfs>
  <cellStyles count="2801">
    <cellStyle name="2x indented GHG Textfiels" xfId="1"/>
    <cellStyle name="5x indented GHG Textfiels" xfId="2"/>
    <cellStyle name="Boden" xfId="3"/>
    <cellStyle name="Boden 2" xfId="52"/>
    <cellStyle name="Bold GHG Numbers (0.00)" xfId="4"/>
    <cellStyle name="Comma" xfId="2790" builtinId="3"/>
    <cellStyle name="Comma 2" xfId="32"/>
    <cellStyle name="Comma 2 2" xfId="53"/>
    <cellStyle name="Comma 2 3" xfId="1076"/>
    <cellStyle name="Comma 3" xfId="54"/>
    <cellStyle name="Comma 3 2" xfId="1077"/>
    <cellStyle name="Comma 4" xfId="2792"/>
    <cellStyle name="comment" xfId="5"/>
    <cellStyle name="DateTime" xfId="2665"/>
    <cellStyle name="DateTime 2" xfId="2666"/>
    <cellStyle name="dt" xfId="6"/>
    <cellStyle name="EcoTitel" xfId="7"/>
    <cellStyle name="EcoTitel 2" xfId="51"/>
    <cellStyle name="Euro" xfId="8"/>
    <cellStyle name="F2" xfId="2667"/>
    <cellStyle name="F3" xfId="2668"/>
    <cellStyle name="F4" xfId="2669"/>
    <cellStyle name="F5" xfId="2670"/>
    <cellStyle name="F6" xfId="2671"/>
    <cellStyle name="F7" xfId="2672"/>
    <cellStyle name="F8" xfId="2673"/>
    <cellStyle name="Followed Hyperlink" xfId="1087" builtinId="9" hidden="1"/>
    <cellStyle name="Followed Hyperlink" xfId="1088" builtinId="9" hidden="1"/>
    <cellStyle name="Followed Hyperlink" xfId="1089" builtinId="9" hidden="1"/>
    <cellStyle name="Followed Hyperlink" xfId="1090" builtinId="9" hidden="1"/>
    <cellStyle name="Followed Hyperlink" xfId="1091" builtinId="9" hidden="1"/>
    <cellStyle name="Followed Hyperlink" xfId="1092" builtinId="9" hidden="1"/>
    <cellStyle name="Followed Hyperlink" xfId="1093" builtinId="9" hidden="1"/>
    <cellStyle name="Followed Hyperlink" xfId="1094" builtinId="9" hidden="1"/>
    <cellStyle name="Followed Hyperlink" xfId="1095" builtinId="9" hidden="1"/>
    <cellStyle name="Followed Hyperlink" xfId="1096" builtinId="9" hidden="1"/>
    <cellStyle name="Followed Hyperlink" xfId="1097" builtinId="9" hidden="1"/>
    <cellStyle name="Followed Hyperlink" xfId="1098" builtinId="9" hidden="1"/>
    <cellStyle name="Followed Hyperlink" xfId="1099" builtinId="9" hidden="1"/>
    <cellStyle name="Followed Hyperlink" xfId="1100" builtinId="9" hidden="1"/>
    <cellStyle name="Followed Hyperlink" xfId="1101" builtinId="9" hidden="1"/>
    <cellStyle name="Followed Hyperlink" xfId="1102" builtinId="9" hidden="1"/>
    <cellStyle name="Followed Hyperlink" xfId="1103" builtinId="9" hidden="1"/>
    <cellStyle name="Followed Hyperlink" xfId="1104" builtinId="9" hidden="1"/>
    <cellStyle name="Followed Hyperlink" xfId="1105" builtinId="9" hidden="1"/>
    <cellStyle name="Followed Hyperlink" xfId="1106" builtinId="9" hidden="1"/>
    <cellStyle name="Followed Hyperlink" xfId="1107" builtinId="9" hidden="1"/>
    <cellStyle name="Followed Hyperlink" xfId="1108" builtinId="9" hidden="1"/>
    <cellStyle name="Followed Hyperlink" xfId="1109" builtinId="9" hidden="1"/>
    <cellStyle name="Followed Hyperlink" xfId="1110" builtinId="9" hidden="1"/>
    <cellStyle name="Followed Hyperlink" xfId="1111" builtinId="9" hidden="1"/>
    <cellStyle name="Followed Hyperlink" xfId="1112" builtinId="9" hidden="1"/>
    <cellStyle name="Followed Hyperlink" xfId="1113" builtinId="9" hidden="1"/>
    <cellStyle name="Followed Hyperlink" xfId="1114" builtinId="9" hidden="1"/>
    <cellStyle name="Followed Hyperlink" xfId="1115" builtinId="9" hidden="1"/>
    <cellStyle name="Followed Hyperlink" xfId="1116" builtinId="9" hidden="1"/>
    <cellStyle name="Followed Hyperlink" xfId="1117" builtinId="9" hidden="1"/>
    <cellStyle name="Followed Hyperlink" xfId="1118" builtinId="9" hidden="1"/>
    <cellStyle name="Followed Hyperlink" xfId="1119" builtinId="9" hidden="1"/>
    <cellStyle name="Followed Hyperlink" xfId="1120" builtinId="9" hidden="1"/>
    <cellStyle name="Followed Hyperlink" xfId="1121" builtinId="9" hidden="1"/>
    <cellStyle name="Followed Hyperlink" xfId="1122" builtinId="9" hidden="1"/>
    <cellStyle name="Followed Hyperlink" xfId="1123" builtinId="9" hidden="1"/>
    <cellStyle name="Followed Hyperlink" xfId="1124" builtinId="9" hidden="1"/>
    <cellStyle name="Followed Hyperlink" xfId="1125" builtinId="9" hidden="1"/>
    <cellStyle name="Followed Hyperlink" xfId="1126" builtinId="9" hidden="1"/>
    <cellStyle name="Followed Hyperlink" xfId="1127" builtinId="9" hidden="1"/>
    <cellStyle name="Followed Hyperlink" xfId="1128" builtinId="9" hidden="1"/>
    <cellStyle name="Followed Hyperlink" xfId="1129" builtinId="9" hidden="1"/>
    <cellStyle name="Followed Hyperlink" xfId="1130" builtinId="9" hidden="1"/>
    <cellStyle name="Followed Hyperlink" xfId="1131" builtinId="9" hidden="1"/>
    <cellStyle name="Followed Hyperlink" xfId="1132" builtinId="9" hidden="1"/>
    <cellStyle name="Followed Hyperlink" xfId="1133" builtinId="9" hidden="1"/>
    <cellStyle name="Followed Hyperlink" xfId="1134" builtinId="9" hidden="1"/>
    <cellStyle name="Followed Hyperlink" xfId="1135" builtinId="9" hidden="1"/>
    <cellStyle name="Followed Hyperlink" xfId="1136" builtinId="9" hidden="1"/>
    <cellStyle name="Followed Hyperlink" xfId="1137" builtinId="9" hidden="1"/>
    <cellStyle name="Followed Hyperlink" xfId="1138" builtinId="9" hidden="1"/>
    <cellStyle name="Followed Hyperlink" xfId="1139" builtinId="9" hidden="1"/>
    <cellStyle name="Followed Hyperlink" xfId="1140" builtinId="9" hidden="1"/>
    <cellStyle name="Followed Hyperlink" xfId="1141" builtinId="9" hidden="1"/>
    <cellStyle name="Followed Hyperlink" xfId="1142" builtinId="9" hidden="1"/>
    <cellStyle name="Followed Hyperlink" xfId="1143" builtinId="9" hidden="1"/>
    <cellStyle name="Followed Hyperlink" xfId="1144" builtinId="9" hidden="1"/>
    <cellStyle name="Followed Hyperlink" xfId="1145" builtinId="9" hidden="1"/>
    <cellStyle name="Followed Hyperlink" xfId="1146" builtinId="9" hidden="1"/>
    <cellStyle name="Followed Hyperlink" xfId="1147" builtinId="9" hidden="1"/>
    <cellStyle name="Followed Hyperlink" xfId="1148" builtinId="9" hidden="1"/>
    <cellStyle name="Followed Hyperlink" xfId="1149" builtinId="9" hidden="1"/>
    <cellStyle name="Followed Hyperlink" xfId="1150" builtinId="9" hidden="1"/>
    <cellStyle name="Followed Hyperlink" xfId="1151" builtinId="9" hidden="1"/>
    <cellStyle name="Followed Hyperlink" xfId="1152" builtinId="9" hidden="1"/>
    <cellStyle name="Followed Hyperlink" xfId="1153" builtinId="9" hidden="1"/>
    <cellStyle name="Followed Hyperlink" xfId="1154" builtinId="9" hidden="1"/>
    <cellStyle name="Followed Hyperlink" xfId="1155" builtinId="9" hidden="1"/>
    <cellStyle name="Followed Hyperlink" xfId="1156" builtinId="9" hidden="1"/>
    <cellStyle name="Followed Hyperlink" xfId="1157" builtinId="9" hidden="1"/>
    <cellStyle name="Followed Hyperlink" xfId="1158" builtinId="9" hidden="1"/>
    <cellStyle name="Followed Hyperlink" xfId="1159" builtinId="9" hidden="1"/>
    <cellStyle name="Followed Hyperlink" xfId="1160" builtinId="9" hidden="1"/>
    <cellStyle name="Followed Hyperlink" xfId="1161" builtinId="9" hidden="1"/>
    <cellStyle name="Followed Hyperlink" xfId="1162" builtinId="9" hidden="1"/>
    <cellStyle name="Followed Hyperlink" xfId="1163" builtinId="9" hidden="1"/>
    <cellStyle name="Followed Hyperlink" xfId="1164" builtinId="9" hidden="1"/>
    <cellStyle name="Followed Hyperlink" xfId="1165" builtinId="9" hidden="1"/>
    <cellStyle name="Followed Hyperlink" xfId="1166" builtinId="9" hidden="1"/>
    <cellStyle name="Followed Hyperlink" xfId="1167" builtinId="9" hidden="1"/>
    <cellStyle name="Followed Hyperlink" xfId="1168" builtinId="9" hidden="1"/>
    <cellStyle name="Followed Hyperlink" xfId="1169" builtinId="9" hidden="1"/>
    <cellStyle name="Followed Hyperlink" xfId="1170" builtinId="9" hidden="1"/>
    <cellStyle name="Followed Hyperlink" xfId="1171" builtinId="9" hidden="1"/>
    <cellStyle name="Followed Hyperlink" xfId="1172" builtinId="9" hidden="1"/>
    <cellStyle name="Followed Hyperlink" xfId="1173" builtinId="9" hidden="1"/>
    <cellStyle name="Followed Hyperlink" xfId="1174" builtinId="9" hidden="1"/>
    <cellStyle name="Followed Hyperlink" xfId="1175" builtinId="9" hidden="1"/>
    <cellStyle name="Followed Hyperlink" xfId="1176" builtinId="9" hidden="1"/>
    <cellStyle name="Followed Hyperlink" xfId="1177" builtinId="9" hidden="1"/>
    <cellStyle name="Followed Hyperlink" xfId="1178" builtinId="9" hidden="1"/>
    <cellStyle name="Followed Hyperlink" xfId="1179" builtinId="9" hidden="1"/>
    <cellStyle name="Followed Hyperlink" xfId="1180" builtinId="9" hidden="1"/>
    <cellStyle name="Followed Hyperlink" xfId="1181" builtinId="9" hidden="1"/>
    <cellStyle name="Followed Hyperlink" xfId="1182" builtinId="9" hidden="1"/>
    <cellStyle name="Followed Hyperlink" xfId="1183" builtinId="9" hidden="1"/>
    <cellStyle name="Followed Hyperlink" xfId="1184" builtinId="9" hidden="1"/>
    <cellStyle name="Followed Hyperlink" xfId="1185" builtinId="9" hidden="1"/>
    <cellStyle name="Followed Hyperlink" xfId="1186" builtinId="9" hidden="1"/>
    <cellStyle name="Followed Hyperlink" xfId="1187" builtinId="9" hidden="1"/>
    <cellStyle name="Followed Hyperlink" xfId="1188" builtinId="9" hidden="1"/>
    <cellStyle name="Followed Hyperlink" xfId="1189" builtinId="9" hidden="1"/>
    <cellStyle name="Followed Hyperlink" xfId="1190" builtinId="9" hidden="1"/>
    <cellStyle name="Followed Hyperlink" xfId="1191" builtinId="9" hidden="1"/>
    <cellStyle name="Followed Hyperlink" xfId="1192" builtinId="9" hidden="1"/>
    <cellStyle name="Followed Hyperlink" xfId="1193" builtinId="9" hidden="1"/>
    <cellStyle name="Followed Hyperlink" xfId="1194" builtinId="9" hidden="1"/>
    <cellStyle name="Followed Hyperlink" xfId="1195" builtinId="9" hidden="1"/>
    <cellStyle name="Followed Hyperlink" xfId="1196" builtinId="9" hidden="1"/>
    <cellStyle name="Followed Hyperlink" xfId="1197" builtinId="9" hidden="1"/>
    <cellStyle name="Followed Hyperlink" xfId="1198" builtinId="9" hidden="1"/>
    <cellStyle name="Followed Hyperlink" xfId="1199" builtinId="9" hidden="1"/>
    <cellStyle name="Followed Hyperlink" xfId="1200" builtinId="9" hidden="1"/>
    <cellStyle name="Followed Hyperlink" xfId="1201" builtinId="9" hidden="1"/>
    <cellStyle name="Followed Hyperlink" xfId="1202" builtinId="9" hidden="1"/>
    <cellStyle name="Followed Hyperlink" xfId="1203" builtinId="9" hidden="1"/>
    <cellStyle name="Followed Hyperlink" xfId="1204" builtinId="9" hidden="1"/>
    <cellStyle name="Followed Hyperlink" xfId="1205" builtinId="9" hidden="1"/>
    <cellStyle name="Followed Hyperlink" xfId="1206" builtinId="9" hidden="1"/>
    <cellStyle name="Followed Hyperlink" xfId="1207" builtinId="9" hidden="1"/>
    <cellStyle name="Followed Hyperlink" xfId="1208" builtinId="9" hidden="1"/>
    <cellStyle name="Followed Hyperlink" xfId="1209" builtinId="9" hidden="1"/>
    <cellStyle name="Followed Hyperlink" xfId="1210" builtinId="9" hidden="1"/>
    <cellStyle name="Followed Hyperlink" xfId="1211" builtinId="9" hidden="1"/>
    <cellStyle name="Followed Hyperlink" xfId="1212" builtinId="9" hidden="1"/>
    <cellStyle name="Followed Hyperlink" xfId="1213" builtinId="9" hidden="1"/>
    <cellStyle name="Followed Hyperlink" xfId="1214" builtinId="9" hidden="1"/>
    <cellStyle name="Followed Hyperlink" xfId="1215" builtinId="9" hidden="1"/>
    <cellStyle name="Followed Hyperlink" xfId="1216" builtinId="9" hidden="1"/>
    <cellStyle name="Followed Hyperlink" xfId="1217" builtinId="9" hidden="1"/>
    <cellStyle name="Followed Hyperlink" xfId="1218" builtinId="9" hidden="1"/>
    <cellStyle name="Followed Hyperlink" xfId="1219" builtinId="9" hidden="1"/>
    <cellStyle name="Followed Hyperlink" xfId="1220" builtinId="9" hidden="1"/>
    <cellStyle name="Followed Hyperlink" xfId="1221" builtinId="9" hidden="1"/>
    <cellStyle name="Followed Hyperlink" xfId="1222" builtinId="9" hidden="1"/>
    <cellStyle name="Followed Hyperlink" xfId="1223" builtinId="9" hidden="1"/>
    <cellStyle name="Followed Hyperlink" xfId="1224" builtinId="9" hidden="1"/>
    <cellStyle name="Followed Hyperlink" xfId="1225" builtinId="9" hidden="1"/>
    <cellStyle name="Followed Hyperlink" xfId="1226" builtinId="9" hidden="1"/>
    <cellStyle name="Followed Hyperlink" xfId="1227" builtinId="9" hidden="1"/>
    <cellStyle name="Followed Hyperlink" xfId="1228" builtinId="9" hidden="1"/>
    <cellStyle name="Followed Hyperlink" xfId="1229" builtinId="9" hidden="1"/>
    <cellStyle name="Followed Hyperlink" xfId="1230" builtinId="9" hidden="1"/>
    <cellStyle name="Followed Hyperlink" xfId="1231" builtinId="9" hidden="1"/>
    <cellStyle name="Followed Hyperlink" xfId="1232" builtinId="9" hidden="1"/>
    <cellStyle name="Followed Hyperlink" xfId="1233" builtinId="9" hidden="1"/>
    <cellStyle name="Followed Hyperlink" xfId="1234" builtinId="9" hidden="1"/>
    <cellStyle name="Followed Hyperlink" xfId="1235" builtinId="9" hidden="1"/>
    <cellStyle name="Followed Hyperlink" xfId="1236" builtinId="9" hidden="1"/>
    <cellStyle name="Followed Hyperlink" xfId="1237" builtinId="9" hidden="1"/>
    <cellStyle name="Followed Hyperlink" xfId="1238" builtinId="9" hidden="1"/>
    <cellStyle name="Followed Hyperlink" xfId="1239" builtinId="9" hidden="1"/>
    <cellStyle name="Followed Hyperlink" xfId="1240" builtinId="9" hidden="1"/>
    <cellStyle name="Followed Hyperlink" xfId="1241" builtinId="9" hidden="1"/>
    <cellStyle name="Followed Hyperlink" xfId="1242" builtinId="9" hidden="1"/>
    <cellStyle name="Followed Hyperlink" xfId="1243" builtinId="9" hidden="1"/>
    <cellStyle name="Followed Hyperlink" xfId="1244" builtinId="9" hidden="1"/>
    <cellStyle name="Followed Hyperlink" xfId="1245" builtinId="9" hidden="1"/>
    <cellStyle name="Followed Hyperlink" xfId="1246" builtinId="9" hidden="1"/>
    <cellStyle name="Followed Hyperlink" xfId="1247" builtinId="9" hidden="1"/>
    <cellStyle name="Followed Hyperlink" xfId="1248" builtinId="9" hidden="1"/>
    <cellStyle name="Followed Hyperlink" xfId="1249" builtinId="9" hidden="1"/>
    <cellStyle name="Followed Hyperlink" xfId="1250" builtinId="9" hidden="1"/>
    <cellStyle name="Followed Hyperlink" xfId="1251" builtinId="9" hidden="1"/>
    <cellStyle name="Followed Hyperlink" xfId="1252" builtinId="9" hidden="1"/>
    <cellStyle name="Followed Hyperlink" xfId="1253" builtinId="9" hidden="1"/>
    <cellStyle name="Followed Hyperlink" xfId="1254" builtinId="9" hidden="1"/>
    <cellStyle name="Followed Hyperlink" xfId="1255" builtinId="9" hidden="1"/>
    <cellStyle name="Followed Hyperlink" xfId="1256" builtinId="9" hidden="1"/>
    <cellStyle name="Followed Hyperlink" xfId="1257" builtinId="9" hidden="1"/>
    <cellStyle name="Followed Hyperlink" xfId="1258" builtinId="9" hidden="1"/>
    <cellStyle name="Followed Hyperlink" xfId="1259" builtinId="9" hidden="1"/>
    <cellStyle name="Followed Hyperlink" xfId="1260" builtinId="9" hidden="1"/>
    <cellStyle name="Followed Hyperlink" xfId="1261" builtinId="9" hidden="1"/>
    <cellStyle name="Followed Hyperlink" xfId="1262" builtinId="9" hidden="1"/>
    <cellStyle name="Followed Hyperlink" xfId="1263" builtinId="9" hidden="1"/>
    <cellStyle name="Followed Hyperlink" xfId="1264" builtinId="9" hidden="1"/>
    <cellStyle name="Followed Hyperlink" xfId="1265" builtinId="9" hidden="1"/>
    <cellStyle name="Followed Hyperlink" xfId="1266" builtinId="9" hidden="1"/>
    <cellStyle name="Followed Hyperlink" xfId="1267" builtinId="9" hidden="1"/>
    <cellStyle name="Followed Hyperlink" xfId="1268" builtinId="9" hidden="1"/>
    <cellStyle name="Followed Hyperlink" xfId="1269" builtinId="9" hidden="1"/>
    <cellStyle name="Followed Hyperlink" xfId="1270" builtinId="9" hidden="1"/>
    <cellStyle name="Followed Hyperlink" xfId="1271" builtinId="9" hidden="1"/>
    <cellStyle name="Followed Hyperlink" xfId="1272" builtinId="9" hidden="1"/>
    <cellStyle name="Followed Hyperlink" xfId="1273" builtinId="9" hidden="1"/>
    <cellStyle name="Followed Hyperlink" xfId="1274" builtinId="9" hidden="1"/>
    <cellStyle name="Followed Hyperlink" xfId="1275" builtinId="9" hidden="1"/>
    <cellStyle name="Followed Hyperlink" xfId="1276" builtinId="9" hidden="1"/>
    <cellStyle name="Followed Hyperlink" xfId="1277" builtinId="9" hidden="1"/>
    <cellStyle name="Followed Hyperlink" xfId="1278" builtinId="9" hidden="1"/>
    <cellStyle name="Followed Hyperlink" xfId="1279" builtinId="9" hidden="1"/>
    <cellStyle name="Followed Hyperlink" xfId="1280" builtinId="9" hidden="1"/>
    <cellStyle name="Followed Hyperlink" xfId="1281" builtinId="9" hidden="1"/>
    <cellStyle name="Followed Hyperlink" xfId="1282" builtinId="9" hidden="1"/>
    <cellStyle name="Followed Hyperlink" xfId="1283" builtinId="9" hidden="1"/>
    <cellStyle name="Followed Hyperlink" xfId="1284" builtinId="9" hidden="1"/>
    <cellStyle name="Followed Hyperlink" xfId="1285" builtinId="9" hidden="1"/>
    <cellStyle name="Followed Hyperlink" xfId="1286" builtinId="9" hidden="1"/>
    <cellStyle name="Followed Hyperlink" xfId="1287" builtinId="9" hidden="1"/>
    <cellStyle name="Followed Hyperlink" xfId="1288" builtinId="9" hidden="1"/>
    <cellStyle name="Followed Hyperlink" xfId="1289" builtinId="9" hidden="1"/>
    <cellStyle name="Followed Hyperlink" xfId="1290" builtinId="9" hidden="1"/>
    <cellStyle name="Followed Hyperlink" xfId="1291" builtinId="9" hidden="1"/>
    <cellStyle name="Followed Hyperlink" xfId="1292" builtinId="9" hidden="1"/>
    <cellStyle name="Followed Hyperlink" xfId="1293" builtinId="9" hidden="1"/>
    <cellStyle name="Followed Hyperlink" xfId="1294" builtinId="9" hidden="1"/>
    <cellStyle name="Followed Hyperlink" xfId="1295" builtinId="9" hidden="1"/>
    <cellStyle name="Followed Hyperlink" xfId="1296" builtinId="9" hidden="1"/>
    <cellStyle name="Followed Hyperlink" xfId="1297" builtinId="9" hidden="1"/>
    <cellStyle name="Followed Hyperlink" xfId="1298" builtinId="9" hidden="1"/>
    <cellStyle name="Followed Hyperlink" xfId="1299" builtinId="9" hidden="1"/>
    <cellStyle name="Followed Hyperlink" xfId="1300" builtinId="9" hidden="1"/>
    <cellStyle name="Followed Hyperlink" xfId="1301" builtinId="9" hidden="1"/>
    <cellStyle name="Followed Hyperlink" xfId="1302" builtinId="9" hidden="1"/>
    <cellStyle name="Followed Hyperlink" xfId="1303" builtinId="9" hidden="1"/>
    <cellStyle name="Followed Hyperlink" xfId="1304" builtinId="9" hidden="1"/>
    <cellStyle name="Followed Hyperlink" xfId="1305" builtinId="9" hidden="1"/>
    <cellStyle name="Followed Hyperlink" xfId="1306" builtinId="9" hidden="1"/>
    <cellStyle name="Followed Hyperlink" xfId="1307" builtinId="9" hidden="1"/>
    <cellStyle name="Followed Hyperlink" xfId="1308" builtinId="9" hidden="1"/>
    <cellStyle name="Followed Hyperlink" xfId="1309" builtinId="9" hidden="1"/>
    <cellStyle name="Followed Hyperlink" xfId="1310" builtinId="9" hidden="1"/>
    <cellStyle name="Followed Hyperlink" xfId="1311" builtinId="9" hidden="1"/>
    <cellStyle name="Followed Hyperlink" xfId="1312" builtinId="9" hidden="1"/>
    <cellStyle name="Followed Hyperlink" xfId="1313" builtinId="9" hidden="1"/>
    <cellStyle name="Followed Hyperlink" xfId="1314" builtinId="9" hidden="1"/>
    <cellStyle name="Followed Hyperlink" xfId="1315" builtinId="9" hidden="1"/>
    <cellStyle name="Followed Hyperlink" xfId="1316" builtinId="9" hidden="1"/>
    <cellStyle name="Followed Hyperlink" xfId="1317" builtinId="9" hidden="1"/>
    <cellStyle name="Followed Hyperlink" xfId="1318" builtinId="9" hidden="1"/>
    <cellStyle name="Followed Hyperlink" xfId="1319" builtinId="9" hidden="1"/>
    <cellStyle name="Followed Hyperlink" xfId="1320" builtinId="9" hidden="1"/>
    <cellStyle name="Followed Hyperlink" xfId="1321" builtinId="9" hidden="1"/>
    <cellStyle name="Followed Hyperlink" xfId="1322" builtinId="9" hidden="1"/>
    <cellStyle name="Followed Hyperlink" xfId="1323" builtinId="9" hidden="1"/>
    <cellStyle name="Followed Hyperlink" xfId="1324" builtinId="9" hidden="1"/>
    <cellStyle name="Followed Hyperlink" xfId="1325" builtinId="9" hidden="1"/>
    <cellStyle name="Followed Hyperlink" xfId="1326" builtinId="9" hidden="1"/>
    <cellStyle name="Followed Hyperlink" xfId="1327" builtinId="9" hidden="1"/>
    <cellStyle name="Followed Hyperlink" xfId="1328" builtinId="9" hidden="1"/>
    <cellStyle name="Followed Hyperlink" xfId="1329" builtinId="9" hidden="1"/>
    <cellStyle name="Followed Hyperlink" xfId="1330" builtinId="9" hidden="1"/>
    <cellStyle name="Followed Hyperlink" xfId="1331" builtinId="9" hidden="1"/>
    <cellStyle name="Followed Hyperlink" xfId="1332" builtinId="9" hidden="1"/>
    <cellStyle name="Followed Hyperlink" xfId="1333" builtinId="9" hidden="1"/>
    <cellStyle name="Followed Hyperlink" xfId="1334" builtinId="9" hidden="1"/>
    <cellStyle name="Followed Hyperlink" xfId="1335" builtinId="9" hidden="1"/>
    <cellStyle name="Followed Hyperlink" xfId="1336" builtinId="9" hidden="1"/>
    <cellStyle name="Followed Hyperlink" xfId="1337" builtinId="9" hidden="1"/>
    <cellStyle name="Followed Hyperlink" xfId="1338" builtinId="9" hidden="1"/>
    <cellStyle name="Followed Hyperlink" xfId="1339" builtinId="9" hidden="1"/>
    <cellStyle name="Followed Hyperlink" xfId="1340" builtinId="9" hidden="1"/>
    <cellStyle name="Followed Hyperlink" xfId="1341" builtinId="9" hidden="1"/>
    <cellStyle name="Followed Hyperlink" xfId="1342" builtinId="9" hidden="1"/>
    <cellStyle name="Followed Hyperlink" xfId="1343" builtinId="9" hidden="1"/>
    <cellStyle name="Followed Hyperlink" xfId="1344" builtinId="9" hidden="1"/>
    <cellStyle name="Followed Hyperlink" xfId="1345" builtinId="9" hidden="1"/>
    <cellStyle name="Followed Hyperlink" xfId="1346" builtinId="9" hidden="1"/>
    <cellStyle name="Followed Hyperlink" xfId="1347" builtinId="9" hidden="1"/>
    <cellStyle name="Followed Hyperlink" xfId="1348" builtinId="9" hidden="1"/>
    <cellStyle name="Followed Hyperlink" xfId="1349" builtinId="9" hidden="1"/>
    <cellStyle name="Followed Hyperlink" xfId="1350" builtinId="9" hidden="1"/>
    <cellStyle name="Followed Hyperlink" xfId="1351" builtinId="9" hidden="1"/>
    <cellStyle name="Followed Hyperlink" xfId="1352" builtinId="9" hidden="1"/>
    <cellStyle name="Followed Hyperlink" xfId="1353" builtinId="9" hidden="1"/>
    <cellStyle name="Followed Hyperlink" xfId="1354" builtinId="9" hidden="1"/>
    <cellStyle name="Followed Hyperlink" xfId="1355" builtinId="9" hidden="1"/>
    <cellStyle name="Followed Hyperlink" xfId="1356" builtinId="9" hidden="1"/>
    <cellStyle name="Followed Hyperlink" xfId="1357" builtinId="9" hidden="1"/>
    <cellStyle name="Followed Hyperlink" xfId="1358" builtinId="9" hidden="1"/>
    <cellStyle name="Followed Hyperlink" xfId="1359" builtinId="9" hidden="1"/>
    <cellStyle name="Followed Hyperlink" xfId="1360" builtinId="9" hidden="1"/>
    <cellStyle name="Followed Hyperlink" xfId="2375" builtinId="9" hidden="1"/>
    <cellStyle name="Followed Hyperlink" xfId="2376" builtinId="9" hidden="1"/>
    <cellStyle name="Followed Hyperlink" xfId="2377" builtinId="9" hidden="1"/>
    <cellStyle name="Followed Hyperlink" xfId="2378" builtinId="9" hidden="1"/>
    <cellStyle name="Followed Hyperlink" xfId="2379" builtinId="9" hidden="1"/>
    <cellStyle name="Followed Hyperlink" xfId="2380" builtinId="9" hidden="1"/>
    <cellStyle name="Followed Hyperlink" xfId="2381" builtinId="9" hidden="1"/>
    <cellStyle name="Followed Hyperlink" xfId="2382" builtinId="9" hidden="1"/>
    <cellStyle name="Followed Hyperlink" xfId="2383" builtinId="9" hidden="1"/>
    <cellStyle name="Followed Hyperlink" xfId="2384" builtinId="9" hidden="1"/>
    <cellStyle name="Followed Hyperlink" xfId="2385" builtinId="9" hidden="1"/>
    <cellStyle name="Followed Hyperlink" xfId="2386" builtinId="9" hidden="1"/>
    <cellStyle name="Followed Hyperlink" xfId="2387" builtinId="9" hidden="1"/>
    <cellStyle name="Followed Hyperlink" xfId="2388" builtinId="9" hidden="1"/>
    <cellStyle name="Followed Hyperlink" xfId="2389" builtinId="9" hidden="1"/>
    <cellStyle name="Followed Hyperlink" xfId="2390" builtinId="9" hidden="1"/>
    <cellStyle name="Followed Hyperlink" xfId="2391" builtinId="9" hidden="1"/>
    <cellStyle name="Followed Hyperlink" xfId="2392" builtinId="9" hidden="1"/>
    <cellStyle name="Followed Hyperlink" xfId="2393" builtinId="9" hidden="1"/>
    <cellStyle name="Followed Hyperlink" xfId="2394" builtinId="9" hidden="1"/>
    <cellStyle name="Followed Hyperlink" xfId="2395" builtinId="9" hidden="1"/>
    <cellStyle name="Followed Hyperlink" xfId="2396" builtinId="9" hidden="1"/>
    <cellStyle name="Followed Hyperlink" xfId="2397" builtinId="9" hidden="1"/>
    <cellStyle name="Followed Hyperlink" xfId="2398" builtinId="9" hidden="1"/>
    <cellStyle name="Followed Hyperlink" xfId="2399" builtinId="9" hidden="1"/>
    <cellStyle name="Followed Hyperlink" xfId="2400" builtinId="9" hidden="1"/>
    <cellStyle name="Followed Hyperlink" xfId="2401" builtinId="9" hidden="1"/>
    <cellStyle name="Followed Hyperlink" xfId="2402" builtinId="9" hidden="1"/>
    <cellStyle name="Followed Hyperlink" xfId="2403" builtinId="9" hidden="1"/>
    <cellStyle name="Followed Hyperlink" xfId="2404" builtinId="9" hidden="1"/>
    <cellStyle name="Followed Hyperlink" xfId="2405" builtinId="9" hidden="1"/>
    <cellStyle name="Followed Hyperlink" xfId="2406" builtinId="9" hidden="1"/>
    <cellStyle name="Followed Hyperlink" xfId="2407" builtinId="9" hidden="1"/>
    <cellStyle name="Followed Hyperlink" xfId="2408" builtinId="9" hidden="1"/>
    <cellStyle name="Followed Hyperlink" xfId="2409" builtinId="9" hidden="1"/>
    <cellStyle name="Followed Hyperlink" xfId="2410" builtinId="9" hidden="1"/>
    <cellStyle name="Followed Hyperlink" xfId="2411" builtinId="9" hidden="1"/>
    <cellStyle name="Followed Hyperlink" xfId="2412" builtinId="9" hidden="1"/>
    <cellStyle name="Followed Hyperlink" xfId="2413" builtinId="9" hidden="1"/>
    <cellStyle name="Followed Hyperlink" xfId="2414" builtinId="9" hidden="1"/>
    <cellStyle name="Followed Hyperlink" xfId="2415" builtinId="9" hidden="1"/>
    <cellStyle name="Followed Hyperlink" xfId="2416" builtinId="9" hidden="1"/>
    <cellStyle name="Followed Hyperlink" xfId="2417" builtinId="9" hidden="1"/>
    <cellStyle name="Followed Hyperlink" xfId="2418" builtinId="9" hidden="1"/>
    <cellStyle name="Followed Hyperlink" xfId="2419" builtinId="9" hidden="1"/>
    <cellStyle name="Followed Hyperlink" xfId="2420" builtinId="9" hidden="1"/>
    <cellStyle name="Followed Hyperlink" xfId="2421" builtinId="9" hidden="1"/>
    <cellStyle name="Followed Hyperlink" xfId="2422" builtinId="9" hidden="1"/>
    <cellStyle name="Followed Hyperlink" xfId="2423" builtinId="9" hidden="1"/>
    <cellStyle name="Followed Hyperlink" xfId="2424" builtinId="9" hidden="1"/>
    <cellStyle name="Followed Hyperlink" xfId="2425" builtinId="9" hidden="1"/>
    <cellStyle name="Followed Hyperlink" xfId="2426" builtinId="9" hidden="1"/>
    <cellStyle name="Followed Hyperlink" xfId="2427" builtinId="9" hidden="1"/>
    <cellStyle name="Followed Hyperlink" xfId="2428" builtinId="9" hidden="1"/>
    <cellStyle name="Followed Hyperlink" xfId="2429" builtinId="9" hidden="1"/>
    <cellStyle name="Followed Hyperlink" xfId="2430" builtinId="9" hidden="1"/>
    <cellStyle name="Followed Hyperlink" xfId="2431" builtinId="9" hidden="1"/>
    <cellStyle name="Followed Hyperlink" xfId="2432" builtinId="9" hidden="1"/>
    <cellStyle name="Followed Hyperlink" xfId="2433" builtinId="9" hidden="1"/>
    <cellStyle name="Followed Hyperlink" xfId="2434" builtinId="9" hidden="1"/>
    <cellStyle name="Followed Hyperlink" xfId="2435" builtinId="9" hidden="1"/>
    <cellStyle name="Followed Hyperlink" xfId="2436" builtinId="9" hidden="1"/>
    <cellStyle name="Followed Hyperlink" xfId="2437" builtinId="9" hidden="1"/>
    <cellStyle name="Followed Hyperlink" xfId="2438" builtinId="9" hidden="1"/>
    <cellStyle name="Followed Hyperlink" xfId="2439" builtinId="9" hidden="1"/>
    <cellStyle name="Followed Hyperlink" xfId="2440" builtinId="9" hidden="1"/>
    <cellStyle name="Followed Hyperlink" xfId="2441" builtinId="9" hidden="1"/>
    <cellStyle name="Followed Hyperlink" xfId="2442" builtinId="9" hidden="1"/>
    <cellStyle name="Followed Hyperlink" xfId="2443" builtinId="9" hidden="1"/>
    <cellStyle name="Followed Hyperlink" xfId="2444" builtinId="9" hidden="1"/>
    <cellStyle name="Followed Hyperlink" xfId="2445" builtinId="9" hidden="1"/>
    <cellStyle name="Followed Hyperlink" xfId="2446" builtinId="9" hidden="1"/>
    <cellStyle name="Followed Hyperlink" xfId="2447" builtinId="9" hidden="1"/>
    <cellStyle name="Followed Hyperlink" xfId="2448" builtinId="9" hidden="1"/>
    <cellStyle name="Followed Hyperlink" xfId="2449" builtinId="9" hidden="1"/>
    <cellStyle name="Followed Hyperlink" xfId="2450" builtinId="9" hidden="1"/>
    <cellStyle name="Followed Hyperlink" xfId="2451" builtinId="9" hidden="1"/>
    <cellStyle name="Followed Hyperlink" xfId="2452" builtinId="9" hidden="1"/>
    <cellStyle name="Followed Hyperlink" xfId="2453" builtinId="9" hidden="1"/>
    <cellStyle name="Followed Hyperlink" xfId="2454" builtinId="9" hidden="1"/>
    <cellStyle name="Followed Hyperlink" xfId="2455" builtinId="9" hidden="1"/>
    <cellStyle name="Followed Hyperlink" xfId="2456" builtinId="9" hidden="1"/>
    <cellStyle name="Followed Hyperlink" xfId="2457" builtinId="9" hidden="1"/>
    <cellStyle name="Followed Hyperlink" xfId="2458" builtinId="9" hidden="1"/>
    <cellStyle name="Followed Hyperlink" xfId="2459" builtinId="9" hidden="1"/>
    <cellStyle name="Followed Hyperlink" xfId="2460" builtinId="9" hidden="1"/>
    <cellStyle name="Followed Hyperlink" xfId="2461" builtinId="9" hidden="1"/>
    <cellStyle name="Followed Hyperlink" xfId="2462" builtinId="9" hidden="1"/>
    <cellStyle name="Followed Hyperlink" xfId="2463" builtinId="9" hidden="1"/>
    <cellStyle name="Followed Hyperlink" xfId="2464" builtinId="9" hidden="1"/>
    <cellStyle name="Followed Hyperlink" xfId="2465" builtinId="9" hidden="1"/>
    <cellStyle name="Followed Hyperlink" xfId="2466" builtinId="9" hidden="1"/>
    <cellStyle name="Followed Hyperlink" xfId="2467" builtinId="9" hidden="1"/>
    <cellStyle name="Followed Hyperlink" xfId="2468" builtinId="9" hidden="1"/>
    <cellStyle name="Followed Hyperlink" xfId="2469" builtinId="9" hidden="1"/>
    <cellStyle name="Followed Hyperlink" xfId="2470" builtinId="9" hidden="1"/>
    <cellStyle name="Followed Hyperlink" xfId="2471" builtinId="9" hidden="1"/>
    <cellStyle name="Followed Hyperlink" xfId="2472" builtinId="9" hidden="1"/>
    <cellStyle name="Followed Hyperlink" xfId="2473" builtinId="9" hidden="1"/>
    <cellStyle name="Followed Hyperlink" xfId="2474" builtinId="9" hidden="1"/>
    <cellStyle name="Followed Hyperlink" xfId="2475" builtinId="9" hidden="1"/>
    <cellStyle name="Followed Hyperlink" xfId="2476" builtinId="9" hidden="1"/>
    <cellStyle name="Followed Hyperlink" xfId="2477" builtinId="9" hidden="1"/>
    <cellStyle name="Followed Hyperlink" xfId="2478" builtinId="9" hidden="1"/>
    <cellStyle name="Followed Hyperlink" xfId="2479" builtinId="9" hidden="1"/>
    <cellStyle name="Followed Hyperlink" xfId="2480" builtinId="9" hidden="1"/>
    <cellStyle name="Followed Hyperlink" xfId="2481" builtinId="9" hidden="1"/>
    <cellStyle name="Followed Hyperlink" xfId="2482" builtinId="9" hidden="1"/>
    <cellStyle name="Followed Hyperlink" xfId="2483" builtinId="9" hidden="1"/>
    <cellStyle name="Followed Hyperlink" xfId="2484" builtinId="9" hidden="1"/>
    <cellStyle name="Followed Hyperlink" xfId="2485" builtinId="9" hidden="1"/>
    <cellStyle name="Followed Hyperlink" xfId="2486" builtinId="9" hidden="1"/>
    <cellStyle name="Followed Hyperlink" xfId="2487" builtinId="9" hidden="1"/>
    <cellStyle name="Followed Hyperlink" xfId="2488" builtinId="9" hidden="1"/>
    <cellStyle name="Followed Hyperlink" xfId="2489" builtinId="9" hidden="1"/>
    <cellStyle name="Followed Hyperlink" xfId="2490" builtinId="9" hidden="1"/>
    <cellStyle name="Followed Hyperlink" xfId="2491" builtinId="9" hidden="1"/>
    <cellStyle name="Followed Hyperlink" xfId="2492" builtinId="9" hidden="1"/>
    <cellStyle name="Followed Hyperlink" xfId="2493" builtinId="9" hidden="1"/>
    <cellStyle name="Followed Hyperlink" xfId="2494" builtinId="9" hidden="1"/>
    <cellStyle name="Followed Hyperlink" xfId="2495" builtinId="9" hidden="1"/>
    <cellStyle name="Followed Hyperlink" xfId="2496" builtinId="9" hidden="1"/>
    <cellStyle name="Followed Hyperlink" xfId="2497" builtinId="9" hidden="1"/>
    <cellStyle name="Followed Hyperlink" xfId="2498" builtinId="9" hidden="1"/>
    <cellStyle name="Followed Hyperlink" xfId="2499" builtinId="9" hidden="1"/>
    <cellStyle name="Followed Hyperlink" xfId="2500" builtinId="9" hidden="1"/>
    <cellStyle name="Followed Hyperlink" xfId="2501" builtinId="9" hidden="1"/>
    <cellStyle name="Followed Hyperlink" xfId="2502" builtinId="9" hidden="1"/>
    <cellStyle name="Followed Hyperlink" xfId="2503" builtinId="9" hidden="1"/>
    <cellStyle name="Followed Hyperlink" xfId="2504" builtinId="9" hidden="1"/>
    <cellStyle name="Followed Hyperlink" xfId="2505" builtinId="9" hidden="1"/>
    <cellStyle name="Followed Hyperlink" xfId="2506" builtinId="9" hidden="1"/>
    <cellStyle name="Followed Hyperlink" xfId="2507" builtinId="9" hidden="1"/>
    <cellStyle name="Followed Hyperlink" xfId="2508" builtinId="9" hidden="1"/>
    <cellStyle name="Followed Hyperlink" xfId="2509" builtinId="9" hidden="1"/>
    <cellStyle name="Followed Hyperlink" xfId="2510" builtinId="9" hidden="1"/>
    <cellStyle name="Followed Hyperlink" xfId="2511" builtinId="9" hidden="1"/>
    <cellStyle name="Followed Hyperlink" xfId="2512" builtinId="9" hidden="1"/>
    <cellStyle name="Followed Hyperlink" xfId="2513" builtinId="9" hidden="1"/>
    <cellStyle name="Followed Hyperlink" xfId="2514" builtinId="9" hidden="1"/>
    <cellStyle name="Followed Hyperlink" xfId="2515" builtinId="9" hidden="1"/>
    <cellStyle name="Followed Hyperlink" xfId="2516" builtinId="9" hidden="1"/>
    <cellStyle name="Followed Hyperlink" xfId="2517" builtinId="9" hidden="1"/>
    <cellStyle name="Followed Hyperlink" xfId="2518" builtinId="9" hidden="1"/>
    <cellStyle name="Followed Hyperlink" xfId="2519" builtinId="9" hidden="1"/>
    <cellStyle name="Followed Hyperlink" xfId="2520" builtinId="9" hidden="1"/>
    <cellStyle name="Followed Hyperlink" xfId="2521" builtinId="9" hidden="1"/>
    <cellStyle name="Followed Hyperlink" xfId="2522" builtinId="9" hidden="1"/>
    <cellStyle name="Followed Hyperlink" xfId="2523" builtinId="9" hidden="1"/>
    <cellStyle name="Followed Hyperlink" xfId="2524" builtinId="9" hidden="1"/>
    <cellStyle name="Followed Hyperlink" xfId="2525" builtinId="9" hidden="1"/>
    <cellStyle name="Followed Hyperlink" xfId="2526" builtinId="9" hidden="1"/>
    <cellStyle name="Followed Hyperlink" xfId="2527" builtinId="9" hidden="1"/>
    <cellStyle name="Followed Hyperlink" xfId="2528" builtinId="9" hidden="1"/>
    <cellStyle name="Followed Hyperlink" xfId="2529" builtinId="9" hidden="1"/>
    <cellStyle name="Followed Hyperlink" xfId="2530" builtinId="9" hidden="1"/>
    <cellStyle name="Followed Hyperlink" xfId="2531" builtinId="9" hidden="1"/>
    <cellStyle name="Followed Hyperlink" xfId="2532" builtinId="9" hidden="1"/>
    <cellStyle name="Followed Hyperlink" xfId="2533" builtinId="9" hidden="1"/>
    <cellStyle name="Followed Hyperlink" xfId="2534" builtinId="9" hidden="1"/>
    <cellStyle name="Followed Hyperlink" xfId="2535" builtinId="9" hidden="1"/>
    <cellStyle name="Followed Hyperlink" xfId="2536" builtinId="9" hidden="1"/>
    <cellStyle name="Followed Hyperlink" xfId="2537" builtinId="9" hidden="1"/>
    <cellStyle name="Followed Hyperlink" xfId="2538" builtinId="9" hidden="1"/>
    <cellStyle name="Followed Hyperlink" xfId="2539" builtinId="9" hidden="1"/>
    <cellStyle name="Followed Hyperlink" xfId="2540" builtinId="9" hidden="1"/>
    <cellStyle name="Followed Hyperlink" xfId="2541" builtinId="9" hidden="1"/>
    <cellStyle name="Followed Hyperlink" xfId="2542" builtinId="9" hidden="1"/>
    <cellStyle name="Followed Hyperlink" xfId="2543" builtinId="9" hidden="1"/>
    <cellStyle name="Followed Hyperlink" xfId="2544" builtinId="9" hidden="1"/>
    <cellStyle name="Followed Hyperlink" xfId="2545" builtinId="9" hidden="1"/>
    <cellStyle name="Followed Hyperlink" xfId="2546" builtinId="9" hidden="1"/>
    <cellStyle name="Followed Hyperlink" xfId="2547" builtinId="9" hidden="1"/>
    <cellStyle name="Followed Hyperlink" xfId="2548" builtinId="9" hidden="1"/>
    <cellStyle name="Followed Hyperlink" xfId="2549" builtinId="9" hidden="1"/>
    <cellStyle name="Followed Hyperlink" xfId="2550" builtinId="9" hidden="1"/>
    <cellStyle name="Followed Hyperlink" xfId="2551" builtinId="9" hidden="1"/>
    <cellStyle name="Followed Hyperlink" xfId="2552" builtinId="9" hidden="1"/>
    <cellStyle name="Followed Hyperlink" xfId="2553" builtinId="9" hidden="1"/>
    <cellStyle name="Followed Hyperlink" xfId="2554" builtinId="9" hidden="1"/>
    <cellStyle name="Followed Hyperlink" xfId="2555" builtinId="9" hidden="1"/>
    <cellStyle name="Followed Hyperlink" xfId="2556" builtinId="9" hidden="1"/>
    <cellStyle name="Followed Hyperlink" xfId="2557" builtinId="9" hidden="1"/>
    <cellStyle name="Followed Hyperlink" xfId="2558" builtinId="9" hidden="1"/>
    <cellStyle name="Followed Hyperlink" xfId="2559" builtinId="9" hidden="1"/>
    <cellStyle name="Followed Hyperlink" xfId="2560" builtinId="9" hidden="1"/>
    <cellStyle name="Followed Hyperlink" xfId="2561" builtinId="9" hidden="1"/>
    <cellStyle name="Followed Hyperlink" xfId="2562" builtinId="9" hidden="1"/>
    <cellStyle name="Followed Hyperlink" xfId="2563" builtinId="9" hidden="1"/>
    <cellStyle name="Followed Hyperlink" xfId="2564" builtinId="9" hidden="1"/>
    <cellStyle name="Followed Hyperlink" xfId="2565" builtinId="9" hidden="1"/>
    <cellStyle name="Followed Hyperlink" xfId="2566" builtinId="9" hidden="1"/>
    <cellStyle name="Followed Hyperlink" xfId="2567" builtinId="9" hidden="1"/>
    <cellStyle name="Followed Hyperlink" xfId="2568" builtinId="9" hidden="1"/>
    <cellStyle name="Followed Hyperlink" xfId="2569" builtinId="9" hidden="1"/>
    <cellStyle name="Followed Hyperlink" xfId="2570" builtinId="9" hidden="1"/>
    <cellStyle name="Followed Hyperlink" xfId="2571" builtinId="9" hidden="1"/>
    <cellStyle name="Followed Hyperlink" xfId="2572" builtinId="9" hidden="1"/>
    <cellStyle name="Followed Hyperlink" xfId="2573" builtinId="9" hidden="1"/>
    <cellStyle name="Followed Hyperlink" xfId="2574" builtinId="9" hidden="1"/>
    <cellStyle name="Followed Hyperlink" xfId="2575" builtinId="9" hidden="1"/>
    <cellStyle name="Followed Hyperlink" xfId="2576" builtinId="9" hidden="1"/>
    <cellStyle name="Followed Hyperlink" xfId="2577" builtinId="9" hidden="1"/>
    <cellStyle name="Followed Hyperlink" xfId="2578" builtinId="9" hidden="1"/>
    <cellStyle name="Followed Hyperlink" xfId="2579" builtinId="9" hidden="1"/>
    <cellStyle name="Followed Hyperlink" xfId="2580" builtinId="9" hidden="1"/>
    <cellStyle name="Followed Hyperlink" xfId="2581" builtinId="9" hidden="1"/>
    <cellStyle name="Followed Hyperlink" xfId="2582" builtinId="9" hidden="1"/>
    <cellStyle name="Followed Hyperlink" xfId="2583" builtinId="9" hidden="1"/>
    <cellStyle name="Followed Hyperlink" xfId="2584" builtinId="9" hidden="1"/>
    <cellStyle name="Followed Hyperlink" xfId="2585" builtinId="9" hidden="1"/>
    <cellStyle name="Followed Hyperlink" xfId="2586" builtinId="9" hidden="1"/>
    <cellStyle name="Followed Hyperlink" xfId="2587" builtinId="9" hidden="1"/>
    <cellStyle name="Followed Hyperlink" xfId="2588" builtinId="9" hidden="1"/>
    <cellStyle name="Followed Hyperlink" xfId="2589" builtinId="9" hidden="1"/>
    <cellStyle name="Followed Hyperlink" xfId="2590" builtinId="9" hidden="1"/>
    <cellStyle name="Followed Hyperlink" xfId="2591" builtinId="9" hidden="1"/>
    <cellStyle name="Followed Hyperlink" xfId="2592" builtinId="9" hidden="1"/>
    <cellStyle name="Followed Hyperlink" xfId="2593" builtinId="9" hidden="1"/>
    <cellStyle name="Followed Hyperlink" xfId="2594" builtinId="9" hidden="1"/>
    <cellStyle name="Followed Hyperlink" xfId="2595" builtinId="9" hidden="1"/>
    <cellStyle name="Followed Hyperlink" xfId="2596" builtinId="9" hidden="1"/>
    <cellStyle name="Followed Hyperlink" xfId="2597" builtinId="9" hidden="1"/>
    <cellStyle name="Followed Hyperlink" xfId="2598" builtinId="9" hidden="1"/>
    <cellStyle name="Followed Hyperlink" xfId="2599" builtinId="9" hidden="1"/>
    <cellStyle name="Followed Hyperlink" xfId="2600" builtinId="9" hidden="1"/>
    <cellStyle name="Followed Hyperlink" xfId="2601" builtinId="9" hidden="1"/>
    <cellStyle name="Followed Hyperlink" xfId="2602" builtinId="9" hidden="1"/>
    <cellStyle name="Followed Hyperlink" xfId="2603" builtinId="9" hidden="1"/>
    <cellStyle name="Followed Hyperlink" xfId="2604" builtinId="9" hidden="1"/>
    <cellStyle name="Followed Hyperlink" xfId="2605" builtinId="9" hidden="1"/>
    <cellStyle name="Followed Hyperlink" xfId="2606" builtinId="9" hidden="1"/>
    <cellStyle name="Followed Hyperlink" xfId="2607" builtinId="9" hidden="1"/>
    <cellStyle name="Followed Hyperlink" xfId="2608" builtinId="9" hidden="1"/>
    <cellStyle name="Followed Hyperlink" xfId="2609" builtinId="9" hidden="1"/>
    <cellStyle name="Followed Hyperlink" xfId="2610" builtinId="9" hidden="1"/>
    <cellStyle name="Followed Hyperlink" xfId="2611" builtinId="9" hidden="1"/>
    <cellStyle name="Followed Hyperlink" xfId="2612" builtinId="9" hidden="1"/>
    <cellStyle name="Followed Hyperlink" xfId="2613" builtinId="9" hidden="1"/>
    <cellStyle name="Followed Hyperlink" xfId="2614" builtinId="9" hidden="1"/>
    <cellStyle name="Followed Hyperlink" xfId="2615" builtinId="9" hidden="1"/>
    <cellStyle name="Followed Hyperlink" xfId="2616" builtinId="9" hidden="1"/>
    <cellStyle name="Followed Hyperlink" xfId="2617" builtinId="9" hidden="1"/>
    <cellStyle name="Followed Hyperlink" xfId="2618" builtinId="9" hidden="1"/>
    <cellStyle name="Followed Hyperlink" xfId="2619" builtinId="9" hidden="1"/>
    <cellStyle name="Followed Hyperlink" xfId="2620" builtinId="9" hidden="1"/>
    <cellStyle name="Followed Hyperlink" xfId="2621" builtinId="9" hidden="1"/>
    <cellStyle name="Followed Hyperlink" xfId="2622" builtinId="9" hidden="1"/>
    <cellStyle name="Followed Hyperlink" xfId="2623" builtinId="9" hidden="1"/>
    <cellStyle name="Followed Hyperlink" xfId="2624" builtinId="9" hidden="1"/>
    <cellStyle name="Followed Hyperlink" xfId="2625" builtinId="9" hidden="1"/>
    <cellStyle name="Followed Hyperlink" xfId="2626" builtinId="9" hidden="1"/>
    <cellStyle name="Followed Hyperlink" xfId="2627" builtinId="9" hidden="1"/>
    <cellStyle name="Followed Hyperlink" xfId="2628" builtinId="9" hidden="1"/>
    <cellStyle name="Followed Hyperlink" xfId="2629" builtinId="9" hidden="1"/>
    <cellStyle name="Followed Hyperlink" xfId="2630" builtinId="9" hidden="1"/>
    <cellStyle name="Followed Hyperlink" xfId="2631" builtinId="9" hidden="1"/>
    <cellStyle name="Followed Hyperlink" xfId="2632" builtinId="9" hidden="1"/>
    <cellStyle name="Followed Hyperlink" xfId="2633" builtinId="9" hidden="1"/>
    <cellStyle name="Followed Hyperlink" xfId="2634" builtinId="9" hidden="1"/>
    <cellStyle name="Followed Hyperlink" xfId="2635" builtinId="9" hidden="1"/>
    <cellStyle name="Followed Hyperlink" xfId="2636" builtinId="9" hidden="1"/>
    <cellStyle name="Followed Hyperlink" xfId="2637" builtinId="9" hidden="1"/>
    <cellStyle name="Followed Hyperlink" xfId="2638" builtinId="9" hidden="1"/>
    <cellStyle name="Followed Hyperlink" xfId="2639" builtinId="9" hidden="1"/>
    <cellStyle name="Followed Hyperlink" xfId="2640" builtinId="9" hidden="1"/>
    <cellStyle name="Followed Hyperlink" xfId="2641" builtinId="9" hidden="1"/>
    <cellStyle name="Followed Hyperlink" xfId="2642" builtinId="9" hidden="1"/>
    <cellStyle name="Followed Hyperlink" xfId="2643" builtinId="9" hidden="1"/>
    <cellStyle name="Followed Hyperlink" xfId="2644" builtinId="9" hidden="1"/>
    <cellStyle name="Followed Hyperlink" xfId="2645" builtinId="9" hidden="1"/>
    <cellStyle name="Followed Hyperlink" xfId="2646" builtinId="9" hidden="1"/>
    <cellStyle name="Followed Hyperlink" xfId="2647" builtinId="9" hidden="1"/>
    <cellStyle name="Followed Hyperlink" xfId="2648" builtinId="9" hidden="1"/>
    <cellStyle name="Headline" xfId="9"/>
    <cellStyle name="Hyperlink 2" xfId="33"/>
    <cellStyle name="Hyperlink 3" xfId="42"/>
    <cellStyle name="Hyperlink 3 2" xfId="55"/>
    <cellStyle name="Hyperlink 4" xfId="2655"/>
    <cellStyle name="kg" xfId="10"/>
    <cellStyle name="l" xfId="11"/>
    <cellStyle name="Luft" xfId="12"/>
    <cellStyle name="Luft 2" xfId="56"/>
    <cellStyle name="m2" xfId="13"/>
    <cellStyle name="m2a" xfId="14"/>
    <cellStyle name="m3" xfId="15"/>
    <cellStyle name="Niels" xfId="16"/>
    <cellStyle name="Niels 2" xfId="2674"/>
    <cellStyle name="Niels 2 2" xfId="2675"/>
    <cellStyle name="NielsProz" xfId="17"/>
    <cellStyle name="Normal" xfId="0" builtinId="0"/>
    <cellStyle name="Normal 10" xfId="47"/>
    <cellStyle name="Normal 10 10" xfId="186"/>
    <cellStyle name="Normal 10 10 2" xfId="1479"/>
    <cellStyle name="Normal 10 11" xfId="167"/>
    <cellStyle name="Normal 10 11 2" xfId="1460"/>
    <cellStyle name="Normal 10 12" xfId="509"/>
    <cellStyle name="Normal 10 12 2" xfId="1802"/>
    <cellStyle name="Normal 10 13" xfId="1365"/>
    <cellStyle name="Normal 10 2" xfId="82"/>
    <cellStyle name="Normal 10 2 10" xfId="177"/>
    <cellStyle name="Normal 10 2 10 2" xfId="1470"/>
    <cellStyle name="Normal 10 2 11" xfId="519"/>
    <cellStyle name="Normal 10 2 11 2" xfId="1812"/>
    <cellStyle name="Normal 10 2 12" xfId="1375"/>
    <cellStyle name="Normal 10 2 2" xfId="101"/>
    <cellStyle name="Normal 10 2 2 2" xfId="329"/>
    <cellStyle name="Normal 10 2 2 2 2" xfId="918"/>
    <cellStyle name="Normal 10 2 2 2 2 2" xfId="2211"/>
    <cellStyle name="Normal 10 2 2 2 3" xfId="633"/>
    <cellStyle name="Normal 10 2 2 2 3 2" xfId="1926"/>
    <cellStyle name="Normal 10 2 2 2 4" xfId="1622"/>
    <cellStyle name="Normal 10 2 2 3" xfId="443"/>
    <cellStyle name="Normal 10 2 2 3 2" xfId="1013"/>
    <cellStyle name="Normal 10 2 2 3 2 2" xfId="2306"/>
    <cellStyle name="Normal 10 2 2 3 3" xfId="728"/>
    <cellStyle name="Normal 10 2 2 3 3 2" xfId="2021"/>
    <cellStyle name="Normal 10 2 2 3 4" xfId="1736"/>
    <cellStyle name="Normal 10 2 2 4" xfId="215"/>
    <cellStyle name="Normal 10 2 2 4 2" xfId="823"/>
    <cellStyle name="Normal 10 2 2 4 2 2" xfId="2116"/>
    <cellStyle name="Normal 10 2 2 4 3" xfId="1508"/>
    <cellStyle name="Normal 10 2 2 5" xfId="538"/>
    <cellStyle name="Normal 10 2 2 5 2" xfId="1831"/>
    <cellStyle name="Normal 10 2 2 6" xfId="1394"/>
    <cellStyle name="Normal 10 2 3" xfId="120"/>
    <cellStyle name="Normal 10 2 3 2" xfId="348"/>
    <cellStyle name="Normal 10 2 3 2 2" xfId="937"/>
    <cellStyle name="Normal 10 2 3 2 2 2" xfId="2230"/>
    <cellStyle name="Normal 10 2 3 2 3" xfId="652"/>
    <cellStyle name="Normal 10 2 3 2 3 2" xfId="1945"/>
    <cellStyle name="Normal 10 2 3 2 4" xfId="1641"/>
    <cellStyle name="Normal 10 2 3 3" xfId="462"/>
    <cellStyle name="Normal 10 2 3 3 2" xfId="1032"/>
    <cellStyle name="Normal 10 2 3 3 2 2" xfId="2325"/>
    <cellStyle name="Normal 10 2 3 3 3" xfId="747"/>
    <cellStyle name="Normal 10 2 3 3 3 2" xfId="2040"/>
    <cellStyle name="Normal 10 2 3 3 4" xfId="1755"/>
    <cellStyle name="Normal 10 2 3 4" xfId="234"/>
    <cellStyle name="Normal 10 2 3 4 2" xfId="842"/>
    <cellStyle name="Normal 10 2 3 4 2 2" xfId="2135"/>
    <cellStyle name="Normal 10 2 3 4 3" xfId="1527"/>
    <cellStyle name="Normal 10 2 3 5" xfId="557"/>
    <cellStyle name="Normal 10 2 3 5 2" xfId="1850"/>
    <cellStyle name="Normal 10 2 3 6" xfId="1413"/>
    <cellStyle name="Normal 10 2 4" xfId="139"/>
    <cellStyle name="Normal 10 2 4 2" xfId="367"/>
    <cellStyle name="Normal 10 2 4 2 2" xfId="956"/>
    <cellStyle name="Normal 10 2 4 2 2 2" xfId="2249"/>
    <cellStyle name="Normal 10 2 4 2 3" xfId="671"/>
    <cellStyle name="Normal 10 2 4 2 3 2" xfId="1964"/>
    <cellStyle name="Normal 10 2 4 2 4" xfId="1660"/>
    <cellStyle name="Normal 10 2 4 3" xfId="481"/>
    <cellStyle name="Normal 10 2 4 3 2" xfId="1051"/>
    <cellStyle name="Normal 10 2 4 3 2 2" xfId="2344"/>
    <cellStyle name="Normal 10 2 4 3 3" xfId="766"/>
    <cellStyle name="Normal 10 2 4 3 3 2" xfId="2059"/>
    <cellStyle name="Normal 10 2 4 3 4" xfId="1774"/>
    <cellStyle name="Normal 10 2 4 4" xfId="253"/>
    <cellStyle name="Normal 10 2 4 4 2" xfId="861"/>
    <cellStyle name="Normal 10 2 4 4 2 2" xfId="2154"/>
    <cellStyle name="Normal 10 2 4 4 3" xfId="1546"/>
    <cellStyle name="Normal 10 2 4 5" xfId="576"/>
    <cellStyle name="Normal 10 2 4 5 2" xfId="1869"/>
    <cellStyle name="Normal 10 2 4 6" xfId="1432"/>
    <cellStyle name="Normal 10 2 5" xfId="158"/>
    <cellStyle name="Normal 10 2 5 2" xfId="386"/>
    <cellStyle name="Normal 10 2 5 2 2" xfId="975"/>
    <cellStyle name="Normal 10 2 5 2 2 2" xfId="2268"/>
    <cellStyle name="Normal 10 2 5 2 3" xfId="690"/>
    <cellStyle name="Normal 10 2 5 2 3 2" xfId="1983"/>
    <cellStyle name="Normal 10 2 5 2 4" xfId="1679"/>
    <cellStyle name="Normal 10 2 5 3" xfId="500"/>
    <cellStyle name="Normal 10 2 5 3 2" xfId="1070"/>
    <cellStyle name="Normal 10 2 5 3 2 2" xfId="2363"/>
    <cellStyle name="Normal 10 2 5 3 3" xfId="785"/>
    <cellStyle name="Normal 10 2 5 3 3 2" xfId="2078"/>
    <cellStyle name="Normal 10 2 5 3 4" xfId="1793"/>
    <cellStyle name="Normal 10 2 5 4" xfId="272"/>
    <cellStyle name="Normal 10 2 5 4 2" xfId="880"/>
    <cellStyle name="Normal 10 2 5 4 2 2" xfId="2173"/>
    <cellStyle name="Normal 10 2 5 4 3" xfId="1565"/>
    <cellStyle name="Normal 10 2 5 5" xfId="595"/>
    <cellStyle name="Normal 10 2 5 5 2" xfId="1888"/>
    <cellStyle name="Normal 10 2 5 6" xfId="1451"/>
    <cellStyle name="Normal 10 2 6" xfId="291"/>
    <cellStyle name="Normal 10 2 6 2" xfId="405"/>
    <cellStyle name="Normal 10 2 6 2 2" xfId="899"/>
    <cellStyle name="Normal 10 2 6 2 2 2" xfId="2192"/>
    <cellStyle name="Normal 10 2 6 2 3" xfId="1698"/>
    <cellStyle name="Normal 10 2 6 3" xfId="614"/>
    <cellStyle name="Normal 10 2 6 3 2" xfId="1907"/>
    <cellStyle name="Normal 10 2 6 4" xfId="1584"/>
    <cellStyle name="Normal 10 2 7" xfId="310"/>
    <cellStyle name="Normal 10 2 7 2" xfId="994"/>
    <cellStyle name="Normal 10 2 7 2 2" xfId="2287"/>
    <cellStyle name="Normal 10 2 7 3" xfId="709"/>
    <cellStyle name="Normal 10 2 7 3 2" xfId="2002"/>
    <cellStyle name="Normal 10 2 7 4" xfId="1603"/>
    <cellStyle name="Normal 10 2 8" xfId="424"/>
    <cellStyle name="Normal 10 2 8 2" xfId="804"/>
    <cellStyle name="Normal 10 2 8 2 2" xfId="2097"/>
    <cellStyle name="Normal 10 2 8 3" xfId="1717"/>
    <cellStyle name="Normal 10 2 9" xfId="196"/>
    <cellStyle name="Normal 10 2 9 2" xfId="1489"/>
    <cellStyle name="Normal 10 3" xfId="91"/>
    <cellStyle name="Normal 10 3 2" xfId="319"/>
    <cellStyle name="Normal 10 3 2 2" xfId="908"/>
    <cellStyle name="Normal 10 3 2 2 2" xfId="2201"/>
    <cellStyle name="Normal 10 3 2 3" xfId="623"/>
    <cellStyle name="Normal 10 3 2 3 2" xfId="1916"/>
    <cellStyle name="Normal 10 3 2 4" xfId="1612"/>
    <cellStyle name="Normal 10 3 3" xfId="433"/>
    <cellStyle name="Normal 10 3 3 2" xfId="1003"/>
    <cellStyle name="Normal 10 3 3 2 2" xfId="2296"/>
    <cellStyle name="Normal 10 3 3 3" xfId="718"/>
    <cellStyle name="Normal 10 3 3 3 2" xfId="2011"/>
    <cellStyle name="Normal 10 3 3 4" xfId="1726"/>
    <cellStyle name="Normal 10 3 4" xfId="205"/>
    <cellStyle name="Normal 10 3 4 2" xfId="813"/>
    <cellStyle name="Normal 10 3 4 2 2" xfId="2106"/>
    <cellStyle name="Normal 10 3 4 3" xfId="1498"/>
    <cellStyle name="Normal 10 3 5" xfId="528"/>
    <cellStyle name="Normal 10 3 5 2" xfId="1821"/>
    <cellStyle name="Normal 10 3 6" xfId="1384"/>
    <cellStyle name="Normal 10 4" xfId="110"/>
    <cellStyle name="Normal 10 4 2" xfId="338"/>
    <cellStyle name="Normal 10 4 2 2" xfId="927"/>
    <cellStyle name="Normal 10 4 2 2 2" xfId="2220"/>
    <cellStyle name="Normal 10 4 2 3" xfId="642"/>
    <cellStyle name="Normal 10 4 2 3 2" xfId="1935"/>
    <cellStyle name="Normal 10 4 2 4" xfId="1631"/>
    <cellStyle name="Normal 10 4 3" xfId="452"/>
    <cellStyle name="Normal 10 4 3 2" xfId="1022"/>
    <cellStyle name="Normal 10 4 3 2 2" xfId="2315"/>
    <cellStyle name="Normal 10 4 3 3" xfId="737"/>
    <cellStyle name="Normal 10 4 3 3 2" xfId="2030"/>
    <cellStyle name="Normal 10 4 3 4" xfId="1745"/>
    <cellStyle name="Normal 10 4 4" xfId="224"/>
    <cellStyle name="Normal 10 4 4 2" xfId="832"/>
    <cellStyle name="Normal 10 4 4 2 2" xfId="2125"/>
    <cellStyle name="Normal 10 4 4 3" xfId="1517"/>
    <cellStyle name="Normal 10 4 5" xfId="547"/>
    <cellStyle name="Normal 10 4 5 2" xfId="1840"/>
    <cellStyle name="Normal 10 4 6" xfId="1403"/>
    <cellStyle name="Normal 10 5" xfId="129"/>
    <cellStyle name="Normal 10 5 2" xfId="357"/>
    <cellStyle name="Normal 10 5 2 2" xfId="946"/>
    <cellStyle name="Normal 10 5 2 2 2" xfId="2239"/>
    <cellStyle name="Normal 10 5 2 3" xfId="661"/>
    <cellStyle name="Normal 10 5 2 3 2" xfId="1954"/>
    <cellStyle name="Normal 10 5 2 4" xfId="1650"/>
    <cellStyle name="Normal 10 5 3" xfId="471"/>
    <cellStyle name="Normal 10 5 3 2" xfId="1041"/>
    <cellStyle name="Normal 10 5 3 2 2" xfId="2334"/>
    <cellStyle name="Normal 10 5 3 3" xfId="756"/>
    <cellStyle name="Normal 10 5 3 3 2" xfId="2049"/>
    <cellStyle name="Normal 10 5 3 4" xfId="1764"/>
    <cellStyle name="Normal 10 5 4" xfId="243"/>
    <cellStyle name="Normal 10 5 4 2" xfId="851"/>
    <cellStyle name="Normal 10 5 4 2 2" xfId="2144"/>
    <cellStyle name="Normal 10 5 4 3" xfId="1536"/>
    <cellStyle name="Normal 10 5 5" xfId="566"/>
    <cellStyle name="Normal 10 5 5 2" xfId="1859"/>
    <cellStyle name="Normal 10 5 6" xfId="1422"/>
    <cellStyle name="Normal 10 6" xfId="148"/>
    <cellStyle name="Normal 10 6 2" xfId="376"/>
    <cellStyle name="Normal 10 6 2 2" xfId="965"/>
    <cellStyle name="Normal 10 6 2 2 2" xfId="2258"/>
    <cellStyle name="Normal 10 6 2 3" xfId="680"/>
    <cellStyle name="Normal 10 6 2 3 2" xfId="1973"/>
    <cellStyle name="Normal 10 6 2 4" xfId="1669"/>
    <cellStyle name="Normal 10 6 3" xfId="490"/>
    <cellStyle name="Normal 10 6 3 2" xfId="1060"/>
    <cellStyle name="Normal 10 6 3 2 2" xfId="2353"/>
    <cellStyle name="Normal 10 6 3 3" xfId="775"/>
    <cellStyle name="Normal 10 6 3 3 2" xfId="2068"/>
    <cellStyle name="Normal 10 6 3 4" xfId="1783"/>
    <cellStyle name="Normal 10 6 4" xfId="262"/>
    <cellStyle name="Normal 10 6 4 2" xfId="870"/>
    <cellStyle name="Normal 10 6 4 2 2" xfId="2163"/>
    <cellStyle name="Normal 10 6 4 3" xfId="1555"/>
    <cellStyle name="Normal 10 6 5" xfId="585"/>
    <cellStyle name="Normal 10 6 5 2" xfId="1878"/>
    <cellStyle name="Normal 10 6 6" xfId="1441"/>
    <cellStyle name="Normal 10 7" xfId="281"/>
    <cellStyle name="Normal 10 7 2" xfId="395"/>
    <cellStyle name="Normal 10 7 2 2" xfId="889"/>
    <cellStyle name="Normal 10 7 2 2 2" xfId="2182"/>
    <cellStyle name="Normal 10 7 2 3" xfId="1688"/>
    <cellStyle name="Normal 10 7 3" xfId="604"/>
    <cellStyle name="Normal 10 7 3 2" xfId="1897"/>
    <cellStyle name="Normal 10 7 4" xfId="1574"/>
    <cellStyle name="Normal 10 8" xfId="300"/>
    <cellStyle name="Normal 10 8 2" xfId="984"/>
    <cellStyle name="Normal 10 8 2 2" xfId="2277"/>
    <cellStyle name="Normal 10 8 3" xfId="699"/>
    <cellStyle name="Normal 10 8 3 2" xfId="1992"/>
    <cellStyle name="Normal 10 8 4" xfId="1593"/>
    <cellStyle name="Normal 10 9" xfId="414"/>
    <cellStyle name="Normal 10 9 2" xfId="794"/>
    <cellStyle name="Normal 10 9 2 2" xfId="2087"/>
    <cellStyle name="Normal 10 9 3" xfId="1707"/>
    <cellStyle name="Normal 11" xfId="72"/>
    <cellStyle name="Normal 12" xfId="71"/>
    <cellStyle name="Normal 12 10" xfId="172"/>
    <cellStyle name="Normal 12 10 2" xfId="1465"/>
    <cellStyle name="Normal 12 11" xfId="514"/>
    <cellStyle name="Normal 12 11 2" xfId="1807"/>
    <cellStyle name="Normal 12 12" xfId="1370"/>
    <cellStyle name="Normal 12 2" xfId="96"/>
    <cellStyle name="Normal 12 2 2" xfId="324"/>
    <cellStyle name="Normal 12 2 2 2" xfId="913"/>
    <cellStyle name="Normal 12 2 2 2 2" xfId="2206"/>
    <cellStyle name="Normal 12 2 2 3" xfId="628"/>
    <cellStyle name="Normal 12 2 2 3 2" xfId="1921"/>
    <cellStyle name="Normal 12 2 2 4" xfId="1617"/>
    <cellStyle name="Normal 12 2 3" xfId="438"/>
    <cellStyle name="Normal 12 2 3 2" xfId="1008"/>
    <cellStyle name="Normal 12 2 3 2 2" xfId="2301"/>
    <cellStyle name="Normal 12 2 3 3" xfId="723"/>
    <cellStyle name="Normal 12 2 3 3 2" xfId="2016"/>
    <cellStyle name="Normal 12 2 3 4" xfId="1731"/>
    <cellStyle name="Normal 12 2 4" xfId="210"/>
    <cellStyle name="Normal 12 2 4 2" xfId="818"/>
    <cellStyle name="Normal 12 2 4 2 2" xfId="2111"/>
    <cellStyle name="Normal 12 2 4 3" xfId="1503"/>
    <cellStyle name="Normal 12 2 5" xfId="533"/>
    <cellStyle name="Normal 12 2 5 2" xfId="1826"/>
    <cellStyle name="Normal 12 2 6" xfId="1389"/>
    <cellStyle name="Normal 12 3" xfId="115"/>
    <cellStyle name="Normal 12 3 2" xfId="343"/>
    <cellStyle name="Normal 12 3 2 2" xfId="932"/>
    <cellStyle name="Normal 12 3 2 2 2" xfId="2225"/>
    <cellStyle name="Normal 12 3 2 3" xfId="647"/>
    <cellStyle name="Normal 12 3 2 3 2" xfId="1940"/>
    <cellStyle name="Normal 12 3 2 4" xfId="1636"/>
    <cellStyle name="Normal 12 3 3" xfId="457"/>
    <cellStyle name="Normal 12 3 3 2" xfId="1027"/>
    <cellStyle name="Normal 12 3 3 2 2" xfId="2320"/>
    <cellStyle name="Normal 12 3 3 3" xfId="742"/>
    <cellStyle name="Normal 12 3 3 3 2" xfId="2035"/>
    <cellStyle name="Normal 12 3 3 4" xfId="1750"/>
    <cellStyle name="Normal 12 3 4" xfId="229"/>
    <cellStyle name="Normal 12 3 4 2" xfId="837"/>
    <cellStyle name="Normal 12 3 4 2 2" xfId="2130"/>
    <cellStyle name="Normal 12 3 4 3" xfId="1522"/>
    <cellStyle name="Normal 12 3 5" xfId="552"/>
    <cellStyle name="Normal 12 3 5 2" xfId="1845"/>
    <cellStyle name="Normal 12 3 6" xfId="1408"/>
    <cellStyle name="Normal 12 4" xfId="134"/>
    <cellStyle name="Normal 12 4 2" xfId="362"/>
    <cellStyle name="Normal 12 4 2 2" xfId="951"/>
    <cellStyle name="Normal 12 4 2 2 2" xfId="2244"/>
    <cellStyle name="Normal 12 4 2 3" xfId="666"/>
    <cellStyle name="Normal 12 4 2 3 2" xfId="1959"/>
    <cellStyle name="Normal 12 4 2 4" xfId="1655"/>
    <cellStyle name="Normal 12 4 3" xfId="476"/>
    <cellStyle name="Normal 12 4 3 2" xfId="1046"/>
    <cellStyle name="Normal 12 4 3 2 2" xfId="2339"/>
    <cellStyle name="Normal 12 4 3 3" xfId="761"/>
    <cellStyle name="Normal 12 4 3 3 2" xfId="2054"/>
    <cellStyle name="Normal 12 4 3 4" xfId="1769"/>
    <cellStyle name="Normal 12 4 4" xfId="248"/>
    <cellStyle name="Normal 12 4 4 2" xfId="856"/>
    <cellStyle name="Normal 12 4 4 2 2" xfId="2149"/>
    <cellStyle name="Normal 12 4 4 3" xfId="1541"/>
    <cellStyle name="Normal 12 4 5" xfId="571"/>
    <cellStyle name="Normal 12 4 5 2" xfId="1864"/>
    <cellStyle name="Normal 12 4 6" xfId="1427"/>
    <cellStyle name="Normal 12 5" xfId="153"/>
    <cellStyle name="Normal 12 5 2" xfId="381"/>
    <cellStyle name="Normal 12 5 2 2" xfId="970"/>
    <cellStyle name="Normal 12 5 2 2 2" xfId="2263"/>
    <cellStyle name="Normal 12 5 2 3" xfId="685"/>
    <cellStyle name="Normal 12 5 2 3 2" xfId="1978"/>
    <cellStyle name="Normal 12 5 2 4" xfId="1674"/>
    <cellStyle name="Normal 12 5 3" xfId="495"/>
    <cellStyle name="Normal 12 5 3 2" xfId="1065"/>
    <cellStyle name="Normal 12 5 3 2 2" xfId="2358"/>
    <cellStyle name="Normal 12 5 3 3" xfId="780"/>
    <cellStyle name="Normal 12 5 3 3 2" xfId="2073"/>
    <cellStyle name="Normal 12 5 3 4" xfId="1788"/>
    <cellStyle name="Normal 12 5 4" xfId="267"/>
    <cellStyle name="Normal 12 5 4 2" xfId="875"/>
    <cellStyle name="Normal 12 5 4 2 2" xfId="2168"/>
    <cellStyle name="Normal 12 5 4 3" xfId="1560"/>
    <cellStyle name="Normal 12 5 5" xfId="590"/>
    <cellStyle name="Normal 12 5 5 2" xfId="1883"/>
    <cellStyle name="Normal 12 5 6" xfId="1446"/>
    <cellStyle name="Normal 12 6" xfId="286"/>
    <cellStyle name="Normal 12 6 2" xfId="400"/>
    <cellStyle name="Normal 12 6 2 2" xfId="894"/>
    <cellStyle name="Normal 12 6 2 2 2" xfId="2187"/>
    <cellStyle name="Normal 12 6 2 3" xfId="1693"/>
    <cellStyle name="Normal 12 6 3" xfId="609"/>
    <cellStyle name="Normal 12 6 3 2" xfId="1902"/>
    <cellStyle name="Normal 12 6 4" xfId="1579"/>
    <cellStyle name="Normal 12 7" xfId="305"/>
    <cellStyle name="Normal 12 7 2" xfId="989"/>
    <cellStyle name="Normal 12 7 2 2" xfId="2282"/>
    <cellStyle name="Normal 12 7 3" xfId="704"/>
    <cellStyle name="Normal 12 7 3 2" xfId="1997"/>
    <cellStyle name="Normal 12 7 4" xfId="1598"/>
    <cellStyle name="Normal 12 8" xfId="419"/>
    <cellStyle name="Normal 12 8 2" xfId="799"/>
    <cellStyle name="Normal 12 8 2 2" xfId="2092"/>
    <cellStyle name="Normal 12 8 3" xfId="1712"/>
    <cellStyle name="Normal 12 9" xfId="191"/>
    <cellStyle name="Normal 12 9 2" xfId="1484"/>
    <cellStyle name="Normal 13" xfId="1075"/>
    <cellStyle name="Normal 13 2" xfId="2368"/>
    <cellStyle name="Normal 14" xfId="2649"/>
    <cellStyle name="Normal 15" xfId="2650"/>
    <cellStyle name="Normal 16" xfId="2651"/>
    <cellStyle name="Normal 17" xfId="2652"/>
    <cellStyle name="Normal 18" xfId="2653"/>
    <cellStyle name="Normal 19" xfId="2654"/>
    <cellStyle name="Normal 19 2" xfId="2656"/>
    <cellStyle name="Normal 2" xfId="34"/>
    <cellStyle name="Normal 2 10" xfId="2676"/>
    <cellStyle name="Normal 2 11" xfId="2677"/>
    <cellStyle name="Normal 2 12" xfId="2678"/>
    <cellStyle name="Normal 2 13" xfId="2679"/>
    <cellStyle name="Normal 2 14" xfId="2680"/>
    <cellStyle name="Normal 2 15" xfId="2681"/>
    <cellStyle name="Normal 2 16" xfId="2682"/>
    <cellStyle name="Normal 2 17" xfId="2683"/>
    <cellStyle name="Normal 2 18" xfId="2684"/>
    <cellStyle name="Normal 2 19" xfId="2685"/>
    <cellStyle name="Normal 2 2" xfId="48"/>
    <cellStyle name="Normal 2 2 2" xfId="2686"/>
    <cellStyle name="Normal 2 2 3" xfId="2687"/>
    <cellStyle name="Normal 2 20" xfId="2688"/>
    <cellStyle name="Normal 2 21" xfId="2689"/>
    <cellStyle name="Normal 2 22" xfId="2690"/>
    <cellStyle name="Normal 2 23" xfId="2691"/>
    <cellStyle name="Normal 2 24" xfId="2692"/>
    <cellStyle name="Normal 2 25" xfId="2693"/>
    <cellStyle name="Normal 2 26" xfId="2694"/>
    <cellStyle name="Normal 2 27" xfId="2695"/>
    <cellStyle name="Normal 2 28" xfId="2696"/>
    <cellStyle name="Normal 2 29" xfId="2697"/>
    <cellStyle name="Normal 2 3" xfId="1079"/>
    <cellStyle name="Normal 2 30" xfId="2698"/>
    <cellStyle name="Normal 2 31" xfId="2699"/>
    <cellStyle name="Normal 2 32" xfId="2700"/>
    <cellStyle name="Normal 2 33" xfId="2701"/>
    <cellStyle name="Normal 2 34" xfId="2702"/>
    <cellStyle name="Normal 2 35" xfId="2703"/>
    <cellStyle name="Normal 2 36" xfId="2704"/>
    <cellStyle name="Normal 2 37" xfId="2705"/>
    <cellStyle name="Normal 2 38" xfId="2706"/>
    <cellStyle name="Normal 2 39" xfId="2707"/>
    <cellStyle name="Normal 2 4" xfId="1080"/>
    <cellStyle name="Normal 2 40" xfId="2708"/>
    <cellStyle name="Normal 2 41" xfId="2709"/>
    <cellStyle name="Normal 2 42" xfId="2710"/>
    <cellStyle name="Normal 2 43" xfId="2711"/>
    <cellStyle name="Normal 2 44" xfId="2712"/>
    <cellStyle name="Normal 2 45" xfId="2713"/>
    <cellStyle name="Normal 2 46" xfId="2714"/>
    <cellStyle name="Normal 2 47" xfId="2715"/>
    <cellStyle name="Normal 2 48" xfId="2716"/>
    <cellStyle name="Normal 2 49" xfId="2717"/>
    <cellStyle name="Normal 2 5" xfId="1078"/>
    <cellStyle name="Normal 2 5 2" xfId="2369"/>
    <cellStyle name="Normal 2 50" xfId="2718"/>
    <cellStyle name="Normal 2 51" xfId="2719"/>
    <cellStyle name="Normal 2 52" xfId="2720"/>
    <cellStyle name="Normal 2 53" xfId="2721"/>
    <cellStyle name="Normal 2 54" xfId="2722"/>
    <cellStyle name="Normal 2 55" xfId="2723"/>
    <cellStyle name="Normal 2 56" xfId="2724"/>
    <cellStyle name="Normal 2 57" xfId="2725"/>
    <cellStyle name="Normal 2 58" xfId="2726"/>
    <cellStyle name="Normal 2 59" xfId="2727"/>
    <cellStyle name="Normal 2 6" xfId="2728"/>
    <cellStyle name="Normal 2 60" xfId="2729"/>
    <cellStyle name="Normal 2 61" xfId="2730"/>
    <cellStyle name="Normal 2 62" xfId="2731"/>
    <cellStyle name="Normal 2 63" xfId="2732"/>
    <cellStyle name="Normal 2 64" xfId="2733"/>
    <cellStyle name="Normal 2 65" xfId="2734"/>
    <cellStyle name="Normal 2 66" xfId="2735"/>
    <cellStyle name="Normal 2 67" xfId="2736"/>
    <cellStyle name="Normal 2 68" xfId="2737"/>
    <cellStyle name="Normal 2 69" xfId="2738"/>
    <cellStyle name="Normal 2 7" xfId="2739"/>
    <cellStyle name="Normal 2 70" xfId="2740"/>
    <cellStyle name="Normal 2 71" xfId="2741"/>
    <cellStyle name="Normal 2 72" xfId="2742"/>
    <cellStyle name="Normal 2 72 2" xfId="2743"/>
    <cellStyle name="Normal 2 73" xfId="2744"/>
    <cellStyle name="Normal 2 8" xfId="2745"/>
    <cellStyle name="Normal 2 9" xfId="2746"/>
    <cellStyle name="Normal 20" xfId="2657"/>
    <cellStyle name="Normal 21" xfId="2658"/>
    <cellStyle name="Normal 22" xfId="2659"/>
    <cellStyle name="Normal 23" xfId="2660"/>
    <cellStyle name="Normal 24" xfId="2662"/>
    <cellStyle name="Normal 25" xfId="2663"/>
    <cellStyle name="Normal 26" xfId="2664"/>
    <cellStyle name="Normal 27" xfId="2791"/>
    <cellStyle name="Normal 27 2" xfId="2797"/>
    <cellStyle name="Normal 27 3" xfId="2799"/>
    <cellStyle name="Normal 28" xfId="2794"/>
    <cellStyle name="Normal 29" xfId="2795"/>
    <cellStyle name="Normal 3" xfId="35"/>
    <cellStyle name="Normal 3 2" xfId="57"/>
    <cellStyle name="Normal 3 3" xfId="1081"/>
    <cellStyle name="Normal 30" xfId="2798"/>
    <cellStyle name="Normal 4" xfId="36"/>
    <cellStyle name="Normal 4 2" xfId="1082"/>
    <cellStyle name="Normal 4 2 2" xfId="2370"/>
    <cellStyle name="Normal 4 2 3" xfId="2796"/>
    <cellStyle name="Normal 4 3" xfId="2747"/>
    <cellStyle name="Normal 5" xfId="37"/>
    <cellStyle name="Normal 5 10" xfId="411"/>
    <cellStyle name="Normal 5 10 2" xfId="791"/>
    <cellStyle name="Normal 5 10 2 2" xfId="2084"/>
    <cellStyle name="Normal 5 10 3" xfId="1704"/>
    <cellStyle name="Normal 5 11" xfId="183"/>
    <cellStyle name="Normal 5 11 2" xfId="1476"/>
    <cellStyle name="Normal 5 12" xfId="164"/>
    <cellStyle name="Normal 5 12 2" xfId="1457"/>
    <cellStyle name="Normal 5 13" xfId="506"/>
    <cellStyle name="Normal 5 13 2" xfId="1799"/>
    <cellStyle name="Normal 5 14" xfId="1083"/>
    <cellStyle name="Normal 5 14 2" xfId="2371"/>
    <cellStyle name="Normal 5 15" xfId="1362"/>
    <cellStyle name="Normal 5 2" xfId="58"/>
    <cellStyle name="Normal 5 2 10" xfId="187"/>
    <cellStyle name="Normal 5 2 10 2" xfId="1480"/>
    <cellStyle name="Normal 5 2 11" xfId="168"/>
    <cellStyle name="Normal 5 2 11 2" xfId="1461"/>
    <cellStyle name="Normal 5 2 12" xfId="510"/>
    <cellStyle name="Normal 5 2 12 2" xfId="1803"/>
    <cellStyle name="Normal 5 2 13" xfId="1366"/>
    <cellStyle name="Normal 5 2 2" xfId="83"/>
    <cellStyle name="Normal 5 2 2 10" xfId="178"/>
    <cellStyle name="Normal 5 2 2 10 2" xfId="1471"/>
    <cellStyle name="Normal 5 2 2 11" xfId="520"/>
    <cellStyle name="Normal 5 2 2 11 2" xfId="1813"/>
    <cellStyle name="Normal 5 2 2 12" xfId="1376"/>
    <cellStyle name="Normal 5 2 2 2" xfId="102"/>
    <cellStyle name="Normal 5 2 2 2 2" xfId="330"/>
    <cellStyle name="Normal 5 2 2 2 2 2" xfId="919"/>
    <cellStyle name="Normal 5 2 2 2 2 2 2" xfId="2212"/>
    <cellStyle name="Normal 5 2 2 2 2 3" xfId="634"/>
    <cellStyle name="Normal 5 2 2 2 2 3 2" xfId="1927"/>
    <cellStyle name="Normal 5 2 2 2 2 4" xfId="1623"/>
    <cellStyle name="Normal 5 2 2 2 3" xfId="444"/>
    <cellStyle name="Normal 5 2 2 2 3 2" xfId="1014"/>
    <cellStyle name="Normal 5 2 2 2 3 2 2" xfId="2307"/>
    <cellStyle name="Normal 5 2 2 2 3 3" xfId="729"/>
    <cellStyle name="Normal 5 2 2 2 3 3 2" xfId="2022"/>
    <cellStyle name="Normal 5 2 2 2 3 4" xfId="1737"/>
    <cellStyle name="Normal 5 2 2 2 4" xfId="216"/>
    <cellStyle name="Normal 5 2 2 2 4 2" xfId="824"/>
    <cellStyle name="Normal 5 2 2 2 4 2 2" xfId="2117"/>
    <cellStyle name="Normal 5 2 2 2 4 3" xfId="1509"/>
    <cellStyle name="Normal 5 2 2 2 5" xfId="539"/>
    <cellStyle name="Normal 5 2 2 2 5 2" xfId="1832"/>
    <cellStyle name="Normal 5 2 2 2 6" xfId="1395"/>
    <cellStyle name="Normal 5 2 2 3" xfId="121"/>
    <cellStyle name="Normal 5 2 2 3 2" xfId="349"/>
    <cellStyle name="Normal 5 2 2 3 2 2" xfId="938"/>
    <cellStyle name="Normal 5 2 2 3 2 2 2" xfId="2231"/>
    <cellStyle name="Normal 5 2 2 3 2 3" xfId="653"/>
    <cellStyle name="Normal 5 2 2 3 2 3 2" xfId="1946"/>
    <cellStyle name="Normal 5 2 2 3 2 4" xfId="1642"/>
    <cellStyle name="Normal 5 2 2 3 3" xfId="463"/>
    <cellStyle name="Normal 5 2 2 3 3 2" xfId="1033"/>
    <cellStyle name="Normal 5 2 2 3 3 2 2" xfId="2326"/>
    <cellStyle name="Normal 5 2 2 3 3 3" xfId="748"/>
    <cellStyle name="Normal 5 2 2 3 3 3 2" xfId="2041"/>
    <cellStyle name="Normal 5 2 2 3 3 4" xfId="1756"/>
    <cellStyle name="Normal 5 2 2 3 4" xfId="235"/>
    <cellStyle name="Normal 5 2 2 3 4 2" xfId="843"/>
    <cellStyle name="Normal 5 2 2 3 4 2 2" xfId="2136"/>
    <cellStyle name="Normal 5 2 2 3 4 3" xfId="1528"/>
    <cellStyle name="Normal 5 2 2 3 5" xfId="558"/>
    <cellStyle name="Normal 5 2 2 3 5 2" xfId="1851"/>
    <cellStyle name="Normal 5 2 2 3 6" xfId="1414"/>
    <cellStyle name="Normal 5 2 2 4" xfId="140"/>
    <cellStyle name="Normal 5 2 2 4 2" xfId="368"/>
    <cellStyle name="Normal 5 2 2 4 2 2" xfId="957"/>
    <cellStyle name="Normal 5 2 2 4 2 2 2" xfId="2250"/>
    <cellStyle name="Normal 5 2 2 4 2 3" xfId="672"/>
    <cellStyle name="Normal 5 2 2 4 2 3 2" xfId="1965"/>
    <cellStyle name="Normal 5 2 2 4 2 4" xfId="1661"/>
    <cellStyle name="Normal 5 2 2 4 3" xfId="482"/>
    <cellStyle name="Normal 5 2 2 4 3 2" xfId="1052"/>
    <cellStyle name="Normal 5 2 2 4 3 2 2" xfId="2345"/>
    <cellStyle name="Normal 5 2 2 4 3 3" xfId="767"/>
    <cellStyle name="Normal 5 2 2 4 3 3 2" xfId="2060"/>
    <cellStyle name="Normal 5 2 2 4 3 4" xfId="1775"/>
    <cellStyle name="Normal 5 2 2 4 4" xfId="254"/>
    <cellStyle name="Normal 5 2 2 4 4 2" xfId="862"/>
    <cellStyle name="Normal 5 2 2 4 4 2 2" xfId="2155"/>
    <cellStyle name="Normal 5 2 2 4 4 3" xfId="1547"/>
    <cellStyle name="Normal 5 2 2 4 5" xfId="577"/>
    <cellStyle name="Normal 5 2 2 4 5 2" xfId="1870"/>
    <cellStyle name="Normal 5 2 2 4 6" xfId="1433"/>
    <cellStyle name="Normal 5 2 2 5" xfId="159"/>
    <cellStyle name="Normal 5 2 2 5 2" xfId="387"/>
    <cellStyle name="Normal 5 2 2 5 2 2" xfId="976"/>
    <cellStyle name="Normal 5 2 2 5 2 2 2" xfId="2269"/>
    <cellStyle name="Normal 5 2 2 5 2 3" xfId="691"/>
    <cellStyle name="Normal 5 2 2 5 2 3 2" xfId="1984"/>
    <cellStyle name="Normal 5 2 2 5 2 4" xfId="1680"/>
    <cellStyle name="Normal 5 2 2 5 3" xfId="501"/>
    <cellStyle name="Normal 5 2 2 5 3 2" xfId="1071"/>
    <cellStyle name="Normal 5 2 2 5 3 2 2" xfId="2364"/>
    <cellStyle name="Normal 5 2 2 5 3 3" xfId="786"/>
    <cellStyle name="Normal 5 2 2 5 3 3 2" xfId="2079"/>
    <cellStyle name="Normal 5 2 2 5 3 4" xfId="1794"/>
    <cellStyle name="Normal 5 2 2 5 4" xfId="273"/>
    <cellStyle name="Normal 5 2 2 5 4 2" xfId="881"/>
    <cellStyle name="Normal 5 2 2 5 4 2 2" xfId="2174"/>
    <cellStyle name="Normal 5 2 2 5 4 3" xfId="1566"/>
    <cellStyle name="Normal 5 2 2 5 5" xfId="596"/>
    <cellStyle name="Normal 5 2 2 5 5 2" xfId="1889"/>
    <cellStyle name="Normal 5 2 2 5 6" xfId="1452"/>
    <cellStyle name="Normal 5 2 2 6" xfId="292"/>
    <cellStyle name="Normal 5 2 2 6 2" xfId="406"/>
    <cellStyle name="Normal 5 2 2 6 2 2" xfId="900"/>
    <cellStyle name="Normal 5 2 2 6 2 2 2" xfId="2193"/>
    <cellStyle name="Normal 5 2 2 6 2 3" xfId="1699"/>
    <cellStyle name="Normal 5 2 2 6 3" xfId="615"/>
    <cellStyle name="Normal 5 2 2 6 3 2" xfId="1908"/>
    <cellStyle name="Normal 5 2 2 6 4" xfId="1585"/>
    <cellStyle name="Normal 5 2 2 7" xfId="311"/>
    <cellStyle name="Normal 5 2 2 7 2" xfId="995"/>
    <cellStyle name="Normal 5 2 2 7 2 2" xfId="2288"/>
    <cellStyle name="Normal 5 2 2 7 3" xfId="710"/>
    <cellStyle name="Normal 5 2 2 7 3 2" xfId="2003"/>
    <cellStyle name="Normal 5 2 2 7 4" xfId="1604"/>
    <cellStyle name="Normal 5 2 2 8" xfId="425"/>
    <cellStyle name="Normal 5 2 2 8 2" xfId="805"/>
    <cellStyle name="Normal 5 2 2 8 2 2" xfId="2098"/>
    <cellStyle name="Normal 5 2 2 8 3" xfId="1718"/>
    <cellStyle name="Normal 5 2 2 9" xfId="197"/>
    <cellStyle name="Normal 5 2 2 9 2" xfId="1490"/>
    <cellStyle name="Normal 5 2 3" xfId="92"/>
    <cellStyle name="Normal 5 2 3 2" xfId="320"/>
    <cellStyle name="Normal 5 2 3 2 2" xfId="909"/>
    <cellStyle name="Normal 5 2 3 2 2 2" xfId="2202"/>
    <cellStyle name="Normal 5 2 3 2 3" xfId="624"/>
    <cellStyle name="Normal 5 2 3 2 3 2" xfId="1917"/>
    <cellStyle name="Normal 5 2 3 2 4" xfId="1613"/>
    <cellStyle name="Normal 5 2 3 3" xfId="434"/>
    <cellStyle name="Normal 5 2 3 3 2" xfId="1004"/>
    <cellStyle name="Normal 5 2 3 3 2 2" xfId="2297"/>
    <cellStyle name="Normal 5 2 3 3 3" xfId="719"/>
    <cellStyle name="Normal 5 2 3 3 3 2" xfId="2012"/>
    <cellStyle name="Normal 5 2 3 3 4" xfId="1727"/>
    <cellStyle name="Normal 5 2 3 4" xfId="206"/>
    <cellStyle name="Normal 5 2 3 4 2" xfId="814"/>
    <cellStyle name="Normal 5 2 3 4 2 2" xfId="2107"/>
    <cellStyle name="Normal 5 2 3 4 3" xfId="1499"/>
    <cellStyle name="Normal 5 2 3 5" xfId="529"/>
    <cellStyle name="Normal 5 2 3 5 2" xfId="1822"/>
    <cellStyle name="Normal 5 2 3 6" xfId="1385"/>
    <cellStyle name="Normal 5 2 4" xfId="111"/>
    <cellStyle name="Normal 5 2 4 2" xfId="339"/>
    <cellStyle name="Normal 5 2 4 2 2" xfId="928"/>
    <cellStyle name="Normal 5 2 4 2 2 2" xfId="2221"/>
    <cellStyle name="Normal 5 2 4 2 3" xfId="643"/>
    <cellStyle name="Normal 5 2 4 2 3 2" xfId="1936"/>
    <cellStyle name="Normal 5 2 4 2 4" xfId="1632"/>
    <cellStyle name="Normal 5 2 4 3" xfId="453"/>
    <cellStyle name="Normal 5 2 4 3 2" xfId="1023"/>
    <cellStyle name="Normal 5 2 4 3 2 2" xfId="2316"/>
    <cellStyle name="Normal 5 2 4 3 3" xfId="738"/>
    <cellStyle name="Normal 5 2 4 3 3 2" xfId="2031"/>
    <cellStyle name="Normal 5 2 4 3 4" xfId="1746"/>
    <cellStyle name="Normal 5 2 4 4" xfId="225"/>
    <cellStyle name="Normal 5 2 4 4 2" xfId="833"/>
    <cellStyle name="Normal 5 2 4 4 2 2" xfId="2126"/>
    <cellStyle name="Normal 5 2 4 4 3" xfId="1518"/>
    <cellStyle name="Normal 5 2 4 5" xfId="548"/>
    <cellStyle name="Normal 5 2 4 5 2" xfId="1841"/>
    <cellStyle name="Normal 5 2 4 6" xfId="1404"/>
    <cellStyle name="Normal 5 2 5" xfId="130"/>
    <cellStyle name="Normal 5 2 5 2" xfId="358"/>
    <cellStyle name="Normal 5 2 5 2 2" xfId="947"/>
    <cellStyle name="Normal 5 2 5 2 2 2" xfId="2240"/>
    <cellStyle name="Normal 5 2 5 2 3" xfId="662"/>
    <cellStyle name="Normal 5 2 5 2 3 2" xfId="1955"/>
    <cellStyle name="Normal 5 2 5 2 4" xfId="1651"/>
    <cellStyle name="Normal 5 2 5 3" xfId="472"/>
    <cellStyle name="Normal 5 2 5 3 2" xfId="1042"/>
    <cellStyle name="Normal 5 2 5 3 2 2" xfId="2335"/>
    <cellStyle name="Normal 5 2 5 3 3" xfId="757"/>
    <cellStyle name="Normal 5 2 5 3 3 2" xfId="2050"/>
    <cellStyle name="Normal 5 2 5 3 4" xfId="1765"/>
    <cellStyle name="Normal 5 2 5 4" xfId="244"/>
    <cellStyle name="Normal 5 2 5 4 2" xfId="852"/>
    <cellStyle name="Normal 5 2 5 4 2 2" xfId="2145"/>
    <cellStyle name="Normal 5 2 5 4 3" xfId="1537"/>
    <cellStyle name="Normal 5 2 5 5" xfId="567"/>
    <cellStyle name="Normal 5 2 5 5 2" xfId="1860"/>
    <cellStyle name="Normal 5 2 5 6" xfId="1423"/>
    <cellStyle name="Normal 5 2 6" xfId="149"/>
    <cellStyle name="Normal 5 2 6 2" xfId="377"/>
    <cellStyle name="Normal 5 2 6 2 2" xfId="966"/>
    <cellStyle name="Normal 5 2 6 2 2 2" xfId="2259"/>
    <cellStyle name="Normal 5 2 6 2 3" xfId="681"/>
    <cellStyle name="Normal 5 2 6 2 3 2" xfId="1974"/>
    <cellStyle name="Normal 5 2 6 2 4" xfId="1670"/>
    <cellStyle name="Normal 5 2 6 3" xfId="491"/>
    <cellStyle name="Normal 5 2 6 3 2" xfId="1061"/>
    <cellStyle name="Normal 5 2 6 3 2 2" xfId="2354"/>
    <cellStyle name="Normal 5 2 6 3 3" xfId="776"/>
    <cellStyle name="Normal 5 2 6 3 3 2" xfId="2069"/>
    <cellStyle name="Normal 5 2 6 3 4" xfId="1784"/>
    <cellStyle name="Normal 5 2 6 4" xfId="263"/>
    <cellStyle name="Normal 5 2 6 4 2" xfId="871"/>
    <cellStyle name="Normal 5 2 6 4 2 2" xfId="2164"/>
    <cellStyle name="Normal 5 2 6 4 3" xfId="1556"/>
    <cellStyle name="Normal 5 2 6 5" xfId="586"/>
    <cellStyle name="Normal 5 2 6 5 2" xfId="1879"/>
    <cellStyle name="Normal 5 2 6 6" xfId="1442"/>
    <cellStyle name="Normal 5 2 7" xfId="282"/>
    <cellStyle name="Normal 5 2 7 2" xfId="396"/>
    <cellStyle name="Normal 5 2 7 2 2" xfId="890"/>
    <cellStyle name="Normal 5 2 7 2 2 2" xfId="2183"/>
    <cellStyle name="Normal 5 2 7 2 3" xfId="1689"/>
    <cellStyle name="Normal 5 2 7 3" xfId="605"/>
    <cellStyle name="Normal 5 2 7 3 2" xfId="1898"/>
    <cellStyle name="Normal 5 2 7 4" xfId="1575"/>
    <cellStyle name="Normal 5 2 8" xfId="301"/>
    <cellStyle name="Normal 5 2 8 2" xfId="985"/>
    <cellStyle name="Normal 5 2 8 2 2" xfId="2278"/>
    <cellStyle name="Normal 5 2 8 3" xfId="700"/>
    <cellStyle name="Normal 5 2 8 3 2" xfId="1993"/>
    <cellStyle name="Normal 5 2 8 4" xfId="1594"/>
    <cellStyle name="Normal 5 2 9" xfId="415"/>
    <cellStyle name="Normal 5 2 9 2" xfId="795"/>
    <cellStyle name="Normal 5 2 9 2 2" xfId="2088"/>
    <cellStyle name="Normal 5 2 9 3" xfId="1708"/>
    <cellStyle name="Normal 5 3" xfId="74"/>
    <cellStyle name="Normal 5 3 10" xfId="174"/>
    <cellStyle name="Normal 5 3 10 2" xfId="1467"/>
    <cellStyle name="Normal 5 3 11" xfId="516"/>
    <cellStyle name="Normal 5 3 11 2" xfId="1809"/>
    <cellStyle name="Normal 5 3 12" xfId="1372"/>
    <cellStyle name="Normal 5 3 2" xfId="98"/>
    <cellStyle name="Normal 5 3 2 2" xfId="326"/>
    <cellStyle name="Normal 5 3 2 2 2" xfId="915"/>
    <cellStyle name="Normal 5 3 2 2 2 2" xfId="2208"/>
    <cellStyle name="Normal 5 3 2 2 3" xfId="630"/>
    <cellStyle name="Normal 5 3 2 2 3 2" xfId="1923"/>
    <cellStyle name="Normal 5 3 2 2 4" xfId="1619"/>
    <cellStyle name="Normal 5 3 2 3" xfId="440"/>
    <cellStyle name="Normal 5 3 2 3 2" xfId="1010"/>
    <cellStyle name="Normal 5 3 2 3 2 2" xfId="2303"/>
    <cellStyle name="Normal 5 3 2 3 3" xfId="725"/>
    <cellStyle name="Normal 5 3 2 3 3 2" xfId="2018"/>
    <cellStyle name="Normal 5 3 2 3 4" xfId="1733"/>
    <cellStyle name="Normal 5 3 2 4" xfId="212"/>
    <cellStyle name="Normal 5 3 2 4 2" xfId="820"/>
    <cellStyle name="Normal 5 3 2 4 2 2" xfId="2113"/>
    <cellStyle name="Normal 5 3 2 4 3" xfId="1505"/>
    <cellStyle name="Normal 5 3 2 5" xfId="535"/>
    <cellStyle name="Normal 5 3 2 5 2" xfId="1828"/>
    <cellStyle name="Normal 5 3 2 6" xfId="1391"/>
    <cellStyle name="Normal 5 3 3" xfId="117"/>
    <cellStyle name="Normal 5 3 3 2" xfId="345"/>
    <cellStyle name="Normal 5 3 3 2 2" xfId="934"/>
    <cellStyle name="Normal 5 3 3 2 2 2" xfId="2227"/>
    <cellStyle name="Normal 5 3 3 2 3" xfId="649"/>
    <cellStyle name="Normal 5 3 3 2 3 2" xfId="1942"/>
    <cellStyle name="Normal 5 3 3 2 4" xfId="1638"/>
    <cellStyle name="Normal 5 3 3 3" xfId="459"/>
    <cellStyle name="Normal 5 3 3 3 2" xfId="1029"/>
    <cellStyle name="Normal 5 3 3 3 2 2" xfId="2322"/>
    <cellStyle name="Normal 5 3 3 3 3" xfId="744"/>
    <cellStyle name="Normal 5 3 3 3 3 2" xfId="2037"/>
    <cellStyle name="Normal 5 3 3 3 4" xfId="1752"/>
    <cellStyle name="Normal 5 3 3 4" xfId="231"/>
    <cellStyle name="Normal 5 3 3 4 2" xfId="839"/>
    <cellStyle name="Normal 5 3 3 4 2 2" xfId="2132"/>
    <cellStyle name="Normal 5 3 3 4 3" xfId="1524"/>
    <cellStyle name="Normal 5 3 3 5" xfId="554"/>
    <cellStyle name="Normal 5 3 3 5 2" xfId="1847"/>
    <cellStyle name="Normal 5 3 3 6" xfId="1410"/>
    <cellStyle name="Normal 5 3 4" xfId="136"/>
    <cellStyle name="Normal 5 3 4 2" xfId="364"/>
    <cellStyle name="Normal 5 3 4 2 2" xfId="953"/>
    <cellStyle name="Normal 5 3 4 2 2 2" xfId="2246"/>
    <cellStyle name="Normal 5 3 4 2 3" xfId="668"/>
    <cellStyle name="Normal 5 3 4 2 3 2" xfId="1961"/>
    <cellStyle name="Normal 5 3 4 2 4" xfId="1657"/>
    <cellStyle name="Normal 5 3 4 3" xfId="478"/>
    <cellStyle name="Normal 5 3 4 3 2" xfId="1048"/>
    <cellStyle name="Normal 5 3 4 3 2 2" xfId="2341"/>
    <cellStyle name="Normal 5 3 4 3 3" xfId="763"/>
    <cellStyle name="Normal 5 3 4 3 3 2" xfId="2056"/>
    <cellStyle name="Normal 5 3 4 3 4" xfId="1771"/>
    <cellStyle name="Normal 5 3 4 4" xfId="250"/>
    <cellStyle name="Normal 5 3 4 4 2" xfId="858"/>
    <cellStyle name="Normal 5 3 4 4 2 2" xfId="2151"/>
    <cellStyle name="Normal 5 3 4 4 3" xfId="1543"/>
    <cellStyle name="Normal 5 3 4 5" xfId="573"/>
    <cellStyle name="Normal 5 3 4 5 2" xfId="1866"/>
    <cellStyle name="Normal 5 3 4 6" xfId="1429"/>
    <cellStyle name="Normal 5 3 5" xfId="155"/>
    <cellStyle name="Normal 5 3 5 2" xfId="383"/>
    <cellStyle name="Normal 5 3 5 2 2" xfId="972"/>
    <cellStyle name="Normal 5 3 5 2 2 2" xfId="2265"/>
    <cellStyle name="Normal 5 3 5 2 3" xfId="687"/>
    <cellStyle name="Normal 5 3 5 2 3 2" xfId="1980"/>
    <cellStyle name="Normal 5 3 5 2 4" xfId="1676"/>
    <cellStyle name="Normal 5 3 5 3" xfId="497"/>
    <cellStyle name="Normal 5 3 5 3 2" xfId="1067"/>
    <cellStyle name="Normal 5 3 5 3 2 2" xfId="2360"/>
    <cellStyle name="Normal 5 3 5 3 3" xfId="782"/>
    <cellStyle name="Normal 5 3 5 3 3 2" xfId="2075"/>
    <cellStyle name="Normal 5 3 5 3 4" xfId="1790"/>
    <cellStyle name="Normal 5 3 5 4" xfId="269"/>
    <cellStyle name="Normal 5 3 5 4 2" xfId="877"/>
    <cellStyle name="Normal 5 3 5 4 2 2" xfId="2170"/>
    <cellStyle name="Normal 5 3 5 4 3" xfId="1562"/>
    <cellStyle name="Normal 5 3 5 5" xfId="592"/>
    <cellStyle name="Normal 5 3 5 5 2" xfId="1885"/>
    <cellStyle name="Normal 5 3 5 6" xfId="1448"/>
    <cellStyle name="Normal 5 3 6" xfId="288"/>
    <cellStyle name="Normal 5 3 6 2" xfId="402"/>
    <cellStyle name="Normal 5 3 6 2 2" xfId="896"/>
    <cellStyle name="Normal 5 3 6 2 2 2" xfId="2189"/>
    <cellStyle name="Normal 5 3 6 2 3" xfId="1695"/>
    <cellStyle name="Normal 5 3 6 3" xfId="611"/>
    <cellStyle name="Normal 5 3 6 3 2" xfId="1904"/>
    <cellStyle name="Normal 5 3 6 4" xfId="1581"/>
    <cellStyle name="Normal 5 3 7" xfId="307"/>
    <cellStyle name="Normal 5 3 7 2" xfId="991"/>
    <cellStyle name="Normal 5 3 7 2 2" xfId="2284"/>
    <cellStyle name="Normal 5 3 7 3" xfId="706"/>
    <cellStyle name="Normal 5 3 7 3 2" xfId="1999"/>
    <cellStyle name="Normal 5 3 7 4" xfId="1600"/>
    <cellStyle name="Normal 5 3 8" xfId="421"/>
    <cellStyle name="Normal 5 3 8 2" xfId="801"/>
    <cellStyle name="Normal 5 3 8 2 2" xfId="2094"/>
    <cellStyle name="Normal 5 3 8 3" xfId="1714"/>
    <cellStyle name="Normal 5 3 9" xfId="193"/>
    <cellStyle name="Normal 5 3 9 2" xfId="1486"/>
    <cellStyle name="Normal 5 4" xfId="88"/>
    <cellStyle name="Normal 5 4 2" xfId="316"/>
    <cellStyle name="Normal 5 4 2 2" xfId="905"/>
    <cellStyle name="Normal 5 4 2 2 2" xfId="2198"/>
    <cellStyle name="Normal 5 4 2 3" xfId="620"/>
    <cellStyle name="Normal 5 4 2 3 2" xfId="1913"/>
    <cellStyle name="Normal 5 4 2 4" xfId="1609"/>
    <cellStyle name="Normal 5 4 3" xfId="430"/>
    <cellStyle name="Normal 5 4 3 2" xfId="1000"/>
    <cellStyle name="Normal 5 4 3 2 2" xfId="2293"/>
    <cellStyle name="Normal 5 4 3 3" xfId="715"/>
    <cellStyle name="Normal 5 4 3 3 2" xfId="2008"/>
    <cellStyle name="Normal 5 4 3 4" xfId="1723"/>
    <cellStyle name="Normal 5 4 4" xfId="202"/>
    <cellStyle name="Normal 5 4 4 2" xfId="810"/>
    <cellStyle name="Normal 5 4 4 2 2" xfId="2103"/>
    <cellStyle name="Normal 5 4 4 3" xfId="1495"/>
    <cellStyle name="Normal 5 4 5" xfId="525"/>
    <cellStyle name="Normal 5 4 5 2" xfId="1818"/>
    <cellStyle name="Normal 5 4 6" xfId="1381"/>
    <cellStyle name="Normal 5 5" xfId="107"/>
    <cellStyle name="Normal 5 5 2" xfId="335"/>
    <cellStyle name="Normal 5 5 2 2" xfId="924"/>
    <cellStyle name="Normal 5 5 2 2 2" xfId="2217"/>
    <cellStyle name="Normal 5 5 2 3" xfId="639"/>
    <cellStyle name="Normal 5 5 2 3 2" xfId="1932"/>
    <cellStyle name="Normal 5 5 2 4" xfId="1628"/>
    <cellStyle name="Normal 5 5 3" xfId="449"/>
    <cellStyle name="Normal 5 5 3 2" xfId="1019"/>
    <cellStyle name="Normal 5 5 3 2 2" xfId="2312"/>
    <cellStyle name="Normal 5 5 3 3" xfId="734"/>
    <cellStyle name="Normal 5 5 3 3 2" xfId="2027"/>
    <cellStyle name="Normal 5 5 3 4" xfId="1742"/>
    <cellStyle name="Normal 5 5 4" xfId="221"/>
    <cellStyle name="Normal 5 5 4 2" xfId="829"/>
    <cellStyle name="Normal 5 5 4 2 2" xfId="2122"/>
    <cellStyle name="Normal 5 5 4 3" xfId="1514"/>
    <cellStyle name="Normal 5 5 5" xfId="544"/>
    <cellStyle name="Normal 5 5 5 2" xfId="1837"/>
    <cellStyle name="Normal 5 5 6" xfId="1400"/>
    <cellStyle name="Normal 5 6" xfId="126"/>
    <cellStyle name="Normal 5 6 2" xfId="354"/>
    <cellStyle name="Normal 5 6 2 2" xfId="943"/>
    <cellStyle name="Normal 5 6 2 2 2" xfId="2236"/>
    <cellStyle name="Normal 5 6 2 3" xfId="658"/>
    <cellStyle name="Normal 5 6 2 3 2" xfId="1951"/>
    <cellStyle name="Normal 5 6 2 4" xfId="1647"/>
    <cellStyle name="Normal 5 6 3" xfId="468"/>
    <cellStyle name="Normal 5 6 3 2" xfId="1038"/>
    <cellStyle name="Normal 5 6 3 2 2" xfId="2331"/>
    <cellStyle name="Normal 5 6 3 3" xfId="753"/>
    <cellStyle name="Normal 5 6 3 3 2" xfId="2046"/>
    <cellStyle name="Normal 5 6 3 4" xfId="1761"/>
    <cellStyle name="Normal 5 6 4" xfId="240"/>
    <cellStyle name="Normal 5 6 4 2" xfId="848"/>
    <cellStyle name="Normal 5 6 4 2 2" xfId="2141"/>
    <cellStyle name="Normal 5 6 4 3" xfId="1533"/>
    <cellStyle name="Normal 5 6 5" xfId="563"/>
    <cellStyle name="Normal 5 6 5 2" xfId="1856"/>
    <cellStyle name="Normal 5 6 6" xfId="1419"/>
    <cellStyle name="Normal 5 7" xfId="145"/>
    <cellStyle name="Normal 5 7 2" xfId="373"/>
    <cellStyle name="Normal 5 7 2 2" xfId="962"/>
    <cellStyle name="Normal 5 7 2 2 2" xfId="2255"/>
    <cellStyle name="Normal 5 7 2 3" xfId="677"/>
    <cellStyle name="Normal 5 7 2 3 2" xfId="1970"/>
    <cellStyle name="Normal 5 7 2 4" xfId="1666"/>
    <cellStyle name="Normal 5 7 3" xfId="487"/>
    <cellStyle name="Normal 5 7 3 2" xfId="1057"/>
    <cellStyle name="Normal 5 7 3 2 2" xfId="2350"/>
    <cellStyle name="Normal 5 7 3 3" xfId="772"/>
    <cellStyle name="Normal 5 7 3 3 2" xfId="2065"/>
    <cellStyle name="Normal 5 7 3 4" xfId="1780"/>
    <cellStyle name="Normal 5 7 4" xfId="259"/>
    <cellStyle name="Normal 5 7 4 2" xfId="867"/>
    <cellStyle name="Normal 5 7 4 2 2" xfId="2160"/>
    <cellStyle name="Normal 5 7 4 3" xfId="1552"/>
    <cellStyle name="Normal 5 7 5" xfId="582"/>
    <cellStyle name="Normal 5 7 5 2" xfId="1875"/>
    <cellStyle name="Normal 5 7 6" xfId="1438"/>
    <cellStyle name="Normal 5 8" xfId="278"/>
    <cellStyle name="Normal 5 8 2" xfId="392"/>
    <cellStyle name="Normal 5 8 2 2" xfId="886"/>
    <cellStyle name="Normal 5 8 2 2 2" xfId="2179"/>
    <cellStyle name="Normal 5 8 2 3" xfId="1685"/>
    <cellStyle name="Normal 5 8 3" xfId="601"/>
    <cellStyle name="Normal 5 8 3 2" xfId="1894"/>
    <cellStyle name="Normal 5 8 4" xfId="1571"/>
    <cellStyle name="Normal 5 9" xfId="297"/>
    <cellStyle name="Normal 5 9 2" xfId="981"/>
    <cellStyle name="Normal 5 9 2 2" xfId="2274"/>
    <cellStyle name="Normal 5 9 3" xfId="696"/>
    <cellStyle name="Normal 5 9 3 2" xfId="1989"/>
    <cellStyle name="Normal 5 9 4" xfId="1590"/>
    <cellStyle name="Normal 6" xfId="38"/>
    <cellStyle name="Normal 6 10" xfId="412"/>
    <cellStyle name="Normal 6 10 2" xfId="792"/>
    <cellStyle name="Normal 6 10 2 2" xfId="2085"/>
    <cellStyle name="Normal 6 10 3" xfId="1705"/>
    <cellStyle name="Normal 6 11" xfId="184"/>
    <cellStyle name="Normal 6 11 2" xfId="1477"/>
    <cellStyle name="Normal 6 12" xfId="165"/>
    <cellStyle name="Normal 6 12 2" xfId="1458"/>
    <cellStyle name="Normal 6 13" xfId="507"/>
    <cellStyle name="Normal 6 13 2" xfId="1800"/>
    <cellStyle name="Normal 6 14" xfId="1084"/>
    <cellStyle name="Normal 6 14 2" xfId="2372"/>
    <cellStyle name="Normal 6 15" xfId="1363"/>
    <cellStyle name="Normal 6 2" xfId="59"/>
    <cellStyle name="Normal 6 2 10" xfId="188"/>
    <cellStyle name="Normal 6 2 10 2" xfId="1481"/>
    <cellStyle name="Normal 6 2 11" xfId="169"/>
    <cellStyle name="Normal 6 2 11 2" xfId="1462"/>
    <cellStyle name="Normal 6 2 12" xfId="511"/>
    <cellStyle name="Normal 6 2 12 2" xfId="1804"/>
    <cellStyle name="Normal 6 2 13" xfId="1367"/>
    <cellStyle name="Normal 6 2 2" xfId="84"/>
    <cellStyle name="Normal 6 2 2 10" xfId="179"/>
    <cellStyle name="Normal 6 2 2 10 2" xfId="1472"/>
    <cellStyle name="Normal 6 2 2 11" xfId="521"/>
    <cellStyle name="Normal 6 2 2 11 2" xfId="1814"/>
    <cellStyle name="Normal 6 2 2 12" xfId="1377"/>
    <cellStyle name="Normal 6 2 2 2" xfId="103"/>
    <cellStyle name="Normal 6 2 2 2 2" xfId="331"/>
    <cellStyle name="Normal 6 2 2 2 2 2" xfId="920"/>
    <cellStyle name="Normal 6 2 2 2 2 2 2" xfId="2213"/>
    <cellStyle name="Normal 6 2 2 2 2 3" xfId="635"/>
    <cellStyle name="Normal 6 2 2 2 2 3 2" xfId="1928"/>
    <cellStyle name="Normal 6 2 2 2 2 4" xfId="1624"/>
    <cellStyle name="Normal 6 2 2 2 3" xfId="445"/>
    <cellStyle name="Normal 6 2 2 2 3 2" xfId="1015"/>
    <cellStyle name="Normal 6 2 2 2 3 2 2" xfId="2308"/>
    <cellStyle name="Normal 6 2 2 2 3 3" xfId="730"/>
    <cellStyle name="Normal 6 2 2 2 3 3 2" xfId="2023"/>
    <cellStyle name="Normal 6 2 2 2 3 4" xfId="1738"/>
    <cellStyle name="Normal 6 2 2 2 4" xfId="217"/>
    <cellStyle name="Normal 6 2 2 2 4 2" xfId="825"/>
    <cellStyle name="Normal 6 2 2 2 4 2 2" xfId="2118"/>
    <cellStyle name="Normal 6 2 2 2 4 3" xfId="1510"/>
    <cellStyle name="Normal 6 2 2 2 5" xfId="540"/>
    <cellStyle name="Normal 6 2 2 2 5 2" xfId="1833"/>
    <cellStyle name="Normal 6 2 2 2 6" xfId="1396"/>
    <cellStyle name="Normal 6 2 2 3" xfId="122"/>
    <cellStyle name="Normal 6 2 2 3 2" xfId="350"/>
    <cellStyle name="Normal 6 2 2 3 2 2" xfId="939"/>
    <cellStyle name="Normal 6 2 2 3 2 2 2" xfId="2232"/>
    <cellStyle name="Normal 6 2 2 3 2 3" xfId="654"/>
    <cellStyle name="Normal 6 2 2 3 2 3 2" xfId="1947"/>
    <cellStyle name="Normal 6 2 2 3 2 4" xfId="1643"/>
    <cellStyle name="Normal 6 2 2 3 3" xfId="464"/>
    <cellStyle name="Normal 6 2 2 3 3 2" xfId="1034"/>
    <cellStyle name="Normal 6 2 2 3 3 2 2" xfId="2327"/>
    <cellStyle name="Normal 6 2 2 3 3 3" xfId="749"/>
    <cellStyle name="Normal 6 2 2 3 3 3 2" xfId="2042"/>
    <cellStyle name="Normal 6 2 2 3 3 4" xfId="1757"/>
    <cellStyle name="Normal 6 2 2 3 4" xfId="236"/>
    <cellStyle name="Normal 6 2 2 3 4 2" xfId="844"/>
    <cellStyle name="Normal 6 2 2 3 4 2 2" xfId="2137"/>
    <cellStyle name="Normal 6 2 2 3 4 3" xfId="1529"/>
    <cellStyle name="Normal 6 2 2 3 5" xfId="559"/>
    <cellStyle name="Normal 6 2 2 3 5 2" xfId="1852"/>
    <cellStyle name="Normal 6 2 2 3 6" xfId="1415"/>
    <cellStyle name="Normal 6 2 2 4" xfId="141"/>
    <cellStyle name="Normal 6 2 2 4 2" xfId="369"/>
    <cellStyle name="Normal 6 2 2 4 2 2" xfId="958"/>
    <cellStyle name="Normal 6 2 2 4 2 2 2" xfId="2251"/>
    <cellStyle name="Normal 6 2 2 4 2 3" xfId="673"/>
    <cellStyle name="Normal 6 2 2 4 2 3 2" xfId="1966"/>
    <cellStyle name="Normal 6 2 2 4 2 4" xfId="1662"/>
    <cellStyle name="Normal 6 2 2 4 3" xfId="483"/>
    <cellStyle name="Normal 6 2 2 4 3 2" xfId="1053"/>
    <cellStyle name="Normal 6 2 2 4 3 2 2" xfId="2346"/>
    <cellStyle name="Normal 6 2 2 4 3 3" xfId="768"/>
    <cellStyle name="Normal 6 2 2 4 3 3 2" xfId="2061"/>
    <cellStyle name="Normal 6 2 2 4 3 4" xfId="1776"/>
    <cellStyle name="Normal 6 2 2 4 4" xfId="255"/>
    <cellStyle name="Normal 6 2 2 4 4 2" xfId="863"/>
    <cellStyle name="Normal 6 2 2 4 4 2 2" xfId="2156"/>
    <cellStyle name="Normal 6 2 2 4 4 3" xfId="1548"/>
    <cellStyle name="Normal 6 2 2 4 5" xfId="578"/>
    <cellStyle name="Normal 6 2 2 4 5 2" xfId="1871"/>
    <cellStyle name="Normal 6 2 2 4 6" xfId="1434"/>
    <cellStyle name="Normal 6 2 2 5" xfId="160"/>
    <cellStyle name="Normal 6 2 2 5 2" xfId="388"/>
    <cellStyle name="Normal 6 2 2 5 2 2" xfId="977"/>
    <cellStyle name="Normal 6 2 2 5 2 2 2" xfId="2270"/>
    <cellStyle name="Normal 6 2 2 5 2 3" xfId="692"/>
    <cellStyle name="Normal 6 2 2 5 2 3 2" xfId="1985"/>
    <cellStyle name="Normal 6 2 2 5 2 4" xfId="1681"/>
    <cellStyle name="Normal 6 2 2 5 3" xfId="502"/>
    <cellStyle name="Normal 6 2 2 5 3 2" xfId="1072"/>
    <cellStyle name="Normal 6 2 2 5 3 2 2" xfId="2365"/>
    <cellStyle name="Normal 6 2 2 5 3 3" xfId="787"/>
    <cellStyle name="Normal 6 2 2 5 3 3 2" xfId="2080"/>
    <cellStyle name="Normal 6 2 2 5 3 4" xfId="1795"/>
    <cellStyle name="Normal 6 2 2 5 4" xfId="274"/>
    <cellStyle name="Normal 6 2 2 5 4 2" xfId="882"/>
    <cellStyle name="Normal 6 2 2 5 4 2 2" xfId="2175"/>
    <cellStyle name="Normal 6 2 2 5 4 3" xfId="1567"/>
    <cellStyle name="Normal 6 2 2 5 5" xfId="597"/>
    <cellStyle name="Normal 6 2 2 5 5 2" xfId="1890"/>
    <cellStyle name="Normal 6 2 2 5 6" xfId="1453"/>
    <cellStyle name="Normal 6 2 2 6" xfId="293"/>
    <cellStyle name="Normal 6 2 2 6 2" xfId="407"/>
    <cellStyle name="Normal 6 2 2 6 2 2" xfId="901"/>
    <cellStyle name="Normal 6 2 2 6 2 2 2" xfId="2194"/>
    <cellStyle name="Normal 6 2 2 6 2 3" xfId="1700"/>
    <cellStyle name="Normal 6 2 2 6 3" xfId="616"/>
    <cellStyle name="Normal 6 2 2 6 3 2" xfId="1909"/>
    <cellStyle name="Normal 6 2 2 6 4" xfId="1586"/>
    <cellStyle name="Normal 6 2 2 7" xfId="312"/>
    <cellStyle name="Normal 6 2 2 7 2" xfId="996"/>
    <cellStyle name="Normal 6 2 2 7 2 2" xfId="2289"/>
    <cellStyle name="Normal 6 2 2 7 3" xfId="711"/>
    <cellStyle name="Normal 6 2 2 7 3 2" xfId="2004"/>
    <cellStyle name="Normal 6 2 2 7 4" xfId="1605"/>
    <cellStyle name="Normal 6 2 2 8" xfId="426"/>
    <cellStyle name="Normal 6 2 2 8 2" xfId="806"/>
    <cellStyle name="Normal 6 2 2 8 2 2" xfId="2099"/>
    <cellStyle name="Normal 6 2 2 8 3" xfId="1719"/>
    <cellStyle name="Normal 6 2 2 9" xfId="198"/>
    <cellStyle name="Normal 6 2 2 9 2" xfId="1491"/>
    <cellStyle name="Normal 6 2 3" xfId="93"/>
    <cellStyle name="Normal 6 2 3 2" xfId="321"/>
    <cellStyle name="Normal 6 2 3 2 2" xfId="910"/>
    <cellStyle name="Normal 6 2 3 2 2 2" xfId="2203"/>
    <cellStyle name="Normal 6 2 3 2 3" xfId="625"/>
    <cellStyle name="Normal 6 2 3 2 3 2" xfId="1918"/>
    <cellStyle name="Normal 6 2 3 2 4" xfId="1614"/>
    <cellStyle name="Normal 6 2 3 3" xfId="435"/>
    <cellStyle name="Normal 6 2 3 3 2" xfId="1005"/>
    <cellStyle name="Normal 6 2 3 3 2 2" xfId="2298"/>
    <cellStyle name="Normal 6 2 3 3 3" xfId="720"/>
    <cellStyle name="Normal 6 2 3 3 3 2" xfId="2013"/>
    <cellStyle name="Normal 6 2 3 3 4" xfId="1728"/>
    <cellStyle name="Normal 6 2 3 4" xfId="207"/>
    <cellStyle name="Normal 6 2 3 4 2" xfId="815"/>
    <cellStyle name="Normal 6 2 3 4 2 2" xfId="2108"/>
    <cellStyle name="Normal 6 2 3 4 3" xfId="1500"/>
    <cellStyle name="Normal 6 2 3 5" xfId="530"/>
    <cellStyle name="Normal 6 2 3 5 2" xfId="1823"/>
    <cellStyle name="Normal 6 2 3 6" xfId="1386"/>
    <cellStyle name="Normal 6 2 4" xfId="112"/>
    <cellStyle name="Normal 6 2 4 2" xfId="340"/>
    <cellStyle name="Normal 6 2 4 2 2" xfId="929"/>
    <cellStyle name="Normal 6 2 4 2 2 2" xfId="2222"/>
    <cellStyle name="Normal 6 2 4 2 3" xfId="644"/>
    <cellStyle name="Normal 6 2 4 2 3 2" xfId="1937"/>
    <cellStyle name="Normal 6 2 4 2 4" xfId="1633"/>
    <cellStyle name="Normal 6 2 4 3" xfId="454"/>
    <cellStyle name="Normal 6 2 4 3 2" xfId="1024"/>
    <cellStyle name="Normal 6 2 4 3 2 2" xfId="2317"/>
    <cellStyle name="Normal 6 2 4 3 3" xfId="739"/>
    <cellStyle name="Normal 6 2 4 3 3 2" xfId="2032"/>
    <cellStyle name="Normal 6 2 4 3 4" xfId="1747"/>
    <cellStyle name="Normal 6 2 4 4" xfId="226"/>
    <cellStyle name="Normal 6 2 4 4 2" xfId="834"/>
    <cellStyle name="Normal 6 2 4 4 2 2" xfId="2127"/>
    <cellStyle name="Normal 6 2 4 4 3" xfId="1519"/>
    <cellStyle name="Normal 6 2 4 5" xfId="549"/>
    <cellStyle name="Normal 6 2 4 5 2" xfId="1842"/>
    <cellStyle name="Normal 6 2 4 6" xfId="1405"/>
    <cellStyle name="Normal 6 2 5" xfId="131"/>
    <cellStyle name="Normal 6 2 5 2" xfId="359"/>
    <cellStyle name="Normal 6 2 5 2 2" xfId="948"/>
    <cellStyle name="Normal 6 2 5 2 2 2" xfId="2241"/>
    <cellStyle name="Normal 6 2 5 2 3" xfId="663"/>
    <cellStyle name="Normal 6 2 5 2 3 2" xfId="1956"/>
    <cellStyle name="Normal 6 2 5 2 4" xfId="1652"/>
    <cellStyle name="Normal 6 2 5 3" xfId="473"/>
    <cellStyle name="Normal 6 2 5 3 2" xfId="1043"/>
    <cellStyle name="Normal 6 2 5 3 2 2" xfId="2336"/>
    <cellStyle name="Normal 6 2 5 3 3" xfId="758"/>
    <cellStyle name="Normal 6 2 5 3 3 2" xfId="2051"/>
    <cellStyle name="Normal 6 2 5 3 4" xfId="1766"/>
    <cellStyle name="Normal 6 2 5 4" xfId="245"/>
    <cellStyle name="Normal 6 2 5 4 2" xfId="853"/>
    <cellStyle name="Normal 6 2 5 4 2 2" xfId="2146"/>
    <cellStyle name="Normal 6 2 5 4 3" xfId="1538"/>
    <cellStyle name="Normal 6 2 5 5" xfId="568"/>
    <cellStyle name="Normal 6 2 5 5 2" xfId="1861"/>
    <cellStyle name="Normal 6 2 5 6" xfId="1424"/>
    <cellStyle name="Normal 6 2 6" xfId="150"/>
    <cellStyle name="Normal 6 2 6 2" xfId="378"/>
    <cellStyle name="Normal 6 2 6 2 2" xfId="967"/>
    <cellStyle name="Normal 6 2 6 2 2 2" xfId="2260"/>
    <cellStyle name="Normal 6 2 6 2 3" xfId="682"/>
    <cellStyle name="Normal 6 2 6 2 3 2" xfId="1975"/>
    <cellStyle name="Normal 6 2 6 2 4" xfId="1671"/>
    <cellStyle name="Normal 6 2 6 3" xfId="492"/>
    <cellStyle name="Normal 6 2 6 3 2" xfId="1062"/>
    <cellStyle name="Normal 6 2 6 3 2 2" xfId="2355"/>
    <cellStyle name="Normal 6 2 6 3 3" xfId="777"/>
    <cellStyle name="Normal 6 2 6 3 3 2" xfId="2070"/>
    <cellStyle name="Normal 6 2 6 3 4" xfId="1785"/>
    <cellStyle name="Normal 6 2 6 4" xfId="264"/>
    <cellStyle name="Normal 6 2 6 4 2" xfId="872"/>
    <cellStyle name="Normal 6 2 6 4 2 2" xfId="2165"/>
    <cellStyle name="Normal 6 2 6 4 3" xfId="1557"/>
    <cellStyle name="Normal 6 2 6 5" xfId="587"/>
    <cellStyle name="Normal 6 2 6 5 2" xfId="1880"/>
    <cellStyle name="Normal 6 2 6 6" xfId="1443"/>
    <cellStyle name="Normal 6 2 7" xfId="283"/>
    <cellStyle name="Normal 6 2 7 2" xfId="397"/>
    <cellStyle name="Normal 6 2 7 2 2" xfId="891"/>
    <cellStyle name="Normal 6 2 7 2 2 2" xfId="2184"/>
    <cellStyle name="Normal 6 2 7 2 3" xfId="1690"/>
    <cellStyle name="Normal 6 2 7 3" xfId="606"/>
    <cellStyle name="Normal 6 2 7 3 2" xfId="1899"/>
    <cellStyle name="Normal 6 2 7 4" xfId="1576"/>
    <cellStyle name="Normal 6 2 8" xfId="302"/>
    <cellStyle name="Normal 6 2 8 2" xfId="986"/>
    <cellStyle name="Normal 6 2 8 2 2" xfId="2279"/>
    <cellStyle name="Normal 6 2 8 3" xfId="701"/>
    <cellStyle name="Normal 6 2 8 3 2" xfId="1994"/>
    <cellStyle name="Normal 6 2 8 4" xfId="1595"/>
    <cellStyle name="Normal 6 2 9" xfId="416"/>
    <cellStyle name="Normal 6 2 9 2" xfId="796"/>
    <cellStyle name="Normal 6 2 9 2 2" xfId="2089"/>
    <cellStyle name="Normal 6 2 9 3" xfId="1709"/>
    <cellStyle name="Normal 6 3" xfId="75"/>
    <cellStyle name="Normal 6 3 10" xfId="175"/>
    <cellStyle name="Normal 6 3 10 2" xfId="1468"/>
    <cellStyle name="Normal 6 3 11" xfId="517"/>
    <cellStyle name="Normal 6 3 11 2" xfId="1810"/>
    <cellStyle name="Normal 6 3 12" xfId="1373"/>
    <cellStyle name="Normal 6 3 2" xfId="99"/>
    <cellStyle name="Normal 6 3 2 2" xfId="327"/>
    <cellStyle name="Normal 6 3 2 2 2" xfId="916"/>
    <cellStyle name="Normal 6 3 2 2 2 2" xfId="2209"/>
    <cellStyle name="Normal 6 3 2 2 3" xfId="631"/>
    <cellStyle name="Normal 6 3 2 2 3 2" xfId="1924"/>
    <cellStyle name="Normal 6 3 2 2 4" xfId="1620"/>
    <cellStyle name="Normal 6 3 2 3" xfId="441"/>
    <cellStyle name="Normal 6 3 2 3 2" xfId="1011"/>
    <cellStyle name="Normal 6 3 2 3 2 2" xfId="2304"/>
    <cellStyle name="Normal 6 3 2 3 3" xfId="726"/>
    <cellStyle name="Normal 6 3 2 3 3 2" xfId="2019"/>
    <cellStyle name="Normal 6 3 2 3 4" xfId="1734"/>
    <cellStyle name="Normal 6 3 2 4" xfId="213"/>
    <cellStyle name="Normal 6 3 2 4 2" xfId="821"/>
    <cellStyle name="Normal 6 3 2 4 2 2" xfId="2114"/>
    <cellStyle name="Normal 6 3 2 4 3" xfId="1506"/>
    <cellStyle name="Normal 6 3 2 5" xfId="536"/>
    <cellStyle name="Normal 6 3 2 5 2" xfId="1829"/>
    <cellStyle name="Normal 6 3 2 6" xfId="1392"/>
    <cellStyle name="Normal 6 3 3" xfId="118"/>
    <cellStyle name="Normal 6 3 3 2" xfId="346"/>
    <cellStyle name="Normal 6 3 3 2 2" xfId="935"/>
    <cellStyle name="Normal 6 3 3 2 2 2" xfId="2228"/>
    <cellStyle name="Normal 6 3 3 2 3" xfId="650"/>
    <cellStyle name="Normal 6 3 3 2 3 2" xfId="1943"/>
    <cellStyle name="Normal 6 3 3 2 4" xfId="1639"/>
    <cellStyle name="Normal 6 3 3 3" xfId="460"/>
    <cellStyle name="Normal 6 3 3 3 2" xfId="1030"/>
    <cellStyle name="Normal 6 3 3 3 2 2" xfId="2323"/>
    <cellStyle name="Normal 6 3 3 3 3" xfId="745"/>
    <cellStyle name="Normal 6 3 3 3 3 2" xfId="2038"/>
    <cellStyle name="Normal 6 3 3 3 4" xfId="1753"/>
    <cellStyle name="Normal 6 3 3 4" xfId="232"/>
    <cellStyle name="Normal 6 3 3 4 2" xfId="840"/>
    <cellStyle name="Normal 6 3 3 4 2 2" xfId="2133"/>
    <cellStyle name="Normal 6 3 3 4 3" xfId="1525"/>
    <cellStyle name="Normal 6 3 3 5" xfId="555"/>
    <cellStyle name="Normal 6 3 3 5 2" xfId="1848"/>
    <cellStyle name="Normal 6 3 3 6" xfId="1411"/>
    <cellStyle name="Normal 6 3 4" xfId="137"/>
    <cellStyle name="Normal 6 3 4 2" xfId="365"/>
    <cellStyle name="Normal 6 3 4 2 2" xfId="954"/>
    <cellStyle name="Normal 6 3 4 2 2 2" xfId="2247"/>
    <cellStyle name="Normal 6 3 4 2 3" xfId="669"/>
    <cellStyle name="Normal 6 3 4 2 3 2" xfId="1962"/>
    <cellStyle name="Normal 6 3 4 2 4" xfId="1658"/>
    <cellStyle name="Normal 6 3 4 3" xfId="479"/>
    <cellStyle name="Normal 6 3 4 3 2" xfId="1049"/>
    <cellStyle name="Normal 6 3 4 3 2 2" xfId="2342"/>
    <cellStyle name="Normal 6 3 4 3 3" xfId="764"/>
    <cellStyle name="Normal 6 3 4 3 3 2" xfId="2057"/>
    <cellStyle name="Normal 6 3 4 3 4" xfId="1772"/>
    <cellStyle name="Normal 6 3 4 4" xfId="251"/>
    <cellStyle name="Normal 6 3 4 4 2" xfId="859"/>
    <cellStyle name="Normal 6 3 4 4 2 2" xfId="2152"/>
    <cellStyle name="Normal 6 3 4 4 3" xfId="1544"/>
    <cellStyle name="Normal 6 3 4 5" xfId="574"/>
    <cellStyle name="Normal 6 3 4 5 2" xfId="1867"/>
    <cellStyle name="Normal 6 3 4 6" xfId="1430"/>
    <cellStyle name="Normal 6 3 5" xfId="156"/>
    <cellStyle name="Normal 6 3 5 2" xfId="384"/>
    <cellStyle name="Normal 6 3 5 2 2" xfId="973"/>
    <cellStyle name="Normal 6 3 5 2 2 2" xfId="2266"/>
    <cellStyle name="Normal 6 3 5 2 3" xfId="688"/>
    <cellStyle name="Normal 6 3 5 2 3 2" xfId="1981"/>
    <cellStyle name="Normal 6 3 5 2 4" xfId="1677"/>
    <cellStyle name="Normal 6 3 5 3" xfId="498"/>
    <cellStyle name="Normal 6 3 5 3 2" xfId="1068"/>
    <cellStyle name="Normal 6 3 5 3 2 2" xfId="2361"/>
    <cellStyle name="Normal 6 3 5 3 3" xfId="783"/>
    <cellStyle name="Normal 6 3 5 3 3 2" xfId="2076"/>
    <cellStyle name="Normal 6 3 5 3 4" xfId="1791"/>
    <cellStyle name="Normal 6 3 5 4" xfId="270"/>
    <cellStyle name="Normal 6 3 5 4 2" xfId="878"/>
    <cellStyle name="Normal 6 3 5 4 2 2" xfId="2171"/>
    <cellStyle name="Normal 6 3 5 4 3" xfId="1563"/>
    <cellStyle name="Normal 6 3 5 5" xfId="593"/>
    <cellStyle name="Normal 6 3 5 5 2" xfId="1886"/>
    <cellStyle name="Normal 6 3 5 6" xfId="1449"/>
    <cellStyle name="Normal 6 3 6" xfId="289"/>
    <cellStyle name="Normal 6 3 6 2" xfId="403"/>
    <cellStyle name="Normal 6 3 6 2 2" xfId="897"/>
    <cellStyle name="Normal 6 3 6 2 2 2" xfId="2190"/>
    <cellStyle name="Normal 6 3 6 2 3" xfId="1696"/>
    <cellStyle name="Normal 6 3 6 3" xfId="612"/>
    <cellStyle name="Normal 6 3 6 3 2" xfId="1905"/>
    <cellStyle name="Normal 6 3 6 4" xfId="1582"/>
    <cellStyle name="Normal 6 3 7" xfId="308"/>
    <cellStyle name="Normal 6 3 7 2" xfId="992"/>
    <cellStyle name="Normal 6 3 7 2 2" xfId="2285"/>
    <cellStyle name="Normal 6 3 7 3" xfId="707"/>
    <cellStyle name="Normal 6 3 7 3 2" xfId="2000"/>
    <cellStyle name="Normal 6 3 7 4" xfId="1601"/>
    <cellStyle name="Normal 6 3 8" xfId="422"/>
    <cellStyle name="Normal 6 3 8 2" xfId="802"/>
    <cellStyle name="Normal 6 3 8 2 2" xfId="2095"/>
    <cellStyle name="Normal 6 3 8 3" xfId="1715"/>
    <cellStyle name="Normal 6 3 9" xfId="194"/>
    <cellStyle name="Normal 6 3 9 2" xfId="1487"/>
    <cellStyle name="Normal 6 4" xfId="89"/>
    <cellStyle name="Normal 6 4 2" xfId="317"/>
    <cellStyle name="Normal 6 4 2 2" xfId="906"/>
    <cellStyle name="Normal 6 4 2 2 2" xfId="2199"/>
    <cellStyle name="Normal 6 4 2 3" xfId="621"/>
    <cellStyle name="Normal 6 4 2 3 2" xfId="1914"/>
    <cellStyle name="Normal 6 4 2 4" xfId="1610"/>
    <cellStyle name="Normal 6 4 3" xfId="431"/>
    <cellStyle name="Normal 6 4 3 2" xfId="1001"/>
    <cellStyle name="Normal 6 4 3 2 2" xfId="2294"/>
    <cellStyle name="Normal 6 4 3 3" xfId="716"/>
    <cellStyle name="Normal 6 4 3 3 2" xfId="2009"/>
    <cellStyle name="Normal 6 4 3 4" xfId="1724"/>
    <cellStyle name="Normal 6 4 4" xfId="203"/>
    <cellStyle name="Normal 6 4 4 2" xfId="811"/>
    <cellStyle name="Normal 6 4 4 2 2" xfId="2104"/>
    <cellStyle name="Normal 6 4 4 3" xfId="1496"/>
    <cellStyle name="Normal 6 4 5" xfId="526"/>
    <cellStyle name="Normal 6 4 5 2" xfId="1819"/>
    <cellStyle name="Normal 6 4 6" xfId="1382"/>
    <cellStyle name="Normal 6 5" xfId="108"/>
    <cellStyle name="Normal 6 5 2" xfId="336"/>
    <cellStyle name="Normal 6 5 2 2" xfId="925"/>
    <cellStyle name="Normal 6 5 2 2 2" xfId="2218"/>
    <cellStyle name="Normal 6 5 2 3" xfId="640"/>
    <cellStyle name="Normal 6 5 2 3 2" xfId="1933"/>
    <cellStyle name="Normal 6 5 2 4" xfId="1629"/>
    <cellStyle name="Normal 6 5 3" xfId="450"/>
    <cellStyle name="Normal 6 5 3 2" xfId="1020"/>
    <cellStyle name="Normal 6 5 3 2 2" xfId="2313"/>
    <cellStyle name="Normal 6 5 3 3" xfId="735"/>
    <cellStyle name="Normal 6 5 3 3 2" xfId="2028"/>
    <cellStyle name="Normal 6 5 3 4" xfId="1743"/>
    <cellStyle name="Normal 6 5 4" xfId="222"/>
    <cellStyle name="Normal 6 5 4 2" xfId="830"/>
    <cellStyle name="Normal 6 5 4 2 2" xfId="2123"/>
    <cellStyle name="Normal 6 5 4 3" xfId="1515"/>
    <cellStyle name="Normal 6 5 5" xfId="545"/>
    <cellStyle name="Normal 6 5 5 2" xfId="1838"/>
    <cellStyle name="Normal 6 5 6" xfId="1401"/>
    <cellStyle name="Normal 6 6" xfId="127"/>
    <cellStyle name="Normal 6 6 2" xfId="355"/>
    <cellStyle name="Normal 6 6 2 2" xfId="944"/>
    <cellStyle name="Normal 6 6 2 2 2" xfId="2237"/>
    <cellStyle name="Normal 6 6 2 3" xfId="659"/>
    <cellStyle name="Normal 6 6 2 3 2" xfId="1952"/>
    <cellStyle name="Normal 6 6 2 4" xfId="1648"/>
    <cellStyle name="Normal 6 6 3" xfId="469"/>
    <cellStyle name="Normal 6 6 3 2" xfId="1039"/>
    <cellStyle name="Normal 6 6 3 2 2" xfId="2332"/>
    <cellStyle name="Normal 6 6 3 3" xfId="754"/>
    <cellStyle name="Normal 6 6 3 3 2" xfId="2047"/>
    <cellStyle name="Normal 6 6 3 4" xfId="1762"/>
    <cellStyle name="Normal 6 6 4" xfId="241"/>
    <cellStyle name="Normal 6 6 4 2" xfId="849"/>
    <cellStyle name="Normal 6 6 4 2 2" xfId="2142"/>
    <cellStyle name="Normal 6 6 4 3" xfId="1534"/>
    <cellStyle name="Normal 6 6 5" xfId="564"/>
    <cellStyle name="Normal 6 6 5 2" xfId="1857"/>
    <cellStyle name="Normal 6 6 6" xfId="1420"/>
    <cellStyle name="Normal 6 7" xfId="146"/>
    <cellStyle name="Normal 6 7 2" xfId="374"/>
    <cellStyle name="Normal 6 7 2 2" xfId="963"/>
    <cellStyle name="Normal 6 7 2 2 2" xfId="2256"/>
    <cellStyle name="Normal 6 7 2 3" xfId="678"/>
    <cellStyle name="Normal 6 7 2 3 2" xfId="1971"/>
    <cellStyle name="Normal 6 7 2 4" xfId="1667"/>
    <cellStyle name="Normal 6 7 3" xfId="488"/>
    <cellStyle name="Normal 6 7 3 2" xfId="1058"/>
    <cellStyle name="Normal 6 7 3 2 2" xfId="2351"/>
    <cellStyle name="Normal 6 7 3 3" xfId="773"/>
    <cellStyle name="Normal 6 7 3 3 2" xfId="2066"/>
    <cellStyle name="Normal 6 7 3 4" xfId="1781"/>
    <cellStyle name="Normal 6 7 4" xfId="260"/>
    <cellStyle name="Normal 6 7 4 2" xfId="868"/>
    <cellStyle name="Normal 6 7 4 2 2" xfId="2161"/>
    <cellStyle name="Normal 6 7 4 3" xfId="1553"/>
    <cellStyle name="Normal 6 7 5" xfId="583"/>
    <cellStyle name="Normal 6 7 5 2" xfId="1876"/>
    <cellStyle name="Normal 6 7 6" xfId="1439"/>
    <cellStyle name="Normal 6 8" xfId="279"/>
    <cellStyle name="Normal 6 8 2" xfId="393"/>
    <cellStyle name="Normal 6 8 2 2" xfId="887"/>
    <cellStyle name="Normal 6 8 2 2 2" xfId="2180"/>
    <cellStyle name="Normal 6 8 2 3" xfId="1686"/>
    <cellStyle name="Normal 6 8 3" xfId="602"/>
    <cellStyle name="Normal 6 8 3 2" xfId="1895"/>
    <cellStyle name="Normal 6 8 4" xfId="1572"/>
    <cellStyle name="Normal 6 9" xfId="298"/>
    <cellStyle name="Normal 6 9 2" xfId="982"/>
    <cellStyle name="Normal 6 9 2 2" xfId="2275"/>
    <cellStyle name="Normal 6 9 3" xfId="697"/>
    <cellStyle name="Normal 6 9 3 2" xfId="1990"/>
    <cellStyle name="Normal 6 9 4" xfId="1591"/>
    <cellStyle name="Normal 67" xfId="2748"/>
    <cellStyle name="Normal 67 2" xfId="2749"/>
    <cellStyle name="Normal 67 3" xfId="2750"/>
    <cellStyle name="Normal 68" xfId="2751"/>
    <cellStyle name="Normal 7" xfId="43"/>
    <cellStyle name="Normal 7 2" xfId="45"/>
    <cellStyle name="Normal 7 2 2" xfId="80"/>
    <cellStyle name="Normal 7 3" xfId="60"/>
    <cellStyle name="Normal 7 4" xfId="78"/>
    <cellStyle name="Normal 8" xfId="31"/>
    <cellStyle name="Normal 8 10" xfId="410"/>
    <cellStyle name="Normal 8 10 2" xfId="790"/>
    <cellStyle name="Normal 8 10 2 2" xfId="2083"/>
    <cellStyle name="Normal 8 10 3" xfId="1703"/>
    <cellStyle name="Normal 8 11" xfId="182"/>
    <cellStyle name="Normal 8 11 2" xfId="1475"/>
    <cellStyle name="Normal 8 12" xfId="163"/>
    <cellStyle name="Normal 8 12 2" xfId="1456"/>
    <cellStyle name="Normal 8 13" xfId="505"/>
    <cellStyle name="Normal 8 13 2" xfId="1798"/>
    <cellStyle name="Normal 8 14" xfId="1361"/>
    <cellStyle name="Normal 8 2" xfId="61"/>
    <cellStyle name="Normal 8 3" xfId="73"/>
    <cellStyle name="Normal 8 3 10" xfId="173"/>
    <cellStyle name="Normal 8 3 10 2" xfId="1466"/>
    <cellStyle name="Normal 8 3 11" xfId="515"/>
    <cellStyle name="Normal 8 3 11 2" xfId="1808"/>
    <cellStyle name="Normal 8 3 12" xfId="1371"/>
    <cellStyle name="Normal 8 3 2" xfId="97"/>
    <cellStyle name="Normal 8 3 2 2" xfId="325"/>
    <cellStyle name="Normal 8 3 2 2 2" xfId="914"/>
    <cellStyle name="Normal 8 3 2 2 2 2" xfId="2207"/>
    <cellStyle name="Normal 8 3 2 2 3" xfId="629"/>
    <cellStyle name="Normal 8 3 2 2 3 2" xfId="1922"/>
    <cellStyle name="Normal 8 3 2 2 4" xfId="1618"/>
    <cellStyle name="Normal 8 3 2 3" xfId="439"/>
    <cellStyle name="Normal 8 3 2 3 2" xfId="1009"/>
    <cellStyle name="Normal 8 3 2 3 2 2" xfId="2302"/>
    <cellStyle name="Normal 8 3 2 3 3" xfId="724"/>
    <cellStyle name="Normal 8 3 2 3 3 2" xfId="2017"/>
    <cellStyle name="Normal 8 3 2 3 4" xfId="1732"/>
    <cellStyle name="Normal 8 3 2 4" xfId="211"/>
    <cellStyle name="Normal 8 3 2 4 2" xfId="819"/>
    <cellStyle name="Normal 8 3 2 4 2 2" xfId="2112"/>
    <cellStyle name="Normal 8 3 2 4 3" xfId="1504"/>
    <cellStyle name="Normal 8 3 2 5" xfId="534"/>
    <cellStyle name="Normal 8 3 2 5 2" xfId="1827"/>
    <cellStyle name="Normal 8 3 2 6" xfId="1390"/>
    <cellStyle name="Normal 8 3 3" xfId="116"/>
    <cellStyle name="Normal 8 3 3 2" xfId="344"/>
    <cellStyle name="Normal 8 3 3 2 2" xfId="933"/>
    <cellStyle name="Normal 8 3 3 2 2 2" xfId="2226"/>
    <cellStyle name="Normal 8 3 3 2 3" xfId="648"/>
    <cellStyle name="Normal 8 3 3 2 3 2" xfId="1941"/>
    <cellStyle name="Normal 8 3 3 2 4" xfId="1637"/>
    <cellStyle name="Normal 8 3 3 3" xfId="458"/>
    <cellStyle name="Normal 8 3 3 3 2" xfId="1028"/>
    <cellStyle name="Normal 8 3 3 3 2 2" xfId="2321"/>
    <cellStyle name="Normal 8 3 3 3 3" xfId="743"/>
    <cellStyle name="Normal 8 3 3 3 3 2" xfId="2036"/>
    <cellStyle name="Normal 8 3 3 3 4" xfId="1751"/>
    <cellStyle name="Normal 8 3 3 4" xfId="230"/>
    <cellStyle name="Normal 8 3 3 4 2" xfId="838"/>
    <cellStyle name="Normal 8 3 3 4 2 2" xfId="2131"/>
    <cellStyle name="Normal 8 3 3 4 3" xfId="1523"/>
    <cellStyle name="Normal 8 3 3 5" xfId="553"/>
    <cellStyle name="Normal 8 3 3 5 2" xfId="1846"/>
    <cellStyle name="Normal 8 3 3 6" xfId="1409"/>
    <cellStyle name="Normal 8 3 4" xfId="135"/>
    <cellStyle name="Normal 8 3 4 2" xfId="363"/>
    <cellStyle name="Normal 8 3 4 2 2" xfId="952"/>
    <cellStyle name="Normal 8 3 4 2 2 2" xfId="2245"/>
    <cellStyle name="Normal 8 3 4 2 3" xfId="667"/>
    <cellStyle name="Normal 8 3 4 2 3 2" xfId="1960"/>
    <cellStyle name="Normal 8 3 4 2 4" xfId="1656"/>
    <cellStyle name="Normal 8 3 4 3" xfId="477"/>
    <cellStyle name="Normal 8 3 4 3 2" xfId="1047"/>
    <cellStyle name="Normal 8 3 4 3 2 2" xfId="2340"/>
    <cellStyle name="Normal 8 3 4 3 3" xfId="762"/>
    <cellStyle name="Normal 8 3 4 3 3 2" xfId="2055"/>
    <cellStyle name="Normal 8 3 4 3 4" xfId="1770"/>
    <cellStyle name="Normal 8 3 4 4" xfId="249"/>
    <cellStyle name="Normal 8 3 4 4 2" xfId="857"/>
    <cellStyle name="Normal 8 3 4 4 2 2" xfId="2150"/>
    <cellStyle name="Normal 8 3 4 4 3" xfId="1542"/>
    <cellStyle name="Normal 8 3 4 5" xfId="572"/>
    <cellStyle name="Normal 8 3 4 5 2" xfId="1865"/>
    <cellStyle name="Normal 8 3 4 6" xfId="1428"/>
    <cellStyle name="Normal 8 3 5" xfId="154"/>
    <cellStyle name="Normal 8 3 5 2" xfId="382"/>
    <cellStyle name="Normal 8 3 5 2 2" xfId="971"/>
    <cellStyle name="Normal 8 3 5 2 2 2" xfId="2264"/>
    <cellStyle name="Normal 8 3 5 2 3" xfId="686"/>
    <cellStyle name="Normal 8 3 5 2 3 2" xfId="1979"/>
    <cellStyle name="Normal 8 3 5 2 4" xfId="1675"/>
    <cellStyle name="Normal 8 3 5 3" xfId="496"/>
    <cellStyle name="Normal 8 3 5 3 2" xfId="1066"/>
    <cellStyle name="Normal 8 3 5 3 2 2" xfId="2359"/>
    <cellStyle name="Normal 8 3 5 3 3" xfId="781"/>
    <cellStyle name="Normal 8 3 5 3 3 2" xfId="2074"/>
    <cellStyle name="Normal 8 3 5 3 4" xfId="1789"/>
    <cellStyle name="Normal 8 3 5 4" xfId="268"/>
    <cellStyle name="Normal 8 3 5 4 2" xfId="876"/>
    <cellStyle name="Normal 8 3 5 4 2 2" xfId="2169"/>
    <cellStyle name="Normal 8 3 5 4 3" xfId="1561"/>
    <cellStyle name="Normal 8 3 5 5" xfId="591"/>
    <cellStyle name="Normal 8 3 5 5 2" xfId="1884"/>
    <cellStyle name="Normal 8 3 5 6" xfId="1447"/>
    <cellStyle name="Normal 8 3 6" xfId="287"/>
    <cellStyle name="Normal 8 3 6 2" xfId="401"/>
    <cellStyle name="Normal 8 3 6 2 2" xfId="895"/>
    <cellStyle name="Normal 8 3 6 2 2 2" xfId="2188"/>
    <cellStyle name="Normal 8 3 6 2 3" xfId="1694"/>
    <cellStyle name="Normal 8 3 6 3" xfId="610"/>
    <cellStyle name="Normal 8 3 6 3 2" xfId="1903"/>
    <cellStyle name="Normal 8 3 6 4" xfId="1580"/>
    <cellStyle name="Normal 8 3 7" xfId="306"/>
    <cellStyle name="Normal 8 3 7 2" xfId="990"/>
    <cellStyle name="Normal 8 3 7 2 2" xfId="2283"/>
    <cellStyle name="Normal 8 3 7 3" xfId="705"/>
    <cellStyle name="Normal 8 3 7 3 2" xfId="1998"/>
    <cellStyle name="Normal 8 3 7 4" xfId="1599"/>
    <cellStyle name="Normal 8 3 8" xfId="420"/>
    <cellStyle name="Normal 8 3 8 2" xfId="800"/>
    <cellStyle name="Normal 8 3 8 2 2" xfId="2093"/>
    <cellStyle name="Normal 8 3 8 3" xfId="1713"/>
    <cellStyle name="Normal 8 3 9" xfId="192"/>
    <cellStyle name="Normal 8 3 9 2" xfId="1485"/>
    <cellStyle name="Normal 8 4" xfId="87"/>
    <cellStyle name="Normal 8 4 2" xfId="315"/>
    <cellStyle name="Normal 8 4 2 2" xfId="904"/>
    <cellStyle name="Normal 8 4 2 2 2" xfId="2197"/>
    <cellStyle name="Normal 8 4 2 3" xfId="619"/>
    <cellStyle name="Normal 8 4 2 3 2" xfId="1912"/>
    <cellStyle name="Normal 8 4 2 4" xfId="1608"/>
    <cellStyle name="Normal 8 4 3" xfId="429"/>
    <cellStyle name="Normal 8 4 3 2" xfId="999"/>
    <cellStyle name="Normal 8 4 3 2 2" xfId="2292"/>
    <cellStyle name="Normal 8 4 3 3" xfId="714"/>
    <cellStyle name="Normal 8 4 3 3 2" xfId="2007"/>
    <cellStyle name="Normal 8 4 3 4" xfId="1722"/>
    <cellStyle name="Normal 8 4 4" xfId="201"/>
    <cellStyle name="Normal 8 4 4 2" xfId="809"/>
    <cellStyle name="Normal 8 4 4 2 2" xfId="2102"/>
    <cellStyle name="Normal 8 4 4 3" xfId="1494"/>
    <cellStyle name="Normal 8 4 5" xfId="524"/>
    <cellStyle name="Normal 8 4 5 2" xfId="1817"/>
    <cellStyle name="Normal 8 4 6" xfId="1380"/>
    <cellStyle name="Normal 8 5" xfId="106"/>
    <cellStyle name="Normal 8 5 2" xfId="334"/>
    <cellStyle name="Normal 8 5 2 2" xfId="923"/>
    <cellStyle name="Normal 8 5 2 2 2" xfId="2216"/>
    <cellStyle name="Normal 8 5 2 3" xfId="638"/>
    <cellStyle name="Normal 8 5 2 3 2" xfId="1931"/>
    <cellStyle name="Normal 8 5 2 4" xfId="1627"/>
    <cellStyle name="Normal 8 5 3" xfId="448"/>
    <cellStyle name="Normal 8 5 3 2" xfId="1018"/>
    <cellStyle name="Normal 8 5 3 2 2" xfId="2311"/>
    <cellStyle name="Normal 8 5 3 3" xfId="733"/>
    <cellStyle name="Normal 8 5 3 3 2" xfId="2026"/>
    <cellStyle name="Normal 8 5 3 4" xfId="1741"/>
    <cellStyle name="Normal 8 5 4" xfId="220"/>
    <cellStyle name="Normal 8 5 4 2" xfId="828"/>
    <cellStyle name="Normal 8 5 4 2 2" xfId="2121"/>
    <cellStyle name="Normal 8 5 4 3" xfId="1513"/>
    <cellStyle name="Normal 8 5 5" xfId="543"/>
    <cellStyle name="Normal 8 5 5 2" xfId="1836"/>
    <cellStyle name="Normal 8 5 6" xfId="1399"/>
    <cellStyle name="Normal 8 6" xfId="125"/>
    <cellStyle name="Normal 8 6 2" xfId="353"/>
    <cellStyle name="Normal 8 6 2 2" xfId="942"/>
    <cellStyle name="Normal 8 6 2 2 2" xfId="2235"/>
    <cellStyle name="Normal 8 6 2 3" xfId="657"/>
    <cellStyle name="Normal 8 6 2 3 2" xfId="1950"/>
    <cellStyle name="Normal 8 6 2 4" xfId="1646"/>
    <cellStyle name="Normal 8 6 3" xfId="467"/>
    <cellStyle name="Normal 8 6 3 2" xfId="1037"/>
    <cellStyle name="Normal 8 6 3 2 2" xfId="2330"/>
    <cellStyle name="Normal 8 6 3 3" xfId="752"/>
    <cellStyle name="Normal 8 6 3 3 2" xfId="2045"/>
    <cellStyle name="Normal 8 6 3 4" xfId="1760"/>
    <cellStyle name="Normal 8 6 4" xfId="239"/>
    <cellStyle name="Normal 8 6 4 2" xfId="847"/>
    <cellStyle name="Normal 8 6 4 2 2" xfId="2140"/>
    <cellStyle name="Normal 8 6 4 3" xfId="1532"/>
    <cellStyle name="Normal 8 6 5" xfId="562"/>
    <cellStyle name="Normal 8 6 5 2" xfId="1855"/>
    <cellStyle name="Normal 8 6 6" xfId="1418"/>
    <cellStyle name="Normal 8 7" xfId="144"/>
    <cellStyle name="Normal 8 7 2" xfId="372"/>
    <cellStyle name="Normal 8 7 2 2" xfId="961"/>
    <cellStyle name="Normal 8 7 2 2 2" xfId="2254"/>
    <cellStyle name="Normal 8 7 2 3" xfId="676"/>
    <cellStyle name="Normal 8 7 2 3 2" xfId="1969"/>
    <cellStyle name="Normal 8 7 2 4" xfId="1665"/>
    <cellStyle name="Normal 8 7 3" xfId="486"/>
    <cellStyle name="Normal 8 7 3 2" xfId="1056"/>
    <cellStyle name="Normal 8 7 3 2 2" xfId="2349"/>
    <cellStyle name="Normal 8 7 3 3" xfId="771"/>
    <cellStyle name="Normal 8 7 3 3 2" xfId="2064"/>
    <cellStyle name="Normal 8 7 3 4" xfId="1779"/>
    <cellStyle name="Normal 8 7 4" xfId="258"/>
    <cellStyle name="Normal 8 7 4 2" xfId="866"/>
    <cellStyle name="Normal 8 7 4 2 2" xfId="2159"/>
    <cellStyle name="Normal 8 7 4 3" xfId="1551"/>
    <cellStyle name="Normal 8 7 5" xfId="581"/>
    <cellStyle name="Normal 8 7 5 2" xfId="1874"/>
    <cellStyle name="Normal 8 7 6" xfId="1437"/>
    <cellStyle name="Normal 8 8" xfId="277"/>
    <cellStyle name="Normal 8 8 2" xfId="391"/>
    <cellStyle name="Normal 8 8 2 2" xfId="885"/>
    <cellStyle name="Normal 8 8 2 2 2" xfId="2178"/>
    <cellStyle name="Normal 8 8 2 3" xfId="1684"/>
    <cellStyle name="Normal 8 8 3" xfId="600"/>
    <cellStyle name="Normal 8 8 3 2" xfId="1893"/>
    <cellStyle name="Normal 8 8 4" xfId="1570"/>
    <cellStyle name="Normal 8 9" xfId="296"/>
    <cellStyle name="Normal 8 9 2" xfId="980"/>
    <cellStyle name="Normal 8 9 2 2" xfId="2273"/>
    <cellStyle name="Normal 8 9 3" xfId="695"/>
    <cellStyle name="Normal 8 9 3 2" xfId="1988"/>
    <cellStyle name="Normal 8 9 4" xfId="1589"/>
    <cellStyle name="Normal 9" xfId="62"/>
    <cellStyle name="Normal GHG Numbers (0.00)" xfId="18"/>
    <cellStyle name="Normal GHG Textfiels Bold" xfId="19"/>
    <cellStyle name="Normal GHG whole table" xfId="20"/>
    <cellStyle name="Note 2" xfId="39"/>
    <cellStyle name="Note 2 10" xfId="413"/>
    <cellStyle name="Note 2 10 2" xfId="793"/>
    <cellStyle name="Note 2 10 2 2" xfId="2086"/>
    <cellStyle name="Note 2 10 3" xfId="1706"/>
    <cellStyle name="Note 2 11" xfId="185"/>
    <cellStyle name="Note 2 11 2" xfId="1478"/>
    <cellStyle name="Note 2 12" xfId="166"/>
    <cellStyle name="Note 2 12 2" xfId="1459"/>
    <cellStyle name="Note 2 13" xfId="508"/>
    <cellStyle name="Note 2 13 2" xfId="1801"/>
    <cellStyle name="Note 2 14" xfId="1085"/>
    <cellStyle name="Note 2 14 2" xfId="2373"/>
    <cellStyle name="Note 2 15" xfId="1364"/>
    <cellStyle name="Note 2 2" xfId="63"/>
    <cellStyle name="Note 2 2 10" xfId="189"/>
    <cellStyle name="Note 2 2 10 2" xfId="1482"/>
    <cellStyle name="Note 2 2 11" xfId="170"/>
    <cellStyle name="Note 2 2 11 2" xfId="1463"/>
    <cellStyle name="Note 2 2 12" xfId="512"/>
    <cellStyle name="Note 2 2 12 2" xfId="1805"/>
    <cellStyle name="Note 2 2 13" xfId="1368"/>
    <cellStyle name="Note 2 2 2" xfId="85"/>
    <cellStyle name="Note 2 2 2 10" xfId="180"/>
    <cellStyle name="Note 2 2 2 10 2" xfId="1473"/>
    <cellStyle name="Note 2 2 2 11" xfId="522"/>
    <cellStyle name="Note 2 2 2 11 2" xfId="1815"/>
    <cellStyle name="Note 2 2 2 12" xfId="1378"/>
    <cellStyle name="Note 2 2 2 2" xfId="104"/>
    <cellStyle name="Note 2 2 2 2 2" xfId="332"/>
    <cellStyle name="Note 2 2 2 2 2 2" xfId="921"/>
    <cellStyle name="Note 2 2 2 2 2 2 2" xfId="2214"/>
    <cellStyle name="Note 2 2 2 2 2 3" xfId="636"/>
    <cellStyle name="Note 2 2 2 2 2 3 2" xfId="1929"/>
    <cellStyle name="Note 2 2 2 2 2 4" xfId="1625"/>
    <cellStyle name="Note 2 2 2 2 3" xfId="446"/>
    <cellStyle name="Note 2 2 2 2 3 2" xfId="1016"/>
    <cellStyle name="Note 2 2 2 2 3 2 2" xfId="2309"/>
    <cellStyle name="Note 2 2 2 2 3 3" xfId="731"/>
    <cellStyle name="Note 2 2 2 2 3 3 2" xfId="2024"/>
    <cellStyle name="Note 2 2 2 2 3 4" xfId="1739"/>
    <cellStyle name="Note 2 2 2 2 4" xfId="218"/>
    <cellStyle name="Note 2 2 2 2 4 2" xfId="826"/>
    <cellStyle name="Note 2 2 2 2 4 2 2" xfId="2119"/>
    <cellStyle name="Note 2 2 2 2 4 3" xfId="1511"/>
    <cellStyle name="Note 2 2 2 2 5" xfId="541"/>
    <cellStyle name="Note 2 2 2 2 5 2" xfId="1834"/>
    <cellStyle name="Note 2 2 2 2 6" xfId="1397"/>
    <cellStyle name="Note 2 2 2 3" xfId="123"/>
    <cellStyle name="Note 2 2 2 3 2" xfId="351"/>
    <cellStyle name="Note 2 2 2 3 2 2" xfId="940"/>
    <cellStyle name="Note 2 2 2 3 2 2 2" xfId="2233"/>
    <cellStyle name="Note 2 2 2 3 2 3" xfId="655"/>
    <cellStyle name="Note 2 2 2 3 2 3 2" xfId="1948"/>
    <cellStyle name="Note 2 2 2 3 2 4" xfId="1644"/>
    <cellStyle name="Note 2 2 2 3 3" xfId="465"/>
    <cellStyle name="Note 2 2 2 3 3 2" xfId="1035"/>
    <cellStyle name="Note 2 2 2 3 3 2 2" xfId="2328"/>
    <cellStyle name="Note 2 2 2 3 3 3" xfId="750"/>
    <cellStyle name="Note 2 2 2 3 3 3 2" xfId="2043"/>
    <cellStyle name="Note 2 2 2 3 3 4" xfId="1758"/>
    <cellStyle name="Note 2 2 2 3 4" xfId="237"/>
    <cellStyle name="Note 2 2 2 3 4 2" xfId="845"/>
    <cellStyle name="Note 2 2 2 3 4 2 2" xfId="2138"/>
    <cellStyle name="Note 2 2 2 3 4 3" xfId="1530"/>
    <cellStyle name="Note 2 2 2 3 5" xfId="560"/>
    <cellStyle name="Note 2 2 2 3 5 2" xfId="1853"/>
    <cellStyle name="Note 2 2 2 3 6" xfId="1416"/>
    <cellStyle name="Note 2 2 2 4" xfId="142"/>
    <cellStyle name="Note 2 2 2 4 2" xfId="370"/>
    <cellStyle name="Note 2 2 2 4 2 2" xfId="959"/>
    <cellStyle name="Note 2 2 2 4 2 2 2" xfId="2252"/>
    <cellStyle name="Note 2 2 2 4 2 3" xfId="674"/>
    <cellStyle name="Note 2 2 2 4 2 3 2" xfId="1967"/>
    <cellStyle name="Note 2 2 2 4 2 4" xfId="1663"/>
    <cellStyle name="Note 2 2 2 4 3" xfId="484"/>
    <cellStyle name="Note 2 2 2 4 3 2" xfId="1054"/>
    <cellStyle name="Note 2 2 2 4 3 2 2" xfId="2347"/>
    <cellStyle name="Note 2 2 2 4 3 3" xfId="769"/>
    <cellStyle name="Note 2 2 2 4 3 3 2" xfId="2062"/>
    <cellStyle name="Note 2 2 2 4 3 4" xfId="1777"/>
    <cellStyle name="Note 2 2 2 4 4" xfId="256"/>
    <cellStyle name="Note 2 2 2 4 4 2" xfId="864"/>
    <cellStyle name="Note 2 2 2 4 4 2 2" xfId="2157"/>
    <cellStyle name="Note 2 2 2 4 4 3" xfId="1549"/>
    <cellStyle name="Note 2 2 2 4 5" xfId="579"/>
    <cellStyle name="Note 2 2 2 4 5 2" xfId="1872"/>
    <cellStyle name="Note 2 2 2 4 6" xfId="1435"/>
    <cellStyle name="Note 2 2 2 5" xfId="161"/>
    <cellStyle name="Note 2 2 2 5 2" xfId="389"/>
    <cellStyle name="Note 2 2 2 5 2 2" xfId="978"/>
    <cellStyle name="Note 2 2 2 5 2 2 2" xfId="2271"/>
    <cellStyle name="Note 2 2 2 5 2 3" xfId="693"/>
    <cellStyle name="Note 2 2 2 5 2 3 2" xfId="1986"/>
    <cellStyle name="Note 2 2 2 5 2 4" xfId="1682"/>
    <cellStyle name="Note 2 2 2 5 3" xfId="503"/>
    <cellStyle name="Note 2 2 2 5 3 2" xfId="1073"/>
    <cellStyle name="Note 2 2 2 5 3 2 2" xfId="2366"/>
    <cellStyle name="Note 2 2 2 5 3 3" xfId="788"/>
    <cellStyle name="Note 2 2 2 5 3 3 2" xfId="2081"/>
    <cellStyle name="Note 2 2 2 5 3 4" xfId="1796"/>
    <cellStyle name="Note 2 2 2 5 4" xfId="275"/>
    <cellStyle name="Note 2 2 2 5 4 2" xfId="883"/>
    <cellStyle name="Note 2 2 2 5 4 2 2" xfId="2176"/>
    <cellStyle name="Note 2 2 2 5 4 3" xfId="1568"/>
    <cellStyle name="Note 2 2 2 5 5" xfId="598"/>
    <cellStyle name="Note 2 2 2 5 5 2" xfId="1891"/>
    <cellStyle name="Note 2 2 2 5 6" xfId="1454"/>
    <cellStyle name="Note 2 2 2 6" xfId="294"/>
    <cellStyle name="Note 2 2 2 6 2" xfId="408"/>
    <cellStyle name="Note 2 2 2 6 2 2" xfId="902"/>
    <cellStyle name="Note 2 2 2 6 2 2 2" xfId="2195"/>
    <cellStyle name="Note 2 2 2 6 2 3" xfId="1701"/>
    <cellStyle name="Note 2 2 2 6 3" xfId="617"/>
    <cellStyle name="Note 2 2 2 6 3 2" xfId="1910"/>
    <cellStyle name="Note 2 2 2 6 4" xfId="1587"/>
    <cellStyle name="Note 2 2 2 7" xfId="313"/>
    <cellStyle name="Note 2 2 2 7 2" xfId="997"/>
    <cellStyle name="Note 2 2 2 7 2 2" xfId="2290"/>
    <cellStyle name="Note 2 2 2 7 3" xfId="712"/>
    <cellStyle name="Note 2 2 2 7 3 2" xfId="2005"/>
    <cellStyle name="Note 2 2 2 7 4" xfId="1606"/>
    <cellStyle name="Note 2 2 2 8" xfId="427"/>
    <cellStyle name="Note 2 2 2 8 2" xfId="807"/>
    <cellStyle name="Note 2 2 2 8 2 2" xfId="2100"/>
    <cellStyle name="Note 2 2 2 8 3" xfId="1720"/>
    <cellStyle name="Note 2 2 2 9" xfId="199"/>
    <cellStyle name="Note 2 2 2 9 2" xfId="1492"/>
    <cellStyle name="Note 2 2 3" xfId="94"/>
    <cellStyle name="Note 2 2 3 2" xfId="322"/>
    <cellStyle name="Note 2 2 3 2 2" xfId="911"/>
    <cellStyle name="Note 2 2 3 2 2 2" xfId="2204"/>
    <cellStyle name="Note 2 2 3 2 3" xfId="626"/>
    <cellStyle name="Note 2 2 3 2 3 2" xfId="1919"/>
    <cellStyle name="Note 2 2 3 2 4" xfId="1615"/>
    <cellStyle name="Note 2 2 3 3" xfId="436"/>
    <cellStyle name="Note 2 2 3 3 2" xfId="1006"/>
    <cellStyle name="Note 2 2 3 3 2 2" xfId="2299"/>
    <cellStyle name="Note 2 2 3 3 3" xfId="721"/>
    <cellStyle name="Note 2 2 3 3 3 2" xfId="2014"/>
    <cellStyle name="Note 2 2 3 3 4" xfId="1729"/>
    <cellStyle name="Note 2 2 3 4" xfId="208"/>
    <cellStyle name="Note 2 2 3 4 2" xfId="816"/>
    <cellStyle name="Note 2 2 3 4 2 2" xfId="2109"/>
    <cellStyle name="Note 2 2 3 4 3" xfId="1501"/>
    <cellStyle name="Note 2 2 3 5" xfId="531"/>
    <cellStyle name="Note 2 2 3 5 2" xfId="1824"/>
    <cellStyle name="Note 2 2 3 6" xfId="1387"/>
    <cellStyle name="Note 2 2 4" xfId="113"/>
    <cellStyle name="Note 2 2 4 2" xfId="341"/>
    <cellStyle name="Note 2 2 4 2 2" xfId="930"/>
    <cellStyle name="Note 2 2 4 2 2 2" xfId="2223"/>
    <cellStyle name="Note 2 2 4 2 3" xfId="645"/>
    <cellStyle name="Note 2 2 4 2 3 2" xfId="1938"/>
    <cellStyle name="Note 2 2 4 2 4" xfId="1634"/>
    <cellStyle name="Note 2 2 4 3" xfId="455"/>
    <cellStyle name="Note 2 2 4 3 2" xfId="1025"/>
    <cellStyle name="Note 2 2 4 3 2 2" xfId="2318"/>
    <cellStyle name="Note 2 2 4 3 3" xfId="740"/>
    <cellStyle name="Note 2 2 4 3 3 2" xfId="2033"/>
    <cellStyle name="Note 2 2 4 3 4" xfId="1748"/>
    <cellStyle name="Note 2 2 4 4" xfId="227"/>
    <cellStyle name="Note 2 2 4 4 2" xfId="835"/>
    <cellStyle name="Note 2 2 4 4 2 2" xfId="2128"/>
    <cellStyle name="Note 2 2 4 4 3" xfId="1520"/>
    <cellStyle name="Note 2 2 4 5" xfId="550"/>
    <cellStyle name="Note 2 2 4 5 2" xfId="1843"/>
    <cellStyle name="Note 2 2 4 6" xfId="1406"/>
    <cellStyle name="Note 2 2 5" xfId="132"/>
    <cellStyle name="Note 2 2 5 2" xfId="360"/>
    <cellStyle name="Note 2 2 5 2 2" xfId="949"/>
    <cellStyle name="Note 2 2 5 2 2 2" xfId="2242"/>
    <cellStyle name="Note 2 2 5 2 3" xfId="664"/>
    <cellStyle name="Note 2 2 5 2 3 2" xfId="1957"/>
    <cellStyle name="Note 2 2 5 2 4" xfId="1653"/>
    <cellStyle name="Note 2 2 5 3" xfId="474"/>
    <cellStyle name="Note 2 2 5 3 2" xfId="1044"/>
    <cellStyle name="Note 2 2 5 3 2 2" xfId="2337"/>
    <cellStyle name="Note 2 2 5 3 3" xfId="759"/>
    <cellStyle name="Note 2 2 5 3 3 2" xfId="2052"/>
    <cellStyle name="Note 2 2 5 3 4" xfId="1767"/>
    <cellStyle name="Note 2 2 5 4" xfId="246"/>
    <cellStyle name="Note 2 2 5 4 2" xfId="854"/>
    <cellStyle name="Note 2 2 5 4 2 2" xfId="2147"/>
    <cellStyle name="Note 2 2 5 4 3" xfId="1539"/>
    <cellStyle name="Note 2 2 5 5" xfId="569"/>
    <cellStyle name="Note 2 2 5 5 2" xfId="1862"/>
    <cellStyle name="Note 2 2 5 6" xfId="1425"/>
    <cellStyle name="Note 2 2 6" xfId="151"/>
    <cellStyle name="Note 2 2 6 2" xfId="379"/>
    <cellStyle name="Note 2 2 6 2 2" xfId="968"/>
    <cellStyle name="Note 2 2 6 2 2 2" xfId="2261"/>
    <cellStyle name="Note 2 2 6 2 3" xfId="683"/>
    <cellStyle name="Note 2 2 6 2 3 2" xfId="1976"/>
    <cellStyle name="Note 2 2 6 2 4" xfId="1672"/>
    <cellStyle name="Note 2 2 6 3" xfId="493"/>
    <cellStyle name="Note 2 2 6 3 2" xfId="1063"/>
    <cellStyle name="Note 2 2 6 3 2 2" xfId="2356"/>
    <cellStyle name="Note 2 2 6 3 3" xfId="778"/>
    <cellStyle name="Note 2 2 6 3 3 2" xfId="2071"/>
    <cellStyle name="Note 2 2 6 3 4" xfId="1786"/>
    <cellStyle name="Note 2 2 6 4" xfId="265"/>
    <cellStyle name="Note 2 2 6 4 2" xfId="873"/>
    <cellStyle name="Note 2 2 6 4 2 2" xfId="2166"/>
    <cellStyle name="Note 2 2 6 4 3" xfId="1558"/>
    <cellStyle name="Note 2 2 6 5" xfId="588"/>
    <cellStyle name="Note 2 2 6 5 2" xfId="1881"/>
    <cellStyle name="Note 2 2 6 6" xfId="1444"/>
    <cellStyle name="Note 2 2 7" xfId="284"/>
    <cellStyle name="Note 2 2 7 2" xfId="398"/>
    <cellStyle name="Note 2 2 7 2 2" xfId="892"/>
    <cellStyle name="Note 2 2 7 2 2 2" xfId="2185"/>
    <cellStyle name="Note 2 2 7 2 3" xfId="1691"/>
    <cellStyle name="Note 2 2 7 3" xfId="607"/>
    <cellStyle name="Note 2 2 7 3 2" xfId="1900"/>
    <cellStyle name="Note 2 2 7 4" xfId="1577"/>
    <cellStyle name="Note 2 2 8" xfId="303"/>
    <cellStyle name="Note 2 2 8 2" xfId="987"/>
    <cellStyle name="Note 2 2 8 2 2" xfId="2280"/>
    <cellStyle name="Note 2 2 8 3" xfId="702"/>
    <cellStyle name="Note 2 2 8 3 2" xfId="1995"/>
    <cellStyle name="Note 2 2 8 4" xfId="1596"/>
    <cellStyle name="Note 2 2 9" xfId="417"/>
    <cellStyle name="Note 2 2 9 2" xfId="797"/>
    <cellStyle name="Note 2 2 9 2 2" xfId="2090"/>
    <cellStyle name="Note 2 2 9 3" xfId="1710"/>
    <cellStyle name="Note 2 3" xfId="76"/>
    <cellStyle name="Note 2 3 10" xfId="176"/>
    <cellStyle name="Note 2 3 10 2" xfId="1469"/>
    <cellStyle name="Note 2 3 11" xfId="518"/>
    <cellStyle name="Note 2 3 11 2" xfId="1811"/>
    <cellStyle name="Note 2 3 12" xfId="1374"/>
    <cellStyle name="Note 2 3 2" xfId="100"/>
    <cellStyle name="Note 2 3 2 2" xfId="328"/>
    <cellStyle name="Note 2 3 2 2 2" xfId="917"/>
    <cellStyle name="Note 2 3 2 2 2 2" xfId="2210"/>
    <cellStyle name="Note 2 3 2 2 3" xfId="632"/>
    <cellStyle name="Note 2 3 2 2 3 2" xfId="1925"/>
    <cellStyle name="Note 2 3 2 2 4" xfId="1621"/>
    <cellStyle name="Note 2 3 2 3" xfId="442"/>
    <cellStyle name="Note 2 3 2 3 2" xfId="1012"/>
    <cellStyle name="Note 2 3 2 3 2 2" xfId="2305"/>
    <cellStyle name="Note 2 3 2 3 3" xfId="727"/>
    <cellStyle name="Note 2 3 2 3 3 2" xfId="2020"/>
    <cellStyle name="Note 2 3 2 3 4" xfId="1735"/>
    <cellStyle name="Note 2 3 2 4" xfId="214"/>
    <cellStyle name="Note 2 3 2 4 2" xfId="822"/>
    <cellStyle name="Note 2 3 2 4 2 2" xfId="2115"/>
    <cellStyle name="Note 2 3 2 4 3" xfId="1507"/>
    <cellStyle name="Note 2 3 2 5" xfId="537"/>
    <cellStyle name="Note 2 3 2 5 2" xfId="1830"/>
    <cellStyle name="Note 2 3 2 6" xfId="1393"/>
    <cellStyle name="Note 2 3 3" xfId="119"/>
    <cellStyle name="Note 2 3 3 2" xfId="347"/>
    <cellStyle name="Note 2 3 3 2 2" xfId="936"/>
    <cellStyle name="Note 2 3 3 2 2 2" xfId="2229"/>
    <cellStyle name="Note 2 3 3 2 3" xfId="651"/>
    <cellStyle name="Note 2 3 3 2 3 2" xfId="1944"/>
    <cellStyle name="Note 2 3 3 2 4" xfId="1640"/>
    <cellStyle name="Note 2 3 3 3" xfId="461"/>
    <cellStyle name="Note 2 3 3 3 2" xfId="1031"/>
    <cellStyle name="Note 2 3 3 3 2 2" xfId="2324"/>
    <cellStyle name="Note 2 3 3 3 3" xfId="746"/>
    <cellStyle name="Note 2 3 3 3 3 2" xfId="2039"/>
    <cellStyle name="Note 2 3 3 3 4" xfId="1754"/>
    <cellStyle name="Note 2 3 3 4" xfId="233"/>
    <cellStyle name="Note 2 3 3 4 2" xfId="841"/>
    <cellStyle name="Note 2 3 3 4 2 2" xfId="2134"/>
    <cellStyle name="Note 2 3 3 4 3" xfId="1526"/>
    <cellStyle name="Note 2 3 3 5" xfId="556"/>
    <cellStyle name="Note 2 3 3 5 2" xfId="1849"/>
    <cellStyle name="Note 2 3 3 6" xfId="1412"/>
    <cellStyle name="Note 2 3 4" xfId="138"/>
    <cellStyle name="Note 2 3 4 2" xfId="366"/>
    <cellStyle name="Note 2 3 4 2 2" xfId="955"/>
    <cellStyle name="Note 2 3 4 2 2 2" xfId="2248"/>
    <cellStyle name="Note 2 3 4 2 3" xfId="670"/>
    <cellStyle name="Note 2 3 4 2 3 2" xfId="1963"/>
    <cellStyle name="Note 2 3 4 2 4" xfId="1659"/>
    <cellStyle name="Note 2 3 4 3" xfId="480"/>
    <cellStyle name="Note 2 3 4 3 2" xfId="1050"/>
    <cellStyle name="Note 2 3 4 3 2 2" xfId="2343"/>
    <cellStyle name="Note 2 3 4 3 3" xfId="765"/>
    <cellStyle name="Note 2 3 4 3 3 2" xfId="2058"/>
    <cellStyle name="Note 2 3 4 3 4" xfId="1773"/>
    <cellStyle name="Note 2 3 4 4" xfId="252"/>
    <cellStyle name="Note 2 3 4 4 2" xfId="860"/>
    <cellStyle name="Note 2 3 4 4 2 2" xfId="2153"/>
    <cellStyle name="Note 2 3 4 4 3" xfId="1545"/>
    <cellStyle name="Note 2 3 4 5" xfId="575"/>
    <cellStyle name="Note 2 3 4 5 2" xfId="1868"/>
    <cellStyle name="Note 2 3 4 6" xfId="1431"/>
    <cellStyle name="Note 2 3 5" xfId="157"/>
    <cellStyle name="Note 2 3 5 2" xfId="385"/>
    <cellStyle name="Note 2 3 5 2 2" xfId="974"/>
    <cellStyle name="Note 2 3 5 2 2 2" xfId="2267"/>
    <cellStyle name="Note 2 3 5 2 3" xfId="689"/>
    <cellStyle name="Note 2 3 5 2 3 2" xfId="1982"/>
    <cellStyle name="Note 2 3 5 2 4" xfId="1678"/>
    <cellStyle name="Note 2 3 5 3" xfId="499"/>
    <cellStyle name="Note 2 3 5 3 2" xfId="1069"/>
    <cellStyle name="Note 2 3 5 3 2 2" xfId="2362"/>
    <cellStyle name="Note 2 3 5 3 3" xfId="784"/>
    <cellStyle name="Note 2 3 5 3 3 2" xfId="2077"/>
    <cellStyle name="Note 2 3 5 3 4" xfId="1792"/>
    <cellStyle name="Note 2 3 5 4" xfId="271"/>
    <cellStyle name="Note 2 3 5 4 2" xfId="879"/>
    <cellStyle name="Note 2 3 5 4 2 2" xfId="2172"/>
    <cellStyle name="Note 2 3 5 4 3" xfId="1564"/>
    <cellStyle name="Note 2 3 5 5" xfId="594"/>
    <cellStyle name="Note 2 3 5 5 2" xfId="1887"/>
    <cellStyle name="Note 2 3 5 6" xfId="1450"/>
    <cellStyle name="Note 2 3 6" xfId="290"/>
    <cellStyle name="Note 2 3 6 2" xfId="404"/>
    <cellStyle name="Note 2 3 6 2 2" xfId="898"/>
    <cellStyle name="Note 2 3 6 2 2 2" xfId="2191"/>
    <cellStyle name="Note 2 3 6 2 3" xfId="1697"/>
    <cellStyle name="Note 2 3 6 3" xfId="613"/>
    <cellStyle name="Note 2 3 6 3 2" xfId="1906"/>
    <cellStyle name="Note 2 3 6 4" xfId="1583"/>
    <cellStyle name="Note 2 3 7" xfId="309"/>
    <cellStyle name="Note 2 3 7 2" xfId="993"/>
    <cellStyle name="Note 2 3 7 2 2" xfId="2286"/>
    <cellStyle name="Note 2 3 7 3" xfId="708"/>
    <cellStyle name="Note 2 3 7 3 2" xfId="2001"/>
    <cellStyle name="Note 2 3 7 4" xfId="1602"/>
    <cellStyle name="Note 2 3 8" xfId="423"/>
    <cellStyle name="Note 2 3 8 2" xfId="803"/>
    <cellStyle name="Note 2 3 8 2 2" xfId="2096"/>
    <cellStyle name="Note 2 3 8 3" xfId="1716"/>
    <cellStyle name="Note 2 3 9" xfId="195"/>
    <cellStyle name="Note 2 3 9 2" xfId="1488"/>
    <cellStyle name="Note 2 4" xfId="90"/>
    <cellStyle name="Note 2 4 2" xfId="318"/>
    <cellStyle name="Note 2 4 2 2" xfId="907"/>
    <cellStyle name="Note 2 4 2 2 2" xfId="2200"/>
    <cellStyle name="Note 2 4 2 3" xfId="622"/>
    <cellStyle name="Note 2 4 2 3 2" xfId="1915"/>
    <cellStyle name="Note 2 4 2 4" xfId="1611"/>
    <cellStyle name="Note 2 4 3" xfId="432"/>
    <cellStyle name="Note 2 4 3 2" xfId="1002"/>
    <cellStyle name="Note 2 4 3 2 2" xfId="2295"/>
    <cellStyle name="Note 2 4 3 3" xfId="717"/>
    <cellStyle name="Note 2 4 3 3 2" xfId="2010"/>
    <cellStyle name="Note 2 4 3 4" xfId="1725"/>
    <cellStyle name="Note 2 4 4" xfId="204"/>
    <cellStyle name="Note 2 4 4 2" xfId="812"/>
    <cellStyle name="Note 2 4 4 2 2" xfId="2105"/>
    <cellStyle name="Note 2 4 4 3" xfId="1497"/>
    <cellStyle name="Note 2 4 5" xfId="527"/>
    <cellStyle name="Note 2 4 5 2" xfId="1820"/>
    <cellStyle name="Note 2 4 6" xfId="1383"/>
    <cellStyle name="Note 2 5" xfId="109"/>
    <cellStyle name="Note 2 5 2" xfId="337"/>
    <cellStyle name="Note 2 5 2 2" xfId="926"/>
    <cellStyle name="Note 2 5 2 2 2" xfId="2219"/>
    <cellStyle name="Note 2 5 2 3" xfId="641"/>
    <cellStyle name="Note 2 5 2 3 2" xfId="1934"/>
    <cellStyle name="Note 2 5 2 4" xfId="1630"/>
    <cellStyle name="Note 2 5 3" xfId="451"/>
    <cellStyle name="Note 2 5 3 2" xfId="1021"/>
    <cellStyle name="Note 2 5 3 2 2" xfId="2314"/>
    <cellStyle name="Note 2 5 3 3" xfId="736"/>
    <cellStyle name="Note 2 5 3 3 2" xfId="2029"/>
    <cellStyle name="Note 2 5 3 4" xfId="1744"/>
    <cellStyle name="Note 2 5 4" xfId="223"/>
    <cellStyle name="Note 2 5 4 2" xfId="831"/>
    <cellStyle name="Note 2 5 4 2 2" xfId="2124"/>
    <cellStyle name="Note 2 5 4 3" xfId="1516"/>
    <cellStyle name="Note 2 5 5" xfId="546"/>
    <cellStyle name="Note 2 5 5 2" xfId="1839"/>
    <cellStyle name="Note 2 5 6" xfId="1402"/>
    <cellStyle name="Note 2 6" xfId="128"/>
    <cellStyle name="Note 2 6 2" xfId="356"/>
    <cellStyle name="Note 2 6 2 2" xfId="945"/>
    <cellStyle name="Note 2 6 2 2 2" xfId="2238"/>
    <cellStyle name="Note 2 6 2 3" xfId="660"/>
    <cellStyle name="Note 2 6 2 3 2" xfId="1953"/>
    <cellStyle name="Note 2 6 2 4" xfId="1649"/>
    <cellStyle name="Note 2 6 3" xfId="470"/>
    <cellStyle name="Note 2 6 3 2" xfId="1040"/>
    <cellStyle name="Note 2 6 3 2 2" xfId="2333"/>
    <cellStyle name="Note 2 6 3 3" xfId="755"/>
    <cellStyle name="Note 2 6 3 3 2" xfId="2048"/>
    <cellStyle name="Note 2 6 3 4" xfId="1763"/>
    <cellStyle name="Note 2 6 4" xfId="242"/>
    <cellStyle name="Note 2 6 4 2" xfId="850"/>
    <cellStyle name="Note 2 6 4 2 2" xfId="2143"/>
    <cellStyle name="Note 2 6 4 3" xfId="1535"/>
    <cellStyle name="Note 2 6 5" xfId="565"/>
    <cellStyle name="Note 2 6 5 2" xfId="1858"/>
    <cellStyle name="Note 2 6 6" xfId="1421"/>
    <cellStyle name="Note 2 7" xfId="147"/>
    <cellStyle name="Note 2 7 2" xfId="375"/>
    <cellStyle name="Note 2 7 2 2" xfId="964"/>
    <cellStyle name="Note 2 7 2 2 2" xfId="2257"/>
    <cellStyle name="Note 2 7 2 3" xfId="679"/>
    <cellStyle name="Note 2 7 2 3 2" xfId="1972"/>
    <cellStyle name="Note 2 7 2 4" xfId="1668"/>
    <cellStyle name="Note 2 7 3" xfId="489"/>
    <cellStyle name="Note 2 7 3 2" xfId="1059"/>
    <cellStyle name="Note 2 7 3 2 2" xfId="2352"/>
    <cellStyle name="Note 2 7 3 3" xfId="774"/>
    <cellStyle name="Note 2 7 3 3 2" xfId="2067"/>
    <cellStyle name="Note 2 7 3 4" xfId="1782"/>
    <cellStyle name="Note 2 7 4" xfId="261"/>
    <cellStyle name="Note 2 7 4 2" xfId="869"/>
    <cellStyle name="Note 2 7 4 2 2" xfId="2162"/>
    <cellStyle name="Note 2 7 4 3" xfId="1554"/>
    <cellStyle name="Note 2 7 5" xfId="584"/>
    <cellStyle name="Note 2 7 5 2" xfId="1877"/>
    <cellStyle name="Note 2 7 6" xfId="1440"/>
    <cellStyle name="Note 2 8" xfId="280"/>
    <cellStyle name="Note 2 8 2" xfId="394"/>
    <cellStyle name="Note 2 8 2 2" xfId="888"/>
    <cellStyle name="Note 2 8 2 2 2" xfId="2181"/>
    <cellStyle name="Note 2 8 2 3" xfId="1687"/>
    <cellStyle name="Note 2 8 3" xfId="603"/>
    <cellStyle name="Note 2 8 3 2" xfId="1896"/>
    <cellStyle name="Note 2 8 4" xfId="1573"/>
    <cellStyle name="Note 2 9" xfId="299"/>
    <cellStyle name="Note 2 9 2" xfId="983"/>
    <cellStyle name="Note 2 9 2 2" xfId="2276"/>
    <cellStyle name="Note 2 9 3" xfId="698"/>
    <cellStyle name="Note 2 9 3 2" xfId="1991"/>
    <cellStyle name="Note 2 9 4" xfId="1592"/>
    <cellStyle name="Percent" xfId="2800" builtinId="5"/>
    <cellStyle name="Percent 2" xfId="64"/>
    <cellStyle name="Percent 2 10" xfId="190"/>
    <cellStyle name="Percent 2 10 2" xfId="1483"/>
    <cellStyle name="Percent 2 11" xfId="171"/>
    <cellStyle name="Percent 2 11 2" xfId="1464"/>
    <cellStyle name="Percent 2 12" xfId="513"/>
    <cellStyle name="Percent 2 12 2" xfId="1806"/>
    <cellStyle name="Percent 2 13" xfId="1086"/>
    <cellStyle name="Percent 2 13 2" xfId="2374"/>
    <cellStyle name="Percent 2 14" xfId="1369"/>
    <cellStyle name="Percent 2 2" xfId="86"/>
    <cellStyle name="Percent 2 2 10" xfId="181"/>
    <cellStyle name="Percent 2 2 10 2" xfId="1474"/>
    <cellStyle name="Percent 2 2 11" xfId="523"/>
    <cellStyle name="Percent 2 2 11 2" xfId="1816"/>
    <cellStyle name="Percent 2 2 12" xfId="1379"/>
    <cellStyle name="Percent 2 2 2" xfId="105"/>
    <cellStyle name="Percent 2 2 2 2" xfId="333"/>
    <cellStyle name="Percent 2 2 2 2 2" xfId="922"/>
    <cellStyle name="Percent 2 2 2 2 2 2" xfId="2215"/>
    <cellStyle name="Percent 2 2 2 2 3" xfId="637"/>
    <cellStyle name="Percent 2 2 2 2 3 2" xfId="1930"/>
    <cellStyle name="Percent 2 2 2 2 4" xfId="1626"/>
    <cellStyle name="Percent 2 2 2 3" xfId="447"/>
    <cellStyle name="Percent 2 2 2 3 2" xfId="1017"/>
    <cellStyle name="Percent 2 2 2 3 2 2" xfId="2310"/>
    <cellStyle name="Percent 2 2 2 3 3" xfId="732"/>
    <cellStyle name="Percent 2 2 2 3 3 2" xfId="2025"/>
    <cellStyle name="Percent 2 2 2 3 4" xfId="1740"/>
    <cellStyle name="Percent 2 2 2 4" xfId="219"/>
    <cellStyle name="Percent 2 2 2 4 2" xfId="827"/>
    <cellStyle name="Percent 2 2 2 4 2 2" xfId="2120"/>
    <cellStyle name="Percent 2 2 2 4 3" xfId="1512"/>
    <cellStyle name="Percent 2 2 2 5" xfId="542"/>
    <cellStyle name="Percent 2 2 2 5 2" xfId="1835"/>
    <cellStyle name="Percent 2 2 2 6" xfId="1398"/>
    <cellStyle name="Percent 2 2 3" xfId="124"/>
    <cellStyle name="Percent 2 2 3 2" xfId="352"/>
    <cellStyle name="Percent 2 2 3 2 2" xfId="941"/>
    <cellStyle name="Percent 2 2 3 2 2 2" xfId="2234"/>
    <cellStyle name="Percent 2 2 3 2 3" xfId="656"/>
    <cellStyle name="Percent 2 2 3 2 3 2" xfId="1949"/>
    <cellStyle name="Percent 2 2 3 2 4" xfId="1645"/>
    <cellStyle name="Percent 2 2 3 3" xfId="466"/>
    <cellStyle name="Percent 2 2 3 3 2" xfId="1036"/>
    <cellStyle name="Percent 2 2 3 3 2 2" xfId="2329"/>
    <cellStyle name="Percent 2 2 3 3 3" xfId="751"/>
    <cellStyle name="Percent 2 2 3 3 3 2" xfId="2044"/>
    <cellStyle name="Percent 2 2 3 3 4" xfId="1759"/>
    <cellStyle name="Percent 2 2 3 4" xfId="238"/>
    <cellStyle name="Percent 2 2 3 4 2" xfId="846"/>
    <cellStyle name="Percent 2 2 3 4 2 2" xfId="2139"/>
    <cellStyle name="Percent 2 2 3 4 3" xfId="1531"/>
    <cellStyle name="Percent 2 2 3 5" xfId="561"/>
    <cellStyle name="Percent 2 2 3 5 2" xfId="1854"/>
    <cellStyle name="Percent 2 2 3 6" xfId="1417"/>
    <cellStyle name="Percent 2 2 4" xfId="143"/>
    <cellStyle name="Percent 2 2 4 2" xfId="371"/>
    <cellStyle name="Percent 2 2 4 2 2" xfId="960"/>
    <cellStyle name="Percent 2 2 4 2 2 2" xfId="2253"/>
    <cellStyle name="Percent 2 2 4 2 3" xfId="675"/>
    <cellStyle name="Percent 2 2 4 2 3 2" xfId="1968"/>
    <cellStyle name="Percent 2 2 4 2 4" xfId="1664"/>
    <cellStyle name="Percent 2 2 4 3" xfId="485"/>
    <cellStyle name="Percent 2 2 4 3 2" xfId="1055"/>
    <cellStyle name="Percent 2 2 4 3 2 2" xfId="2348"/>
    <cellStyle name="Percent 2 2 4 3 3" xfId="770"/>
    <cellStyle name="Percent 2 2 4 3 3 2" xfId="2063"/>
    <cellStyle name="Percent 2 2 4 3 4" xfId="1778"/>
    <cellStyle name="Percent 2 2 4 4" xfId="257"/>
    <cellStyle name="Percent 2 2 4 4 2" xfId="865"/>
    <cellStyle name="Percent 2 2 4 4 2 2" xfId="2158"/>
    <cellStyle name="Percent 2 2 4 4 3" xfId="1550"/>
    <cellStyle name="Percent 2 2 4 5" xfId="580"/>
    <cellStyle name="Percent 2 2 4 5 2" xfId="1873"/>
    <cellStyle name="Percent 2 2 4 6" xfId="1436"/>
    <cellStyle name="Percent 2 2 5" xfId="162"/>
    <cellStyle name="Percent 2 2 5 2" xfId="390"/>
    <cellStyle name="Percent 2 2 5 2 2" xfId="979"/>
    <cellStyle name="Percent 2 2 5 2 2 2" xfId="2272"/>
    <cellStyle name="Percent 2 2 5 2 3" xfId="694"/>
    <cellStyle name="Percent 2 2 5 2 3 2" xfId="1987"/>
    <cellStyle name="Percent 2 2 5 2 4" xfId="1683"/>
    <cellStyle name="Percent 2 2 5 3" xfId="504"/>
    <cellStyle name="Percent 2 2 5 3 2" xfId="1074"/>
    <cellStyle name="Percent 2 2 5 3 2 2" xfId="2367"/>
    <cellStyle name="Percent 2 2 5 3 3" xfId="789"/>
    <cellStyle name="Percent 2 2 5 3 3 2" xfId="2082"/>
    <cellStyle name="Percent 2 2 5 3 4" xfId="1797"/>
    <cellStyle name="Percent 2 2 5 4" xfId="276"/>
    <cellStyle name="Percent 2 2 5 4 2" xfId="884"/>
    <cellStyle name="Percent 2 2 5 4 2 2" xfId="2177"/>
    <cellStyle name="Percent 2 2 5 4 3" xfId="1569"/>
    <cellStyle name="Percent 2 2 5 5" xfId="599"/>
    <cellStyle name="Percent 2 2 5 5 2" xfId="1892"/>
    <cellStyle name="Percent 2 2 5 6" xfId="1455"/>
    <cellStyle name="Percent 2 2 6" xfId="295"/>
    <cellStyle name="Percent 2 2 6 2" xfId="409"/>
    <cellStyle name="Percent 2 2 6 2 2" xfId="903"/>
    <cellStyle name="Percent 2 2 6 2 2 2" xfId="2196"/>
    <cellStyle name="Percent 2 2 6 2 3" xfId="1702"/>
    <cellStyle name="Percent 2 2 6 3" xfId="618"/>
    <cellStyle name="Percent 2 2 6 3 2" xfId="1911"/>
    <cellStyle name="Percent 2 2 6 4" xfId="1588"/>
    <cellStyle name="Percent 2 2 7" xfId="314"/>
    <cellStyle name="Percent 2 2 7 2" xfId="998"/>
    <cellStyle name="Percent 2 2 7 2 2" xfId="2291"/>
    <cellStyle name="Percent 2 2 7 3" xfId="713"/>
    <cellStyle name="Percent 2 2 7 3 2" xfId="2006"/>
    <cellStyle name="Percent 2 2 7 4" xfId="1607"/>
    <cellStyle name="Percent 2 2 8" xfId="428"/>
    <cellStyle name="Percent 2 2 8 2" xfId="808"/>
    <cellStyle name="Percent 2 2 8 2 2" xfId="2101"/>
    <cellStyle name="Percent 2 2 8 3" xfId="1721"/>
    <cellStyle name="Percent 2 2 9" xfId="200"/>
    <cellStyle name="Percent 2 2 9 2" xfId="1493"/>
    <cellStyle name="Percent 2 3" xfId="95"/>
    <cellStyle name="Percent 2 3 2" xfId="323"/>
    <cellStyle name="Percent 2 3 2 2" xfId="912"/>
    <cellStyle name="Percent 2 3 2 2 2" xfId="2205"/>
    <cellStyle name="Percent 2 3 2 3" xfId="627"/>
    <cellStyle name="Percent 2 3 2 3 2" xfId="1920"/>
    <cellStyle name="Percent 2 3 2 4" xfId="1616"/>
    <cellStyle name="Percent 2 3 3" xfId="437"/>
    <cellStyle name="Percent 2 3 3 2" xfId="1007"/>
    <cellStyle name="Percent 2 3 3 2 2" xfId="2300"/>
    <cellStyle name="Percent 2 3 3 3" xfId="722"/>
    <cellStyle name="Percent 2 3 3 3 2" xfId="2015"/>
    <cellStyle name="Percent 2 3 3 4" xfId="1730"/>
    <cellStyle name="Percent 2 3 4" xfId="209"/>
    <cellStyle name="Percent 2 3 4 2" xfId="817"/>
    <cellStyle name="Percent 2 3 4 2 2" xfId="2110"/>
    <cellStyle name="Percent 2 3 4 3" xfId="1502"/>
    <cellStyle name="Percent 2 3 5" xfId="532"/>
    <cellStyle name="Percent 2 3 5 2" xfId="1825"/>
    <cellStyle name="Percent 2 3 6" xfId="1388"/>
    <cellStyle name="Percent 2 4" xfId="114"/>
    <cellStyle name="Percent 2 4 2" xfId="342"/>
    <cellStyle name="Percent 2 4 2 2" xfId="931"/>
    <cellStyle name="Percent 2 4 2 2 2" xfId="2224"/>
    <cellStyle name="Percent 2 4 2 3" xfId="646"/>
    <cellStyle name="Percent 2 4 2 3 2" xfId="1939"/>
    <cellStyle name="Percent 2 4 2 4" xfId="1635"/>
    <cellStyle name="Percent 2 4 3" xfId="456"/>
    <cellStyle name="Percent 2 4 3 2" xfId="1026"/>
    <cellStyle name="Percent 2 4 3 2 2" xfId="2319"/>
    <cellStyle name="Percent 2 4 3 3" xfId="741"/>
    <cellStyle name="Percent 2 4 3 3 2" xfId="2034"/>
    <cellStyle name="Percent 2 4 3 4" xfId="1749"/>
    <cellStyle name="Percent 2 4 4" xfId="228"/>
    <cellStyle name="Percent 2 4 4 2" xfId="836"/>
    <cellStyle name="Percent 2 4 4 2 2" xfId="2129"/>
    <cellStyle name="Percent 2 4 4 3" xfId="1521"/>
    <cellStyle name="Percent 2 4 5" xfId="551"/>
    <cellStyle name="Percent 2 4 5 2" xfId="1844"/>
    <cellStyle name="Percent 2 4 6" xfId="1407"/>
    <cellStyle name="Percent 2 5" xfId="133"/>
    <cellStyle name="Percent 2 5 2" xfId="361"/>
    <cellStyle name="Percent 2 5 2 2" xfId="950"/>
    <cellStyle name="Percent 2 5 2 2 2" xfId="2243"/>
    <cellStyle name="Percent 2 5 2 3" xfId="665"/>
    <cellStyle name="Percent 2 5 2 3 2" xfId="1958"/>
    <cellStyle name="Percent 2 5 2 4" xfId="1654"/>
    <cellStyle name="Percent 2 5 3" xfId="475"/>
    <cellStyle name="Percent 2 5 3 2" xfId="1045"/>
    <cellStyle name="Percent 2 5 3 2 2" xfId="2338"/>
    <cellStyle name="Percent 2 5 3 3" xfId="760"/>
    <cellStyle name="Percent 2 5 3 3 2" xfId="2053"/>
    <cellStyle name="Percent 2 5 3 4" xfId="1768"/>
    <cellStyle name="Percent 2 5 4" xfId="247"/>
    <cellStyle name="Percent 2 5 4 2" xfId="855"/>
    <cellStyle name="Percent 2 5 4 2 2" xfId="2148"/>
    <cellStyle name="Percent 2 5 4 3" xfId="1540"/>
    <cellStyle name="Percent 2 5 5" xfId="570"/>
    <cellStyle name="Percent 2 5 5 2" xfId="1863"/>
    <cellStyle name="Percent 2 5 6" xfId="1426"/>
    <cellStyle name="Percent 2 6" xfId="152"/>
    <cellStyle name="Percent 2 6 2" xfId="380"/>
    <cellStyle name="Percent 2 6 2 2" xfId="969"/>
    <cellStyle name="Percent 2 6 2 2 2" xfId="2262"/>
    <cellStyle name="Percent 2 6 2 3" xfId="684"/>
    <cellStyle name="Percent 2 6 2 3 2" xfId="1977"/>
    <cellStyle name="Percent 2 6 2 4" xfId="1673"/>
    <cellStyle name="Percent 2 6 3" xfId="494"/>
    <cellStyle name="Percent 2 6 3 2" xfId="1064"/>
    <cellStyle name="Percent 2 6 3 2 2" xfId="2357"/>
    <cellStyle name="Percent 2 6 3 3" xfId="779"/>
    <cellStyle name="Percent 2 6 3 3 2" xfId="2072"/>
    <cellStyle name="Percent 2 6 3 4" xfId="1787"/>
    <cellStyle name="Percent 2 6 4" xfId="266"/>
    <cellStyle name="Percent 2 6 4 2" xfId="874"/>
    <cellStyle name="Percent 2 6 4 2 2" xfId="2167"/>
    <cellStyle name="Percent 2 6 4 3" xfId="1559"/>
    <cellStyle name="Percent 2 6 5" xfId="589"/>
    <cellStyle name="Percent 2 6 5 2" xfId="1882"/>
    <cellStyle name="Percent 2 6 6" xfId="1445"/>
    <cellStyle name="Percent 2 7" xfId="285"/>
    <cellStyle name="Percent 2 7 2" xfId="399"/>
    <cellStyle name="Percent 2 7 2 2" xfId="893"/>
    <cellStyle name="Percent 2 7 2 2 2" xfId="2186"/>
    <cellStyle name="Percent 2 7 2 3" xfId="1692"/>
    <cellStyle name="Percent 2 7 3" xfId="608"/>
    <cellStyle name="Percent 2 7 3 2" xfId="1901"/>
    <cellStyle name="Percent 2 7 4" xfId="1578"/>
    <cellStyle name="Percent 2 8" xfId="304"/>
    <cellStyle name="Percent 2 8 2" xfId="988"/>
    <cellStyle name="Percent 2 8 2 2" xfId="2281"/>
    <cellStyle name="Percent 2 8 3" xfId="703"/>
    <cellStyle name="Percent 2 8 3 2" xfId="1996"/>
    <cellStyle name="Percent 2 8 4" xfId="1597"/>
    <cellStyle name="Percent 2 9" xfId="418"/>
    <cellStyle name="Percent 2 9 2" xfId="798"/>
    <cellStyle name="Percent 2 9 2 2" xfId="2091"/>
    <cellStyle name="Percent 2 9 3" xfId="1711"/>
    <cellStyle name="Percent 3" xfId="65"/>
    <cellStyle name="Percent 4" xfId="66"/>
    <cellStyle name="Percent 5" xfId="2793"/>
    <cellStyle name="prozent+" xfId="21"/>
    <cellStyle name="prozent+ 2" xfId="67"/>
    <cellStyle name="Prüfung" xfId="22"/>
    <cellStyle name="Prüfung 2" xfId="41"/>
    <cellStyle name="Prüfung 2 2" xfId="68"/>
    <cellStyle name="Prüfung 2 3" xfId="2752"/>
    <cellStyle name="Prüfung 3" xfId="44"/>
    <cellStyle name="Prüfung 3 2" xfId="46"/>
    <cellStyle name="Prüfung 3 2 2" xfId="81"/>
    <cellStyle name="Prüfung 3 3" xfId="79"/>
    <cellStyle name="Prüfung 4" xfId="40"/>
    <cellStyle name="Prüfung 4 2" xfId="77"/>
    <cellStyle name="Standaard_Blad1" xfId="2753"/>
    <cellStyle name="Standard 2" xfId="2661"/>
    <cellStyle name="Standard_03_EI'99-v1.1" xfId="2754"/>
    <cellStyle name="Style 21" xfId="2755"/>
    <cellStyle name="Style 22" xfId="2756"/>
    <cellStyle name="Style 23" xfId="2757"/>
    <cellStyle name="Style 23 2" xfId="2758"/>
    <cellStyle name="Style 24" xfId="2759"/>
    <cellStyle name="Style 24 2" xfId="2760"/>
    <cellStyle name="Style 25" xfId="2761"/>
    <cellStyle name="Style 25 2" xfId="2762"/>
    <cellStyle name="Style 26" xfId="2763"/>
    <cellStyle name="Style 26 2" xfId="2764"/>
    <cellStyle name="Style 27" xfId="2765"/>
    <cellStyle name="Style 27 2" xfId="2766"/>
    <cellStyle name="Style 28" xfId="2767"/>
    <cellStyle name="Style 28 2" xfId="2768"/>
    <cellStyle name="Style 29" xfId="2769"/>
    <cellStyle name="Style 29 2" xfId="2770"/>
    <cellStyle name="Style 30" xfId="2771"/>
    <cellStyle name="Style 30 2" xfId="2772"/>
    <cellStyle name="Style 31" xfId="2773"/>
    <cellStyle name="Style 31 2" xfId="2774"/>
    <cellStyle name="Style 32" xfId="2775"/>
    <cellStyle name="Style 32 2" xfId="2776"/>
    <cellStyle name="Style 33" xfId="2777"/>
    <cellStyle name="Style 33 2" xfId="2778"/>
    <cellStyle name="Style 34" xfId="2779"/>
    <cellStyle name="Style 35" xfId="2780"/>
    <cellStyle name="Style 36" xfId="2781"/>
    <cellStyle name="text" xfId="23"/>
    <cellStyle name="text 2" xfId="49"/>
    <cellStyle name="text 2 2" xfId="2782"/>
    <cellStyle name="text 2 3" xfId="2783"/>
    <cellStyle name="text 3" xfId="2784"/>
    <cellStyle name="text_CED-XML-v0.6" xfId="2785"/>
    <cellStyle name="Text-Manual" xfId="24"/>
    <cellStyle name="unit" xfId="25"/>
    <cellStyle name="unit 2" xfId="69"/>
    <cellStyle name="Wasser" xfId="26"/>
    <cellStyle name="Wasser 2" xfId="70"/>
    <cellStyle name="Wasseremission" xfId="2786"/>
    <cellStyle name="wissenschaft" xfId="27"/>
    <cellStyle name="wissenschaft+" xfId="28"/>
    <cellStyle name="wissenschaft-Eingabe" xfId="29"/>
    <cellStyle name="wissenschaft-Eingabe 2" xfId="50"/>
    <cellStyle name="wissenschaft-Eingabe 2 2" xfId="2787"/>
    <cellStyle name="wissenschaft-Eingabe 2 3" xfId="2788"/>
    <cellStyle name="wissenschaft-Eingabe 3" xfId="2789"/>
    <cellStyle name="zkh" xfId="30"/>
  </cellStyles>
  <dxfs count="0"/>
  <tableStyles count="0" defaultTableStyle="TableStyleMedium2" defaultPivotStyle="PivotStyleLight16"/>
  <colors>
    <mruColors>
      <color rgb="FFFFFF99"/>
      <color rgb="FF571B7E"/>
      <color rgb="FFC79900"/>
      <color rgb="FF39275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26" Type="http://schemas.openxmlformats.org/officeDocument/2006/relationships/customXml" Target="../customXml/item6.xml"/><Relationship Id="rId3" Type="http://schemas.openxmlformats.org/officeDocument/2006/relationships/worksheet" Target="worksheets/sheet3.xml"/><Relationship Id="rId21" Type="http://schemas.openxmlformats.org/officeDocument/2006/relationships/customXml" Target="../customXml/item1.xml"/><Relationship Id="rId34" Type="http://schemas.openxmlformats.org/officeDocument/2006/relationships/customXml" Target="../customXml/item1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5" Type="http://schemas.openxmlformats.org/officeDocument/2006/relationships/customXml" Target="../customXml/item5.xml"/><Relationship Id="rId33" Type="http://schemas.openxmlformats.org/officeDocument/2006/relationships/customXml" Target="../customXml/item13.xml"/><Relationship Id="rId2" Type="http://schemas.openxmlformats.org/officeDocument/2006/relationships/worksheet" Target="worksheets/sheet2.xml"/><Relationship Id="rId16" Type="http://schemas.openxmlformats.org/officeDocument/2006/relationships/connections" Target="connections.xml"/><Relationship Id="rId20" Type="http://schemas.openxmlformats.org/officeDocument/2006/relationships/calcChain" Target="calcChain.xml"/><Relationship Id="rId29" Type="http://schemas.openxmlformats.org/officeDocument/2006/relationships/customXml" Target="../customXml/item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4.xml"/><Relationship Id="rId32" Type="http://schemas.openxmlformats.org/officeDocument/2006/relationships/customXml" Target="../customXml/item12.xml"/><Relationship Id="rId37" Type="http://schemas.openxmlformats.org/officeDocument/2006/relationships/customXml" Target="../customXml/item17.xml"/><Relationship Id="rId5" Type="http://schemas.openxmlformats.org/officeDocument/2006/relationships/worksheet" Target="worksheets/sheet5.xml"/><Relationship Id="rId15" Type="http://schemas.openxmlformats.org/officeDocument/2006/relationships/theme" Target="theme/theme1.xml"/><Relationship Id="rId23" Type="http://schemas.openxmlformats.org/officeDocument/2006/relationships/customXml" Target="../customXml/item3.xml"/><Relationship Id="rId28" Type="http://schemas.openxmlformats.org/officeDocument/2006/relationships/customXml" Target="../customXml/item8.xml"/><Relationship Id="rId36" Type="http://schemas.openxmlformats.org/officeDocument/2006/relationships/customXml" Target="../customXml/item16.xml"/><Relationship Id="rId10" Type="http://schemas.openxmlformats.org/officeDocument/2006/relationships/worksheet" Target="worksheets/sheet10.xml"/><Relationship Id="rId19" Type="http://schemas.openxmlformats.org/officeDocument/2006/relationships/powerPivotData" Target="model/item.data"/><Relationship Id="rId31" Type="http://schemas.openxmlformats.org/officeDocument/2006/relationships/customXml" Target="../customXml/item1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 Id="rId22" Type="http://schemas.openxmlformats.org/officeDocument/2006/relationships/customXml" Target="../customXml/item2.xml"/><Relationship Id="rId27" Type="http://schemas.openxmlformats.org/officeDocument/2006/relationships/customXml" Target="../customXml/item7.xml"/><Relationship Id="rId30" Type="http://schemas.openxmlformats.org/officeDocument/2006/relationships/customXml" Target="../customXml/item10.xml"/><Relationship Id="rId35" Type="http://schemas.openxmlformats.org/officeDocument/2006/relationships/customXml" Target="../customXml/item15.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wingwers\SharePoint\LCA%20-%20Documents%201\LCA%20Template\FEDLCA_LCI_Template_v1_03.23.16.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Template Insturction"/>
      <sheetName val="General information"/>
      <sheetName val="InputsOutputs"/>
      <sheetName val="Administrative information"/>
      <sheetName val="Modeling and validation"/>
      <sheetName val="Parameters"/>
      <sheetName val="Allocation"/>
      <sheetName val="Costs"/>
      <sheetName val="Actors"/>
      <sheetName val="Sources"/>
      <sheetName val="Calculations"/>
      <sheetName val="All unitgroups"/>
      <sheetName val="ISIC codes"/>
      <sheetName val="dropdowns"/>
      <sheetName val="EPA Flow DQI"/>
      <sheetName val="EPA Process DQI "/>
      <sheetName val="Process Completeness"/>
      <sheetName val="Process Completeness Checklist"/>
      <sheetName val="Codes"/>
      <sheetName val="Code - Locations"/>
      <sheetName val="Track Changes "/>
      <sheetName val="Code - Categories"/>
    </sheetNames>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99"/>
  </sheetPr>
  <dimension ref="B2:B5"/>
  <sheetViews>
    <sheetView showGridLines="0" tabSelected="1" workbookViewId="0"/>
  </sheetViews>
  <sheetFormatPr defaultColWidth="8.85546875" defaultRowHeight="12.75" x14ac:dyDescent="0.2"/>
  <cols>
    <col min="1" max="1" width="3" customWidth="1"/>
    <col min="2" max="2" width="78" customWidth="1"/>
  </cols>
  <sheetData>
    <row r="2" spans="2:2" ht="57" x14ac:dyDescent="0.45">
      <c r="B2" s="6" t="str">
        <f>'General Information'!C3</f>
        <v>Mineral Resource Use Satellite Account for Use with the USEEIOv1.1 Model</v>
      </c>
    </row>
    <row r="3" spans="2:2" ht="28.5" x14ac:dyDescent="0.45">
      <c r="B3" s="7"/>
    </row>
    <row r="5" spans="2:2" ht="15" x14ac:dyDescent="0.25">
      <c r="B5" s="8" t="s">
        <v>1377</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0" tint="-0.499984740745262"/>
  </sheetPr>
  <dimension ref="A1:J394"/>
  <sheetViews>
    <sheetView showGridLines="0" workbookViewId="0">
      <pane ySplit="5" topLeftCell="A6" activePane="bottomLeft" state="frozen"/>
      <selection pane="bottomLeft" activeCell="C6" sqref="C6"/>
    </sheetView>
  </sheetViews>
  <sheetFormatPr defaultColWidth="8.85546875" defaultRowHeight="15.75" x14ac:dyDescent="0.25"/>
  <cols>
    <col min="1" max="1" width="2.42578125" style="83" customWidth="1"/>
    <col min="2" max="2" width="48.85546875" style="83" customWidth="1"/>
    <col min="3" max="3" width="8.42578125" style="83" bestFit="1" customWidth="1"/>
    <col min="4" max="4" width="7.7109375" style="83" bestFit="1" customWidth="1"/>
    <col min="5" max="5" width="20.28515625" style="83" customWidth="1"/>
    <col min="6" max="6" width="24" style="83" bestFit="1" customWidth="1"/>
    <col min="7" max="7" width="20.28515625" style="83" bestFit="1" customWidth="1"/>
    <col min="8" max="8" width="17" style="90" bestFit="1" customWidth="1"/>
    <col min="9" max="9" width="14.7109375" style="193" customWidth="1"/>
  </cols>
  <sheetData>
    <row r="1" spans="1:10" x14ac:dyDescent="0.2">
      <c r="A1" s="16"/>
      <c r="B1" s="16"/>
      <c r="C1" s="50"/>
      <c r="D1" s="16"/>
      <c r="E1" s="16"/>
      <c r="F1" s="16"/>
      <c r="G1" s="16"/>
      <c r="H1" s="16"/>
      <c r="I1" s="190"/>
    </row>
    <row r="2" spans="1:10" ht="28.5" x14ac:dyDescent="0.2">
      <c r="A2" s="16"/>
      <c r="B2" s="256" t="str">
        <f>Contents!B14</f>
        <v>Commodity Output &amp; Imports</v>
      </c>
      <c r="C2" s="256"/>
      <c r="D2" s="256"/>
      <c r="E2" s="256"/>
      <c r="F2" s="256"/>
      <c r="G2" s="256"/>
      <c r="H2" s="16"/>
      <c r="I2" s="190"/>
    </row>
    <row r="3" spans="1:10" ht="67.5" customHeight="1" x14ac:dyDescent="0.2">
      <c r="A3" s="16"/>
      <c r="B3" s="272" t="str">
        <f>Contents!C14</f>
        <v>This table contains the total commodity output and imports from the Bureau of Economic Analysis (BEA). These values are used to normalize mineral production and import amounts to total commodity use for the Use-Based Exchanges. The values are from the 2007 Benchmark Accounts of the U.S. Economy.</v>
      </c>
      <c r="C3" s="272"/>
      <c r="D3" s="272"/>
      <c r="E3" s="272"/>
      <c r="F3" s="180"/>
      <c r="G3" s="29"/>
      <c r="H3" s="29"/>
      <c r="I3" s="190"/>
    </row>
    <row r="4" spans="1:10" ht="13.5" customHeight="1" x14ac:dyDescent="0.2">
      <c r="A4" s="16"/>
      <c r="B4" s="172"/>
      <c r="C4" s="172"/>
      <c r="D4" s="172"/>
      <c r="E4" s="172"/>
      <c r="F4" s="180"/>
      <c r="G4" s="29"/>
      <c r="H4" s="29"/>
      <c r="I4" s="190"/>
    </row>
    <row r="5" spans="1:10" ht="63" customHeight="1" x14ac:dyDescent="0.25">
      <c r="B5" s="174" t="s">
        <v>118</v>
      </c>
      <c r="C5" s="175" t="s">
        <v>1029</v>
      </c>
      <c r="D5" s="174" t="s">
        <v>1030</v>
      </c>
      <c r="E5" s="187" t="s">
        <v>1350</v>
      </c>
      <c r="F5" s="188" t="s">
        <v>1352</v>
      </c>
      <c r="G5" s="187" t="s">
        <v>1348</v>
      </c>
      <c r="H5" s="188" t="s">
        <v>1349</v>
      </c>
      <c r="I5" s="188" t="s">
        <v>1351</v>
      </c>
      <c r="J5" s="187" t="s">
        <v>1354</v>
      </c>
    </row>
    <row r="6" spans="1:10" x14ac:dyDescent="0.25">
      <c r="B6" s="176" t="s">
        <v>534</v>
      </c>
      <c r="C6" s="177" t="s">
        <v>535</v>
      </c>
      <c r="D6" s="178" t="s">
        <v>128</v>
      </c>
      <c r="E6" s="181">
        <f>G6*INDEX('Sector Output'!$M$6:$M$394,MATCH("_"&amp;'Commodity Output &amp; Imports'!$C6,'Sector Output'!$D$6:$D$394,0))/INDEX('Sector Output'!$L$6:$L$394,MATCH("_"&amp;'Commodity Output &amp; Imports'!$C6,'Sector Output'!$D$6:$D$394,0))</f>
        <v>40092.116439007819</v>
      </c>
      <c r="F6" s="181">
        <f>(I6+H6)*INDEX('Sector Output'!$M$6:$M$394,MATCH("_"&amp;'Commodity Output &amp; Imports'!$C6,'Sector Output'!$D$6:$D$394,0))/INDEX('Sector Output'!$L$6:$L$394,MATCH("_"&amp;'Commodity Output &amp; Imports'!$C6,'Sector Output'!$D$6:$D$394,0))</f>
        <v>1162.4487801563032</v>
      </c>
      <c r="G6" s="179">
        <v>21073</v>
      </c>
      <c r="H6" s="179">
        <v>611</v>
      </c>
      <c r="I6" s="191">
        <v>0</v>
      </c>
      <c r="J6" s="240">
        <f>F6/SUM(E6:F6)</f>
        <v>2.8177458033573143E-2</v>
      </c>
    </row>
    <row r="7" spans="1:10" x14ac:dyDescent="0.25">
      <c r="B7" s="176" t="s">
        <v>536</v>
      </c>
      <c r="C7" s="177" t="s">
        <v>537</v>
      </c>
      <c r="D7" s="178" t="s">
        <v>128</v>
      </c>
      <c r="E7" s="181">
        <f>G7*INDEX('Sector Output'!$M$6:$M$394,MATCH("_"&amp;'Commodity Output &amp; Imports'!$C7,'Sector Output'!$D$6:$D$394,0))/INDEX('Sector Output'!$L$6:$L$394,MATCH("_"&amp;'Commodity Output &amp; Imports'!$C7,'Sector Output'!$D$6:$D$394,0))</f>
        <v>90714.907044977532</v>
      </c>
      <c r="F7" s="181">
        <f>(I7+H7)*INDEX('Sector Output'!$M$6:$M$394,MATCH("_"&amp;'Commodity Output &amp; Imports'!$C7,'Sector Output'!$D$6:$D$394,0))/INDEX('Sector Output'!$L$6:$L$394,MATCH("_"&amp;'Commodity Output &amp; Imports'!$C7,'Sector Output'!$D$6:$D$394,0))</f>
        <v>2260.4978846386307</v>
      </c>
      <c r="G7" s="179">
        <v>54738</v>
      </c>
      <c r="H7" s="179">
        <v>1364</v>
      </c>
      <c r="I7" s="191">
        <v>0</v>
      </c>
      <c r="J7" s="240">
        <f t="shared" ref="J7:J70" si="0">F7/SUM(E7:F7)</f>
        <v>2.4312858721614202E-2</v>
      </c>
    </row>
    <row r="8" spans="1:10" x14ac:dyDescent="0.25">
      <c r="B8" s="176" t="s">
        <v>538</v>
      </c>
      <c r="C8" s="177">
        <v>111200</v>
      </c>
      <c r="D8" s="178" t="s">
        <v>128</v>
      </c>
      <c r="E8" s="181">
        <f>G8*INDEX('Sector Output'!$M$6:$M$394,MATCH("_"&amp;'Commodity Output &amp; Imports'!$C8,'Sector Output'!$D$6:$D$394,0))/INDEX('Sector Output'!$L$6:$L$394,MATCH("_"&amp;'Commodity Output &amp; Imports'!$C8,'Sector Output'!$D$6:$D$394,0))</f>
        <v>20159.222365676833</v>
      </c>
      <c r="F8" s="181">
        <f>(I8+H8)*INDEX('Sector Output'!$M$6:$M$394,MATCH("_"&amp;'Commodity Output &amp; Imports'!$C8,'Sector Output'!$D$6:$D$394,0))/INDEX('Sector Output'!$L$6:$L$394,MATCH("_"&amp;'Commodity Output &amp; Imports'!$C8,'Sector Output'!$D$6:$D$394,0))</f>
        <v>4958.4038534114616</v>
      </c>
      <c r="G8" s="179">
        <v>18450</v>
      </c>
      <c r="H8" s="179">
        <v>4538</v>
      </c>
      <c r="I8" s="191">
        <v>0</v>
      </c>
      <c r="J8" s="240">
        <f t="shared" si="0"/>
        <v>0.19740734296154513</v>
      </c>
    </row>
    <row r="9" spans="1:10" x14ac:dyDescent="0.25">
      <c r="B9" s="176" t="s">
        <v>539</v>
      </c>
      <c r="C9" s="177">
        <v>111300</v>
      </c>
      <c r="D9" s="178" t="s">
        <v>128</v>
      </c>
      <c r="E9" s="181">
        <f>G9*INDEX('Sector Output'!$M$6:$M$394,MATCH("_"&amp;'Commodity Output &amp; Imports'!$C9,'Sector Output'!$D$6:$D$394,0))/INDEX('Sector Output'!$L$6:$L$394,MATCH("_"&amp;'Commodity Output &amp; Imports'!$C9,'Sector Output'!$D$6:$D$394,0))</f>
        <v>23551.85021296058</v>
      </c>
      <c r="F9" s="181">
        <f>(I9+H9)*INDEX('Sector Output'!$M$6:$M$394,MATCH("_"&amp;'Commodity Output &amp; Imports'!$C9,'Sector Output'!$D$6:$D$394,0))/INDEX('Sector Output'!$L$6:$L$394,MATCH("_"&amp;'Commodity Output &amp; Imports'!$C9,'Sector Output'!$D$6:$D$394,0))</f>
        <v>11845.582654432154</v>
      </c>
      <c r="G9" s="179">
        <v>18596</v>
      </c>
      <c r="H9" s="179">
        <v>9353</v>
      </c>
      <c r="I9" s="191">
        <v>0</v>
      </c>
      <c r="J9" s="240">
        <f t="shared" si="0"/>
        <v>0.3346452466993452</v>
      </c>
    </row>
    <row r="10" spans="1:10" x14ac:dyDescent="0.25">
      <c r="B10" s="176" t="s">
        <v>540</v>
      </c>
      <c r="C10" s="177">
        <v>111400</v>
      </c>
      <c r="D10" s="178" t="s">
        <v>128</v>
      </c>
      <c r="E10" s="181">
        <f>G10*INDEX('Sector Output'!$M$6:$M$394,MATCH("_"&amp;'Commodity Output &amp; Imports'!$C10,'Sector Output'!$D$6:$D$394,0))/INDEX('Sector Output'!$L$6:$L$394,MATCH("_"&amp;'Commodity Output &amp; Imports'!$C10,'Sector Output'!$D$6:$D$394,0))</f>
        <v>20552.005668819467</v>
      </c>
      <c r="F10" s="181">
        <f>(I10+H10)*INDEX('Sector Output'!$M$6:$M$394,MATCH("_"&amp;'Commodity Output &amp; Imports'!$C10,'Sector Output'!$D$6:$D$394,0))/INDEX('Sector Output'!$L$6:$L$394,MATCH("_"&amp;'Commodity Output &amp; Imports'!$C10,'Sector Output'!$D$6:$D$394,0))</f>
        <v>2221.2077926021902</v>
      </c>
      <c r="G10" s="179">
        <v>18496</v>
      </c>
      <c r="H10" s="179">
        <v>1999</v>
      </c>
      <c r="I10" s="191">
        <v>0</v>
      </c>
      <c r="J10" s="240">
        <f t="shared" si="0"/>
        <v>9.7535984386435709E-2</v>
      </c>
    </row>
    <row r="11" spans="1:10" x14ac:dyDescent="0.25">
      <c r="B11" s="176" t="s">
        <v>541</v>
      </c>
      <c r="C11" s="177">
        <v>111900</v>
      </c>
      <c r="D11" s="178" t="s">
        <v>128</v>
      </c>
      <c r="E11" s="181">
        <f>G11*INDEX('Sector Output'!$M$6:$M$394,MATCH("_"&amp;'Commodity Output &amp; Imports'!$C11,'Sector Output'!$D$6:$D$394,0))/INDEX('Sector Output'!$L$6:$L$394,MATCH("_"&amp;'Commodity Output &amp; Imports'!$C11,'Sector Output'!$D$6:$D$394,0))</f>
        <v>30021.078458523287</v>
      </c>
      <c r="F11" s="181">
        <f>(I11+H11)*INDEX('Sector Output'!$M$6:$M$394,MATCH("_"&amp;'Commodity Output &amp; Imports'!$C11,'Sector Output'!$D$6:$D$394,0))/INDEX('Sector Output'!$L$6:$L$394,MATCH("_"&amp;'Commodity Output &amp; Imports'!$C11,'Sector Output'!$D$6:$D$394,0))</f>
        <v>1625.6182629628054</v>
      </c>
      <c r="G11" s="179">
        <v>19594</v>
      </c>
      <c r="H11" s="179">
        <v>1061</v>
      </c>
      <c r="I11" s="191">
        <v>0</v>
      </c>
      <c r="J11" s="240">
        <f t="shared" si="0"/>
        <v>5.1367707576857907E-2</v>
      </c>
    </row>
    <row r="12" spans="1:10" x14ac:dyDescent="0.25">
      <c r="B12" s="176" t="s">
        <v>542</v>
      </c>
      <c r="C12" s="177" t="s">
        <v>543</v>
      </c>
      <c r="D12" s="178" t="s">
        <v>128</v>
      </c>
      <c r="E12" s="181">
        <f>G12*INDEX('Sector Output'!$M$6:$M$394,MATCH("_"&amp;'Commodity Output &amp; Imports'!$C12,'Sector Output'!$D$6:$D$394,0))/INDEX('Sector Output'!$L$6:$L$394,MATCH("_"&amp;'Commodity Output &amp; Imports'!$C12,'Sector Output'!$D$6:$D$394,0))</f>
        <v>71871.871715610512</v>
      </c>
      <c r="F12" s="181">
        <f>(I12+H12)*INDEX('Sector Output'!$M$6:$M$394,MATCH("_"&amp;'Commodity Output &amp; Imports'!$C12,'Sector Output'!$D$6:$D$394,0))/INDEX('Sector Output'!$L$6:$L$394,MATCH("_"&amp;'Commodity Output &amp; Imports'!$C12,'Sector Output'!$D$6:$D$394,0))</f>
        <v>2589.5863601236479</v>
      </c>
      <c r="G12" s="179">
        <v>54648</v>
      </c>
      <c r="H12" s="179">
        <v>1969</v>
      </c>
      <c r="I12" s="191">
        <v>0</v>
      </c>
      <c r="J12" s="240">
        <f t="shared" si="0"/>
        <v>3.4777540314746454E-2</v>
      </c>
    </row>
    <row r="13" spans="1:10" x14ac:dyDescent="0.25">
      <c r="B13" s="176" t="s">
        <v>544</v>
      </c>
      <c r="C13" s="177">
        <v>112120</v>
      </c>
      <c r="D13" s="178" t="s">
        <v>128</v>
      </c>
      <c r="E13" s="181">
        <f>G13*INDEX('Sector Output'!$M$6:$M$394,MATCH("_"&amp;'Commodity Output &amp; Imports'!$C13,'Sector Output'!$D$6:$D$394,0))/INDEX('Sector Output'!$L$6:$L$394,MATCH("_"&amp;'Commodity Output &amp; Imports'!$C13,'Sector Output'!$D$6:$D$394,0))</f>
        <v>36142.53668510315</v>
      </c>
      <c r="F13" s="181">
        <f>(I13+H13)*INDEX('Sector Output'!$M$6:$M$394,MATCH("_"&amp;'Commodity Output &amp; Imports'!$C13,'Sector Output'!$D$6:$D$394,0))/INDEX('Sector Output'!$L$6:$L$394,MATCH("_"&amp;'Commodity Output &amp; Imports'!$C13,'Sector Output'!$D$6:$D$394,0))</f>
        <v>9.1271592964428958</v>
      </c>
      <c r="G13" s="179">
        <v>35639</v>
      </c>
      <c r="H13" s="179">
        <v>9</v>
      </c>
      <c r="I13" s="191">
        <v>0</v>
      </c>
      <c r="J13" s="240">
        <f t="shared" si="0"/>
        <v>2.5246858168761224E-4</v>
      </c>
    </row>
    <row r="14" spans="1:10" x14ac:dyDescent="0.25">
      <c r="B14" s="176" t="s">
        <v>545</v>
      </c>
      <c r="C14" s="177" t="s">
        <v>546</v>
      </c>
      <c r="D14" s="178" t="s">
        <v>128</v>
      </c>
      <c r="E14" s="181">
        <f>G14*INDEX('Sector Output'!$M$6:$M$394,MATCH("_"&amp;'Commodity Output &amp; Imports'!$C14,'Sector Output'!$D$6:$D$394,0))/INDEX('Sector Output'!$L$6:$L$394,MATCH("_"&amp;'Commodity Output &amp; Imports'!$C14,'Sector Output'!$D$6:$D$394,0))</f>
        <v>30513.469948682265</v>
      </c>
      <c r="F14" s="181">
        <f>(I14+H14)*INDEX('Sector Output'!$M$6:$M$394,MATCH("_"&amp;'Commodity Output &amp; Imports'!$C14,'Sector Output'!$D$6:$D$394,0))/INDEX('Sector Output'!$L$6:$L$394,MATCH("_"&amp;'Commodity Output &amp; Imports'!$C14,'Sector Output'!$D$6:$D$394,0))</f>
        <v>2650.3216491258586</v>
      </c>
      <c r="G14" s="179">
        <v>23694</v>
      </c>
      <c r="H14" s="179">
        <v>2058</v>
      </c>
      <c r="I14" s="191">
        <v>0</v>
      </c>
      <c r="J14" s="240">
        <f t="shared" si="0"/>
        <v>7.9916123019571295E-2</v>
      </c>
    </row>
    <row r="15" spans="1:10" x14ac:dyDescent="0.25">
      <c r="B15" s="176" t="s">
        <v>547</v>
      </c>
      <c r="C15" s="177">
        <v>112300</v>
      </c>
      <c r="D15" s="178" t="s">
        <v>128</v>
      </c>
      <c r="E15" s="181">
        <f>G15*INDEX('Sector Output'!$M$6:$M$394,MATCH("_"&amp;'Commodity Output &amp; Imports'!$C15,'Sector Output'!$D$6:$D$394,0))/INDEX('Sector Output'!$L$6:$L$394,MATCH("_"&amp;'Commodity Output &amp; Imports'!$C15,'Sector Output'!$D$6:$D$394,0))</f>
        <v>42597.979742860698</v>
      </c>
      <c r="F15" s="181">
        <f>(I15+H15)*INDEX('Sector Output'!$M$6:$M$394,MATCH("_"&amp;'Commodity Output &amp; Imports'!$C15,'Sector Output'!$D$6:$D$394,0))/INDEX('Sector Output'!$L$6:$L$394,MATCH("_"&amp;'Commodity Output &amp; Imports'!$C15,'Sector Output'!$D$6:$D$394,0))</f>
        <v>74.575394660003639</v>
      </c>
      <c r="G15" s="179">
        <v>33130</v>
      </c>
      <c r="H15" s="179">
        <v>58</v>
      </c>
      <c r="I15" s="191">
        <v>0</v>
      </c>
      <c r="J15" s="240">
        <f t="shared" si="0"/>
        <v>1.7476196215499579E-3</v>
      </c>
    </row>
    <row r="16" spans="1:10" x14ac:dyDescent="0.25">
      <c r="B16" s="176" t="s">
        <v>548</v>
      </c>
      <c r="C16" s="177">
        <v>113000</v>
      </c>
      <c r="D16" s="178" t="s">
        <v>128</v>
      </c>
      <c r="E16" s="181">
        <f>G16*INDEX('Sector Output'!$M$6:$M$394,MATCH("_"&amp;'Commodity Output &amp; Imports'!$C16,'Sector Output'!$D$6:$D$394,0))/INDEX('Sector Output'!$L$6:$L$394,MATCH("_"&amp;'Commodity Output &amp; Imports'!$C16,'Sector Output'!$D$6:$D$394,0))</f>
        <v>22885.695731405714</v>
      </c>
      <c r="F16" s="181">
        <f>(I16+H16)*INDEX('Sector Output'!$M$6:$M$394,MATCH("_"&amp;'Commodity Output &amp; Imports'!$C16,'Sector Output'!$D$6:$D$394,0))/INDEX('Sector Output'!$L$6:$L$394,MATCH("_"&amp;'Commodity Output &amp; Imports'!$C16,'Sector Output'!$D$6:$D$394,0))</f>
        <v>3044.720141968292</v>
      </c>
      <c r="G16" s="179">
        <v>21159</v>
      </c>
      <c r="H16" s="179">
        <v>2815</v>
      </c>
      <c r="I16" s="191">
        <v>0</v>
      </c>
      <c r="J16" s="240">
        <f t="shared" si="0"/>
        <v>0.1174188704429799</v>
      </c>
    </row>
    <row r="17" spans="2:10" x14ac:dyDescent="0.25">
      <c r="B17" s="176" t="s">
        <v>549</v>
      </c>
      <c r="C17" s="177">
        <v>114000</v>
      </c>
      <c r="D17" s="178" t="s">
        <v>128</v>
      </c>
      <c r="E17" s="181">
        <f>G17*INDEX('Sector Output'!$M$6:$M$394,MATCH("_"&amp;'Commodity Output &amp; Imports'!$C17,'Sector Output'!$D$6:$D$394,0))/INDEX('Sector Output'!$L$6:$L$394,MATCH("_"&amp;'Commodity Output &amp; Imports'!$C17,'Sector Output'!$D$6:$D$394,0))</f>
        <v>8810.6981647378871</v>
      </c>
      <c r="F17" s="181">
        <f>(I17+H17)*INDEX('Sector Output'!$M$6:$M$394,MATCH("_"&amp;'Commodity Output &amp; Imports'!$C17,'Sector Output'!$D$6:$D$394,0))/INDEX('Sector Output'!$L$6:$L$394,MATCH("_"&amp;'Commodity Output &amp; Imports'!$C17,'Sector Output'!$D$6:$D$394,0))</f>
        <v>14509.27603319837</v>
      </c>
      <c r="G17" s="179">
        <v>7157</v>
      </c>
      <c r="H17" s="179">
        <v>11786</v>
      </c>
      <c r="I17" s="191">
        <v>0</v>
      </c>
      <c r="J17" s="240">
        <f t="shared" si="0"/>
        <v>0.62218233648313359</v>
      </c>
    </row>
    <row r="18" spans="2:10" x14ac:dyDescent="0.25">
      <c r="B18" s="176" t="s">
        <v>550</v>
      </c>
      <c r="C18" s="177">
        <v>115000</v>
      </c>
      <c r="D18" s="178" t="s">
        <v>128</v>
      </c>
      <c r="E18" s="181">
        <f>G18*INDEX('Sector Output'!$M$6:$M$394,MATCH("_"&amp;'Commodity Output &amp; Imports'!$C18,'Sector Output'!$D$6:$D$394,0))/INDEX('Sector Output'!$L$6:$L$394,MATCH("_"&amp;'Commodity Output &amp; Imports'!$C18,'Sector Output'!$D$6:$D$394,0))</f>
        <v>28697.63402350308</v>
      </c>
      <c r="F18" s="181">
        <f>(I18+H18)*INDEX('Sector Output'!$M$6:$M$394,MATCH("_"&amp;'Commodity Output &amp; Imports'!$C18,'Sector Output'!$D$6:$D$394,0))/INDEX('Sector Output'!$L$6:$L$394,MATCH("_"&amp;'Commodity Output &amp; Imports'!$C18,'Sector Output'!$D$6:$D$394,0))</f>
        <v>107.8858421936206</v>
      </c>
      <c r="G18" s="179">
        <v>23142</v>
      </c>
      <c r="H18" s="179">
        <v>87</v>
      </c>
      <c r="I18" s="191">
        <v>0</v>
      </c>
      <c r="J18" s="240">
        <f t="shared" si="0"/>
        <v>3.7453183520599251E-3</v>
      </c>
    </row>
    <row r="19" spans="2:10" x14ac:dyDescent="0.25">
      <c r="B19" s="176" t="s">
        <v>551</v>
      </c>
      <c r="C19" s="177">
        <v>211000</v>
      </c>
      <c r="D19" s="178" t="s">
        <v>128</v>
      </c>
      <c r="E19" s="181">
        <f>G19*INDEX('Sector Output'!$M$6:$M$394,MATCH("_"&amp;'Commodity Output &amp; Imports'!$C19,'Sector Output'!$D$6:$D$394,0))/INDEX('Sector Output'!$L$6:$L$394,MATCH("_"&amp;'Commodity Output &amp; Imports'!$C19,'Sector Output'!$D$6:$D$394,0))</f>
        <v>232608.50408965675</v>
      </c>
      <c r="F19" s="181">
        <f>(I19+H19)*INDEX('Sector Output'!$M$6:$M$394,MATCH("_"&amp;'Commodity Output &amp; Imports'!$C19,'Sector Output'!$D$6:$D$394,0))/INDEX('Sector Output'!$L$6:$L$394,MATCH("_"&amp;'Commodity Output &amp; Imports'!$C19,'Sector Output'!$D$6:$D$394,0))</f>
        <v>277085.76975949947</v>
      </c>
      <c r="G19" s="179">
        <v>235813</v>
      </c>
      <c r="H19" s="179">
        <v>280903</v>
      </c>
      <c r="I19" s="191">
        <v>0</v>
      </c>
      <c r="J19" s="240">
        <f t="shared" si="0"/>
        <v>0.54363131778385032</v>
      </c>
    </row>
    <row r="20" spans="2:10" x14ac:dyDescent="0.25">
      <c r="B20" s="176" t="s">
        <v>552</v>
      </c>
      <c r="C20" s="177">
        <v>212100</v>
      </c>
      <c r="D20" s="178" t="s">
        <v>128</v>
      </c>
      <c r="E20" s="181">
        <f>G20*INDEX('Sector Output'!$M$6:$M$394,MATCH("_"&amp;'Commodity Output &amp; Imports'!$C20,'Sector Output'!$D$6:$D$394,0))/INDEX('Sector Output'!$L$6:$L$394,MATCH("_"&amp;'Commodity Output &amp; Imports'!$C20,'Sector Output'!$D$6:$D$394,0))</f>
        <v>50651.908594677923</v>
      </c>
      <c r="F20" s="181">
        <f>(I20+H20)*INDEX('Sector Output'!$M$6:$M$394,MATCH("_"&amp;'Commodity Output &amp; Imports'!$C20,'Sector Output'!$D$6:$D$394,0))/INDEX('Sector Output'!$L$6:$L$394,MATCH("_"&amp;'Commodity Output &amp; Imports'!$C20,'Sector Output'!$D$6:$D$394,0))</f>
        <v>2756.0827373581665</v>
      </c>
      <c r="G20" s="179">
        <v>35617</v>
      </c>
      <c r="H20" s="179">
        <v>1938</v>
      </c>
      <c r="I20" s="191">
        <v>0</v>
      </c>
      <c r="J20" s="240">
        <f t="shared" si="0"/>
        <v>5.1604313673279195E-2</v>
      </c>
    </row>
    <row r="21" spans="2:10" x14ac:dyDescent="0.25">
      <c r="B21" s="176" t="s">
        <v>553</v>
      </c>
      <c r="C21" s="177" t="s">
        <v>554</v>
      </c>
      <c r="D21" s="178" t="s">
        <v>128</v>
      </c>
      <c r="E21" s="181">
        <f>G21*INDEX('Sector Output'!$M$6:$M$394,MATCH("_"&amp;'Commodity Output &amp; Imports'!$C21,'Sector Output'!$D$6:$D$394,0))/INDEX('Sector Output'!$L$6:$L$394,MATCH("_"&amp;'Commodity Output &amp; Imports'!$C21,'Sector Output'!$D$6:$D$394,0))</f>
        <v>18691.019297251671</v>
      </c>
      <c r="F21" s="189">
        <f>(I21+H21)*INDEX('Sector Output'!$M$6:$M$394,MATCH("_"&amp;'Commodity Output &amp; Imports'!$C21,'Sector Output'!$D$6:$D$394,0))/INDEX('Sector Output'!$L$6:$L$394,MATCH("_"&amp;'Commodity Output &amp; Imports'!$C21,'Sector Output'!$D$6:$D$394,0))</f>
        <v>3789.3999699383735</v>
      </c>
      <c r="G21" s="179">
        <v>12632</v>
      </c>
      <c r="H21" s="179">
        <v>-1439</v>
      </c>
      <c r="I21" s="191">
        <v>4000</v>
      </c>
      <c r="J21" s="240">
        <f t="shared" si="0"/>
        <v>0.16856447047982623</v>
      </c>
    </row>
    <row r="22" spans="2:10" x14ac:dyDescent="0.25">
      <c r="B22" s="176" t="s">
        <v>555</v>
      </c>
      <c r="C22" s="177">
        <v>212230</v>
      </c>
      <c r="D22" s="178" t="s">
        <v>128</v>
      </c>
      <c r="E22" s="181">
        <f>G22*INDEX('Sector Output'!$M$6:$M$394,MATCH("_"&amp;'Commodity Output &amp; Imports'!$C22,'Sector Output'!$D$6:$D$394,0))/INDEX('Sector Output'!$L$6:$L$394,MATCH("_"&amp;'Commodity Output &amp; Imports'!$C22,'Sector Output'!$D$6:$D$394,0))</f>
        <v>10981.587672087389</v>
      </c>
      <c r="F22" s="181">
        <f>(I22+H22)*INDEX('Sector Output'!$M$6:$M$394,MATCH("_"&amp;'Commodity Output &amp; Imports'!$C22,'Sector Output'!$D$6:$D$394,0))/INDEX('Sector Output'!$L$6:$L$394,MATCH("_"&amp;'Commodity Output &amp; Imports'!$C22,'Sector Output'!$D$6:$D$394,0))</f>
        <v>178.56240117215265</v>
      </c>
      <c r="G22" s="179">
        <v>11193</v>
      </c>
      <c r="H22" s="179">
        <v>182</v>
      </c>
      <c r="I22" s="191">
        <v>0</v>
      </c>
      <c r="J22" s="240">
        <f t="shared" si="0"/>
        <v>1.6E-2</v>
      </c>
    </row>
    <row r="23" spans="2:10" x14ac:dyDescent="0.25">
      <c r="B23" s="176" t="s">
        <v>556</v>
      </c>
      <c r="C23" s="177">
        <v>212310</v>
      </c>
      <c r="D23" s="178" t="s">
        <v>128</v>
      </c>
      <c r="E23" s="181">
        <f>G23*INDEX('Sector Output'!$M$6:$M$394,MATCH("_"&amp;'Commodity Output &amp; Imports'!$C23,'Sector Output'!$D$6:$D$394,0))/INDEX('Sector Output'!$L$6:$L$394,MATCH("_"&amp;'Commodity Output &amp; Imports'!$C23,'Sector Output'!$D$6:$D$394,0))</f>
        <v>17213.545901639343</v>
      </c>
      <c r="F23" s="181">
        <f>(I23+H23)*INDEX('Sector Output'!$M$6:$M$394,MATCH("_"&amp;'Commodity Output &amp; Imports'!$C23,'Sector Output'!$D$6:$D$394,0))/INDEX('Sector Output'!$L$6:$L$394,MATCH("_"&amp;'Commodity Output &amp; Imports'!$C23,'Sector Output'!$D$6:$D$394,0))</f>
        <v>367.34821665928223</v>
      </c>
      <c r="G23" s="179">
        <v>14948</v>
      </c>
      <c r="H23" s="179">
        <v>319</v>
      </c>
      <c r="I23" s="191">
        <v>0</v>
      </c>
      <c r="J23" s="240">
        <f t="shared" si="0"/>
        <v>2.0894740289513328E-2</v>
      </c>
    </row>
    <row r="24" spans="2:10" x14ac:dyDescent="0.25">
      <c r="B24" s="176" t="s">
        <v>557</v>
      </c>
      <c r="C24" s="177" t="s">
        <v>558</v>
      </c>
      <c r="D24" s="178" t="s">
        <v>128</v>
      </c>
      <c r="E24" s="181">
        <f>G24*INDEX('Sector Output'!$M$6:$M$394,MATCH("_"&amp;'Commodity Output &amp; Imports'!$C24,'Sector Output'!$D$6:$D$394,0))/INDEX('Sector Output'!$L$6:$L$394,MATCH("_"&amp;'Commodity Output &amp; Imports'!$C24,'Sector Output'!$D$6:$D$394,0))</f>
        <v>16783.2823247628</v>
      </c>
      <c r="F24" s="181">
        <f>(I24+H24)*INDEX('Sector Output'!$M$6:$M$394,MATCH("_"&amp;'Commodity Output &amp; Imports'!$C24,'Sector Output'!$D$6:$D$394,0))/INDEX('Sector Output'!$L$6:$L$394,MATCH("_"&amp;'Commodity Output &amp; Imports'!$C24,'Sector Output'!$D$6:$D$394,0))</f>
        <v>2243.527240005822</v>
      </c>
      <c r="G24" s="179">
        <v>11857</v>
      </c>
      <c r="H24" s="179">
        <v>1585</v>
      </c>
      <c r="I24" s="191">
        <v>0</v>
      </c>
      <c r="J24" s="240">
        <f t="shared" si="0"/>
        <v>0.11791400089272429</v>
      </c>
    </row>
    <row r="25" spans="2:10" x14ac:dyDescent="0.25">
      <c r="B25" s="176" t="s">
        <v>559</v>
      </c>
      <c r="C25" s="177">
        <v>213111</v>
      </c>
      <c r="D25" s="178" t="s">
        <v>128</v>
      </c>
      <c r="E25" s="181">
        <f>G25*INDEX('Sector Output'!$M$6:$M$394,MATCH("_"&amp;'Commodity Output &amp; Imports'!$C25,'Sector Output'!$D$6:$D$394,0))/INDEX('Sector Output'!$L$6:$L$394,MATCH("_"&amp;'Commodity Output &amp; Imports'!$C25,'Sector Output'!$D$6:$D$394,0))</f>
        <v>59795.77828855034</v>
      </c>
      <c r="F25" s="181">
        <f>(I25+H25)*INDEX('Sector Output'!$M$6:$M$394,MATCH("_"&amp;'Commodity Output &amp; Imports'!$C25,'Sector Output'!$D$6:$D$394,0))/INDEX('Sector Output'!$L$6:$L$394,MATCH("_"&amp;'Commodity Output &amp; Imports'!$C25,'Sector Output'!$D$6:$D$394,0))</f>
        <v>0</v>
      </c>
      <c r="G25" s="179">
        <v>52642</v>
      </c>
      <c r="H25" s="179">
        <v>0</v>
      </c>
      <c r="I25" s="191">
        <v>0</v>
      </c>
      <c r="J25" s="240">
        <f t="shared" si="0"/>
        <v>0</v>
      </c>
    </row>
    <row r="26" spans="2:10" x14ac:dyDescent="0.25">
      <c r="B26" s="176" t="s">
        <v>560</v>
      </c>
      <c r="C26" s="177" t="s">
        <v>561</v>
      </c>
      <c r="D26" s="178" t="s">
        <v>128</v>
      </c>
      <c r="E26" s="181">
        <f>G26*INDEX('Sector Output'!$M$6:$M$394,MATCH("_"&amp;'Commodity Output &amp; Imports'!$C26,'Sector Output'!$D$6:$D$394,0))/INDEX('Sector Output'!$L$6:$L$394,MATCH("_"&amp;'Commodity Output &amp; Imports'!$C26,'Sector Output'!$D$6:$D$394,0))</f>
        <v>62808.327193335143</v>
      </c>
      <c r="F26" s="181">
        <f>(I26+H26)*INDEX('Sector Output'!$M$6:$M$394,MATCH("_"&amp;'Commodity Output &amp; Imports'!$C26,'Sector Output'!$D$6:$D$394,0))/INDEX('Sector Output'!$L$6:$L$394,MATCH("_"&amp;'Commodity Output &amp; Imports'!$C26,'Sector Output'!$D$6:$D$394,0))</f>
        <v>1279.361471355506</v>
      </c>
      <c r="G26" s="179">
        <v>60385</v>
      </c>
      <c r="H26" s="179">
        <v>1230</v>
      </c>
      <c r="I26" s="191">
        <v>0</v>
      </c>
      <c r="J26" s="240">
        <f t="shared" si="0"/>
        <v>1.9962671427412156E-2</v>
      </c>
    </row>
    <row r="27" spans="2:10" x14ac:dyDescent="0.25">
      <c r="B27" s="176" t="s">
        <v>563</v>
      </c>
      <c r="C27" s="177">
        <v>221100</v>
      </c>
      <c r="D27" s="178" t="s">
        <v>128</v>
      </c>
      <c r="E27" s="181">
        <f>G27*INDEX('Sector Output'!$M$6:$M$394,MATCH("_"&amp;'Commodity Output &amp; Imports'!$C27,'Sector Output'!$D$6:$D$394,0))/INDEX('Sector Output'!$L$6:$L$394,MATCH("_"&amp;'Commodity Output &amp; Imports'!$C27,'Sector Output'!$D$6:$D$394,0))</f>
        <v>354069.07691634021</v>
      </c>
      <c r="F27" s="181">
        <f>(I27+H27)*INDEX('Sector Output'!$M$6:$M$394,MATCH("_"&amp;'Commodity Output &amp; Imports'!$C27,'Sector Output'!$D$6:$D$394,0))/INDEX('Sector Output'!$L$6:$L$394,MATCH("_"&amp;'Commodity Output &amp; Imports'!$C27,'Sector Output'!$D$6:$D$394,0))</f>
        <v>3576.6423415429185</v>
      </c>
      <c r="G27" s="179">
        <v>325099</v>
      </c>
      <c r="H27" s="179">
        <v>3284</v>
      </c>
      <c r="I27" s="191">
        <v>0</v>
      </c>
      <c r="J27" s="240">
        <f t="shared" si="0"/>
        <v>1.0000517688187268E-2</v>
      </c>
    </row>
    <row r="28" spans="2:10" x14ac:dyDescent="0.25">
      <c r="B28" s="176" t="s">
        <v>564</v>
      </c>
      <c r="C28" s="177">
        <v>221200</v>
      </c>
      <c r="D28" s="178" t="s">
        <v>128</v>
      </c>
      <c r="E28" s="181">
        <f>G28*INDEX('Sector Output'!$M$6:$M$394,MATCH("_"&amp;'Commodity Output &amp; Imports'!$C28,'Sector Output'!$D$6:$D$394,0))/INDEX('Sector Output'!$L$6:$L$394,MATCH("_"&amp;'Commodity Output &amp; Imports'!$C28,'Sector Output'!$D$6:$D$394,0))</f>
        <v>135249.59626027869</v>
      </c>
      <c r="F28" s="181">
        <f>(I28+H28)*INDEX('Sector Output'!$M$6:$M$394,MATCH("_"&amp;'Commodity Output &amp; Imports'!$C28,'Sector Output'!$D$6:$D$394,0))/INDEX('Sector Output'!$L$6:$L$394,MATCH("_"&amp;'Commodity Output &amp; Imports'!$C28,'Sector Output'!$D$6:$D$394,0))</f>
        <v>0</v>
      </c>
      <c r="G28" s="179">
        <v>149191</v>
      </c>
      <c r="H28" s="179">
        <v>0</v>
      </c>
      <c r="I28" s="191">
        <v>0</v>
      </c>
      <c r="J28" s="240">
        <f t="shared" si="0"/>
        <v>0</v>
      </c>
    </row>
    <row r="29" spans="2:10" x14ac:dyDescent="0.25">
      <c r="B29" s="176" t="s">
        <v>565</v>
      </c>
      <c r="C29" s="177">
        <v>221300</v>
      </c>
      <c r="D29" s="178" t="s">
        <v>128</v>
      </c>
      <c r="E29" s="181">
        <f>G29*INDEX('Sector Output'!$M$6:$M$394,MATCH("_"&amp;'Commodity Output &amp; Imports'!$C29,'Sector Output'!$D$6:$D$394,0))/INDEX('Sector Output'!$L$6:$L$394,MATCH("_"&amp;'Commodity Output &amp; Imports'!$C29,'Sector Output'!$D$6:$D$394,0))</f>
        <v>77516.506616257087</v>
      </c>
      <c r="F29" s="181">
        <f>(I29+H29)*INDEX('Sector Output'!$M$6:$M$394,MATCH("_"&amp;'Commodity Output &amp; Imports'!$C29,'Sector Output'!$D$6:$D$394,0))/INDEX('Sector Output'!$L$6:$L$394,MATCH("_"&amp;'Commodity Output &amp; Imports'!$C29,'Sector Output'!$D$6:$D$394,0))</f>
        <v>0</v>
      </c>
      <c r="G29" s="179">
        <v>55564</v>
      </c>
      <c r="H29" s="179">
        <v>0</v>
      </c>
      <c r="I29" s="191">
        <v>0</v>
      </c>
      <c r="J29" s="240">
        <f t="shared" si="0"/>
        <v>0</v>
      </c>
    </row>
    <row r="30" spans="2:10" x14ac:dyDescent="0.25">
      <c r="B30" s="176" t="s">
        <v>566</v>
      </c>
      <c r="C30" s="177">
        <v>230301</v>
      </c>
      <c r="D30" s="178" t="s">
        <v>128</v>
      </c>
      <c r="E30" s="181">
        <f>G30*INDEX('Sector Output'!$M$6:$M$394,MATCH("_"&amp;'Commodity Output &amp; Imports'!$C30,'Sector Output'!$D$6:$D$394,0))/INDEX('Sector Output'!$L$6:$L$394,MATCH("_"&amp;'Commodity Output &amp; Imports'!$C30,'Sector Output'!$D$6:$D$394,0))</f>
        <v>167969.10737657716</v>
      </c>
      <c r="F30" s="181">
        <f>(I30+H30)*INDEX('Sector Output'!$M$6:$M$394,MATCH("_"&amp;'Commodity Output &amp; Imports'!$C30,'Sector Output'!$D$6:$D$394,0))/INDEX('Sector Output'!$L$6:$L$394,MATCH("_"&amp;'Commodity Output &amp; Imports'!$C30,'Sector Output'!$D$6:$D$394,0))</f>
        <v>0</v>
      </c>
      <c r="G30" s="179">
        <v>144320</v>
      </c>
      <c r="H30" s="179">
        <v>0</v>
      </c>
      <c r="I30" s="191">
        <v>0</v>
      </c>
      <c r="J30" s="240">
        <f t="shared" si="0"/>
        <v>0</v>
      </c>
    </row>
    <row r="31" spans="2:10" x14ac:dyDescent="0.25">
      <c r="B31" s="176" t="s">
        <v>567</v>
      </c>
      <c r="C31" s="177">
        <v>230302</v>
      </c>
      <c r="D31" s="178" t="s">
        <v>128</v>
      </c>
      <c r="E31" s="181">
        <f>G31*INDEX('Sector Output'!$M$6:$M$394,MATCH("_"&amp;'Commodity Output &amp; Imports'!$C31,'Sector Output'!$D$6:$D$394,0))/INDEX('Sector Output'!$L$6:$L$394,MATCH("_"&amp;'Commodity Output &amp; Imports'!$C31,'Sector Output'!$D$6:$D$394,0))</f>
        <v>78125.422618447323</v>
      </c>
      <c r="F31" s="181">
        <f>(I31+H31)*INDEX('Sector Output'!$M$6:$M$394,MATCH("_"&amp;'Commodity Output &amp; Imports'!$C31,'Sector Output'!$D$6:$D$394,0))/INDEX('Sector Output'!$L$6:$L$394,MATCH("_"&amp;'Commodity Output &amp; Imports'!$C31,'Sector Output'!$D$6:$D$394,0))</f>
        <v>0</v>
      </c>
      <c r="G31" s="179">
        <v>70768</v>
      </c>
      <c r="H31" s="179">
        <v>0</v>
      </c>
      <c r="I31" s="191">
        <v>0</v>
      </c>
      <c r="J31" s="240">
        <f t="shared" si="0"/>
        <v>0</v>
      </c>
    </row>
    <row r="32" spans="2:10" x14ac:dyDescent="0.25">
      <c r="B32" s="176" t="s">
        <v>568</v>
      </c>
      <c r="C32" s="177">
        <v>233210</v>
      </c>
      <c r="D32" s="178" t="s">
        <v>128</v>
      </c>
      <c r="E32" s="181">
        <f>G32*INDEX('Sector Output'!$M$6:$M$394,MATCH("_"&amp;'Commodity Output &amp; Imports'!$C32,'Sector Output'!$D$6:$D$394,0))/INDEX('Sector Output'!$L$6:$L$394,MATCH("_"&amp;'Commodity Output &amp; Imports'!$C32,'Sector Output'!$D$6:$D$394,0))</f>
        <v>46077.496600768864</v>
      </c>
      <c r="F32" s="181">
        <f>(I32+H32)*INDEX('Sector Output'!$M$6:$M$394,MATCH("_"&amp;'Commodity Output &amp; Imports'!$C32,'Sector Output'!$D$6:$D$394,0))/INDEX('Sector Output'!$L$6:$L$394,MATCH("_"&amp;'Commodity Output &amp; Imports'!$C32,'Sector Output'!$D$6:$D$394,0))</f>
        <v>0</v>
      </c>
      <c r="G32" s="179">
        <v>47450</v>
      </c>
      <c r="H32" s="179">
        <v>0</v>
      </c>
      <c r="I32" s="191">
        <v>0</v>
      </c>
      <c r="J32" s="240">
        <f t="shared" si="0"/>
        <v>0</v>
      </c>
    </row>
    <row r="33" spans="2:10" x14ac:dyDescent="0.25">
      <c r="B33" s="176" t="s">
        <v>569</v>
      </c>
      <c r="C33" s="177">
        <v>233230</v>
      </c>
      <c r="D33" s="178" t="s">
        <v>128</v>
      </c>
      <c r="E33" s="181">
        <f>G33*INDEX('Sector Output'!$M$6:$M$394,MATCH("_"&amp;'Commodity Output &amp; Imports'!$C33,'Sector Output'!$D$6:$D$394,0))/INDEX('Sector Output'!$L$6:$L$394,MATCH("_"&amp;'Commodity Output &amp; Imports'!$C33,'Sector Output'!$D$6:$D$394,0))</f>
        <v>47570.560736459003</v>
      </c>
      <c r="F33" s="181">
        <f>(I33+H33)*INDEX('Sector Output'!$M$6:$M$394,MATCH("_"&amp;'Commodity Output &amp; Imports'!$C33,'Sector Output'!$D$6:$D$394,0))/INDEX('Sector Output'!$L$6:$L$394,MATCH("_"&amp;'Commodity Output &amp; Imports'!$C33,'Sector Output'!$D$6:$D$394,0))</f>
        <v>0</v>
      </c>
      <c r="G33" s="179">
        <v>42136</v>
      </c>
      <c r="H33" s="179">
        <v>0</v>
      </c>
      <c r="I33" s="191">
        <v>0</v>
      </c>
      <c r="J33" s="240">
        <f t="shared" si="0"/>
        <v>0</v>
      </c>
    </row>
    <row r="34" spans="2:10" x14ac:dyDescent="0.25">
      <c r="B34" s="176" t="s">
        <v>570</v>
      </c>
      <c r="C34" s="177">
        <v>233240</v>
      </c>
      <c r="D34" s="178" t="s">
        <v>128</v>
      </c>
      <c r="E34" s="181">
        <f>G34*INDEX('Sector Output'!$M$6:$M$394,MATCH("_"&amp;'Commodity Output &amp; Imports'!$C34,'Sector Output'!$D$6:$D$394,0))/INDEX('Sector Output'!$L$6:$L$394,MATCH("_"&amp;'Commodity Output &amp; Imports'!$C34,'Sector Output'!$D$6:$D$394,0))</f>
        <v>113820.54132532027</v>
      </c>
      <c r="F34" s="181">
        <f>(I34+H34)*INDEX('Sector Output'!$M$6:$M$394,MATCH("_"&amp;'Commodity Output &amp; Imports'!$C34,'Sector Output'!$D$6:$D$394,0))/INDEX('Sector Output'!$L$6:$L$394,MATCH("_"&amp;'Commodity Output &amp; Imports'!$C34,'Sector Output'!$D$6:$D$394,0))</f>
        <v>0</v>
      </c>
      <c r="G34" s="179">
        <v>93763</v>
      </c>
      <c r="H34" s="179">
        <v>0</v>
      </c>
      <c r="I34" s="191">
        <v>0</v>
      </c>
      <c r="J34" s="240">
        <f t="shared" si="0"/>
        <v>0</v>
      </c>
    </row>
    <row r="35" spans="2:10" x14ac:dyDescent="0.25">
      <c r="B35" s="176" t="s">
        <v>571</v>
      </c>
      <c r="C35" s="177">
        <v>233262</v>
      </c>
      <c r="D35" s="178" t="s">
        <v>128</v>
      </c>
      <c r="E35" s="181">
        <f>G35*INDEX('Sector Output'!$M$6:$M$394,MATCH("_"&amp;'Commodity Output &amp; Imports'!$C35,'Sector Output'!$D$6:$D$394,0))/INDEX('Sector Output'!$L$6:$L$394,MATCH("_"&amp;'Commodity Output &amp; Imports'!$C35,'Sector Output'!$D$6:$D$394,0))</f>
        <v>114949.36784576697</v>
      </c>
      <c r="F35" s="181">
        <f>(I35+H35)*INDEX('Sector Output'!$M$6:$M$394,MATCH("_"&amp;'Commodity Output &amp; Imports'!$C35,'Sector Output'!$D$6:$D$394,0))/INDEX('Sector Output'!$L$6:$L$394,MATCH("_"&amp;'Commodity Output &amp; Imports'!$C35,'Sector Output'!$D$6:$D$394,0))</f>
        <v>0</v>
      </c>
      <c r="G35" s="179">
        <v>95448</v>
      </c>
      <c r="H35" s="179">
        <v>0</v>
      </c>
      <c r="I35" s="191">
        <v>0</v>
      </c>
      <c r="J35" s="240">
        <f t="shared" si="0"/>
        <v>0</v>
      </c>
    </row>
    <row r="36" spans="2:10" x14ac:dyDescent="0.25">
      <c r="B36" s="176" t="s">
        <v>572</v>
      </c>
      <c r="C36" s="177">
        <v>233293</v>
      </c>
      <c r="D36" s="178" t="s">
        <v>128</v>
      </c>
      <c r="E36" s="181">
        <f>G36*INDEX('Sector Output'!$M$6:$M$394,MATCH("_"&amp;'Commodity Output &amp; Imports'!$C36,'Sector Output'!$D$6:$D$394,0))/INDEX('Sector Output'!$L$6:$L$394,MATCH("_"&amp;'Commodity Output &amp; Imports'!$C36,'Sector Output'!$D$6:$D$394,0))</f>
        <v>97674.79272146635</v>
      </c>
      <c r="F36" s="181">
        <f>(I36+H36)*INDEX('Sector Output'!$M$6:$M$394,MATCH("_"&amp;'Commodity Output &amp; Imports'!$C36,'Sector Output'!$D$6:$D$394,0))/INDEX('Sector Output'!$L$6:$L$394,MATCH("_"&amp;'Commodity Output &amp; Imports'!$C36,'Sector Output'!$D$6:$D$394,0))</f>
        <v>0</v>
      </c>
      <c r="G36" s="179">
        <v>76876</v>
      </c>
      <c r="H36" s="179">
        <v>0</v>
      </c>
      <c r="I36" s="191">
        <v>0</v>
      </c>
      <c r="J36" s="240">
        <f t="shared" si="0"/>
        <v>0</v>
      </c>
    </row>
    <row r="37" spans="2:10" x14ac:dyDescent="0.25">
      <c r="B37" s="176" t="s">
        <v>573</v>
      </c>
      <c r="C37" s="177" t="s">
        <v>574</v>
      </c>
      <c r="D37" s="178" t="s">
        <v>128</v>
      </c>
      <c r="E37" s="181">
        <f>G37*INDEX('Sector Output'!$M$6:$M$394,MATCH("_"&amp;'Commodity Output &amp; Imports'!$C37,'Sector Output'!$D$6:$D$394,0))/INDEX('Sector Output'!$L$6:$L$394,MATCH("_"&amp;'Commodity Output &amp; Imports'!$C37,'Sector Output'!$D$6:$D$394,0))</f>
        <v>173977.64543739407</v>
      </c>
      <c r="F37" s="181">
        <f>(I37+H37)*INDEX('Sector Output'!$M$6:$M$394,MATCH("_"&amp;'Commodity Output &amp; Imports'!$C37,'Sector Output'!$D$6:$D$394,0))/INDEX('Sector Output'!$L$6:$L$394,MATCH("_"&amp;'Commodity Output &amp; Imports'!$C37,'Sector Output'!$D$6:$D$394,0))</f>
        <v>0</v>
      </c>
      <c r="G37" s="179">
        <v>155843</v>
      </c>
      <c r="H37" s="179">
        <v>0</v>
      </c>
      <c r="I37" s="191">
        <v>0</v>
      </c>
      <c r="J37" s="240">
        <f t="shared" si="0"/>
        <v>0</v>
      </c>
    </row>
    <row r="38" spans="2:10" x14ac:dyDescent="0.25">
      <c r="B38" s="176" t="s">
        <v>575</v>
      </c>
      <c r="C38" s="177" t="s">
        <v>576</v>
      </c>
      <c r="D38" s="178" t="s">
        <v>128</v>
      </c>
      <c r="E38" s="181">
        <f>G38*INDEX('Sector Output'!$M$6:$M$394,MATCH("_"&amp;'Commodity Output &amp; Imports'!$C38,'Sector Output'!$D$6:$D$394,0))/INDEX('Sector Output'!$L$6:$L$394,MATCH("_"&amp;'Commodity Output &amp; Imports'!$C38,'Sector Output'!$D$6:$D$394,0))</f>
        <v>172557.43130425955</v>
      </c>
      <c r="F38" s="181">
        <f>(I38+H38)*INDEX('Sector Output'!$M$6:$M$394,MATCH("_"&amp;'Commodity Output &amp; Imports'!$C38,'Sector Output'!$D$6:$D$394,0))/INDEX('Sector Output'!$L$6:$L$394,MATCH("_"&amp;'Commodity Output &amp; Imports'!$C38,'Sector Output'!$D$6:$D$394,0))</f>
        <v>0</v>
      </c>
      <c r="G38" s="179">
        <v>157298</v>
      </c>
      <c r="H38" s="179">
        <v>0</v>
      </c>
      <c r="I38" s="191">
        <v>0</v>
      </c>
      <c r="J38" s="240">
        <f t="shared" si="0"/>
        <v>0</v>
      </c>
    </row>
    <row r="39" spans="2:10" x14ac:dyDescent="0.25">
      <c r="B39" s="176" t="s">
        <v>577</v>
      </c>
      <c r="C39" s="177">
        <v>233411</v>
      </c>
      <c r="D39" s="178" t="s">
        <v>128</v>
      </c>
      <c r="E39" s="181">
        <f>G39*INDEX('Sector Output'!$M$6:$M$394,MATCH("_"&amp;'Commodity Output &amp; Imports'!$C39,'Sector Output'!$D$6:$D$394,0))/INDEX('Sector Output'!$L$6:$L$394,MATCH("_"&amp;'Commodity Output &amp; Imports'!$C39,'Sector Output'!$D$6:$D$394,0))</f>
        <v>302622.93009118544</v>
      </c>
      <c r="F39" s="181">
        <f>(I39+H39)*INDEX('Sector Output'!$M$6:$M$394,MATCH("_"&amp;'Commodity Output &amp; Imports'!$C39,'Sector Output'!$D$6:$D$394,0))/INDEX('Sector Output'!$L$6:$L$394,MATCH("_"&amp;'Commodity Output &amp; Imports'!$C39,'Sector Output'!$D$6:$D$394,0))</f>
        <v>0</v>
      </c>
      <c r="G39" s="179">
        <v>307816</v>
      </c>
      <c r="H39" s="179">
        <v>0</v>
      </c>
      <c r="I39" s="191">
        <v>0</v>
      </c>
      <c r="J39" s="240">
        <f t="shared" si="0"/>
        <v>0</v>
      </c>
    </row>
    <row r="40" spans="2:10" x14ac:dyDescent="0.25">
      <c r="B40" s="176" t="s">
        <v>578</v>
      </c>
      <c r="C40" s="177">
        <v>233412</v>
      </c>
      <c r="D40" s="178" t="s">
        <v>128</v>
      </c>
      <c r="E40" s="181">
        <f>G40*INDEX('Sector Output'!$M$6:$M$394,MATCH("_"&amp;'Commodity Output &amp; Imports'!$C40,'Sector Output'!$D$6:$D$394,0))/INDEX('Sector Output'!$L$6:$L$394,MATCH("_"&amp;'Commodity Output &amp; Imports'!$C40,'Sector Output'!$D$6:$D$394,0))</f>
        <v>58601.583963194214</v>
      </c>
      <c r="F40" s="181">
        <f>(I40+H40)*INDEX('Sector Output'!$M$6:$M$394,MATCH("_"&amp;'Commodity Output &amp; Imports'!$C40,'Sector Output'!$D$6:$D$394,0))/INDEX('Sector Output'!$L$6:$L$394,MATCH("_"&amp;'Commodity Output &amp; Imports'!$C40,'Sector Output'!$D$6:$D$394,0))</f>
        <v>0</v>
      </c>
      <c r="G40" s="179">
        <v>54048</v>
      </c>
      <c r="H40" s="179">
        <v>0</v>
      </c>
      <c r="I40" s="191">
        <v>0</v>
      </c>
      <c r="J40" s="240">
        <f t="shared" si="0"/>
        <v>0</v>
      </c>
    </row>
    <row r="41" spans="2:10" x14ac:dyDescent="0.25">
      <c r="B41" s="176" t="s">
        <v>579</v>
      </c>
      <c r="C41" s="177" t="s">
        <v>580</v>
      </c>
      <c r="D41" s="178" t="s">
        <v>128</v>
      </c>
      <c r="E41" s="181">
        <f>G41*INDEX('Sector Output'!$M$6:$M$394,MATCH("_"&amp;'Commodity Output &amp; Imports'!$C41,'Sector Output'!$D$6:$D$394,0))/INDEX('Sector Output'!$L$6:$L$394,MATCH("_"&amp;'Commodity Output &amp; Imports'!$C41,'Sector Output'!$D$6:$D$394,0))</f>
        <v>194319.37044470679</v>
      </c>
      <c r="F41" s="181">
        <f>(I41+H41)*INDEX('Sector Output'!$M$6:$M$394,MATCH("_"&amp;'Commodity Output &amp; Imports'!$C41,'Sector Output'!$D$6:$D$394,0))/INDEX('Sector Output'!$L$6:$L$394,MATCH("_"&amp;'Commodity Output &amp; Imports'!$C41,'Sector Output'!$D$6:$D$394,0))</f>
        <v>0</v>
      </c>
      <c r="G41" s="179">
        <v>182474</v>
      </c>
      <c r="H41" s="179">
        <v>0</v>
      </c>
      <c r="I41" s="191">
        <v>0</v>
      </c>
      <c r="J41" s="240">
        <f t="shared" si="0"/>
        <v>0</v>
      </c>
    </row>
    <row r="42" spans="2:10" x14ac:dyDescent="0.25">
      <c r="B42" s="176" t="s">
        <v>581</v>
      </c>
      <c r="C42" s="177">
        <v>321100</v>
      </c>
      <c r="D42" s="178" t="s">
        <v>128</v>
      </c>
      <c r="E42" s="181">
        <f>G42*INDEX('Sector Output'!$M$6:$M$394,MATCH("_"&amp;'Commodity Output &amp; Imports'!$C42,'Sector Output'!$D$6:$D$394,0))/INDEX('Sector Output'!$L$6:$L$394,MATCH("_"&amp;'Commodity Output &amp; Imports'!$C42,'Sector Output'!$D$6:$D$394,0))</f>
        <v>33045.164007038402</v>
      </c>
      <c r="F42" s="181">
        <f>(I42+H42)*INDEX('Sector Output'!$M$6:$M$394,MATCH("_"&amp;'Commodity Output &amp; Imports'!$C42,'Sector Output'!$D$6:$D$394,0))/INDEX('Sector Output'!$L$6:$L$394,MATCH("_"&amp;'Commodity Output &amp; Imports'!$C42,'Sector Output'!$D$6:$D$394,0))</f>
        <v>7587.1019962380924</v>
      </c>
      <c r="G42" s="179">
        <v>30867</v>
      </c>
      <c r="H42" s="179">
        <v>7087</v>
      </c>
      <c r="I42" s="191">
        <v>0</v>
      </c>
      <c r="J42" s="240">
        <f t="shared" si="0"/>
        <v>0.18672603678136693</v>
      </c>
    </row>
    <row r="43" spans="2:10" x14ac:dyDescent="0.25">
      <c r="B43" s="176" t="s">
        <v>582</v>
      </c>
      <c r="C43" s="177">
        <v>321200</v>
      </c>
      <c r="D43" s="178" t="s">
        <v>128</v>
      </c>
      <c r="E43" s="181">
        <f>G43*INDEX('Sector Output'!$M$6:$M$394,MATCH("_"&amp;'Commodity Output &amp; Imports'!$C43,'Sector Output'!$D$6:$D$394,0))/INDEX('Sector Output'!$L$6:$L$394,MATCH("_"&amp;'Commodity Output &amp; Imports'!$C43,'Sector Output'!$D$6:$D$394,0))</f>
        <v>24977.125946225638</v>
      </c>
      <c r="F43" s="181">
        <f>(I43+H43)*INDEX('Sector Output'!$M$6:$M$394,MATCH("_"&amp;'Commodity Output &amp; Imports'!$C43,'Sector Output'!$D$6:$D$394,0))/INDEX('Sector Output'!$L$6:$L$394,MATCH("_"&amp;'Commodity Output &amp; Imports'!$C43,'Sector Output'!$D$6:$D$394,0))</f>
        <v>8200.3602843947028</v>
      </c>
      <c r="G43" s="179">
        <v>21321</v>
      </c>
      <c r="H43" s="179">
        <v>7000</v>
      </c>
      <c r="I43" s="191">
        <v>0</v>
      </c>
      <c r="J43" s="240">
        <f t="shared" si="0"/>
        <v>0.24716641361533842</v>
      </c>
    </row>
    <row r="44" spans="2:10" x14ac:dyDescent="0.25">
      <c r="B44" s="176" t="s">
        <v>583</v>
      </c>
      <c r="C44" s="177">
        <v>321910</v>
      </c>
      <c r="D44" s="178" t="s">
        <v>128</v>
      </c>
      <c r="E44" s="181">
        <f>G44*INDEX('Sector Output'!$M$6:$M$394,MATCH("_"&amp;'Commodity Output &amp; Imports'!$C44,'Sector Output'!$D$6:$D$394,0))/INDEX('Sector Output'!$L$6:$L$394,MATCH("_"&amp;'Commodity Output &amp; Imports'!$C44,'Sector Output'!$D$6:$D$394,0))</f>
        <v>27411.707494571277</v>
      </c>
      <c r="F44" s="181">
        <f>(I44+H44)*INDEX('Sector Output'!$M$6:$M$394,MATCH("_"&amp;'Commodity Output &amp; Imports'!$C44,'Sector Output'!$D$6:$D$394,0))/INDEX('Sector Output'!$L$6:$L$394,MATCH("_"&amp;'Commodity Output &amp; Imports'!$C44,'Sector Output'!$D$6:$D$394,0))</f>
        <v>2374.0956628910149</v>
      </c>
      <c r="G44" s="179">
        <v>25009</v>
      </c>
      <c r="H44" s="179">
        <v>2166</v>
      </c>
      <c r="I44" s="191">
        <v>0</v>
      </c>
      <c r="J44" s="240">
        <f t="shared" si="0"/>
        <v>7.9705611775528984E-2</v>
      </c>
    </row>
    <row r="45" spans="2:10" x14ac:dyDescent="0.25">
      <c r="B45" s="176" t="s">
        <v>584</v>
      </c>
      <c r="C45" s="177" t="s">
        <v>585</v>
      </c>
      <c r="D45" s="178" t="s">
        <v>128</v>
      </c>
      <c r="E45" s="181">
        <f>G45*INDEX('Sector Output'!$M$6:$M$394,MATCH("_"&amp;'Commodity Output &amp; Imports'!$C45,'Sector Output'!$D$6:$D$394,0))/INDEX('Sector Output'!$L$6:$L$394,MATCH("_"&amp;'Commodity Output &amp; Imports'!$C45,'Sector Output'!$D$6:$D$394,0))</f>
        <v>25707.493618781464</v>
      </c>
      <c r="F45" s="181">
        <f>(I45+H45)*INDEX('Sector Output'!$M$6:$M$394,MATCH("_"&amp;'Commodity Output &amp; Imports'!$C45,'Sector Output'!$D$6:$D$394,0))/INDEX('Sector Output'!$L$6:$L$394,MATCH("_"&amp;'Commodity Output &amp; Imports'!$C45,'Sector Output'!$D$6:$D$394,0))</f>
        <v>3745.8678961652154</v>
      </c>
      <c r="G45" s="179">
        <v>23526</v>
      </c>
      <c r="H45" s="179">
        <v>3428</v>
      </c>
      <c r="I45" s="191">
        <v>0</v>
      </c>
      <c r="J45" s="240">
        <f t="shared" si="0"/>
        <v>0.12717963938561994</v>
      </c>
    </row>
    <row r="46" spans="2:10" x14ac:dyDescent="0.25">
      <c r="B46" s="176" t="s">
        <v>586</v>
      </c>
      <c r="C46" s="177">
        <v>327100</v>
      </c>
      <c r="D46" s="178" t="s">
        <v>128</v>
      </c>
      <c r="E46" s="181">
        <f>G46*INDEX('Sector Output'!$M$6:$M$394,MATCH("_"&amp;'Commodity Output &amp; Imports'!$C46,'Sector Output'!$D$6:$D$394,0))/INDEX('Sector Output'!$L$6:$L$394,MATCH("_"&amp;'Commodity Output &amp; Imports'!$C46,'Sector Output'!$D$6:$D$394,0))</f>
        <v>9367.5039038334362</v>
      </c>
      <c r="F46" s="181">
        <f>(I46+H46)*INDEX('Sector Output'!$M$6:$M$394,MATCH("_"&amp;'Commodity Output &amp; Imports'!$C46,'Sector Output'!$D$6:$D$394,0))/INDEX('Sector Output'!$L$6:$L$394,MATCH("_"&amp;'Commodity Output &amp; Imports'!$C46,'Sector Output'!$D$6:$D$394,0))</f>
        <v>7185.4742837638923</v>
      </c>
      <c r="G46" s="179">
        <v>8307</v>
      </c>
      <c r="H46" s="179">
        <v>6372</v>
      </c>
      <c r="I46" s="191">
        <v>0</v>
      </c>
      <c r="J46" s="240">
        <f t="shared" si="0"/>
        <v>0.43408951563458004</v>
      </c>
    </row>
    <row r="47" spans="2:10" x14ac:dyDescent="0.25">
      <c r="B47" s="176" t="s">
        <v>587</v>
      </c>
      <c r="C47" s="177">
        <v>327200</v>
      </c>
      <c r="D47" s="178" t="s">
        <v>128</v>
      </c>
      <c r="E47" s="181">
        <f>G47*INDEX('Sector Output'!$M$6:$M$394,MATCH("_"&amp;'Commodity Output &amp; Imports'!$C47,'Sector Output'!$D$6:$D$394,0))/INDEX('Sector Output'!$L$6:$L$394,MATCH("_"&amp;'Commodity Output &amp; Imports'!$C47,'Sector Output'!$D$6:$D$394,0))</f>
        <v>25250.355768732716</v>
      </c>
      <c r="F47" s="181">
        <f>(I47+H47)*INDEX('Sector Output'!$M$6:$M$394,MATCH("_"&amp;'Commodity Output &amp; Imports'!$C47,'Sector Output'!$D$6:$D$394,0))/INDEX('Sector Output'!$L$6:$L$394,MATCH("_"&amp;'Commodity Output &amp; Imports'!$C47,'Sector Output'!$D$6:$D$394,0))</f>
        <v>6822.8945498244047</v>
      </c>
      <c r="G47" s="179">
        <v>23256</v>
      </c>
      <c r="H47" s="179">
        <v>6284</v>
      </c>
      <c r="I47" s="191">
        <v>0</v>
      </c>
      <c r="J47" s="240">
        <f t="shared" si="0"/>
        <v>0.21272850372376437</v>
      </c>
    </row>
    <row r="48" spans="2:10" x14ac:dyDescent="0.25">
      <c r="B48" s="176" t="s">
        <v>588</v>
      </c>
      <c r="C48" s="177">
        <v>327310</v>
      </c>
      <c r="D48" s="178" t="s">
        <v>128</v>
      </c>
      <c r="E48" s="181">
        <f>G48*INDEX('Sector Output'!$M$6:$M$394,MATCH("_"&amp;'Commodity Output &amp; Imports'!$C48,'Sector Output'!$D$6:$D$394,0))/INDEX('Sector Output'!$L$6:$L$394,MATCH("_"&amp;'Commodity Output &amp; Imports'!$C48,'Sector Output'!$D$6:$D$394,0))</f>
        <v>9597.0339604154433</v>
      </c>
      <c r="F48" s="181">
        <f>(I48+H48)*INDEX('Sector Output'!$M$6:$M$394,MATCH("_"&amp;'Commodity Output &amp; Imports'!$C48,'Sector Output'!$D$6:$D$394,0))/INDEX('Sector Output'!$L$6:$L$394,MATCH("_"&amp;'Commodity Output &amp; Imports'!$C48,'Sector Output'!$D$6:$D$394,0))</f>
        <v>1643.9669214187732</v>
      </c>
      <c r="G48" s="179">
        <v>10181</v>
      </c>
      <c r="H48" s="179">
        <v>1744</v>
      </c>
      <c r="I48" s="191">
        <v>0</v>
      </c>
      <c r="J48" s="240">
        <f t="shared" si="0"/>
        <v>0.14624737945492661</v>
      </c>
    </row>
    <row r="49" spans="2:10" x14ac:dyDescent="0.25">
      <c r="B49" s="176" t="s">
        <v>589</v>
      </c>
      <c r="C49" s="177">
        <v>327320</v>
      </c>
      <c r="D49" s="178" t="s">
        <v>128</v>
      </c>
      <c r="E49" s="181">
        <f>G49*INDEX('Sector Output'!$M$6:$M$394,MATCH("_"&amp;'Commodity Output &amp; Imports'!$C49,'Sector Output'!$D$6:$D$394,0))/INDEX('Sector Output'!$L$6:$L$394,MATCH("_"&amp;'Commodity Output &amp; Imports'!$C49,'Sector Output'!$D$6:$D$394,0))</f>
        <v>36250.814786000396</v>
      </c>
      <c r="F49" s="181">
        <f>(I49+H49)*INDEX('Sector Output'!$M$6:$M$394,MATCH("_"&amp;'Commodity Output &amp; Imports'!$C49,'Sector Output'!$D$6:$D$394,0))/INDEX('Sector Output'!$L$6:$L$394,MATCH("_"&amp;'Commodity Output &amp; Imports'!$C49,'Sector Output'!$D$6:$D$394,0))</f>
        <v>0</v>
      </c>
      <c r="G49" s="179">
        <v>33750</v>
      </c>
      <c r="H49" s="179">
        <v>0</v>
      </c>
      <c r="I49" s="191">
        <v>0</v>
      </c>
      <c r="J49" s="240">
        <f t="shared" si="0"/>
        <v>0</v>
      </c>
    </row>
    <row r="50" spans="2:10" x14ac:dyDescent="0.25">
      <c r="B50" s="176" t="s">
        <v>590</v>
      </c>
      <c r="C50" s="177">
        <v>327330</v>
      </c>
      <c r="D50" s="178" t="s">
        <v>128</v>
      </c>
      <c r="E50" s="181">
        <f>G50*INDEX('Sector Output'!$M$6:$M$394,MATCH("_"&amp;'Commodity Output &amp; Imports'!$C50,'Sector Output'!$D$6:$D$394,0))/INDEX('Sector Output'!$L$6:$L$394,MATCH("_"&amp;'Commodity Output &amp; Imports'!$C50,'Sector Output'!$D$6:$D$394,0))</f>
        <v>9476.7555472980166</v>
      </c>
      <c r="F50" s="181">
        <f>(I50+H50)*INDEX('Sector Output'!$M$6:$M$394,MATCH("_"&amp;'Commodity Output &amp; Imports'!$C50,'Sector Output'!$D$6:$D$394,0))/INDEX('Sector Output'!$L$6:$L$394,MATCH("_"&amp;'Commodity Output &amp; Imports'!$C50,'Sector Output'!$D$6:$D$394,0))</f>
        <v>80.26552712602188</v>
      </c>
      <c r="G50" s="179">
        <v>8737</v>
      </c>
      <c r="H50" s="179">
        <v>74</v>
      </c>
      <c r="I50" s="191">
        <v>0</v>
      </c>
      <c r="J50" s="240">
        <f t="shared" si="0"/>
        <v>8.3985926682555879E-3</v>
      </c>
    </row>
    <row r="51" spans="2:10" x14ac:dyDescent="0.25">
      <c r="B51" s="176" t="s">
        <v>591</v>
      </c>
      <c r="C51" s="177">
        <v>327390</v>
      </c>
      <c r="D51" s="178" t="s">
        <v>128</v>
      </c>
      <c r="E51" s="181">
        <f>G51*INDEX('Sector Output'!$M$6:$M$394,MATCH("_"&amp;'Commodity Output &amp; Imports'!$C51,'Sector Output'!$D$6:$D$394,0))/INDEX('Sector Output'!$L$6:$L$394,MATCH("_"&amp;'Commodity Output &amp; Imports'!$C51,'Sector Output'!$D$6:$D$394,0))</f>
        <v>13051.011186563683</v>
      </c>
      <c r="F51" s="181">
        <f>(I51+H51)*INDEX('Sector Output'!$M$6:$M$394,MATCH("_"&amp;'Commodity Output &amp; Imports'!$C51,'Sector Output'!$D$6:$D$394,0))/INDEX('Sector Output'!$L$6:$L$394,MATCH("_"&amp;'Commodity Output &amp; Imports'!$C51,'Sector Output'!$D$6:$D$394,0))</f>
        <v>1328.461075112747</v>
      </c>
      <c r="G51" s="179">
        <v>11956</v>
      </c>
      <c r="H51" s="179">
        <v>1217</v>
      </c>
      <c r="I51" s="191">
        <v>0</v>
      </c>
      <c r="J51" s="240">
        <f t="shared" si="0"/>
        <v>9.2385940939801112E-2</v>
      </c>
    </row>
    <row r="52" spans="2:10" x14ac:dyDescent="0.25">
      <c r="B52" s="176" t="s">
        <v>592</v>
      </c>
      <c r="C52" s="177">
        <v>327400</v>
      </c>
      <c r="D52" s="178" t="s">
        <v>128</v>
      </c>
      <c r="E52" s="181">
        <f>G52*INDEX('Sector Output'!$M$6:$M$394,MATCH("_"&amp;'Commodity Output &amp; Imports'!$C52,'Sector Output'!$D$6:$D$394,0))/INDEX('Sector Output'!$L$6:$L$394,MATCH("_"&amp;'Commodity Output &amp; Imports'!$C52,'Sector Output'!$D$6:$D$394,0))</f>
        <v>8556.3544711909326</v>
      </c>
      <c r="F52" s="181">
        <f>(I52+H52)*INDEX('Sector Output'!$M$6:$M$394,MATCH("_"&amp;'Commodity Output &amp; Imports'!$C52,'Sector Output'!$D$6:$D$394,0))/INDEX('Sector Output'!$L$6:$L$394,MATCH("_"&amp;'Commodity Output &amp; Imports'!$C52,'Sector Output'!$D$6:$D$394,0))</f>
        <v>180.12154597780719</v>
      </c>
      <c r="G52" s="179">
        <v>7363</v>
      </c>
      <c r="H52" s="179">
        <v>155</v>
      </c>
      <c r="I52" s="191">
        <v>0</v>
      </c>
      <c r="J52" s="240">
        <f t="shared" si="0"/>
        <v>2.0617185421654693E-2</v>
      </c>
    </row>
    <row r="53" spans="2:10" x14ac:dyDescent="0.25">
      <c r="B53" s="176" t="s">
        <v>593</v>
      </c>
      <c r="C53" s="177">
        <v>327910</v>
      </c>
      <c r="D53" s="178" t="s">
        <v>128</v>
      </c>
      <c r="E53" s="181">
        <f>G53*INDEX('Sector Output'!$M$6:$M$394,MATCH("_"&amp;'Commodity Output &amp; Imports'!$C53,'Sector Output'!$D$6:$D$394,0))/INDEX('Sector Output'!$L$6:$L$394,MATCH("_"&amp;'Commodity Output &amp; Imports'!$C53,'Sector Output'!$D$6:$D$394,0))</f>
        <v>4902.8039241857987</v>
      </c>
      <c r="F53" s="181">
        <f>(I53+H53)*INDEX('Sector Output'!$M$6:$M$394,MATCH("_"&amp;'Commodity Output &amp; Imports'!$C53,'Sector Output'!$D$6:$D$394,0))/INDEX('Sector Output'!$L$6:$L$394,MATCH("_"&amp;'Commodity Output &amp; Imports'!$C53,'Sector Output'!$D$6:$D$394,0))</f>
        <v>2509.0750133475708</v>
      </c>
      <c r="G53" s="179">
        <v>4123</v>
      </c>
      <c r="H53" s="179">
        <v>2110</v>
      </c>
      <c r="I53" s="191">
        <v>0</v>
      </c>
      <c r="J53" s="240">
        <f t="shared" si="0"/>
        <v>0.33852077651211293</v>
      </c>
    </row>
    <row r="54" spans="2:10" x14ac:dyDescent="0.25">
      <c r="B54" s="176" t="s">
        <v>594</v>
      </c>
      <c r="C54" s="177">
        <v>327991</v>
      </c>
      <c r="D54" s="178" t="s">
        <v>128</v>
      </c>
      <c r="E54" s="181">
        <f>G54*INDEX('Sector Output'!$M$6:$M$394,MATCH("_"&amp;'Commodity Output &amp; Imports'!$C54,'Sector Output'!$D$6:$D$394,0))/INDEX('Sector Output'!$L$6:$L$394,MATCH("_"&amp;'Commodity Output &amp; Imports'!$C54,'Sector Output'!$D$6:$D$394,0))</f>
        <v>4273.3739043325813</v>
      </c>
      <c r="F54" s="181">
        <f>(I54+H54)*INDEX('Sector Output'!$M$6:$M$394,MATCH("_"&amp;'Commodity Output &amp; Imports'!$C54,'Sector Output'!$D$6:$D$394,0))/INDEX('Sector Output'!$L$6:$L$394,MATCH("_"&amp;'Commodity Output &amp; Imports'!$C54,'Sector Output'!$D$6:$D$394,0))</f>
        <v>3975.918557475582</v>
      </c>
      <c r="G54" s="179">
        <v>4195</v>
      </c>
      <c r="H54" s="179">
        <v>3903</v>
      </c>
      <c r="I54" s="191">
        <v>0</v>
      </c>
      <c r="J54" s="240">
        <f t="shared" si="0"/>
        <v>0.48197085700172887</v>
      </c>
    </row>
    <row r="55" spans="2:10" x14ac:dyDescent="0.25">
      <c r="B55" s="176" t="s">
        <v>595</v>
      </c>
      <c r="C55" s="177">
        <v>327992</v>
      </c>
      <c r="D55" s="178" t="s">
        <v>128</v>
      </c>
      <c r="E55" s="181">
        <f>G55*INDEX('Sector Output'!$M$6:$M$394,MATCH("_"&amp;'Commodity Output &amp; Imports'!$C55,'Sector Output'!$D$6:$D$394,0))/INDEX('Sector Output'!$L$6:$L$394,MATCH("_"&amp;'Commodity Output &amp; Imports'!$C55,'Sector Output'!$D$6:$D$394,0))</f>
        <v>4230.9674859592969</v>
      </c>
      <c r="F55" s="181">
        <f>(I55+H55)*INDEX('Sector Output'!$M$6:$M$394,MATCH("_"&amp;'Commodity Output &amp; Imports'!$C55,'Sector Output'!$D$6:$D$394,0))/INDEX('Sector Output'!$L$6:$L$394,MATCH("_"&amp;'Commodity Output &amp; Imports'!$C55,'Sector Output'!$D$6:$D$394,0))</f>
        <v>395.90471646838574</v>
      </c>
      <c r="G55" s="179">
        <v>3003</v>
      </c>
      <c r="H55" s="179">
        <v>281</v>
      </c>
      <c r="I55" s="191">
        <v>0</v>
      </c>
      <c r="J55" s="240">
        <f t="shared" si="0"/>
        <v>8.556638246041412E-2</v>
      </c>
    </row>
    <row r="56" spans="2:10" x14ac:dyDescent="0.25">
      <c r="B56" s="176" t="s">
        <v>596</v>
      </c>
      <c r="C56" s="177">
        <v>327993</v>
      </c>
      <c r="D56" s="178" t="s">
        <v>128</v>
      </c>
      <c r="E56" s="181">
        <f>G56*INDEX('Sector Output'!$M$6:$M$394,MATCH("_"&amp;'Commodity Output &amp; Imports'!$C56,'Sector Output'!$D$6:$D$394,0))/INDEX('Sector Output'!$L$6:$L$394,MATCH("_"&amp;'Commodity Output &amp; Imports'!$C56,'Sector Output'!$D$6:$D$394,0))</f>
        <v>7345.3917117399078</v>
      </c>
      <c r="F56" s="181">
        <f>(I56+H56)*INDEX('Sector Output'!$M$6:$M$394,MATCH("_"&amp;'Commodity Output &amp; Imports'!$C56,'Sector Output'!$D$6:$D$394,0))/INDEX('Sector Output'!$L$6:$L$394,MATCH("_"&amp;'Commodity Output &amp; Imports'!$C56,'Sector Output'!$D$6:$D$394,0))</f>
        <v>644.33260629297433</v>
      </c>
      <c r="G56" s="179">
        <v>5814</v>
      </c>
      <c r="H56" s="179">
        <v>510</v>
      </c>
      <c r="I56" s="191">
        <v>0</v>
      </c>
      <c r="J56" s="240">
        <f t="shared" si="0"/>
        <v>8.0645161290322578E-2</v>
      </c>
    </row>
    <row r="57" spans="2:10" x14ac:dyDescent="0.25">
      <c r="B57" s="176" t="s">
        <v>597</v>
      </c>
      <c r="C57" s="177">
        <v>327999</v>
      </c>
      <c r="D57" s="178" t="s">
        <v>128</v>
      </c>
      <c r="E57" s="181">
        <f>G57*INDEX('Sector Output'!$M$6:$M$394,MATCH("_"&amp;'Commodity Output &amp; Imports'!$C57,'Sector Output'!$D$6:$D$394,0))/INDEX('Sector Output'!$L$6:$L$394,MATCH("_"&amp;'Commodity Output &amp; Imports'!$C57,'Sector Output'!$D$6:$D$394,0))</f>
        <v>3490.3074282307716</v>
      </c>
      <c r="F57" s="181">
        <f>(I57+H57)*INDEX('Sector Output'!$M$6:$M$394,MATCH("_"&amp;'Commodity Output &amp; Imports'!$C57,'Sector Output'!$D$6:$D$394,0))/INDEX('Sector Output'!$L$6:$L$394,MATCH("_"&amp;'Commodity Output &amp; Imports'!$C57,'Sector Output'!$D$6:$D$394,0))</f>
        <v>498.92795839286271</v>
      </c>
      <c r="G57" s="179">
        <v>3190</v>
      </c>
      <c r="H57" s="179">
        <v>456</v>
      </c>
      <c r="I57" s="191">
        <v>0</v>
      </c>
      <c r="J57" s="240">
        <f t="shared" si="0"/>
        <v>0.12506856829402085</v>
      </c>
    </row>
    <row r="58" spans="2:10" x14ac:dyDescent="0.25">
      <c r="B58" s="176" t="s">
        <v>598</v>
      </c>
      <c r="C58" s="177">
        <v>331110</v>
      </c>
      <c r="D58" s="178" t="s">
        <v>128</v>
      </c>
      <c r="E58" s="181">
        <f>G58*INDEX('Sector Output'!$M$6:$M$394,MATCH("_"&amp;'Commodity Output &amp; Imports'!$C58,'Sector Output'!$D$6:$D$394,0))/INDEX('Sector Output'!$L$6:$L$394,MATCH("_"&amp;'Commodity Output &amp; Imports'!$C58,'Sector Output'!$D$6:$D$394,0))</f>
        <v>123198.54326408877</v>
      </c>
      <c r="F58" s="181">
        <f>(I58+H58)*INDEX('Sector Output'!$M$6:$M$394,MATCH("_"&amp;'Commodity Output &amp; Imports'!$C58,'Sector Output'!$D$6:$D$394,0))/INDEX('Sector Output'!$L$6:$L$394,MATCH("_"&amp;'Commodity Output &amp; Imports'!$C58,'Sector Output'!$D$6:$D$394,0))</f>
        <v>35566.205559854963</v>
      </c>
      <c r="G58" s="179">
        <v>117517</v>
      </c>
      <c r="H58" s="179">
        <v>33926</v>
      </c>
      <c r="I58" s="191">
        <v>0</v>
      </c>
      <c r="J58" s="240">
        <f t="shared" si="0"/>
        <v>0.22401827750374731</v>
      </c>
    </row>
    <row r="59" spans="2:10" x14ac:dyDescent="0.25">
      <c r="B59" s="176" t="s">
        <v>599</v>
      </c>
      <c r="C59" s="177">
        <v>331200</v>
      </c>
      <c r="D59" s="178" t="s">
        <v>128</v>
      </c>
      <c r="E59" s="181">
        <f>G59*INDEX('Sector Output'!$M$6:$M$394,MATCH("_"&amp;'Commodity Output &amp; Imports'!$C59,'Sector Output'!$D$6:$D$394,0))/INDEX('Sector Output'!$L$6:$L$394,MATCH("_"&amp;'Commodity Output &amp; Imports'!$C59,'Sector Output'!$D$6:$D$394,0))</f>
        <v>10003.918063163041</v>
      </c>
      <c r="F59" s="181">
        <f>(I59+H59)*INDEX('Sector Output'!$M$6:$M$394,MATCH("_"&amp;'Commodity Output &amp; Imports'!$C59,'Sector Output'!$D$6:$D$394,0))/INDEX('Sector Output'!$L$6:$L$394,MATCH("_"&amp;'Commodity Output &amp; Imports'!$C59,'Sector Output'!$D$6:$D$394,0))</f>
        <v>5224.2429903687571</v>
      </c>
      <c r="G59" s="179">
        <v>8776</v>
      </c>
      <c r="H59" s="179">
        <v>4583</v>
      </c>
      <c r="I59" s="191">
        <v>0</v>
      </c>
      <c r="J59" s="240">
        <f t="shared" si="0"/>
        <v>0.34306460064376076</v>
      </c>
    </row>
    <row r="60" spans="2:10" x14ac:dyDescent="0.25">
      <c r="B60" s="176" t="s">
        <v>600</v>
      </c>
      <c r="C60" s="177" t="s">
        <v>601</v>
      </c>
      <c r="D60" s="178" t="s">
        <v>128</v>
      </c>
      <c r="E60" s="181">
        <f>G60*INDEX('Sector Output'!$M$6:$M$394,MATCH("_"&amp;'Commodity Output &amp; Imports'!$C60,'Sector Output'!$D$6:$D$394,0))/INDEX('Sector Output'!$L$6:$L$394,MATCH("_"&amp;'Commodity Output &amp; Imports'!$C60,'Sector Output'!$D$6:$D$394,0))</f>
        <v>11069.695528096718</v>
      </c>
      <c r="F60" s="181">
        <f>(I60+H60)*INDEX('Sector Output'!$M$6:$M$394,MATCH("_"&amp;'Commodity Output &amp; Imports'!$C60,'Sector Output'!$D$6:$D$394,0))/INDEX('Sector Output'!$L$6:$L$394,MATCH("_"&amp;'Commodity Output &amp; Imports'!$C60,'Sector Output'!$D$6:$D$394,0))</f>
        <v>5931.667435085873</v>
      </c>
      <c r="G60" s="179">
        <v>15831</v>
      </c>
      <c r="H60" s="179">
        <v>8483</v>
      </c>
      <c r="I60" s="191">
        <v>0</v>
      </c>
      <c r="J60" s="240">
        <f t="shared" si="0"/>
        <v>0.34889364152340219</v>
      </c>
    </row>
    <row r="61" spans="2:10" x14ac:dyDescent="0.25">
      <c r="B61" s="176" t="s">
        <v>603</v>
      </c>
      <c r="C61" s="177" t="s">
        <v>604</v>
      </c>
      <c r="D61" s="178" t="s">
        <v>128</v>
      </c>
      <c r="E61" s="181">
        <f>G61*INDEX('Sector Output'!$M$6:$M$394,MATCH("_"&amp;'Commodity Output &amp; Imports'!$C61,'Sector Output'!$D$6:$D$394,0))/INDEX('Sector Output'!$L$6:$L$394,MATCH("_"&amp;'Commodity Output &amp; Imports'!$C61,'Sector Output'!$D$6:$D$394,0))</f>
        <v>23244.782080312783</v>
      </c>
      <c r="F61" s="181">
        <f>(I61+H61)*INDEX('Sector Output'!$M$6:$M$394,MATCH("_"&amp;'Commodity Output &amp; Imports'!$C61,'Sector Output'!$D$6:$D$394,0))/INDEX('Sector Output'!$L$6:$L$394,MATCH("_"&amp;'Commodity Output &amp; Imports'!$C61,'Sector Output'!$D$6:$D$394,0))</f>
        <v>4955.7590942412644</v>
      </c>
      <c r="G61" s="179">
        <v>25169</v>
      </c>
      <c r="H61" s="179">
        <v>5366</v>
      </c>
      <c r="I61" s="191">
        <v>0</v>
      </c>
      <c r="J61" s="240">
        <f t="shared" si="0"/>
        <v>0.17573276567872931</v>
      </c>
    </row>
    <row r="62" spans="2:10" x14ac:dyDescent="0.25">
      <c r="B62" s="176" t="s">
        <v>605</v>
      </c>
      <c r="C62" s="177">
        <v>331411</v>
      </c>
      <c r="D62" s="178" t="s">
        <v>128</v>
      </c>
      <c r="E62" s="181">
        <f>G62*INDEX('Sector Output'!$M$6:$M$394,MATCH("_"&amp;'Commodity Output &amp; Imports'!$C62,'Sector Output'!$D$6:$D$394,0))/INDEX('Sector Output'!$L$6:$L$394,MATCH("_"&amp;'Commodity Output &amp; Imports'!$C62,'Sector Output'!$D$6:$D$394,0))</f>
        <v>5400.8879209616034</v>
      </c>
      <c r="F62" s="181">
        <f>(I62+H62)*INDEX('Sector Output'!$M$6:$M$394,MATCH("_"&amp;'Commodity Output &amp; Imports'!$C62,'Sector Output'!$D$6:$D$394,0))/INDEX('Sector Output'!$L$6:$L$394,MATCH("_"&amp;'Commodity Output &amp; Imports'!$C62,'Sector Output'!$D$6:$D$394,0))</f>
        <v>5414.3695438401655</v>
      </c>
      <c r="G62" s="179">
        <v>7211</v>
      </c>
      <c r="H62" s="179">
        <v>7229</v>
      </c>
      <c r="I62" s="191">
        <v>0</v>
      </c>
      <c r="J62" s="240">
        <f t="shared" si="0"/>
        <v>0.50062326869806095</v>
      </c>
    </row>
    <row r="63" spans="2:10" x14ac:dyDescent="0.25">
      <c r="B63" s="176" t="s">
        <v>606</v>
      </c>
      <c r="C63" s="177">
        <v>331419</v>
      </c>
      <c r="D63" s="178" t="s">
        <v>128</v>
      </c>
      <c r="E63" s="181">
        <f>G63*INDEX('Sector Output'!$M$6:$M$394,MATCH("_"&amp;'Commodity Output &amp; Imports'!$C63,'Sector Output'!$D$6:$D$394,0))/INDEX('Sector Output'!$L$6:$L$394,MATCH("_"&amp;'Commodity Output &amp; Imports'!$C63,'Sector Output'!$D$6:$D$394,0))</f>
        <v>11732.995493646638</v>
      </c>
      <c r="F63" s="181">
        <f>(I63+H63)*INDEX('Sector Output'!$M$6:$M$394,MATCH("_"&amp;'Commodity Output &amp; Imports'!$C63,'Sector Output'!$D$6:$D$394,0))/INDEX('Sector Output'!$L$6:$L$394,MATCH("_"&amp;'Commodity Output &amp; Imports'!$C63,'Sector Output'!$D$6:$D$394,0))</f>
        <v>17163.74169274708</v>
      </c>
      <c r="G63" s="179">
        <v>11807</v>
      </c>
      <c r="H63" s="179">
        <v>17272</v>
      </c>
      <c r="I63" s="191">
        <v>0</v>
      </c>
      <c r="J63" s="240">
        <f t="shared" si="0"/>
        <v>0.59396815571374539</v>
      </c>
    </row>
    <row r="64" spans="2:10" x14ac:dyDescent="0.25">
      <c r="B64" s="176" t="s">
        <v>607</v>
      </c>
      <c r="C64" s="177">
        <v>331420</v>
      </c>
      <c r="D64" s="178" t="s">
        <v>128</v>
      </c>
      <c r="E64" s="181">
        <f>G64*INDEX('Sector Output'!$M$6:$M$394,MATCH("_"&amp;'Commodity Output &amp; Imports'!$C64,'Sector Output'!$D$6:$D$394,0))/INDEX('Sector Output'!$L$6:$L$394,MATCH("_"&amp;'Commodity Output &amp; Imports'!$C64,'Sector Output'!$D$6:$D$394,0))</f>
        <v>23625.234231566479</v>
      </c>
      <c r="F64" s="181">
        <f>(I64+H64)*INDEX('Sector Output'!$M$6:$M$394,MATCH("_"&amp;'Commodity Output &amp; Imports'!$C64,'Sector Output'!$D$6:$D$394,0))/INDEX('Sector Output'!$L$6:$L$394,MATCH("_"&amp;'Commodity Output &amp; Imports'!$C64,'Sector Output'!$D$6:$D$394,0))</f>
        <v>4514.9930905142628</v>
      </c>
      <c r="G64" s="179">
        <v>24384</v>
      </c>
      <c r="H64" s="179">
        <v>4660</v>
      </c>
      <c r="I64" s="191">
        <v>0</v>
      </c>
      <c r="J64" s="240">
        <f t="shared" si="0"/>
        <v>0.16044621952899049</v>
      </c>
    </row>
    <row r="65" spans="2:10" x14ac:dyDescent="0.25">
      <c r="B65" s="176" t="s">
        <v>608</v>
      </c>
      <c r="C65" s="177">
        <v>331490</v>
      </c>
      <c r="D65" s="178" t="s">
        <v>128</v>
      </c>
      <c r="E65" s="181">
        <f>G65*INDEX('Sector Output'!$M$6:$M$394,MATCH("_"&amp;'Commodity Output &amp; Imports'!$C65,'Sector Output'!$D$6:$D$394,0))/INDEX('Sector Output'!$L$6:$L$394,MATCH("_"&amp;'Commodity Output &amp; Imports'!$C65,'Sector Output'!$D$6:$D$394,0))</f>
        <v>13075.407938404353</v>
      </c>
      <c r="F65" s="181">
        <f>(I65+H65)*INDEX('Sector Output'!$M$6:$M$394,MATCH("_"&amp;'Commodity Output &amp; Imports'!$C65,'Sector Output'!$D$6:$D$394,0))/INDEX('Sector Output'!$L$6:$L$394,MATCH("_"&amp;'Commodity Output &amp; Imports'!$C65,'Sector Output'!$D$6:$D$394,0))</f>
        <v>2597.7019447763173</v>
      </c>
      <c r="G65" s="179">
        <v>14144</v>
      </c>
      <c r="H65" s="179">
        <v>2810</v>
      </c>
      <c r="I65" s="191">
        <v>0</v>
      </c>
      <c r="J65" s="240">
        <f t="shared" si="0"/>
        <v>0.16574259761708152</v>
      </c>
    </row>
    <row r="66" spans="2:10" x14ac:dyDescent="0.25">
      <c r="B66" s="176" t="s">
        <v>609</v>
      </c>
      <c r="C66" s="177">
        <v>331510</v>
      </c>
      <c r="D66" s="178" t="s">
        <v>128</v>
      </c>
      <c r="E66" s="181">
        <f>G66*INDEX('Sector Output'!$M$6:$M$394,MATCH("_"&amp;'Commodity Output &amp; Imports'!$C66,'Sector Output'!$D$6:$D$394,0))/INDEX('Sector Output'!$L$6:$L$394,MATCH("_"&amp;'Commodity Output &amp; Imports'!$C66,'Sector Output'!$D$6:$D$394,0))</f>
        <v>23379.443282807653</v>
      </c>
      <c r="F66" s="181">
        <f>(I66+H66)*INDEX('Sector Output'!$M$6:$M$394,MATCH("_"&amp;'Commodity Output &amp; Imports'!$C66,'Sector Output'!$D$6:$D$394,0))/INDEX('Sector Output'!$L$6:$L$394,MATCH("_"&amp;'Commodity Output &amp; Imports'!$C66,'Sector Output'!$D$6:$D$394,0))</f>
        <v>1381.6657356399244</v>
      </c>
      <c r="G66" s="179">
        <v>18038</v>
      </c>
      <c r="H66" s="179">
        <v>1066</v>
      </c>
      <c r="I66" s="191">
        <v>0</v>
      </c>
      <c r="J66" s="240">
        <f t="shared" si="0"/>
        <v>5.5799832495812392E-2</v>
      </c>
    </row>
    <row r="67" spans="2:10" x14ac:dyDescent="0.25">
      <c r="B67" s="176" t="s">
        <v>610</v>
      </c>
      <c r="C67" s="177">
        <v>331520</v>
      </c>
      <c r="D67" s="178" t="s">
        <v>128</v>
      </c>
      <c r="E67" s="181">
        <f>G67*INDEX('Sector Output'!$M$6:$M$394,MATCH("_"&amp;'Commodity Output &amp; Imports'!$C67,'Sector Output'!$D$6:$D$394,0))/INDEX('Sector Output'!$L$6:$L$394,MATCH("_"&amp;'Commodity Output &amp; Imports'!$C67,'Sector Output'!$D$6:$D$394,0))</f>
        <v>14123.139144482022</v>
      </c>
      <c r="F67" s="181">
        <f>(I67+H67)*INDEX('Sector Output'!$M$6:$M$394,MATCH("_"&amp;'Commodity Output &amp; Imports'!$C67,'Sector Output'!$D$6:$D$394,0))/INDEX('Sector Output'!$L$6:$L$394,MATCH("_"&amp;'Commodity Output &amp; Imports'!$C67,'Sector Output'!$D$6:$D$394,0))</f>
        <v>51.06130141515672</v>
      </c>
      <c r="G67" s="179">
        <v>13553</v>
      </c>
      <c r="H67" s="179">
        <v>49</v>
      </c>
      <c r="I67" s="191">
        <v>0</v>
      </c>
      <c r="J67" s="240">
        <f t="shared" si="0"/>
        <v>3.6024114100867517E-3</v>
      </c>
    </row>
    <row r="68" spans="2:10" x14ac:dyDescent="0.25">
      <c r="B68" s="176" t="s">
        <v>611</v>
      </c>
      <c r="C68" s="177" t="s">
        <v>612</v>
      </c>
      <c r="D68" s="178" t="s">
        <v>128</v>
      </c>
      <c r="E68" s="181">
        <f>G68*INDEX('Sector Output'!$M$6:$M$394,MATCH("_"&amp;'Commodity Output &amp; Imports'!$C68,'Sector Output'!$D$6:$D$394,0))/INDEX('Sector Output'!$L$6:$L$394,MATCH("_"&amp;'Commodity Output &amp; Imports'!$C68,'Sector Output'!$D$6:$D$394,0))</f>
        <v>13951.122002432356</v>
      </c>
      <c r="F68" s="181">
        <f>(I68+H68)*INDEX('Sector Output'!$M$6:$M$394,MATCH("_"&amp;'Commodity Output &amp; Imports'!$C68,'Sector Output'!$D$6:$D$394,0))/INDEX('Sector Output'!$L$6:$L$394,MATCH("_"&amp;'Commodity Output &amp; Imports'!$C68,'Sector Output'!$D$6:$D$394,0))</f>
        <v>0</v>
      </c>
      <c r="G68" s="179">
        <v>12990</v>
      </c>
      <c r="H68" s="179">
        <v>0</v>
      </c>
      <c r="I68" s="191">
        <v>0</v>
      </c>
      <c r="J68" s="240">
        <f t="shared" si="0"/>
        <v>0</v>
      </c>
    </row>
    <row r="69" spans="2:10" x14ac:dyDescent="0.25">
      <c r="B69" s="176" t="s">
        <v>613</v>
      </c>
      <c r="C69" s="177">
        <v>332114</v>
      </c>
      <c r="D69" s="178" t="s">
        <v>128</v>
      </c>
      <c r="E69" s="181">
        <f>G69*INDEX('Sector Output'!$M$6:$M$394,MATCH("_"&amp;'Commodity Output &amp; Imports'!$C69,'Sector Output'!$D$6:$D$394,0))/INDEX('Sector Output'!$L$6:$L$394,MATCH("_"&amp;'Commodity Output &amp; Imports'!$C69,'Sector Output'!$D$6:$D$394,0))</f>
        <v>8490.420714559632</v>
      </c>
      <c r="F69" s="181">
        <f>(I69+H69)*INDEX('Sector Output'!$M$6:$M$394,MATCH("_"&amp;'Commodity Output &amp; Imports'!$C69,'Sector Output'!$D$6:$D$394,0))/INDEX('Sector Output'!$L$6:$L$394,MATCH("_"&amp;'Commodity Output &amp; Imports'!$C69,'Sector Output'!$D$6:$D$394,0))</f>
        <v>0</v>
      </c>
      <c r="G69" s="179">
        <v>7781</v>
      </c>
      <c r="H69" s="179">
        <v>0</v>
      </c>
      <c r="I69" s="191">
        <v>0</v>
      </c>
      <c r="J69" s="240">
        <f t="shared" si="0"/>
        <v>0</v>
      </c>
    </row>
    <row r="70" spans="2:10" x14ac:dyDescent="0.25">
      <c r="B70" s="176" t="s">
        <v>614</v>
      </c>
      <c r="C70" s="177" t="s">
        <v>615</v>
      </c>
      <c r="D70" s="178" t="s">
        <v>128</v>
      </c>
      <c r="E70" s="181">
        <f>G70*INDEX('Sector Output'!$M$6:$M$394,MATCH("_"&amp;'Commodity Output &amp; Imports'!$C70,'Sector Output'!$D$6:$D$394,0))/INDEX('Sector Output'!$L$6:$L$394,MATCH("_"&amp;'Commodity Output &amp; Imports'!$C70,'Sector Output'!$D$6:$D$394,0))</f>
        <v>14562.372463505402</v>
      </c>
      <c r="F70" s="181">
        <f>(I70+H70)*INDEX('Sector Output'!$M$6:$M$394,MATCH("_"&amp;'Commodity Output &amp; Imports'!$C70,'Sector Output'!$D$6:$D$394,0))/INDEX('Sector Output'!$L$6:$L$394,MATCH("_"&amp;'Commodity Output &amp; Imports'!$C70,'Sector Output'!$D$6:$D$394,0))</f>
        <v>455.86357577760953</v>
      </c>
      <c r="G70" s="179">
        <v>12682</v>
      </c>
      <c r="H70" s="179">
        <v>397</v>
      </c>
      <c r="I70" s="191">
        <v>0</v>
      </c>
      <c r="J70" s="240">
        <f t="shared" si="0"/>
        <v>3.0354002599587121E-2</v>
      </c>
    </row>
    <row r="71" spans="2:10" x14ac:dyDescent="0.25">
      <c r="B71" s="176" t="s">
        <v>616</v>
      </c>
      <c r="C71" s="177">
        <v>332200</v>
      </c>
      <c r="D71" s="178" t="s">
        <v>128</v>
      </c>
      <c r="E71" s="181">
        <f>G71*INDEX('Sector Output'!$M$6:$M$394,MATCH("_"&amp;'Commodity Output &amp; Imports'!$C71,'Sector Output'!$D$6:$D$394,0))/INDEX('Sector Output'!$L$6:$L$394,MATCH("_"&amp;'Commodity Output &amp; Imports'!$C71,'Sector Output'!$D$6:$D$394,0))</f>
        <v>11069.107464457487</v>
      </c>
      <c r="F71" s="181">
        <f>(I71+H71)*INDEX('Sector Output'!$M$6:$M$394,MATCH("_"&amp;'Commodity Output &amp; Imports'!$C71,'Sector Output'!$D$6:$D$394,0))/INDEX('Sector Output'!$L$6:$L$394,MATCH("_"&amp;'Commodity Output &amp; Imports'!$C71,'Sector Output'!$D$6:$D$394,0))</f>
        <v>6817.8465792317311</v>
      </c>
      <c r="G71" s="179">
        <v>9790</v>
      </c>
      <c r="H71" s="179">
        <v>6030</v>
      </c>
      <c r="I71" s="191">
        <v>0</v>
      </c>
      <c r="J71" s="240">
        <f t="shared" ref="J71:J134" si="1">F71/SUM(E71:F71)</f>
        <v>0.38116308470290766</v>
      </c>
    </row>
    <row r="72" spans="2:10" x14ac:dyDescent="0.25">
      <c r="B72" s="176" t="s">
        <v>617</v>
      </c>
      <c r="C72" s="177">
        <v>332310</v>
      </c>
      <c r="D72" s="178" t="s">
        <v>128</v>
      </c>
      <c r="E72" s="181">
        <f>G72*INDEX('Sector Output'!$M$6:$M$394,MATCH("_"&amp;'Commodity Output &amp; Imports'!$C72,'Sector Output'!$D$6:$D$394,0))/INDEX('Sector Output'!$L$6:$L$394,MATCH("_"&amp;'Commodity Output &amp; Imports'!$C72,'Sector Output'!$D$6:$D$394,0))</f>
        <v>47968.204112177307</v>
      </c>
      <c r="F72" s="181">
        <f>(I72+H72)*INDEX('Sector Output'!$M$6:$M$394,MATCH("_"&amp;'Commodity Output &amp; Imports'!$C72,'Sector Output'!$D$6:$D$394,0))/INDEX('Sector Output'!$L$6:$L$394,MATCH("_"&amp;'Commodity Output &amp; Imports'!$C72,'Sector Output'!$D$6:$D$394,0))</f>
        <v>3701.1090777853265</v>
      </c>
      <c r="G72" s="179">
        <v>42977</v>
      </c>
      <c r="H72" s="179">
        <v>3316</v>
      </c>
      <c r="I72" s="191">
        <v>0</v>
      </c>
      <c r="J72" s="240">
        <f t="shared" si="1"/>
        <v>7.1630700105847545E-2</v>
      </c>
    </row>
    <row r="73" spans="2:10" x14ac:dyDescent="0.25">
      <c r="B73" s="176" t="s">
        <v>618</v>
      </c>
      <c r="C73" s="177">
        <v>332320</v>
      </c>
      <c r="D73" s="178" t="s">
        <v>128</v>
      </c>
      <c r="E73" s="181">
        <f>G73*INDEX('Sector Output'!$M$6:$M$394,MATCH("_"&amp;'Commodity Output &amp; Imports'!$C73,'Sector Output'!$D$6:$D$394,0))/INDEX('Sector Output'!$L$6:$L$394,MATCH("_"&amp;'Commodity Output &amp; Imports'!$C73,'Sector Output'!$D$6:$D$394,0))</f>
        <v>48488.229050279333</v>
      </c>
      <c r="F73" s="181">
        <f>(I73+H73)*INDEX('Sector Output'!$M$6:$M$394,MATCH("_"&amp;'Commodity Output &amp; Imports'!$C73,'Sector Output'!$D$6:$D$394,0))/INDEX('Sector Output'!$L$6:$L$394,MATCH("_"&amp;'Commodity Output &amp; Imports'!$C73,'Sector Output'!$D$6:$D$394,0))</f>
        <v>1501.1025235252885</v>
      </c>
      <c r="G73" s="179">
        <v>42606</v>
      </c>
      <c r="H73" s="179">
        <v>1319</v>
      </c>
      <c r="I73" s="191">
        <v>0</v>
      </c>
      <c r="J73" s="240">
        <f t="shared" si="1"/>
        <v>3.0028457598178713E-2</v>
      </c>
    </row>
    <row r="74" spans="2:10" x14ac:dyDescent="0.25">
      <c r="B74" s="176" t="s">
        <v>619</v>
      </c>
      <c r="C74" s="177">
        <v>332410</v>
      </c>
      <c r="D74" s="178" t="s">
        <v>128</v>
      </c>
      <c r="E74" s="181">
        <f>G74*INDEX('Sector Output'!$M$6:$M$394,MATCH("_"&amp;'Commodity Output &amp; Imports'!$C74,'Sector Output'!$D$6:$D$394,0))/INDEX('Sector Output'!$L$6:$L$394,MATCH("_"&amp;'Commodity Output &amp; Imports'!$C74,'Sector Output'!$D$6:$D$394,0))</f>
        <v>6357.9917151345244</v>
      </c>
      <c r="F74" s="181">
        <f>(I74+H74)*INDEX('Sector Output'!$M$6:$M$394,MATCH("_"&amp;'Commodity Output &amp; Imports'!$C74,'Sector Output'!$D$6:$D$394,0))/INDEX('Sector Output'!$L$6:$L$394,MATCH("_"&amp;'Commodity Output &amp; Imports'!$C74,'Sector Output'!$D$6:$D$394,0))</f>
        <v>1819.9879492865809</v>
      </c>
      <c r="G74" s="179">
        <v>5579</v>
      </c>
      <c r="H74" s="179">
        <v>1597</v>
      </c>
      <c r="I74" s="191">
        <v>0</v>
      </c>
      <c r="J74" s="240">
        <f t="shared" si="1"/>
        <v>0.22254738015607581</v>
      </c>
    </row>
    <row r="75" spans="2:10" x14ac:dyDescent="0.25">
      <c r="B75" s="176" t="s">
        <v>620</v>
      </c>
      <c r="C75" s="177">
        <v>332420</v>
      </c>
      <c r="D75" s="178" t="s">
        <v>128</v>
      </c>
      <c r="E75" s="181">
        <f>G75*INDEX('Sector Output'!$M$6:$M$394,MATCH("_"&amp;'Commodity Output &amp; Imports'!$C75,'Sector Output'!$D$6:$D$394,0))/INDEX('Sector Output'!$L$6:$L$394,MATCH("_"&amp;'Commodity Output &amp; Imports'!$C75,'Sector Output'!$D$6:$D$394,0))</f>
        <v>9184.5782245933751</v>
      </c>
      <c r="F75" s="181">
        <f>(I75+H75)*INDEX('Sector Output'!$M$6:$M$394,MATCH("_"&amp;'Commodity Output &amp; Imports'!$C75,'Sector Output'!$D$6:$D$394,0))/INDEX('Sector Output'!$L$6:$L$394,MATCH("_"&amp;'Commodity Output &amp; Imports'!$C75,'Sector Output'!$D$6:$D$394,0))</f>
        <v>802.97605159782267</v>
      </c>
      <c r="G75" s="179">
        <v>8510</v>
      </c>
      <c r="H75" s="179">
        <v>744</v>
      </c>
      <c r="I75" s="191">
        <v>0</v>
      </c>
      <c r="J75" s="240">
        <f t="shared" si="1"/>
        <v>8.0397665874216553E-2</v>
      </c>
    </row>
    <row r="76" spans="2:10" x14ac:dyDescent="0.25">
      <c r="B76" s="176" t="s">
        <v>621</v>
      </c>
      <c r="C76" s="177">
        <v>332430</v>
      </c>
      <c r="D76" s="178" t="s">
        <v>128</v>
      </c>
      <c r="E76" s="181">
        <f>G76*INDEX('Sector Output'!$M$6:$M$394,MATCH("_"&amp;'Commodity Output &amp; Imports'!$C76,'Sector Output'!$D$6:$D$394,0))/INDEX('Sector Output'!$L$6:$L$394,MATCH("_"&amp;'Commodity Output &amp; Imports'!$C76,'Sector Output'!$D$6:$D$394,0))</f>
        <v>18824.760358002481</v>
      </c>
      <c r="F76" s="181">
        <f>(I76+H76)*INDEX('Sector Output'!$M$6:$M$394,MATCH("_"&amp;'Commodity Output &amp; Imports'!$C76,'Sector Output'!$D$6:$D$394,0))/INDEX('Sector Output'!$L$6:$L$394,MATCH("_"&amp;'Commodity Output &amp; Imports'!$C76,'Sector Output'!$D$6:$D$394,0))</f>
        <v>767.30738672212749</v>
      </c>
      <c r="G76" s="179">
        <v>16462</v>
      </c>
      <c r="H76" s="179">
        <v>671</v>
      </c>
      <c r="I76" s="191">
        <v>0</v>
      </c>
      <c r="J76" s="240">
        <f t="shared" si="1"/>
        <v>3.9164186073659013E-2</v>
      </c>
    </row>
    <row r="77" spans="2:10" x14ac:dyDescent="0.25">
      <c r="B77" s="176" t="s">
        <v>622</v>
      </c>
      <c r="C77" s="177">
        <v>332500</v>
      </c>
      <c r="D77" s="178" t="s">
        <v>128</v>
      </c>
      <c r="E77" s="181">
        <f>G77*INDEX('Sector Output'!$M$6:$M$394,MATCH("_"&amp;'Commodity Output &amp; Imports'!$C77,'Sector Output'!$D$6:$D$394,0))/INDEX('Sector Output'!$L$6:$L$394,MATCH("_"&amp;'Commodity Output &amp; Imports'!$C77,'Sector Output'!$D$6:$D$394,0))</f>
        <v>9947.4458016250392</v>
      </c>
      <c r="F77" s="181">
        <f>(I77+H77)*INDEX('Sector Output'!$M$6:$M$394,MATCH("_"&amp;'Commodity Output &amp; Imports'!$C77,'Sector Output'!$D$6:$D$394,0))/INDEX('Sector Output'!$L$6:$L$394,MATCH("_"&amp;'Commodity Output &amp; Imports'!$C77,'Sector Output'!$D$6:$D$394,0))</f>
        <v>6647.0985542091084</v>
      </c>
      <c r="G77" s="179">
        <v>8789</v>
      </c>
      <c r="H77" s="179">
        <v>5873</v>
      </c>
      <c r="I77" s="191">
        <v>0</v>
      </c>
      <c r="J77" s="240">
        <f t="shared" si="1"/>
        <v>0.40055926885827309</v>
      </c>
    </row>
    <row r="78" spans="2:10" x14ac:dyDescent="0.25">
      <c r="B78" s="176" t="s">
        <v>623</v>
      </c>
      <c r="C78" s="177">
        <v>332600</v>
      </c>
      <c r="D78" s="178" t="s">
        <v>128</v>
      </c>
      <c r="E78" s="181">
        <f>G78*INDEX('Sector Output'!$M$6:$M$394,MATCH("_"&amp;'Commodity Output &amp; Imports'!$C78,'Sector Output'!$D$6:$D$394,0))/INDEX('Sector Output'!$L$6:$L$394,MATCH("_"&amp;'Commodity Output &amp; Imports'!$C78,'Sector Output'!$D$6:$D$394,0))</f>
        <v>7768.7668761290461</v>
      </c>
      <c r="F78" s="181">
        <f>(I78+H78)*INDEX('Sector Output'!$M$6:$M$394,MATCH("_"&amp;'Commodity Output &amp; Imports'!$C78,'Sector Output'!$D$6:$D$394,0))/INDEX('Sector Output'!$L$6:$L$394,MATCH("_"&amp;'Commodity Output &amp; Imports'!$C78,'Sector Output'!$D$6:$D$394,0))</f>
        <v>1794.8370958983055</v>
      </c>
      <c r="G78" s="179">
        <v>6722</v>
      </c>
      <c r="H78" s="179">
        <v>1553</v>
      </c>
      <c r="I78" s="191">
        <v>0</v>
      </c>
      <c r="J78" s="240">
        <f t="shared" si="1"/>
        <v>0.1876737160120846</v>
      </c>
    </row>
    <row r="79" spans="2:10" x14ac:dyDescent="0.25">
      <c r="B79" s="176" t="s">
        <v>624</v>
      </c>
      <c r="C79" s="177">
        <v>332710</v>
      </c>
      <c r="D79" s="178" t="s">
        <v>128</v>
      </c>
      <c r="E79" s="181">
        <f>G79*INDEX('Sector Output'!$M$6:$M$394,MATCH("_"&amp;'Commodity Output &amp; Imports'!$C79,'Sector Output'!$D$6:$D$394,0))/INDEX('Sector Output'!$L$6:$L$394,MATCH("_"&amp;'Commodity Output &amp; Imports'!$C79,'Sector Output'!$D$6:$D$394,0))</f>
        <v>41618.936924897032</v>
      </c>
      <c r="F79" s="181">
        <f>(I79+H79)*INDEX('Sector Output'!$M$6:$M$394,MATCH("_"&amp;'Commodity Output &amp; Imports'!$C79,'Sector Output'!$D$6:$D$394,0))/INDEX('Sector Output'!$L$6:$L$394,MATCH("_"&amp;'Commodity Output &amp; Imports'!$C79,'Sector Output'!$D$6:$D$394,0))</f>
        <v>0</v>
      </c>
      <c r="G79" s="179">
        <v>36197</v>
      </c>
      <c r="H79" s="179">
        <v>0</v>
      </c>
      <c r="I79" s="191">
        <v>0</v>
      </c>
      <c r="J79" s="240">
        <f t="shared" si="1"/>
        <v>0</v>
      </c>
    </row>
    <row r="80" spans="2:10" x14ac:dyDescent="0.25">
      <c r="B80" s="176" t="s">
        <v>625</v>
      </c>
      <c r="C80" s="177">
        <v>332720</v>
      </c>
      <c r="D80" s="178" t="s">
        <v>128</v>
      </c>
      <c r="E80" s="181">
        <f>G80*INDEX('Sector Output'!$M$6:$M$394,MATCH("_"&amp;'Commodity Output &amp; Imports'!$C80,'Sector Output'!$D$6:$D$394,0))/INDEX('Sector Output'!$L$6:$L$394,MATCH("_"&amp;'Commodity Output &amp; Imports'!$C80,'Sector Output'!$D$6:$D$394,0))</f>
        <v>26361.579746179745</v>
      </c>
      <c r="F80" s="181">
        <f>(I80+H80)*INDEX('Sector Output'!$M$6:$M$394,MATCH("_"&amp;'Commodity Output &amp; Imports'!$C80,'Sector Output'!$D$6:$D$394,0))/INDEX('Sector Output'!$L$6:$L$394,MATCH("_"&amp;'Commodity Output &amp; Imports'!$C80,'Sector Output'!$D$6:$D$394,0))</f>
        <v>4356.6542346542346</v>
      </c>
      <c r="G80" s="179">
        <v>24143</v>
      </c>
      <c r="H80" s="179">
        <v>3990</v>
      </c>
      <c r="I80" s="191">
        <v>0</v>
      </c>
      <c r="J80" s="240">
        <f t="shared" si="1"/>
        <v>0.14182632495645683</v>
      </c>
    </row>
    <row r="81" spans="2:10" x14ac:dyDescent="0.25">
      <c r="B81" s="176" t="s">
        <v>626</v>
      </c>
      <c r="C81" s="177">
        <v>332800</v>
      </c>
      <c r="D81" s="178" t="s">
        <v>128</v>
      </c>
      <c r="E81" s="181">
        <f>G81*INDEX('Sector Output'!$M$6:$M$394,MATCH("_"&amp;'Commodity Output &amp; Imports'!$C81,'Sector Output'!$D$6:$D$394,0))/INDEX('Sector Output'!$L$6:$L$394,MATCH("_"&amp;'Commodity Output &amp; Imports'!$C81,'Sector Output'!$D$6:$D$394,0))</f>
        <v>29483.593020352106</v>
      </c>
      <c r="F81" s="181">
        <f>(I81+H81)*INDEX('Sector Output'!$M$6:$M$394,MATCH("_"&amp;'Commodity Output &amp; Imports'!$C81,'Sector Output'!$D$6:$D$394,0))/INDEX('Sector Output'!$L$6:$L$394,MATCH("_"&amp;'Commodity Output &amp; Imports'!$C81,'Sector Output'!$D$6:$D$394,0))</f>
        <v>0</v>
      </c>
      <c r="G81" s="179">
        <v>26666</v>
      </c>
      <c r="H81" s="179">
        <v>0</v>
      </c>
      <c r="I81" s="191">
        <v>0</v>
      </c>
      <c r="J81" s="240">
        <f t="shared" si="1"/>
        <v>0</v>
      </c>
    </row>
    <row r="82" spans="2:10" x14ac:dyDescent="0.25">
      <c r="B82" s="176" t="s">
        <v>627</v>
      </c>
      <c r="C82" s="177" t="s">
        <v>628</v>
      </c>
      <c r="D82" s="178" t="s">
        <v>128</v>
      </c>
      <c r="E82" s="181">
        <f>G82*INDEX('Sector Output'!$M$6:$M$394,MATCH("_"&amp;'Commodity Output &amp; Imports'!$C82,'Sector Output'!$D$6:$D$394,0))/INDEX('Sector Output'!$L$6:$L$394,MATCH("_"&amp;'Commodity Output &amp; Imports'!$C82,'Sector Output'!$D$6:$D$394,0))</f>
        <v>27876.262450755894</v>
      </c>
      <c r="F82" s="181">
        <f>(I82+H82)*INDEX('Sector Output'!$M$6:$M$394,MATCH("_"&amp;'Commodity Output &amp; Imports'!$C82,'Sector Output'!$D$6:$D$394,0))/INDEX('Sector Output'!$L$6:$L$394,MATCH("_"&amp;'Commodity Output &amp; Imports'!$C82,'Sector Output'!$D$6:$D$394,0))</f>
        <v>13219.87182965608</v>
      </c>
      <c r="G82" s="179">
        <v>22879</v>
      </c>
      <c r="H82" s="179">
        <v>10850</v>
      </c>
      <c r="I82" s="191">
        <v>0</v>
      </c>
      <c r="J82" s="240">
        <f t="shared" si="1"/>
        <v>0.32168163894571433</v>
      </c>
    </row>
    <row r="83" spans="2:10" x14ac:dyDescent="0.25">
      <c r="B83" s="176" t="s">
        <v>629</v>
      </c>
      <c r="C83" s="177">
        <v>332913</v>
      </c>
      <c r="D83" s="178" t="s">
        <v>128</v>
      </c>
      <c r="E83" s="181">
        <f>G83*INDEX('Sector Output'!$M$6:$M$394,MATCH("_"&amp;'Commodity Output &amp; Imports'!$C83,'Sector Output'!$D$6:$D$394,0))/INDEX('Sector Output'!$L$6:$L$394,MATCH("_"&amp;'Commodity Output &amp; Imports'!$C83,'Sector Output'!$D$6:$D$394,0))</f>
        <v>4806.9629513507862</v>
      </c>
      <c r="F83" s="181">
        <f>(I83+H83)*INDEX('Sector Output'!$M$6:$M$394,MATCH("_"&amp;'Commodity Output &amp; Imports'!$C83,'Sector Output'!$D$6:$D$394,0))/INDEX('Sector Output'!$L$6:$L$394,MATCH("_"&amp;'Commodity Output &amp; Imports'!$C83,'Sector Output'!$D$6:$D$394,0))</f>
        <v>1329.2966504676804</v>
      </c>
      <c r="G83" s="179">
        <v>4249</v>
      </c>
      <c r="H83" s="179">
        <v>1175</v>
      </c>
      <c r="I83" s="191">
        <v>0</v>
      </c>
      <c r="J83" s="240">
        <f t="shared" si="1"/>
        <v>0.21662979351032449</v>
      </c>
    </row>
    <row r="84" spans="2:10" x14ac:dyDescent="0.25">
      <c r="B84" s="176" t="s">
        <v>630</v>
      </c>
      <c r="C84" s="177">
        <v>332991</v>
      </c>
      <c r="D84" s="178" t="s">
        <v>128</v>
      </c>
      <c r="E84" s="181">
        <f>G84*INDEX('Sector Output'!$M$6:$M$394,MATCH("_"&amp;'Commodity Output &amp; Imports'!$C84,'Sector Output'!$D$6:$D$394,0))/INDEX('Sector Output'!$L$6:$L$394,MATCH("_"&amp;'Commodity Output &amp; Imports'!$C84,'Sector Output'!$D$6:$D$394,0))</f>
        <v>8871.156513630629</v>
      </c>
      <c r="F84" s="181">
        <f>(I84+H84)*INDEX('Sector Output'!$M$6:$M$394,MATCH("_"&amp;'Commodity Output &amp; Imports'!$C84,'Sector Output'!$D$6:$D$394,0))/INDEX('Sector Output'!$L$6:$L$394,MATCH("_"&amp;'Commodity Output &amp; Imports'!$C84,'Sector Output'!$D$6:$D$394,0))</f>
        <v>2675.7576984257585</v>
      </c>
      <c r="G84" s="179">
        <v>7264</v>
      </c>
      <c r="H84" s="179">
        <v>2191</v>
      </c>
      <c r="I84" s="191">
        <v>0</v>
      </c>
      <c r="J84" s="240">
        <f t="shared" si="1"/>
        <v>0.23172924378635643</v>
      </c>
    </row>
    <row r="85" spans="2:10" x14ac:dyDescent="0.25">
      <c r="B85" s="176" t="s">
        <v>631</v>
      </c>
      <c r="C85" s="177" t="s">
        <v>632</v>
      </c>
      <c r="D85" s="178" t="s">
        <v>128</v>
      </c>
      <c r="E85" s="181">
        <f>G85*INDEX('Sector Output'!$M$6:$M$394,MATCH("_"&amp;'Commodity Output &amp; Imports'!$C85,'Sector Output'!$D$6:$D$394,0))/INDEX('Sector Output'!$L$6:$L$394,MATCH("_"&amp;'Commodity Output &amp; Imports'!$C85,'Sector Output'!$D$6:$D$394,0))</f>
        <v>11272.409259280497</v>
      </c>
      <c r="F85" s="181">
        <f>(I85+H85)*INDEX('Sector Output'!$M$6:$M$394,MATCH("_"&amp;'Commodity Output &amp; Imports'!$C85,'Sector Output'!$D$6:$D$394,0))/INDEX('Sector Output'!$L$6:$L$394,MATCH("_"&amp;'Commodity Output &amp; Imports'!$C85,'Sector Output'!$D$6:$D$394,0))</f>
        <v>2465.3958187593898</v>
      </c>
      <c r="G85" s="179">
        <v>8733</v>
      </c>
      <c r="H85" s="179">
        <v>1910</v>
      </c>
      <c r="I85" s="191">
        <v>0</v>
      </c>
      <c r="J85" s="240">
        <f t="shared" si="1"/>
        <v>0.17946067838015597</v>
      </c>
    </row>
    <row r="86" spans="2:10" x14ac:dyDescent="0.25">
      <c r="B86" s="176" t="s">
        <v>633</v>
      </c>
      <c r="C86" s="177">
        <v>332996</v>
      </c>
      <c r="D86" s="178" t="s">
        <v>128</v>
      </c>
      <c r="E86" s="181">
        <f>G86*INDEX('Sector Output'!$M$6:$M$394,MATCH("_"&amp;'Commodity Output &amp; Imports'!$C86,'Sector Output'!$D$6:$D$394,0))/INDEX('Sector Output'!$L$6:$L$394,MATCH("_"&amp;'Commodity Output &amp; Imports'!$C86,'Sector Output'!$D$6:$D$394,0))</f>
        <v>9582.9488607653093</v>
      </c>
      <c r="F86" s="181">
        <f>(I86+H86)*INDEX('Sector Output'!$M$6:$M$394,MATCH("_"&amp;'Commodity Output &amp; Imports'!$C86,'Sector Output'!$D$6:$D$394,0))/INDEX('Sector Output'!$L$6:$L$394,MATCH("_"&amp;'Commodity Output &amp; Imports'!$C86,'Sector Output'!$D$6:$D$394,0))</f>
        <v>0</v>
      </c>
      <c r="G86" s="179">
        <v>7269</v>
      </c>
      <c r="H86" s="179">
        <v>0</v>
      </c>
      <c r="I86" s="191">
        <v>0</v>
      </c>
      <c r="J86" s="240">
        <f t="shared" si="1"/>
        <v>0</v>
      </c>
    </row>
    <row r="87" spans="2:10" x14ac:dyDescent="0.25">
      <c r="B87" s="176" t="s">
        <v>634</v>
      </c>
      <c r="C87" s="177" t="s">
        <v>635</v>
      </c>
      <c r="D87" s="178" t="s">
        <v>128</v>
      </c>
      <c r="E87" s="181">
        <f>G87*INDEX('Sector Output'!$M$6:$M$394,MATCH("_"&amp;'Commodity Output &amp; Imports'!$C87,'Sector Output'!$D$6:$D$394,0))/INDEX('Sector Output'!$L$6:$L$394,MATCH("_"&amp;'Commodity Output &amp; Imports'!$C87,'Sector Output'!$D$6:$D$394,0))</f>
        <v>20706.743516068876</v>
      </c>
      <c r="F87" s="181">
        <f>(I87+H87)*INDEX('Sector Output'!$M$6:$M$394,MATCH("_"&amp;'Commodity Output &amp; Imports'!$C87,'Sector Output'!$D$6:$D$394,0))/INDEX('Sector Output'!$L$6:$L$394,MATCH("_"&amp;'Commodity Output &amp; Imports'!$C87,'Sector Output'!$D$6:$D$394,0))</f>
        <v>10279.104003122697</v>
      </c>
      <c r="G87" s="179">
        <v>18541</v>
      </c>
      <c r="H87" s="179">
        <v>9204</v>
      </c>
      <c r="I87" s="191">
        <v>0</v>
      </c>
      <c r="J87" s="240">
        <f t="shared" si="1"/>
        <v>0.33173544782843756</v>
      </c>
    </row>
    <row r="88" spans="2:10" x14ac:dyDescent="0.25">
      <c r="B88" s="176" t="s">
        <v>636</v>
      </c>
      <c r="C88" s="177">
        <v>333111</v>
      </c>
      <c r="D88" s="178" t="s">
        <v>128</v>
      </c>
      <c r="E88" s="181">
        <f>G88*INDEX('Sector Output'!$M$6:$M$394,MATCH("_"&amp;'Commodity Output &amp; Imports'!$C88,'Sector Output'!$D$6:$D$394,0))/INDEX('Sector Output'!$L$6:$L$394,MATCH("_"&amp;'Commodity Output &amp; Imports'!$C88,'Sector Output'!$D$6:$D$394,0))</f>
        <v>23627.586577643022</v>
      </c>
      <c r="F88" s="181">
        <f>(I88+H88)*INDEX('Sector Output'!$M$6:$M$394,MATCH("_"&amp;'Commodity Output &amp; Imports'!$C88,'Sector Output'!$D$6:$D$394,0))/INDEX('Sector Output'!$L$6:$L$394,MATCH("_"&amp;'Commodity Output &amp; Imports'!$C88,'Sector Output'!$D$6:$D$394,0))</f>
        <v>8700.0984635895456</v>
      </c>
      <c r="G88" s="179">
        <v>20200</v>
      </c>
      <c r="H88" s="179">
        <v>7438</v>
      </c>
      <c r="I88" s="191">
        <v>0</v>
      </c>
      <c r="J88" s="240">
        <f t="shared" si="1"/>
        <v>0.2691222230262682</v>
      </c>
    </row>
    <row r="89" spans="2:10" x14ac:dyDescent="0.25">
      <c r="B89" s="176" t="s">
        <v>637</v>
      </c>
      <c r="C89" s="177">
        <v>333112</v>
      </c>
      <c r="D89" s="178" t="s">
        <v>128</v>
      </c>
      <c r="E89" s="181">
        <f>G89*INDEX('Sector Output'!$M$6:$M$394,MATCH("_"&amp;'Commodity Output &amp; Imports'!$C89,'Sector Output'!$D$6:$D$394,0))/INDEX('Sector Output'!$L$6:$L$394,MATCH("_"&amp;'Commodity Output &amp; Imports'!$C89,'Sector Output'!$D$6:$D$394,0))</f>
        <v>8121.1344462785892</v>
      </c>
      <c r="F89" s="181">
        <f>(I89+H89)*INDEX('Sector Output'!$M$6:$M$394,MATCH("_"&amp;'Commodity Output &amp; Imports'!$C89,'Sector Output'!$D$6:$D$394,0))/INDEX('Sector Output'!$L$6:$L$394,MATCH("_"&amp;'Commodity Output &amp; Imports'!$C89,'Sector Output'!$D$6:$D$394,0))</f>
        <v>35.669625522990835</v>
      </c>
      <c r="G89" s="179">
        <v>7741</v>
      </c>
      <c r="H89" s="179">
        <v>34</v>
      </c>
      <c r="I89" s="191">
        <v>0</v>
      </c>
      <c r="J89" s="240">
        <f t="shared" si="1"/>
        <v>4.3729903536977493E-3</v>
      </c>
    </row>
    <row r="90" spans="2:10" x14ac:dyDescent="0.25">
      <c r="B90" s="176" t="s">
        <v>638</v>
      </c>
      <c r="C90" s="177">
        <v>333120</v>
      </c>
      <c r="D90" s="178" t="s">
        <v>128</v>
      </c>
      <c r="E90" s="181">
        <f>G90*INDEX('Sector Output'!$M$6:$M$394,MATCH("_"&amp;'Commodity Output &amp; Imports'!$C90,'Sector Output'!$D$6:$D$394,0))/INDEX('Sector Output'!$L$6:$L$394,MATCH("_"&amp;'Commodity Output &amp; Imports'!$C90,'Sector Output'!$D$6:$D$394,0))</f>
        <v>36890.048403246765</v>
      </c>
      <c r="F90" s="181">
        <f>(I90+H90)*INDEX('Sector Output'!$M$6:$M$394,MATCH("_"&amp;'Commodity Output &amp; Imports'!$C90,'Sector Output'!$D$6:$D$394,0))/INDEX('Sector Output'!$L$6:$L$394,MATCH("_"&amp;'Commodity Output &amp; Imports'!$C90,'Sector Output'!$D$6:$D$394,0))</f>
        <v>14217.710645731695</v>
      </c>
      <c r="G90" s="179">
        <v>31551</v>
      </c>
      <c r="H90" s="179">
        <v>12160</v>
      </c>
      <c r="I90" s="191">
        <v>0</v>
      </c>
      <c r="J90" s="240">
        <f t="shared" si="1"/>
        <v>0.27819084440987396</v>
      </c>
    </row>
    <row r="91" spans="2:10" x14ac:dyDescent="0.25">
      <c r="B91" s="176" t="s">
        <v>639</v>
      </c>
      <c r="C91" s="177">
        <v>333130</v>
      </c>
      <c r="D91" s="178" t="s">
        <v>128</v>
      </c>
      <c r="E91" s="181">
        <f>G91*INDEX('Sector Output'!$M$6:$M$394,MATCH("_"&amp;'Commodity Output &amp; Imports'!$C91,'Sector Output'!$D$6:$D$394,0))/INDEX('Sector Output'!$L$6:$L$394,MATCH("_"&amp;'Commodity Output &amp; Imports'!$C91,'Sector Output'!$D$6:$D$394,0))</f>
        <v>26034.718301171906</v>
      </c>
      <c r="F91" s="181">
        <f>(I91+H91)*INDEX('Sector Output'!$M$6:$M$394,MATCH("_"&amp;'Commodity Output &amp; Imports'!$C91,'Sector Output'!$D$6:$D$394,0))/INDEX('Sector Output'!$L$6:$L$394,MATCH("_"&amp;'Commodity Output &amp; Imports'!$C91,'Sector Output'!$D$6:$D$394,0))</f>
        <v>4001.3344788087052</v>
      </c>
      <c r="G91" s="179">
        <v>21992</v>
      </c>
      <c r="H91" s="179">
        <v>3380</v>
      </c>
      <c r="I91" s="191">
        <v>0</v>
      </c>
      <c r="J91" s="240">
        <f t="shared" si="1"/>
        <v>0.13321772032161439</v>
      </c>
    </row>
    <row r="92" spans="2:10" x14ac:dyDescent="0.25">
      <c r="B92" s="176" t="s">
        <v>640</v>
      </c>
      <c r="C92" s="177" t="s">
        <v>641</v>
      </c>
      <c r="D92" s="178" t="s">
        <v>128</v>
      </c>
      <c r="E92" s="181">
        <f>G92*INDEX('Sector Output'!$M$6:$M$394,MATCH("_"&amp;'Commodity Output &amp; Imports'!$C92,'Sector Output'!$D$6:$D$394,0))/INDEX('Sector Output'!$L$6:$L$394,MATCH("_"&amp;'Commodity Output &amp; Imports'!$C92,'Sector Output'!$D$6:$D$394,0))</f>
        <v>21947.002386834723</v>
      </c>
      <c r="F92" s="181">
        <f>(I92+H92)*INDEX('Sector Output'!$M$6:$M$394,MATCH("_"&amp;'Commodity Output &amp; Imports'!$C92,'Sector Output'!$D$6:$D$394,0))/INDEX('Sector Output'!$L$6:$L$394,MATCH("_"&amp;'Commodity Output &amp; Imports'!$C92,'Sector Output'!$D$6:$D$394,0))</f>
        <v>10755.440852560612</v>
      </c>
      <c r="G92" s="179">
        <v>19928</v>
      </c>
      <c r="H92" s="179">
        <v>9766</v>
      </c>
      <c r="I92" s="191">
        <v>0</v>
      </c>
      <c r="J92" s="240">
        <f t="shared" si="1"/>
        <v>0.32888799083990028</v>
      </c>
    </row>
    <row r="93" spans="2:10" x14ac:dyDescent="0.25">
      <c r="B93" s="176" t="s">
        <v>642</v>
      </c>
      <c r="C93" s="177">
        <v>333220</v>
      </c>
      <c r="D93" s="178" t="s">
        <v>128</v>
      </c>
      <c r="E93" s="181">
        <f>G93*INDEX('Sector Output'!$M$6:$M$394,MATCH("_"&amp;'Commodity Output &amp; Imports'!$C93,'Sector Output'!$D$6:$D$394,0))/INDEX('Sector Output'!$L$6:$L$394,MATCH("_"&amp;'Commodity Output &amp; Imports'!$C93,'Sector Output'!$D$6:$D$394,0))</f>
        <v>3698.2520591318485</v>
      </c>
      <c r="F93" s="181">
        <f>(I93+H93)*INDEX('Sector Output'!$M$6:$M$394,MATCH("_"&amp;'Commodity Output &amp; Imports'!$C93,'Sector Output'!$D$6:$D$394,0))/INDEX('Sector Output'!$L$6:$L$394,MATCH("_"&amp;'Commodity Output &amp; Imports'!$C93,'Sector Output'!$D$6:$D$394,0))</f>
        <v>2648.0752198190103</v>
      </c>
      <c r="G93" s="179">
        <v>3268</v>
      </c>
      <c r="H93" s="179">
        <v>2340</v>
      </c>
      <c r="I93" s="191">
        <v>0</v>
      </c>
      <c r="J93" s="240">
        <f t="shared" si="1"/>
        <v>0.41726105563480742</v>
      </c>
    </row>
    <row r="94" spans="2:10" x14ac:dyDescent="0.25">
      <c r="B94" s="176" t="s">
        <v>643</v>
      </c>
      <c r="C94" s="177">
        <v>333295</v>
      </c>
      <c r="D94" s="178" t="s">
        <v>128</v>
      </c>
      <c r="E94" s="181">
        <f>G94*INDEX('Sector Output'!$M$6:$M$394,MATCH("_"&amp;'Commodity Output &amp; Imports'!$C94,'Sector Output'!$D$6:$D$394,0))/INDEX('Sector Output'!$L$6:$L$394,MATCH("_"&amp;'Commodity Output &amp; Imports'!$C94,'Sector Output'!$D$6:$D$394,0))</f>
        <v>11308.595344229816</v>
      </c>
      <c r="F94" s="181">
        <f>(I94+H94)*INDEX('Sector Output'!$M$6:$M$394,MATCH("_"&amp;'Commodity Output &amp; Imports'!$C94,'Sector Output'!$D$6:$D$394,0))/INDEX('Sector Output'!$L$6:$L$394,MATCH("_"&amp;'Commodity Output &amp; Imports'!$C94,'Sector Output'!$D$6:$D$394,0))</f>
        <v>3067.173600792471</v>
      </c>
      <c r="G94" s="179">
        <v>13192</v>
      </c>
      <c r="H94" s="179">
        <v>3578</v>
      </c>
      <c r="I94" s="191">
        <v>0</v>
      </c>
      <c r="J94" s="240">
        <f t="shared" si="1"/>
        <v>0.21335718545020871</v>
      </c>
    </row>
    <row r="95" spans="2:10" x14ac:dyDescent="0.25">
      <c r="B95" s="176" t="s">
        <v>644</v>
      </c>
      <c r="C95" s="177" t="s">
        <v>645</v>
      </c>
      <c r="D95" s="178" t="s">
        <v>128</v>
      </c>
      <c r="E95" s="181">
        <f>G95*INDEX('Sector Output'!$M$6:$M$394,MATCH("_"&amp;'Commodity Output &amp; Imports'!$C95,'Sector Output'!$D$6:$D$394,0))/INDEX('Sector Output'!$L$6:$L$394,MATCH("_"&amp;'Commodity Output &amp; Imports'!$C95,'Sector Output'!$D$6:$D$394,0))</f>
        <v>15277.818988568932</v>
      </c>
      <c r="F95" s="181">
        <f>(I95+H95)*INDEX('Sector Output'!$M$6:$M$394,MATCH("_"&amp;'Commodity Output &amp; Imports'!$C95,'Sector Output'!$D$6:$D$394,0))/INDEX('Sector Output'!$L$6:$L$394,MATCH("_"&amp;'Commodity Output &amp; Imports'!$C95,'Sector Output'!$D$6:$D$394,0))</f>
        <v>1487.1210862177336</v>
      </c>
      <c r="G95" s="179">
        <v>13489</v>
      </c>
      <c r="H95" s="179">
        <v>1313</v>
      </c>
      <c r="I95" s="191">
        <v>0</v>
      </c>
      <c r="J95" s="240">
        <f t="shared" si="1"/>
        <v>8.8704229158221876E-2</v>
      </c>
    </row>
    <row r="96" spans="2:10" x14ac:dyDescent="0.25">
      <c r="B96" s="176" t="s">
        <v>646</v>
      </c>
      <c r="C96" s="177">
        <v>333313</v>
      </c>
      <c r="D96" s="178" t="s">
        <v>128</v>
      </c>
      <c r="E96" s="181">
        <f>G96*INDEX('Sector Output'!$M$6:$M$394,MATCH("_"&amp;'Commodity Output &amp; Imports'!$C96,'Sector Output'!$D$6:$D$394,0))/INDEX('Sector Output'!$L$6:$L$394,MATCH("_"&amp;'Commodity Output &amp; Imports'!$C96,'Sector Output'!$D$6:$D$394,0))</f>
        <v>2291.1501115024698</v>
      </c>
      <c r="F96" s="181">
        <f>(I96+H96)*INDEX('Sector Output'!$M$6:$M$394,MATCH("_"&amp;'Commodity Output &amp; Imports'!$C96,'Sector Output'!$D$6:$D$394,0))/INDEX('Sector Output'!$L$6:$L$394,MATCH("_"&amp;'Commodity Output &amp; Imports'!$C96,'Sector Output'!$D$6:$D$394,0))</f>
        <v>6135.1787374168944</v>
      </c>
      <c r="G96" s="179">
        <v>2101</v>
      </c>
      <c r="H96" s="179">
        <v>5626</v>
      </c>
      <c r="I96" s="191">
        <v>0</v>
      </c>
      <c r="J96" s="240">
        <f t="shared" si="1"/>
        <v>0.72809628575126184</v>
      </c>
    </row>
    <row r="97" spans="2:10" x14ac:dyDescent="0.25">
      <c r="B97" s="176" t="s">
        <v>647</v>
      </c>
      <c r="C97" s="177">
        <v>333314</v>
      </c>
      <c r="D97" s="178" t="s">
        <v>128</v>
      </c>
      <c r="E97" s="181">
        <f>G97*INDEX('Sector Output'!$M$6:$M$394,MATCH("_"&amp;'Commodity Output &amp; Imports'!$C97,'Sector Output'!$D$6:$D$394,0))/INDEX('Sector Output'!$L$6:$L$394,MATCH("_"&amp;'Commodity Output &amp; Imports'!$C97,'Sector Output'!$D$6:$D$394,0))</f>
        <v>4534.8264132848244</v>
      </c>
      <c r="F97" s="181">
        <f>(I97+H97)*INDEX('Sector Output'!$M$6:$M$394,MATCH("_"&amp;'Commodity Output &amp; Imports'!$C97,'Sector Output'!$D$6:$D$394,0))/INDEX('Sector Output'!$L$6:$L$394,MATCH("_"&amp;'Commodity Output &amp; Imports'!$C97,'Sector Output'!$D$6:$D$394,0))</f>
        <v>3936.9107986114727</v>
      </c>
      <c r="G97" s="179">
        <v>4179</v>
      </c>
      <c r="H97" s="179">
        <v>3628</v>
      </c>
      <c r="I97" s="191">
        <v>0</v>
      </c>
      <c r="J97" s="240">
        <f t="shared" si="1"/>
        <v>0.46471115665428464</v>
      </c>
    </row>
    <row r="98" spans="2:10" x14ac:dyDescent="0.25">
      <c r="B98" s="176" t="s">
        <v>648</v>
      </c>
      <c r="C98" s="177">
        <v>333315</v>
      </c>
      <c r="D98" s="178" t="s">
        <v>128</v>
      </c>
      <c r="E98" s="181">
        <f>G98*INDEX('Sector Output'!$M$6:$M$394,MATCH("_"&amp;'Commodity Output &amp; Imports'!$C98,'Sector Output'!$D$6:$D$394,0))/INDEX('Sector Output'!$L$6:$L$394,MATCH("_"&amp;'Commodity Output &amp; Imports'!$C98,'Sector Output'!$D$6:$D$394,0))</f>
        <v>2158.0294114647604</v>
      </c>
      <c r="F98" s="181">
        <f>(I98+H98)*INDEX('Sector Output'!$M$6:$M$394,MATCH("_"&amp;'Commodity Output &amp; Imports'!$C98,'Sector Output'!$D$6:$D$394,0))/INDEX('Sector Output'!$L$6:$L$394,MATCH("_"&amp;'Commodity Output &amp; Imports'!$C98,'Sector Output'!$D$6:$D$394,0))</f>
        <v>1441.8138531670354</v>
      </c>
      <c r="G98" s="179">
        <v>2070</v>
      </c>
      <c r="H98" s="179">
        <v>1383</v>
      </c>
      <c r="I98" s="191">
        <v>0</v>
      </c>
      <c r="J98" s="240">
        <f t="shared" si="1"/>
        <v>0.40052128583840135</v>
      </c>
    </row>
    <row r="99" spans="2:10" x14ac:dyDescent="0.25">
      <c r="B99" s="176" t="s">
        <v>649</v>
      </c>
      <c r="C99" s="177" t="s">
        <v>650</v>
      </c>
      <c r="D99" s="178" t="s">
        <v>128</v>
      </c>
      <c r="E99" s="181">
        <f>G99*INDEX('Sector Output'!$M$6:$M$394,MATCH("_"&amp;'Commodity Output &amp; Imports'!$C99,'Sector Output'!$D$6:$D$394,0))/INDEX('Sector Output'!$L$6:$L$394,MATCH("_"&amp;'Commodity Output &amp; Imports'!$C99,'Sector Output'!$D$6:$D$394,0))</f>
        <v>5725.1168524112063</v>
      </c>
      <c r="F99" s="181">
        <f>(I99+H99)*INDEX('Sector Output'!$M$6:$M$394,MATCH("_"&amp;'Commodity Output &amp; Imports'!$C99,'Sector Output'!$D$6:$D$394,0))/INDEX('Sector Output'!$L$6:$L$394,MATCH("_"&amp;'Commodity Output &amp; Imports'!$C99,'Sector Output'!$D$6:$D$394,0))</f>
        <v>1813.0091136339961</v>
      </c>
      <c r="G99" s="179">
        <v>5163</v>
      </c>
      <c r="H99" s="179">
        <v>1635</v>
      </c>
      <c r="I99" s="191">
        <v>0</v>
      </c>
      <c r="J99" s="240">
        <f t="shared" si="1"/>
        <v>0.24051191526919682</v>
      </c>
    </row>
    <row r="100" spans="2:10" x14ac:dyDescent="0.25">
      <c r="B100" s="176" t="s">
        <v>651</v>
      </c>
      <c r="C100" s="177">
        <v>333414</v>
      </c>
      <c r="D100" s="178" t="s">
        <v>128</v>
      </c>
      <c r="E100" s="181">
        <f>G100*INDEX('Sector Output'!$M$6:$M$394,MATCH("_"&amp;'Commodity Output &amp; Imports'!$C100,'Sector Output'!$D$6:$D$394,0))/INDEX('Sector Output'!$L$6:$L$394,MATCH("_"&amp;'Commodity Output &amp; Imports'!$C100,'Sector Output'!$D$6:$D$394,0))</f>
        <v>5586.2695323268963</v>
      </c>
      <c r="F100" s="181">
        <f>(I100+H100)*INDEX('Sector Output'!$M$6:$M$394,MATCH("_"&amp;'Commodity Output &amp; Imports'!$C100,'Sector Output'!$D$6:$D$394,0))/INDEX('Sector Output'!$L$6:$L$394,MATCH("_"&amp;'Commodity Output &amp; Imports'!$C100,'Sector Output'!$D$6:$D$394,0))</f>
        <v>1112.4844127344704</v>
      </c>
      <c r="G100" s="179">
        <v>4685</v>
      </c>
      <c r="H100" s="179">
        <v>933</v>
      </c>
      <c r="I100" s="191">
        <v>0</v>
      </c>
      <c r="J100" s="240">
        <f t="shared" si="1"/>
        <v>0.16607333570665717</v>
      </c>
    </row>
    <row r="101" spans="2:10" x14ac:dyDescent="0.25">
      <c r="B101" s="176" t="s">
        <v>652</v>
      </c>
      <c r="C101" s="177">
        <v>333415</v>
      </c>
      <c r="D101" s="178" t="s">
        <v>128</v>
      </c>
      <c r="E101" s="181">
        <f>G101*INDEX('Sector Output'!$M$6:$M$394,MATCH("_"&amp;'Commodity Output &amp; Imports'!$C101,'Sector Output'!$D$6:$D$394,0))/INDEX('Sector Output'!$L$6:$L$394,MATCH("_"&amp;'Commodity Output &amp; Imports'!$C101,'Sector Output'!$D$6:$D$394,0))</f>
        <v>32798.879716708521</v>
      </c>
      <c r="F101" s="181">
        <f>(I101+H101)*INDEX('Sector Output'!$M$6:$M$394,MATCH("_"&amp;'Commodity Output &amp; Imports'!$C101,'Sector Output'!$D$6:$D$394,0))/INDEX('Sector Output'!$L$6:$L$394,MATCH("_"&amp;'Commodity Output &amp; Imports'!$C101,'Sector Output'!$D$6:$D$394,0))</f>
        <v>7831.8746098962883</v>
      </c>
      <c r="G101" s="179">
        <v>28934</v>
      </c>
      <c r="H101" s="179">
        <v>6909</v>
      </c>
      <c r="I101" s="191">
        <v>0</v>
      </c>
      <c r="J101" s="240">
        <f t="shared" si="1"/>
        <v>0.19275730268113722</v>
      </c>
    </row>
    <row r="102" spans="2:10" x14ac:dyDescent="0.25">
      <c r="B102" s="176" t="s">
        <v>653</v>
      </c>
      <c r="C102" s="177">
        <v>333511</v>
      </c>
      <c r="D102" s="178" t="s">
        <v>128</v>
      </c>
      <c r="E102" s="181">
        <f>G102*INDEX('Sector Output'!$M$6:$M$394,MATCH("_"&amp;'Commodity Output &amp; Imports'!$C102,'Sector Output'!$D$6:$D$394,0))/INDEX('Sector Output'!$L$6:$L$394,MATCH("_"&amp;'Commodity Output &amp; Imports'!$C102,'Sector Output'!$D$6:$D$394,0))</f>
        <v>6003.4294809840276</v>
      </c>
      <c r="F102" s="181">
        <f>(I102+H102)*INDEX('Sector Output'!$M$6:$M$394,MATCH("_"&amp;'Commodity Output &amp; Imports'!$C102,'Sector Output'!$D$6:$D$394,0))/INDEX('Sector Output'!$L$6:$L$394,MATCH("_"&amp;'Commodity Output &amp; Imports'!$C102,'Sector Output'!$D$6:$D$394,0))</f>
        <v>1556.4071022189451</v>
      </c>
      <c r="G102" s="179">
        <v>5917</v>
      </c>
      <c r="H102" s="179">
        <v>1534</v>
      </c>
      <c r="I102" s="191">
        <v>0</v>
      </c>
      <c r="J102" s="240">
        <f t="shared" si="1"/>
        <v>0.20587840558314321</v>
      </c>
    </row>
    <row r="103" spans="2:10" x14ac:dyDescent="0.25">
      <c r="B103" s="176" t="s">
        <v>654</v>
      </c>
      <c r="C103" s="177" t="s">
        <v>655</v>
      </c>
      <c r="D103" s="178" t="s">
        <v>128</v>
      </c>
      <c r="E103" s="181">
        <f>G103*INDEX('Sector Output'!$M$6:$M$394,MATCH("_"&amp;'Commodity Output &amp; Imports'!$C103,'Sector Output'!$D$6:$D$394,0))/INDEX('Sector Output'!$L$6:$L$394,MATCH("_"&amp;'Commodity Output &amp; Imports'!$C103,'Sector Output'!$D$6:$D$394,0))</f>
        <v>6940.9114073733008</v>
      </c>
      <c r="F103" s="181">
        <f>(I103+H103)*INDEX('Sector Output'!$M$6:$M$394,MATCH("_"&amp;'Commodity Output &amp; Imports'!$C103,'Sector Output'!$D$6:$D$394,0))/INDEX('Sector Output'!$L$6:$L$394,MATCH("_"&amp;'Commodity Output &amp; Imports'!$C103,'Sector Output'!$D$6:$D$394,0))</f>
        <v>6463.1409256914421</v>
      </c>
      <c r="G103" s="179">
        <v>6029</v>
      </c>
      <c r="H103" s="179">
        <v>5614</v>
      </c>
      <c r="I103" s="191">
        <v>0</v>
      </c>
      <c r="J103" s="240">
        <f t="shared" si="1"/>
        <v>0.4821781327836468</v>
      </c>
    </row>
    <row r="104" spans="2:10" x14ac:dyDescent="0.25">
      <c r="B104" s="176" t="s">
        <v>656</v>
      </c>
      <c r="C104" s="177">
        <v>333514</v>
      </c>
      <c r="D104" s="178" t="s">
        <v>128</v>
      </c>
      <c r="E104" s="181">
        <f>G104*INDEX('Sector Output'!$M$6:$M$394,MATCH("_"&amp;'Commodity Output &amp; Imports'!$C104,'Sector Output'!$D$6:$D$394,0))/INDEX('Sector Output'!$L$6:$L$394,MATCH("_"&amp;'Commodity Output &amp; Imports'!$C104,'Sector Output'!$D$6:$D$394,0))</f>
        <v>8981.043839474778</v>
      </c>
      <c r="F104" s="181">
        <f>(I104+H104)*INDEX('Sector Output'!$M$6:$M$394,MATCH("_"&amp;'Commodity Output &amp; Imports'!$C104,'Sector Output'!$D$6:$D$394,0))/INDEX('Sector Output'!$L$6:$L$394,MATCH("_"&amp;'Commodity Output &amp; Imports'!$C104,'Sector Output'!$D$6:$D$394,0))</f>
        <v>1061.4154466520097</v>
      </c>
      <c r="G104" s="179">
        <v>8436</v>
      </c>
      <c r="H104" s="179">
        <v>997</v>
      </c>
      <c r="I104" s="191">
        <v>0</v>
      </c>
      <c r="J104" s="240">
        <f t="shared" si="1"/>
        <v>0.10569278066362768</v>
      </c>
    </row>
    <row r="105" spans="2:10" x14ac:dyDescent="0.25">
      <c r="B105" s="176" t="s">
        <v>657</v>
      </c>
      <c r="C105" s="177" t="s">
        <v>658</v>
      </c>
      <c r="D105" s="178" t="s">
        <v>128</v>
      </c>
      <c r="E105" s="181">
        <f>G105*INDEX('Sector Output'!$M$6:$M$394,MATCH("_"&amp;'Commodity Output &amp; Imports'!$C105,'Sector Output'!$D$6:$D$394,0))/INDEX('Sector Output'!$L$6:$L$394,MATCH("_"&amp;'Commodity Output &amp; Imports'!$C105,'Sector Output'!$D$6:$D$394,0))</f>
        <v>8583.1379481865297</v>
      </c>
      <c r="F105" s="181">
        <f>(I105+H105)*INDEX('Sector Output'!$M$6:$M$394,MATCH("_"&amp;'Commodity Output &amp; Imports'!$C105,'Sector Output'!$D$6:$D$394,0))/INDEX('Sector Output'!$L$6:$L$394,MATCH("_"&amp;'Commodity Output &amp; Imports'!$C105,'Sector Output'!$D$6:$D$394,0))</f>
        <v>2145.2369533678757</v>
      </c>
      <c r="G105" s="179">
        <v>7838</v>
      </c>
      <c r="H105" s="179">
        <v>1959</v>
      </c>
      <c r="I105" s="191">
        <v>0</v>
      </c>
      <c r="J105" s="240">
        <f t="shared" si="1"/>
        <v>0.19995917117484943</v>
      </c>
    </row>
    <row r="106" spans="2:10" x14ac:dyDescent="0.25">
      <c r="B106" s="176" t="s">
        <v>659</v>
      </c>
      <c r="C106" s="177">
        <v>333611</v>
      </c>
      <c r="D106" s="178" t="s">
        <v>128</v>
      </c>
      <c r="E106" s="181">
        <f>G106*INDEX('Sector Output'!$M$6:$M$394,MATCH("_"&amp;'Commodity Output &amp; Imports'!$C106,'Sector Output'!$D$6:$D$394,0))/INDEX('Sector Output'!$L$6:$L$394,MATCH("_"&amp;'Commodity Output &amp; Imports'!$C106,'Sector Output'!$D$6:$D$394,0))</f>
        <v>12928.3851554664</v>
      </c>
      <c r="F106" s="181">
        <f>(I106+H106)*INDEX('Sector Output'!$M$6:$M$394,MATCH("_"&amp;'Commodity Output &amp; Imports'!$C106,'Sector Output'!$D$6:$D$394,0))/INDEX('Sector Output'!$L$6:$L$394,MATCH("_"&amp;'Commodity Output &amp; Imports'!$C106,'Sector Output'!$D$6:$D$394,0))</f>
        <v>5589.3394469121649</v>
      </c>
      <c r="G106" s="179">
        <v>10640</v>
      </c>
      <c r="H106" s="179">
        <v>4600</v>
      </c>
      <c r="I106" s="191">
        <v>0</v>
      </c>
      <c r="J106" s="240">
        <f t="shared" si="1"/>
        <v>0.30183727034120739</v>
      </c>
    </row>
    <row r="107" spans="2:10" x14ac:dyDescent="0.25">
      <c r="B107" s="176" t="s">
        <v>660</v>
      </c>
      <c r="C107" s="177">
        <v>333612</v>
      </c>
      <c r="D107" s="178" t="s">
        <v>128</v>
      </c>
      <c r="E107" s="181">
        <f>G107*INDEX('Sector Output'!$M$6:$M$394,MATCH("_"&amp;'Commodity Output &amp; Imports'!$C107,'Sector Output'!$D$6:$D$394,0))/INDEX('Sector Output'!$L$6:$L$394,MATCH("_"&amp;'Commodity Output &amp; Imports'!$C107,'Sector Output'!$D$6:$D$394,0))</f>
        <v>4085.2058456956925</v>
      </c>
      <c r="F107" s="181">
        <f>(I107+H107)*INDEX('Sector Output'!$M$6:$M$394,MATCH("_"&amp;'Commodity Output &amp; Imports'!$C107,'Sector Output'!$D$6:$D$394,0))/INDEX('Sector Output'!$L$6:$L$394,MATCH("_"&amp;'Commodity Output &amp; Imports'!$C107,'Sector Output'!$D$6:$D$394,0))</f>
        <v>4576.9665251199467</v>
      </c>
      <c r="G107" s="179">
        <v>3298</v>
      </c>
      <c r="H107" s="179">
        <v>3695</v>
      </c>
      <c r="I107" s="191">
        <v>0</v>
      </c>
      <c r="J107" s="240">
        <f t="shared" si="1"/>
        <v>0.52838552838552844</v>
      </c>
    </row>
    <row r="108" spans="2:10" x14ac:dyDescent="0.25">
      <c r="B108" s="176" t="s">
        <v>661</v>
      </c>
      <c r="C108" s="177">
        <v>333613</v>
      </c>
      <c r="D108" s="178" t="s">
        <v>128</v>
      </c>
      <c r="E108" s="181">
        <f>G108*INDEX('Sector Output'!$M$6:$M$394,MATCH("_"&amp;'Commodity Output &amp; Imports'!$C108,'Sector Output'!$D$6:$D$394,0))/INDEX('Sector Output'!$L$6:$L$394,MATCH("_"&amp;'Commodity Output &amp; Imports'!$C108,'Sector Output'!$D$6:$D$394,0))</f>
        <v>4953.3316595926744</v>
      </c>
      <c r="F108" s="181">
        <f>(I108+H108)*INDEX('Sector Output'!$M$6:$M$394,MATCH("_"&amp;'Commodity Output &amp; Imports'!$C108,'Sector Output'!$D$6:$D$394,0))/INDEX('Sector Output'!$L$6:$L$394,MATCH("_"&amp;'Commodity Output &amp; Imports'!$C108,'Sector Output'!$D$6:$D$394,0))</f>
        <v>2344.240275604292</v>
      </c>
      <c r="G108" s="179">
        <v>4021</v>
      </c>
      <c r="H108" s="179">
        <v>1903</v>
      </c>
      <c r="I108" s="191">
        <v>0</v>
      </c>
      <c r="J108" s="240">
        <f t="shared" si="1"/>
        <v>0.32123565158676565</v>
      </c>
    </row>
    <row r="109" spans="2:10" x14ac:dyDescent="0.25">
      <c r="B109" s="176" t="s">
        <v>662</v>
      </c>
      <c r="C109" s="177">
        <v>333618</v>
      </c>
      <c r="D109" s="178" t="s">
        <v>128</v>
      </c>
      <c r="E109" s="181">
        <f>G109*INDEX('Sector Output'!$M$6:$M$394,MATCH("_"&amp;'Commodity Output &amp; Imports'!$C109,'Sector Output'!$D$6:$D$394,0))/INDEX('Sector Output'!$L$6:$L$394,MATCH("_"&amp;'Commodity Output &amp; Imports'!$C109,'Sector Output'!$D$6:$D$394,0))</f>
        <v>28104.952648415805</v>
      </c>
      <c r="F109" s="181">
        <f>(I109+H109)*INDEX('Sector Output'!$M$6:$M$394,MATCH("_"&amp;'Commodity Output &amp; Imports'!$C109,'Sector Output'!$D$6:$D$394,0))/INDEX('Sector Output'!$L$6:$L$394,MATCH("_"&amp;'Commodity Output &amp; Imports'!$C109,'Sector Output'!$D$6:$D$394,0))</f>
        <v>11489.58265147756</v>
      </c>
      <c r="G109" s="179">
        <v>25880</v>
      </c>
      <c r="H109" s="179">
        <v>10580</v>
      </c>
      <c r="I109" s="191">
        <v>0</v>
      </c>
      <c r="J109" s="240">
        <f t="shared" si="1"/>
        <v>0.29018102029621506</v>
      </c>
    </row>
    <row r="110" spans="2:10" x14ac:dyDescent="0.25">
      <c r="B110" s="176" t="s">
        <v>663</v>
      </c>
      <c r="C110" s="177" t="s">
        <v>664</v>
      </c>
      <c r="D110" s="178" t="s">
        <v>128</v>
      </c>
      <c r="E110" s="181">
        <f>G110*INDEX('Sector Output'!$M$6:$M$394,MATCH("_"&amp;'Commodity Output &amp; Imports'!$C110,'Sector Output'!$D$6:$D$394,0))/INDEX('Sector Output'!$L$6:$L$394,MATCH("_"&amp;'Commodity Output &amp; Imports'!$C110,'Sector Output'!$D$6:$D$394,0))</f>
        <v>15149.405430509356</v>
      </c>
      <c r="F110" s="181">
        <f>(I110+H110)*INDEX('Sector Output'!$M$6:$M$394,MATCH("_"&amp;'Commodity Output &amp; Imports'!$C110,'Sector Output'!$D$6:$D$394,0))/INDEX('Sector Output'!$L$6:$L$394,MATCH("_"&amp;'Commodity Output &amp; Imports'!$C110,'Sector Output'!$D$6:$D$394,0))</f>
        <v>3574.3309824167281</v>
      </c>
      <c r="G110" s="179">
        <v>13050</v>
      </c>
      <c r="H110" s="179">
        <v>3079</v>
      </c>
      <c r="I110" s="191">
        <v>0</v>
      </c>
      <c r="J110" s="240">
        <f t="shared" si="1"/>
        <v>0.19089838179676361</v>
      </c>
    </row>
    <row r="111" spans="2:10" x14ac:dyDescent="0.25">
      <c r="B111" s="176" t="s">
        <v>665</v>
      </c>
      <c r="C111" s="177">
        <v>333912</v>
      </c>
      <c r="D111" s="178" t="s">
        <v>128</v>
      </c>
      <c r="E111" s="181">
        <f>G111*INDEX('Sector Output'!$M$6:$M$394,MATCH("_"&amp;'Commodity Output &amp; Imports'!$C111,'Sector Output'!$D$6:$D$394,0))/INDEX('Sector Output'!$L$6:$L$394,MATCH("_"&amp;'Commodity Output &amp; Imports'!$C111,'Sector Output'!$D$6:$D$394,0))</f>
        <v>11479.888977212508</v>
      </c>
      <c r="F111" s="181">
        <f>(I111+H111)*INDEX('Sector Output'!$M$6:$M$394,MATCH("_"&amp;'Commodity Output &amp; Imports'!$C111,'Sector Output'!$D$6:$D$394,0))/INDEX('Sector Output'!$L$6:$L$394,MATCH("_"&amp;'Commodity Output &amp; Imports'!$C111,'Sector Output'!$D$6:$D$394,0))</f>
        <v>3012.7818627450979</v>
      </c>
      <c r="G111" s="179">
        <v>9164</v>
      </c>
      <c r="H111" s="179">
        <v>2405</v>
      </c>
      <c r="I111" s="191">
        <v>0</v>
      </c>
      <c r="J111" s="240">
        <f t="shared" si="1"/>
        <v>0.20788313596680782</v>
      </c>
    </row>
    <row r="112" spans="2:10" x14ac:dyDescent="0.25">
      <c r="B112" s="176" t="s">
        <v>666</v>
      </c>
      <c r="C112" s="177">
        <v>333920</v>
      </c>
      <c r="D112" s="178" t="s">
        <v>128</v>
      </c>
      <c r="E112" s="181">
        <f>G112*INDEX('Sector Output'!$M$6:$M$394,MATCH("_"&amp;'Commodity Output &amp; Imports'!$C112,'Sector Output'!$D$6:$D$394,0))/INDEX('Sector Output'!$L$6:$L$394,MATCH("_"&amp;'Commodity Output &amp; Imports'!$C112,'Sector Output'!$D$6:$D$394,0))</f>
        <v>31377.456168024371</v>
      </c>
      <c r="F112" s="181">
        <f>(I112+H112)*INDEX('Sector Output'!$M$6:$M$394,MATCH("_"&amp;'Commodity Output &amp; Imports'!$C112,'Sector Output'!$D$6:$D$394,0))/INDEX('Sector Output'!$L$6:$L$394,MATCH("_"&amp;'Commodity Output &amp; Imports'!$C112,'Sector Output'!$D$6:$D$394,0))</f>
        <v>6325.4350785453444</v>
      </c>
      <c r="G112" s="179">
        <v>26638</v>
      </c>
      <c r="H112" s="179">
        <v>5370</v>
      </c>
      <c r="I112" s="191">
        <v>0</v>
      </c>
      <c r="J112" s="240">
        <f t="shared" si="1"/>
        <v>0.16777055736065985</v>
      </c>
    </row>
    <row r="113" spans="2:10" x14ac:dyDescent="0.25">
      <c r="B113" s="176" t="s">
        <v>667</v>
      </c>
      <c r="C113" s="177">
        <v>333991</v>
      </c>
      <c r="D113" s="178" t="s">
        <v>128</v>
      </c>
      <c r="E113" s="181">
        <f>G113*INDEX('Sector Output'!$M$6:$M$394,MATCH("_"&amp;'Commodity Output &amp; Imports'!$C113,'Sector Output'!$D$6:$D$394,0))/INDEX('Sector Output'!$L$6:$L$394,MATCH("_"&amp;'Commodity Output &amp; Imports'!$C113,'Sector Output'!$D$6:$D$394,0))</f>
        <v>2896.9236794039648</v>
      </c>
      <c r="F113" s="181">
        <f>(I113+H113)*INDEX('Sector Output'!$M$6:$M$394,MATCH("_"&amp;'Commodity Output &amp; Imports'!$C113,'Sector Output'!$D$6:$D$394,0))/INDEX('Sector Output'!$L$6:$L$394,MATCH("_"&amp;'Commodity Output &amp; Imports'!$C113,'Sector Output'!$D$6:$D$394,0))</f>
        <v>3616.0788384740013</v>
      </c>
      <c r="G113" s="179">
        <v>2711</v>
      </c>
      <c r="H113" s="179">
        <v>3384</v>
      </c>
      <c r="I113" s="191">
        <v>0</v>
      </c>
      <c r="J113" s="240">
        <f t="shared" si="1"/>
        <v>0.55520918785890072</v>
      </c>
    </row>
    <row r="114" spans="2:10" x14ac:dyDescent="0.25">
      <c r="B114" s="176" t="s">
        <v>668</v>
      </c>
      <c r="C114" s="177" t="s">
        <v>669</v>
      </c>
      <c r="D114" s="178" t="s">
        <v>128</v>
      </c>
      <c r="E114" s="181">
        <f>G114*INDEX('Sector Output'!$M$6:$M$394,MATCH("_"&amp;'Commodity Output &amp; Imports'!$C114,'Sector Output'!$D$6:$D$394,0))/INDEX('Sector Output'!$L$6:$L$394,MATCH("_"&amp;'Commodity Output &amp; Imports'!$C114,'Sector Output'!$D$6:$D$394,0))</f>
        <v>19907.559128182995</v>
      </c>
      <c r="F114" s="181">
        <f>(I114+H114)*INDEX('Sector Output'!$M$6:$M$394,MATCH("_"&amp;'Commodity Output &amp; Imports'!$C114,'Sector Output'!$D$6:$D$394,0))/INDEX('Sector Output'!$L$6:$L$394,MATCH("_"&amp;'Commodity Output &amp; Imports'!$C114,'Sector Output'!$D$6:$D$394,0))</f>
        <v>11135.865213638324</v>
      </c>
      <c r="G114" s="179">
        <v>16740</v>
      </c>
      <c r="H114" s="179">
        <v>9364</v>
      </c>
      <c r="I114" s="191">
        <v>0</v>
      </c>
      <c r="J114" s="240">
        <f t="shared" si="1"/>
        <v>0.35871897027275512</v>
      </c>
    </row>
    <row r="115" spans="2:10" x14ac:dyDescent="0.25">
      <c r="B115" s="176" t="s">
        <v>670</v>
      </c>
      <c r="C115" s="177">
        <v>333993</v>
      </c>
      <c r="D115" s="178" t="s">
        <v>128</v>
      </c>
      <c r="E115" s="181">
        <f>G115*INDEX('Sector Output'!$M$6:$M$394,MATCH("_"&amp;'Commodity Output &amp; Imports'!$C115,'Sector Output'!$D$6:$D$394,0))/INDEX('Sector Output'!$L$6:$L$394,MATCH("_"&amp;'Commodity Output &amp; Imports'!$C115,'Sector Output'!$D$6:$D$394,0))</f>
        <v>5232.8811244979916</v>
      </c>
      <c r="F115" s="181">
        <f>(I115+H115)*INDEX('Sector Output'!$M$6:$M$394,MATCH("_"&amp;'Commodity Output &amp; Imports'!$C115,'Sector Output'!$D$6:$D$394,0))/INDEX('Sector Output'!$L$6:$L$394,MATCH("_"&amp;'Commodity Output &amp; Imports'!$C115,'Sector Output'!$D$6:$D$394,0))</f>
        <v>2975.4361445783134</v>
      </c>
      <c r="G115" s="179">
        <v>4147</v>
      </c>
      <c r="H115" s="179">
        <v>2358</v>
      </c>
      <c r="I115" s="191">
        <v>0</v>
      </c>
      <c r="J115" s="240">
        <f t="shared" si="1"/>
        <v>0.36249039200614908</v>
      </c>
    </row>
    <row r="116" spans="2:10" x14ac:dyDescent="0.25">
      <c r="B116" s="176" t="s">
        <v>671</v>
      </c>
      <c r="C116" s="177">
        <v>333994</v>
      </c>
      <c r="D116" s="178" t="s">
        <v>128</v>
      </c>
      <c r="E116" s="181">
        <f>G116*INDEX('Sector Output'!$M$6:$M$394,MATCH("_"&amp;'Commodity Output &amp; Imports'!$C116,'Sector Output'!$D$6:$D$394,0))/INDEX('Sector Output'!$L$6:$L$394,MATCH("_"&amp;'Commodity Output &amp; Imports'!$C116,'Sector Output'!$D$6:$D$394,0))</f>
        <v>2604.1534741013784</v>
      </c>
      <c r="F116" s="181">
        <f>(I116+H116)*INDEX('Sector Output'!$M$6:$M$394,MATCH("_"&amp;'Commodity Output &amp; Imports'!$C116,'Sector Output'!$D$6:$D$394,0))/INDEX('Sector Output'!$L$6:$L$394,MATCH("_"&amp;'Commodity Output &amp; Imports'!$C116,'Sector Output'!$D$6:$D$394,0))</f>
        <v>707.32902222316909</v>
      </c>
      <c r="G116" s="179">
        <v>2290</v>
      </c>
      <c r="H116" s="179">
        <v>622</v>
      </c>
      <c r="I116" s="191">
        <v>0</v>
      </c>
      <c r="J116" s="240">
        <f t="shared" si="1"/>
        <v>0.21359890109890109</v>
      </c>
    </row>
    <row r="117" spans="2:10" x14ac:dyDescent="0.25">
      <c r="B117" s="176" t="s">
        <v>672</v>
      </c>
      <c r="C117" s="177" t="s">
        <v>673</v>
      </c>
      <c r="D117" s="178" t="s">
        <v>128</v>
      </c>
      <c r="E117" s="181">
        <f>G117*INDEX('Sector Output'!$M$6:$M$394,MATCH("_"&amp;'Commodity Output &amp; Imports'!$C117,'Sector Output'!$D$6:$D$394,0))/INDEX('Sector Output'!$L$6:$L$394,MATCH("_"&amp;'Commodity Output &amp; Imports'!$C117,'Sector Output'!$D$6:$D$394,0))</f>
        <v>10406.637506290064</v>
      </c>
      <c r="F117" s="181">
        <f>(I117+H117)*INDEX('Sector Output'!$M$6:$M$394,MATCH("_"&amp;'Commodity Output &amp; Imports'!$C117,'Sector Output'!$D$6:$D$394,0))/INDEX('Sector Output'!$L$6:$L$394,MATCH("_"&amp;'Commodity Output &amp; Imports'!$C117,'Sector Output'!$D$6:$D$394,0))</f>
        <v>3657.9026407333668</v>
      </c>
      <c r="G117" s="179">
        <v>8717</v>
      </c>
      <c r="H117" s="179">
        <v>3064</v>
      </c>
      <c r="I117" s="191">
        <v>0</v>
      </c>
      <c r="J117" s="240">
        <f t="shared" si="1"/>
        <v>0.26007978949155419</v>
      </c>
    </row>
    <row r="118" spans="2:10" x14ac:dyDescent="0.25">
      <c r="B118" s="176" t="s">
        <v>674</v>
      </c>
      <c r="C118" s="177">
        <v>334111</v>
      </c>
      <c r="D118" s="178" t="s">
        <v>128</v>
      </c>
      <c r="E118" s="181">
        <f>G118*INDEX('Sector Output'!$M$6:$M$394,MATCH("_"&amp;'Commodity Output &amp; Imports'!$C118,'Sector Output'!$D$6:$D$394,0))/INDEX('Sector Output'!$L$6:$L$394,MATCH("_"&amp;'Commodity Output &amp; Imports'!$C118,'Sector Output'!$D$6:$D$394,0))</f>
        <v>21689.745994114364</v>
      </c>
      <c r="F118" s="181">
        <f>(I118+H118)*INDEX('Sector Output'!$M$6:$M$394,MATCH("_"&amp;'Commodity Output &amp; Imports'!$C118,'Sector Output'!$D$6:$D$394,0))/INDEX('Sector Output'!$L$6:$L$394,MATCH("_"&amp;'Commodity Output &amp; Imports'!$C118,'Sector Output'!$D$6:$D$394,0))</f>
        <v>17607.740011991813</v>
      </c>
      <c r="G118" s="179">
        <v>39118</v>
      </c>
      <c r="H118" s="179">
        <v>31756</v>
      </c>
      <c r="I118" s="191">
        <v>0</v>
      </c>
      <c r="J118" s="240">
        <f t="shared" si="1"/>
        <v>0.44806275926291728</v>
      </c>
    </row>
    <row r="119" spans="2:10" x14ac:dyDescent="0.25">
      <c r="B119" s="176" t="s">
        <v>675</v>
      </c>
      <c r="C119" s="177">
        <v>334112</v>
      </c>
      <c r="D119" s="178" t="s">
        <v>128</v>
      </c>
      <c r="E119" s="181">
        <f>G119*INDEX('Sector Output'!$M$6:$M$394,MATCH("_"&amp;'Commodity Output &amp; Imports'!$C119,'Sector Output'!$D$6:$D$394,0))/INDEX('Sector Output'!$L$6:$L$394,MATCH("_"&amp;'Commodity Output &amp; Imports'!$C119,'Sector Output'!$D$6:$D$394,0))</f>
        <v>8389.946665278645</v>
      </c>
      <c r="F119" s="181">
        <f>(I119+H119)*INDEX('Sector Output'!$M$6:$M$394,MATCH("_"&amp;'Commodity Output &amp; Imports'!$C119,'Sector Output'!$D$6:$D$394,0))/INDEX('Sector Output'!$L$6:$L$394,MATCH("_"&amp;'Commodity Output &amp; Imports'!$C119,'Sector Output'!$D$6:$D$394,0))</f>
        <v>8331.6947046984515</v>
      </c>
      <c r="G119" s="179">
        <v>10082</v>
      </c>
      <c r="H119" s="179">
        <v>10012</v>
      </c>
      <c r="I119" s="191">
        <v>0</v>
      </c>
      <c r="J119" s="240">
        <f t="shared" si="1"/>
        <v>0.49825818652334031</v>
      </c>
    </row>
    <row r="120" spans="2:10" x14ac:dyDescent="0.25">
      <c r="B120" s="176" t="s">
        <v>676</v>
      </c>
      <c r="C120" s="177" t="s">
        <v>677</v>
      </c>
      <c r="D120" s="178" t="s">
        <v>128</v>
      </c>
      <c r="E120" s="181">
        <f>G120*INDEX('Sector Output'!$M$6:$M$394,MATCH("_"&amp;'Commodity Output &amp; Imports'!$C120,'Sector Output'!$D$6:$D$394,0))/INDEX('Sector Output'!$L$6:$L$394,MATCH("_"&amp;'Commodity Output &amp; Imports'!$C120,'Sector Output'!$D$6:$D$394,0))</f>
        <v>12985.311629147973</v>
      </c>
      <c r="F120" s="181">
        <f>(I120+H120)*INDEX('Sector Output'!$M$6:$M$394,MATCH("_"&amp;'Commodity Output &amp; Imports'!$C120,'Sector Output'!$D$6:$D$394,0))/INDEX('Sector Output'!$L$6:$L$394,MATCH("_"&amp;'Commodity Output &amp; Imports'!$C120,'Sector Output'!$D$6:$D$394,0))</f>
        <v>44240.091033065197</v>
      </c>
      <c r="G120" s="179">
        <v>13125</v>
      </c>
      <c r="H120" s="179">
        <v>44716</v>
      </c>
      <c r="I120" s="191">
        <v>0</v>
      </c>
      <c r="J120" s="240">
        <f t="shared" si="1"/>
        <v>0.77308483601597477</v>
      </c>
    </row>
    <row r="121" spans="2:10" x14ac:dyDescent="0.25">
      <c r="B121" s="176" t="s">
        <v>678</v>
      </c>
      <c r="C121" s="177">
        <v>334210</v>
      </c>
      <c r="D121" s="178" t="s">
        <v>128</v>
      </c>
      <c r="E121" s="181">
        <f>G121*INDEX('Sector Output'!$M$6:$M$394,MATCH("_"&amp;'Commodity Output &amp; Imports'!$C121,'Sector Output'!$D$6:$D$394,0))/INDEX('Sector Output'!$L$6:$L$394,MATCH("_"&amp;'Commodity Output &amp; Imports'!$C121,'Sector Output'!$D$6:$D$394,0))</f>
        <v>18352.639352458278</v>
      </c>
      <c r="F121" s="181">
        <f>(I121+H121)*INDEX('Sector Output'!$M$6:$M$394,MATCH("_"&amp;'Commodity Output &amp; Imports'!$C121,'Sector Output'!$D$6:$D$394,0))/INDEX('Sector Output'!$L$6:$L$394,MATCH("_"&amp;'Commodity Output &amp; Imports'!$C121,'Sector Output'!$D$6:$D$394,0))</f>
        <v>17128.001669849713</v>
      </c>
      <c r="G121" s="179">
        <v>18433</v>
      </c>
      <c r="H121" s="179">
        <v>17203</v>
      </c>
      <c r="I121" s="191">
        <v>0</v>
      </c>
      <c r="J121" s="240">
        <f t="shared" si="1"/>
        <v>0.48274217083847798</v>
      </c>
    </row>
    <row r="122" spans="2:10" x14ac:dyDescent="0.25">
      <c r="B122" s="176" t="s">
        <v>679</v>
      </c>
      <c r="C122" s="177">
        <v>334220</v>
      </c>
      <c r="D122" s="178" t="s">
        <v>128</v>
      </c>
      <c r="E122" s="181">
        <f>G122*INDEX('Sector Output'!$M$6:$M$394,MATCH("_"&amp;'Commodity Output &amp; Imports'!$C122,'Sector Output'!$D$6:$D$394,0))/INDEX('Sector Output'!$L$6:$L$394,MATCH("_"&amp;'Commodity Output &amp; Imports'!$C122,'Sector Output'!$D$6:$D$394,0))</f>
        <v>36872.926306760739</v>
      </c>
      <c r="F122" s="181">
        <f>(I122+H122)*INDEX('Sector Output'!$M$6:$M$394,MATCH("_"&amp;'Commodity Output &amp; Imports'!$C122,'Sector Output'!$D$6:$D$394,0))/INDEX('Sector Output'!$L$6:$L$394,MATCH("_"&amp;'Commodity Output &amp; Imports'!$C122,'Sector Output'!$D$6:$D$394,0))</f>
        <v>48018.86546924938</v>
      </c>
      <c r="G122" s="179">
        <v>36539</v>
      </c>
      <c r="H122" s="179">
        <v>47584</v>
      </c>
      <c r="I122" s="191">
        <v>0</v>
      </c>
      <c r="J122" s="240">
        <f t="shared" si="1"/>
        <v>0.56564792030716926</v>
      </c>
    </row>
    <row r="123" spans="2:10" x14ac:dyDescent="0.25">
      <c r="B123" s="176" t="s">
        <v>680</v>
      </c>
      <c r="C123" s="177">
        <v>334290</v>
      </c>
      <c r="D123" s="178" t="s">
        <v>128</v>
      </c>
      <c r="E123" s="181">
        <f>G123*INDEX('Sector Output'!$M$6:$M$394,MATCH("_"&amp;'Commodity Output &amp; Imports'!$C123,'Sector Output'!$D$6:$D$394,0))/INDEX('Sector Output'!$L$6:$L$394,MATCH("_"&amp;'Commodity Output &amp; Imports'!$C123,'Sector Output'!$D$6:$D$394,0))</f>
        <v>4725.0941915227631</v>
      </c>
      <c r="F123" s="181">
        <f>(I123+H123)*INDEX('Sector Output'!$M$6:$M$394,MATCH("_"&amp;'Commodity Output &amp; Imports'!$C123,'Sector Output'!$D$6:$D$394,0))/INDEX('Sector Output'!$L$6:$L$394,MATCH("_"&amp;'Commodity Output &amp; Imports'!$C123,'Sector Output'!$D$6:$D$394,0))</f>
        <v>1028.5696728083947</v>
      </c>
      <c r="G123" s="179">
        <v>4332</v>
      </c>
      <c r="H123" s="179">
        <v>943</v>
      </c>
      <c r="I123" s="191">
        <v>0</v>
      </c>
      <c r="J123" s="240">
        <f t="shared" si="1"/>
        <v>0.17876777251184833</v>
      </c>
    </row>
    <row r="124" spans="2:10" x14ac:dyDescent="0.25">
      <c r="B124" s="176" t="s">
        <v>681</v>
      </c>
      <c r="C124" s="177">
        <v>334300</v>
      </c>
      <c r="D124" s="178" t="s">
        <v>128</v>
      </c>
      <c r="E124" s="181">
        <f>G124*INDEX('Sector Output'!$M$6:$M$394,MATCH("_"&amp;'Commodity Output &amp; Imports'!$C124,'Sector Output'!$D$6:$D$394,0))/INDEX('Sector Output'!$L$6:$L$394,MATCH("_"&amp;'Commodity Output &amp; Imports'!$C124,'Sector Output'!$D$6:$D$394,0))</f>
        <v>6543.1130232174146</v>
      </c>
      <c r="F124" s="181">
        <f>(I124+H124)*INDEX('Sector Output'!$M$6:$M$394,MATCH("_"&amp;'Commodity Output &amp; Imports'!$C124,'Sector Output'!$D$6:$D$394,0))/INDEX('Sector Output'!$L$6:$L$394,MATCH("_"&amp;'Commodity Output &amp; Imports'!$C124,'Sector Output'!$D$6:$D$394,0))</f>
        <v>43746.65078476879</v>
      </c>
      <c r="G124" s="179">
        <v>7380</v>
      </c>
      <c r="H124" s="179">
        <v>49342</v>
      </c>
      <c r="I124" s="191">
        <v>0</v>
      </c>
      <c r="J124" s="240">
        <f t="shared" si="1"/>
        <v>0.86989175275907049</v>
      </c>
    </row>
    <row r="125" spans="2:10" x14ac:dyDescent="0.25">
      <c r="B125" s="176" t="s">
        <v>682</v>
      </c>
      <c r="C125" s="177" t="s">
        <v>683</v>
      </c>
      <c r="D125" s="178" t="s">
        <v>128</v>
      </c>
      <c r="E125" s="181">
        <f>G125*INDEX('Sector Output'!$M$6:$M$394,MATCH("_"&amp;'Commodity Output &amp; Imports'!$C125,'Sector Output'!$D$6:$D$394,0))/INDEX('Sector Output'!$L$6:$L$394,MATCH("_"&amp;'Commodity Output &amp; Imports'!$C125,'Sector Output'!$D$6:$D$394,0))</f>
        <v>27967.93599051105</v>
      </c>
      <c r="F125" s="181">
        <f>(I125+H125)*INDEX('Sector Output'!$M$6:$M$394,MATCH("_"&amp;'Commodity Output &amp; Imports'!$C125,'Sector Output'!$D$6:$D$394,0))/INDEX('Sector Output'!$L$6:$L$394,MATCH("_"&amp;'Commodity Output &amp; Imports'!$C125,'Sector Output'!$D$6:$D$394,0))</f>
        <v>17630.112763042187</v>
      </c>
      <c r="G125" s="179">
        <v>26007</v>
      </c>
      <c r="H125" s="179">
        <v>16394</v>
      </c>
      <c r="I125" s="191">
        <v>0</v>
      </c>
      <c r="J125" s="240">
        <f t="shared" si="1"/>
        <v>0.38664182448527157</v>
      </c>
    </row>
    <row r="126" spans="2:10" x14ac:dyDescent="0.25">
      <c r="B126" s="176" t="s">
        <v>684</v>
      </c>
      <c r="C126" s="177">
        <v>334413</v>
      </c>
      <c r="D126" s="178" t="s">
        <v>128</v>
      </c>
      <c r="E126" s="181">
        <f>G126*INDEX('Sector Output'!$M$6:$M$394,MATCH("_"&amp;'Commodity Output &amp; Imports'!$C126,'Sector Output'!$D$6:$D$394,0))/INDEX('Sector Output'!$L$6:$L$394,MATCH("_"&amp;'Commodity Output &amp; Imports'!$C126,'Sector Output'!$D$6:$D$394,0))</f>
        <v>49380.65677503631</v>
      </c>
      <c r="F126" s="181">
        <f>(I126+H126)*INDEX('Sector Output'!$M$6:$M$394,MATCH("_"&amp;'Commodity Output &amp; Imports'!$C126,'Sector Output'!$D$6:$D$394,0))/INDEX('Sector Output'!$L$6:$L$394,MATCH("_"&amp;'Commodity Output &amp; Imports'!$C126,'Sector Output'!$D$6:$D$394,0))</f>
        <v>10349.029872551801</v>
      </c>
      <c r="G126" s="179">
        <v>70547</v>
      </c>
      <c r="H126" s="179">
        <v>14785</v>
      </c>
      <c r="I126" s="191">
        <v>0</v>
      </c>
      <c r="J126" s="240">
        <f t="shared" si="1"/>
        <v>0.17326442600665637</v>
      </c>
    </row>
    <row r="127" spans="2:10" x14ac:dyDescent="0.25">
      <c r="B127" s="176" t="s">
        <v>685</v>
      </c>
      <c r="C127" s="177">
        <v>334418</v>
      </c>
      <c r="D127" s="178" t="s">
        <v>128</v>
      </c>
      <c r="E127" s="181">
        <f>G127*INDEX('Sector Output'!$M$6:$M$394,MATCH("_"&amp;'Commodity Output &amp; Imports'!$C127,'Sector Output'!$D$6:$D$394,0))/INDEX('Sector Output'!$L$6:$L$394,MATCH("_"&amp;'Commodity Output &amp; Imports'!$C127,'Sector Output'!$D$6:$D$394,0))</f>
        <v>22430.923330699326</v>
      </c>
      <c r="F127" s="181">
        <f>(I127+H127)*INDEX('Sector Output'!$M$6:$M$394,MATCH("_"&amp;'Commodity Output &amp; Imports'!$C127,'Sector Output'!$D$6:$D$394,0))/INDEX('Sector Output'!$L$6:$L$394,MATCH("_"&amp;'Commodity Output &amp; Imports'!$C127,'Sector Output'!$D$6:$D$394,0))</f>
        <v>0</v>
      </c>
      <c r="G127" s="179">
        <v>23402</v>
      </c>
      <c r="H127" s="179">
        <v>0</v>
      </c>
      <c r="I127" s="191">
        <v>0</v>
      </c>
      <c r="J127" s="240">
        <f t="shared" si="1"/>
        <v>0</v>
      </c>
    </row>
    <row r="128" spans="2:10" x14ac:dyDescent="0.25">
      <c r="B128" s="176" t="s">
        <v>686</v>
      </c>
      <c r="C128" s="177">
        <v>334510</v>
      </c>
      <c r="D128" s="178" t="s">
        <v>128</v>
      </c>
      <c r="E128" s="181">
        <f>G128*INDEX('Sector Output'!$M$6:$M$394,MATCH("_"&amp;'Commodity Output &amp; Imports'!$C128,'Sector Output'!$D$6:$D$394,0))/INDEX('Sector Output'!$L$6:$L$394,MATCH("_"&amp;'Commodity Output &amp; Imports'!$C128,'Sector Output'!$D$6:$D$394,0))</f>
        <v>22932.722444996281</v>
      </c>
      <c r="F128" s="181">
        <f>(I128+H128)*INDEX('Sector Output'!$M$6:$M$394,MATCH("_"&amp;'Commodity Output &amp; Imports'!$C128,'Sector Output'!$D$6:$D$394,0))/INDEX('Sector Output'!$L$6:$L$394,MATCH("_"&amp;'Commodity Output &amp; Imports'!$C128,'Sector Output'!$D$6:$D$394,0))</f>
        <v>7686.5670141941973</v>
      </c>
      <c r="G128" s="179">
        <v>23659</v>
      </c>
      <c r="H128" s="179">
        <v>7930</v>
      </c>
      <c r="I128" s="191">
        <v>0</v>
      </c>
      <c r="J128" s="240">
        <f t="shared" si="1"/>
        <v>0.25103675330019948</v>
      </c>
    </row>
    <row r="129" spans="2:10" x14ac:dyDescent="0.25">
      <c r="B129" s="176" t="s">
        <v>687</v>
      </c>
      <c r="C129" s="177">
        <v>334511</v>
      </c>
      <c r="D129" s="178" t="s">
        <v>128</v>
      </c>
      <c r="E129" s="181">
        <f>G129*INDEX('Sector Output'!$M$6:$M$394,MATCH("_"&amp;'Commodity Output &amp; Imports'!$C129,'Sector Output'!$D$6:$D$394,0))/INDEX('Sector Output'!$L$6:$L$394,MATCH("_"&amp;'Commodity Output &amp; Imports'!$C129,'Sector Output'!$D$6:$D$394,0))</f>
        <v>48796.333554865574</v>
      </c>
      <c r="F129" s="181">
        <f>(I129+H129)*INDEX('Sector Output'!$M$6:$M$394,MATCH("_"&amp;'Commodity Output &amp; Imports'!$C129,'Sector Output'!$D$6:$D$394,0))/INDEX('Sector Output'!$L$6:$L$394,MATCH("_"&amp;'Commodity Output &amp; Imports'!$C129,'Sector Output'!$D$6:$D$394,0))</f>
        <v>5429.7253865564544</v>
      </c>
      <c r="G129" s="179">
        <v>43865</v>
      </c>
      <c r="H129" s="179">
        <v>4881</v>
      </c>
      <c r="I129" s="191">
        <v>0</v>
      </c>
      <c r="J129" s="240">
        <f t="shared" si="1"/>
        <v>0.10013129282402658</v>
      </c>
    </row>
    <row r="130" spans="2:10" x14ac:dyDescent="0.25">
      <c r="B130" s="176" t="s">
        <v>688</v>
      </c>
      <c r="C130" s="177">
        <v>334512</v>
      </c>
      <c r="D130" s="178" t="s">
        <v>128</v>
      </c>
      <c r="E130" s="181">
        <f>G130*INDEX('Sector Output'!$M$6:$M$394,MATCH("_"&amp;'Commodity Output &amp; Imports'!$C130,'Sector Output'!$D$6:$D$394,0))/INDEX('Sector Output'!$L$6:$L$394,MATCH("_"&amp;'Commodity Output &amp; Imports'!$C130,'Sector Output'!$D$6:$D$394,0))</f>
        <v>3136.7451171875</v>
      </c>
      <c r="F130" s="181">
        <f>(I130+H130)*INDEX('Sector Output'!$M$6:$M$394,MATCH("_"&amp;'Commodity Output &amp; Imports'!$C130,'Sector Output'!$D$6:$D$394,0))/INDEX('Sector Output'!$L$6:$L$394,MATCH("_"&amp;'Commodity Output &amp; Imports'!$C130,'Sector Output'!$D$6:$D$394,0))</f>
        <v>989.92745971679688</v>
      </c>
      <c r="G130" s="179">
        <v>2912</v>
      </c>
      <c r="H130" s="179">
        <v>919</v>
      </c>
      <c r="I130" s="191">
        <v>0</v>
      </c>
      <c r="J130" s="240">
        <f t="shared" si="1"/>
        <v>0.23988514748107545</v>
      </c>
    </row>
    <row r="131" spans="2:10" x14ac:dyDescent="0.25">
      <c r="B131" s="176" t="s">
        <v>689</v>
      </c>
      <c r="C131" s="177">
        <v>334513</v>
      </c>
      <c r="D131" s="178" t="s">
        <v>128</v>
      </c>
      <c r="E131" s="181">
        <f>G131*INDEX('Sector Output'!$M$6:$M$394,MATCH("_"&amp;'Commodity Output &amp; Imports'!$C131,'Sector Output'!$D$6:$D$394,0))/INDEX('Sector Output'!$L$6:$L$394,MATCH("_"&amp;'Commodity Output &amp; Imports'!$C131,'Sector Output'!$D$6:$D$394,0))</f>
        <v>10642.822078280044</v>
      </c>
      <c r="F131" s="181">
        <f>(I131+H131)*INDEX('Sector Output'!$M$6:$M$394,MATCH("_"&amp;'Commodity Output &amp; Imports'!$C131,'Sector Output'!$D$6:$D$394,0))/INDEX('Sector Output'!$L$6:$L$394,MATCH("_"&amp;'Commodity Output &amp; Imports'!$C131,'Sector Output'!$D$6:$D$394,0))</f>
        <v>5383.9888580273091</v>
      </c>
      <c r="G131" s="179">
        <v>9269</v>
      </c>
      <c r="H131" s="179">
        <v>4689</v>
      </c>
      <c r="I131" s="191">
        <v>0</v>
      </c>
      <c r="J131" s="240">
        <f t="shared" si="1"/>
        <v>0.3359363805702823</v>
      </c>
    </row>
    <row r="132" spans="2:10" x14ac:dyDescent="0.25">
      <c r="B132" s="176" t="s">
        <v>690</v>
      </c>
      <c r="C132" s="177">
        <v>334514</v>
      </c>
      <c r="D132" s="178" t="s">
        <v>128</v>
      </c>
      <c r="E132" s="181">
        <f>G132*INDEX('Sector Output'!$M$6:$M$394,MATCH("_"&amp;'Commodity Output &amp; Imports'!$C132,'Sector Output'!$D$6:$D$394,0))/INDEX('Sector Output'!$L$6:$L$394,MATCH("_"&amp;'Commodity Output &amp; Imports'!$C132,'Sector Output'!$D$6:$D$394,0))</f>
        <v>6383.7249825791332</v>
      </c>
      <c r="F132" s="181">
        <f>(I132+H132)*INDEX('Sector Output'!$M$6:$M$394,MATCH("_"&amp;'Commodity Output &amp; Imports'!$C132,'Sector Output'!$D$6:$D$394,0))/INDEX('Sector Output'!$L$6:$L$394,MATCH("_"&amp;'Commodity Output &amp; Imports'!$C132,'Sector Output'!$D$6:$D$394,0))</f>
        <v>1522.034503874823</v>
      </c>
      <c r="G132" s="179">
        <v>5356</v>
      </c>
      <c r="H132" s="179">
        <v>1277</v>
      </c>
      <c r="I132" s="191">
        <v>0</v>
      </c>
      <c r="J132" s="240">
        <f t="shared" si="1"/>
        <v>0.19252223729835669</v>
      </c>
    </row>
    <row r="133" spans="2:10" x14ac:dyDescent="0.25">
      <c r="B133" s="176" t="s">
        <v>691</v>
      </c>
      <c r="C133" s="177">
        <v>334515</v>
      </c>
      <c r="D133" s="178" t="s">
        <v>128</v>
      </c>
      <c r="E133" s="181">
        <f>G133*INDEX('Sector Output'!$M$6:$M$394,MATCH("_"&amp;'Commodity Output &amp; Imports'!$C133,'Sector Output'!$D$6:$D$394,0))/INDEX('Sector Output'!$L$6:$L$394,MATCH("_"&amp;'Commodity Output &amp; Imports'!$C133,'Sector Output'!$D$6:$D$394,0))</f>
        <v>13619.843657351919</v>
      </c>
      <c r="F133" s="181">
        <f>(I133+H133)*INDEX('Sector Output'!$M$6:$M$394,MATCH("_"&amp;'Commodity Output &amp; Imports'!$C133,'Sector Output'!$D$6:$D$394,0))/INDEX('Sector Output'!$L$6:$L$394,MATCH("_"&amp;'Commodity Output &amp; Imports'!$C133,'Sector Output'!$D$6:$D$394,0))</f>
        <v>4914.8366765491282</v>
      </c>
      <c r="G133" s="179">
        <v>12207</v>
      </c>
      <c r="H133" s="179">
        <v>4405</v>
      </c>
      <c r="I133" s="191">
        <v>0</v>
      </c>
      <c r="J133" s="240">
        <f t="shared" si="1"/>
        <v>0.26516975680231158</v>
      </c>
    </row>
    <row r="134" spans="2:10" x14ac:dyDescent="0.25">
      <c r="B134" s="176" t="s">
        <v>692</v>
      </c>
      <c r="C134" s="177">
        <v>334516</v>
      </c>
      <c r="D134" s="178" t="s">
        <v>128</v>
      </c>
      <c r="E134" s="181">
        <f>G134*INDEX('Sector Output'!$M$6:$M$394,MATCH("_"&amp;'Commodity Output &amp; Imports'!$C134,'Sector Output'!$D$6:$D$394,0))/INDEX('Sector Output'!$L$6:$L$394,MATCH("_"&amp;'Commodity Output &amp; Imports'!$C134,'Sector Output'!$D$6:$D$394,0))</f>
        <v>12771.378137240679</v>
      </c>
      <c r="F134" s="181">
        <f>(I134+H134)*INDEX('Sector Output'!$M$6:$M$394,MATCH("_"&amp;'Commodity Output &amp; Imports'!$C134,'Sector Output'!$D$6:$D$394,0))/INDEX('Sector Output'!$L$6:$L$394,MATCH("_"&amp;'Commodity Output &amp; Imports'!$C134,'Sector Output'!$D$6:$D$394,0))</f>
        <v>4094.7704918032791</v>
      </c>
      <c r="G134" s="179">
        <v>11983</v>
      </c>
      <c r="H134" s="179">
        <v>3842</v>
      </c>
      <c r="I134" s="191">
        <v>0</v>
      </c>
      <c r="J134" s="240">
        <f t="shared" si="1"/>
        <v>0.24278041074249609</v>
      </c>
    </row>
    <row r="135" spans="2:10" x14ac:dyDescent="0.25">
      <c r="B135" s="176" t="s">
        <v>693</v>
      </c>
      <c r="C135" s="177">
        <v>334517</v>
      </c>
      <c r="D135" s="178" t="s">
        <v>128</v>
      </c>
      <c r="E135" s="181">
        <f>G135*INDEX('Sector Output'!$M$6:$M$394,MATCH("_"&amp;'Commodity Output &amp; Imports'!$C135,'Sector Output'!$D$6:$D$394,0))/INDEX('Sector Output'!$L$6:$L$394,MATCH("_"&amp;'Commodity Output &amp; Imports'!$C135,'Sector Output'!$D$6:$D$394,0))</f>
        <v>6909.5479838750616</v>
      </c>
      <c r="F135" s="181">
        <f>(I135+H135)*INDEX('Sector Output'!$M$6:$M$394,MATCH("_"&amp;'Commodity Output &amp; Imports'!$C135,'Sector Output'!$D$6:$D$394,0))/INDEX('Sector Output'!$L$6:$L$394,MATCH("_"&amp;'Commodity Output &amp; Imports'!$C135,'Sector Output'!$D$6:$D$394,0))</f>
        <v>3371.7591718199446</v>
      </c>
      <c r="G135" s="179">
        <v>6617</v>
      </c>
      <c r="H135" s="179">
        <v>3229</v>
      </c>
      <c r="I135" s="191">
        <v>0</v>
      </c>
      <c r="J135" s="240">
        <f t="shared" ref="J135:J198" si="2">F135/SUM(E135:F135)</f>
        <v>0.32795043672557389</v>
      </c>
    </row>
    <row r="136" spans="2:10" x14ac:dyDescent="0.25">
      <c r="B136" s="176" t="s">
        <v>694</v>
      </c>
      <c r="C136" s="177" t="s">
        <v>695</v>
      </c>
      <c r="D136" s="178" t="s">
        <v>128</v>
      </c>
      <c r="E136" s="181">
        <f>G136*INDEX('Sector Output'!$M$6:$M$394,MATCH("_"&amp;'Commodity Output &amp; Imports'!$C136,'Sector Output'!$D$6:$D$394,0))/INDEX('Sector Output'!$L$6:$L$394,MATCH("_"&amp;'Commodity Output &amp; Imports'!$C136,'Sector Output'!$D$6:$D$394,0))</f>
        <v>9385.1173056486568</v>
      </c>
      <c r="F136" s="181">
        <f>(I136+H136)*INDEX('Sector Output'!$M$6:$M$394,MATCH("_"&amp;'Commodity Output &amp; Imports'!$C136,'Sector Output'!$D$6:$D$394,0))/INDEX('Sector Output'!$L$6:$L$394,MATCH("_"&amp;'Commodity Output &amp; Imports'!$C136,'Sector Output'!$D$6:$D$394,0))</f>
        <v>6606.1530286928801</v>
      </c>
      <c r="G136" s="179">
        <v>8828</v>
      </c>
      <c r="H136" s="179">
        <v>6214</v>
      </c>
      <c r="I136" s="191">
        <v>0</v>
      </c>
      <c r="J136" s="240">
        <f t="shared" si="2"/>
        <v>0.41310995878207679</v>
      </c>
    </row>
    <row r="137" spans="2:10" x14ac:dyDescent="0.25">
      <c r="B137" s="176" t="s">
        <v>696</v>
      </c>
      <c r="C137" s="177">
        <v>334610</v>
      </c>
      <c r="D137" s="178" t="s">
        <v>128</v>
      </c>
      <c r="E137" s="181">
        <f>G137*INDEX('Sector Output'!$M$6:$M$394,MATCH("_"&amp;'Commodity Output &amp; Imports'!$C137,'Sector Output'!$D$6:$D$394,0))/INDEX('Sector Output'!$L$6:$L$394,MATCH("_"&amp;'Commodity Output &amp; Imports'!$C137,'Sector Output'!$D$6:$D$394,0))</f>
        <v>6194.2398510499597</v>
      </c>
      <c r="F137" s="181">
        <f>(I137+H137)*INDEX('Sector Output'!$M$6:$M$394,MATCH("_"&amp;'Commodity Output &amp; Imports'!$C137,'Sector Output'!$D$6:$D$394,0))/INDEX('Sector Output'!$L$6:$L$394,MATCH("_"&amp;'Commodity Output &amp; Imports'!$C137,'Sector Output'!$D$6:$D$394,0))</f>
        <v>2378.5957112660753</v>
      </c>
      <c r="G137" s="179">
        <v>6513</v>
      </c>
      <c r="H137" s="179">
        <v>2501</v>
      </c>
      <c r="I137" s="191">
        <v>0</v>
      </c>
      <c r="J137" s="240">
        <f t="shared" si="2"/>
        <v>0.27745728866208119</v>
      </c>
    </row>
    <row r="138" spans="2:10" x14ac:dyDescent="0.25">
      <c r="B138" s="176" t="s">
        <v>697</v>
      </c>
      <c r="C138" s="177">
        <v>335110</v>
      </c>
      <c r="D138" s="178" t="s">
        <v>128</v>
      </c>
      <c r="E138" s="181">
        <f>G138*INDEX('Sector Output'!$M$6:$M$394,MATCH("_"&amp;'Commodity Output &amp; Imports'!$C138,'Sector Output'!$D$6:$D$394,0))/INDEX('Sector Output'!$L$6:$L$394,MATCH("_"&amp;'Commodity Output &amp; Imports'!$C138,'Sector Output'!$D$6:$D$394,0))</f>
        <v>2076.8166960635381</v>
      </c>
      <c r="F138" s="181">
        <f>(I138+H138)*INDEX('Sector Output'!$M$6:$M$394,MATCH("_"&amp;'Commodity Output &amp; Imports'!$C138,'Sector Output'!$D$6:$D$394,0))/INDEX('Sector Output'!$L$6:$L$394,MATCH("_"&amp;'Commodity Output &amp; Imports'!$C138,'Sector Output'!$D$6:$D$394,0))</f>
        <v>2573.6527226940448</v>
      </c>
      <c r="G138" s="179">
        <v>1973</v>
      </c>
      <c r="H138" s="179">
        <v>2445</v>
      </c>
      <c r="I138" s="191">
        <v>0</v>
      </c>
      <c r="J138" s="240">
        <f t="shared" si="2"/>
        <v>0.55341783612494344</v>
      </c>
    </row>
    <row r="139" spans="2:10" x14ac:dyDescent="0.25">
      <c r="B139" s="176" t="s">
        <v>698</v>
      </c>
      <c r="C139" s="177">
        <v>335120</v>
      </c>
      <c r="D139" s="178" t="s">
        <v>128</v>
      </c>
      <c r="E139" s="181">
        <f>G139*INDEX('Sector Output'!$M$6:$M$394,MATCH("_"&amp;'Commodity Output &amp; Imports'!$C139,'Sector Output'!$D$6:$D$394,0))/INDEX('Sector Output'!$L$6:$L$394,MATCH("_"&amp;'Commodity Output &amp; Imports'!$C139,'Sector Output'!$D$6:$D$394,0))</f>
        <v>12283.679260509134</v>
      </c>
      <c r="F139" s="181">
        <f>(I139+H139)*INDEX('Sector Output'!$M$6:$M$394,MATCH("_"&amp;'Commodity Output &amp; Imports'!$C139,'Sector Output'!$D$6:$D$394,0))/INDEX('Sector Output'!$L$6:$L$394,MATCH("_"&amp;'Commodity Output &amp; Imports'!$C139,'Sector Output'!$D$6:$D$394,0))</f>
        <v>7947.6811679260509</v>
      </c>
      <c r="G139" s="179">
        <v>11176</v>
      </c>
      <c r="H139" s="179">
        <v>7231</v>
      </c>
      <c r="I139" s="191">
        <v>0</v>
      </c>
      <c r="J139" s="240">
        <f t="shared" si="2"/>
        <v>0.39283968055631008</v>
      </c>
    </row>
    <row r="140" spans="2:10" x14ac:dyDescent="0.25">
      <c r="B140" s="176" t="s">
        <v>699</v>
      </c>
      <c r="C140" s="177">
        <v>335210</v>
      </c>
      <c r="D140" s="178" t="s">
        <v>128</v>
      </c>
      <c r="E140" s="181">
        <f>G140*INDEX('Sector Output'!$M$6:$M$394,MATCH("_"&amp;'Commodity Output &amp; Imports'!$C140,'Sector Output'!$D$6:$D$394,0))/INDEX('Sector Output'!$L$6:$L$394,MATCH("_"&amp;'Commodity Output &amp; Imports'!$C140,'Sector Output'!$D$6:$D$394,0))</f>
        <v>3555.0273672403227</v>
      </c>
      <c r="F140" s="181">
        <f>(I140+H140)*INDEX('Sector Output'!$M$6:$M$394,MATCH("_"&amp;'Commodity Output &amp; Imports'!$C140,'Sector Output'!$D$6:$D$394,0))/INDEX('Sector Output'!$L$6:$L$394,MATCH("_"&amp;'Commodity Output &amp; Imports'!$C140,'Sector Output'!$D$6:$D$394,0))</f>
        <v>9892.6290206993963</v>
      </c>
      <c r="G140" s="179">
        <v>3263</v>
      </c>
      <c r="H140" s="179">
        <v>9080</v>
      </c>
      <c r="I140" s="191">
        <v>0</v>
      </c>
      <c r="J140" s="240">
        <f t="shared" si="2"/>
        <v>0.73563963380053476</v>
      </c>
    </row>
    <row r="141" spans="2:10" x14ac:dyDescent="0.25">
      <c r="B141" s="176" t="s">
        <v>700</v>
      </c>
      <c r="C141" s="177">
        <v>335221</v>
      </c>
      <c r="D141" s="178" t="s">
        <v>128</v>
      </c>
      <c r="E141" s="181">
        <f>G141*INDEX('Sector Output'!$M$6:$M$394,MATCH("_"&amp;'Commodity Output &amp; Imports'!$C141,'Sector Output'!$D$6:$D$394,0))/INDEX('Sector Output'!$L$6:$L$394,MATCH("_"&amp;'Commodity Output &amp; Imports'!$C141,'Sector Output'!$D$6:$D$394,0))</f>
        <v>5353.0099440378817</v>
      </c>
      <c r="F141" s="181">
        <f>(I141+H141)*INDEX('Sector Output'!$M$6:$M$394,MATCH("_"&amp;'Commodity Output &amp; Imports'!$C141,'Sector Output'!$D$6:$D$394,0))/INDEX('Sector Output'!$L$6:$L$394,MATCH("_"&amp;'Commodity Output &amp; Imports'!$C141,'Sector Output'!$D$6:$D$394,0))</f>
        <v>4674.3308652604392</v>
      </c>
      <c r="G141" s="179">
        <v>4693</v>
      </c>
      <c r="H141" s="179">
        <v>4098</v>
      </c>
      <c r="I141" s="191">
        <v>0</v>
      </c>
      <c r="J141" s="240">
        <f t="shared" si="2"/>
        <v>0.46615857126606758</v>
      </c>
    </row>
    <row r="142" spans="2:10" x14ac:dyDescent="0.25">
      <c r="B142" s="176" t="s">
        <v>701</v>
      </c>
      <c r="C142" s="177">
        <v>335222</v>
      </c>
      <c r="D142" s="178" t="s">
        <v>128</v>
      </c>
      <c r="E142" s="181">
        <f>G142*INDEX('Sector Output'!$M$6:$M$394,MATCH("_"&amp;'Commodity Output &amp; Imports'!$C142,'Sector Output'!$D$6:$D$394,0))/INDEX('Sector Output'!$L$6:$L$394,MATCH("_"&amp;'Commodity Output &amp; Imports'!$C142,'Sector Output'!$D$6:$D$394,0))</f>
        <v>6090.9851429064665</v>
      </c>
      <c r="F142" s="181">
        <f>(I142+H142)*INDEX('Sector Output'!$M$6:$M$394,MATCH("_"&amp;'Commodity Output &amp; Imports'!$C142,'Sector Output'!$D$6:$D$394,0))/INDEX('Sector Output'!$L$6:$L$394,MATCH("_"&amp;'Commodity Output &amp; Imports'!$C142,'Sector Output'!$D$6:$D$394,0))</f>
        <v>3548.8707098389132</v>
      </c>
      <c r="G142" s="179">
        <v>5554</v>
      </c>
      <c r="H142" s="179">
        <v>3236</v>
      </c>
      <c r="I142" s="191">
        <v>0</v>
      </c>
      <c r="J142" s="240">
        <f t="shared" si="2"/>
        <v>0.36814562002275314</v>
      </c>
    </row>
    <row r="143" spans="2:10" x14ac:dyDescent="0.25">
      <c r="B143" s="176" t="s">
        <v>702</v>
      </c>
      <c r="C143" s="177">
        <v>335224</v>
      </c>
      <c r="D143" s="178" t="s">
        <v>128</v>
      </c>
      <c r="E143" s="181">
        <f>G143*INDEX('Sector Output'!$M$6:$M$394,MATCH("_"&amp;'Commodity Output &amp; Imports'!$C143,'Sector Output'!$D$6:$D$394,0))/INDEX('Sector Output'!$L$6:$L$394,MATCH("_"&amp;'Commodity Output &amp; Imports'!$C143,'Sector Output'!$D$6:$D$394,0))</f>
        <v>4775.6845595557061</v>
      </c>
      <c r="F143" s="181">
        <f>(I143+H143)*INDEX('Sector Output'!$M$6:$M$394,MATCH("_"&amp;'Commodity Output &amp; Imports'!$C143,'Sector Output'!$D$6:$D$394,0))/INDEX('Sector Output'!$L$6:$L$394,MATCH("_"&amp;'Commodity Output &amp; Imports'!$C143,'Sector Output'!$D$6:$D$394,0))</f>
        <v>2235.4726371223555</v>
      </c>
      <c r="G143" s="179">
        <v>4435</v>
      </c>
      <c r="H143" s="179">
        <v>2076</v>
      </c>
      <c r="I143" s="191">
        <v>0</v>
      </c>
      <c r="J143" s="240">
        <f t="shared" si="2"/>
        <v>0.31884503148517895</v>
      </c>
    </row>
    <row r="144" spans="2:10" x14ac:dyDescent="0.25">
      <c r="B144" s="176" t="s">
        <v>703</v>
      </c>
      <c r="C144" s="177">
        <v>335228</v>
      </c>
      <c r="D144" s="178" t="s">
        <v>128</v>
      </c>
      <c r="E144" s="181">
        <f>G144*INDEX('Sector Output'!$M$6:$M$394,MATCH("_"&amp;'Commodity Output &amp; Imports'!$C144,'Sector Output'!$D$6:$D$394,0))/INDEX('Sector Output'!$L$6:$L$394,MATCH("_"&amp;'Commodity Output &amp; Imports'!$C144,'Sector Output'!$D$6:$D$394,0))</f>
        <v>5124.2835553965842</v>
      </c>
      <c r="F144" s="181">
        <f>(I144+H144)*INDEX('Sector Output'!$M$6:$M$394,MATCH("_"&amp;'Commodity Output &amp; Imports'!$C144,'Sector Output'!$D$6:$D$394,0))/INDEX('Sector Output'!$L$6:$L$394,MATCH("_"&amp;'Commodity Output &amp; Imports'!$C144,'Sector Output'!$D$6:$D$394,0))</f>
        <v>1563.9047214522041</v>
      </c>
      <c r="G144" s="179">
        <v>4312</v>
      </c>
      <c r="H144" s="179">
        <v>1316</v>
      </c>
      <c r="I144" s="191">
        <v>0</v>
      </c>
      <c r="J144" s="240">
        <f t="shared" si="2"/>
        <v>0.23383084577114424</v>
      </c>
    </row>
    <row r="145" spans="2:10" x14ac:dyDescent="0.25">
      <c r="B145" s="176" t="s">
        <v>704</v>
      </c>
      <c r="C145" s="177">
        <v>335311</v>
      </c>
      <c r="D145" s="178" t="s">
        <v>128</v>
      </c>
      <c r="E145" s="181">
        <f>G145*INDEX('Sector Output'!$M$6:$M$394,MATCH("_"&amp;'Commodity Output &amp; Imports'!$C145,'Sector Output'!$D$6:$D$394,0))/INDEX('Sector Output'!$L$6:$L$394,MATCH("_"&amp;'Commodity Output &amp; Imports'!$C145,'Sector Output'!$D$6:$D$394,0))</f>
        <v>8309.6911693063848</v>
      </c>
      <c r="F145" s="181">
        <f>(I145+H145)*INDEX('Sector Output'!$M$6:$M$394,MATCH("_"&amp;'Commodity Output &amp; Imports'!$C145,'Sector Output'!$D$6:$D$394,0))/INDEX('Sector Output'!$L$6:$L$394,MATCH("_"&amp;'Commodity Output &amp; Imports'!$C145,'Sector Output'!$D$6:$D$394,0))</f>
        <v>3257.2482597351982</v>
      </c>
      <c r="G145" s="179">
        <v>7059</v>
      </c>
      <c r="H145" s="179">
        <v>2767</v>
      </c>
      <c r="I145" s="191">
        <v>0</v>
      </c>
      <c r="J145" s="240">
        <f t="shared" si="2"/>
        <v>0.28159983716670056</v>
      </c>
    </row>
    <row r="146" spans="2:10" x14ac:dyDescent="0.25">
      <c r="B146" s="176" t="s">
        <v>705</v>
      </c>
      <c r="C146" s="177">
        <v>335312</v>
      </c>
      <c r="D146" s="178" t="s">
        <v>128</v>
      </c>
      <c r="E146" s="181">
        <f>G146*INDEX('Sector Output'!$M$6:$M$394,MATCH("_"&amp;'Commodity Output &amp; Imports'!$C146,'Sector Output'!$D$6:$D$394,0))/INDEX('Sector Output'!$L$6:$L$394,MATCH("_"&amp;'Commodity Output &amp; Imports'!$C146,'Sector Output'!$D$6:$D$394,0))</f>
        <v>14807.17377733793</v>
      </c>
      <c r="F146" s="181">
        <f>(I146+H146)*INDEX('Sector Output'!$M$6:$M$394,MATCH("_"&amp;'Commodity Output &amp; Imports'!$C146,'Sector Output'!$D$6:$D$394,0))/INDEX('Sector Output'!$L$6:$L$394,MATCH("_"&amp;'Commodity Output &amp; Imports'!$C146,'Sector Output'!$D$6:$D$394,0))</f>
        <v>10876.435057802526</v>
      </c>
      <c r="G146" s="179">
        <v>12062</v>
      </c>
      <c r="H146" s="179">
        <v>8860</v>
      </c>
      <c r="I146" s="191">
        <v>0</v>
      </c>
      <c r="J146" s="240">
        <f t="shared" si="2"/>
        <v>0.42347767899818378</v>
      </c>
    </row>
    <row r="147" spans="2:10" x14ac:dyDescent="0.25">
      <c r="B147" s="176" t="s">
        <v>706</v>
      </c>
      <c r="C147" s="177">
        <v>335313</v>
      </c>
      <c r="D147" s="178" t="s">
        <v>128</v>
      </c>
      <c r="E147" s="181">
        <f>G147*INDEX('Sector Output'!$M$6:$M$394,MATCH("_"&amp;'Commodity Output &amp; Imports'!$C147,'Sector Output'!$D$6:$D$394,0))/INDEX('Sector Output'!$L$6:$L$394,MATCH("_"&amp;'Commodity Output &amp; Imports'!$C147,'Sector Output'!$D$6:$D$394,0))</f>
        <v>11288.248719731933</v>
      </c>
      <c r="F147" s="181">
        <f>(I147+H147)*INDEX('Sector Output'!$M$6:$M$394,MATCH("_"&amp;'Commodity Output &amp; Imports'!$C147,'Sector Output'!$D$6:$D$394,0))/INDEX('Sector Output'!$L$6:$L$394,MATCH("_"&amp;'Commodity Output &amp; Imports'!$C147,'Sector Output'!$D$6:$D$394,0))</f>
        <v>3416.1805336030852</v>
      </c>
      <c r="G147" s="179">
        <v>10260</v>
      </c>
      <c r="H147" s="179">
        <v>3105</v>
      </c>
      <c r="I147" s="191">
        <v>0</v>
      </c>
      <c r="J147" s="240">
        <f t="shared" si="2"/>
        <v>0.23232323232323235</v>
      </c>
    </row>
    <row r="148" spans="2:10" x14ac:dyDescent="0.25">
      <c r="B148" s="176" t="s">
        <v>707</v>
      </c>
      <c r="C148" s="177">
        <v>335314</v>
      </c>
      <c r="D148" s="178" t="s">
        <v>128</v>
      </c>
      <c r="E148" s="181">
        <f>G148*INDEX('Sector Output'!$M$6:$M$394,MATCH("_"&amp;'Commodity Output &amp; Imports'!$C148,'Sector Output'!$D$6:$D$394,0))/INDEX('Sector Output'!$L$6:$L$394,MATCH("_"&amp;'Commodity Output &amp; Imports'!$C148,'Sector Output'!$D$6:$D$394,0))</f>
        <v>12165.761468971357</v>
      </c>
      <c r="F148" s="181">
        <f>(I148+H148)*INDEX('Sector Output'!$M$6:$M$394,MATCH("_"&amp;'Commodity Output &amp; Imports'!$C148,'Sector Output'!$D$6:$D$394,0))/INDEX('Sector Output'!$L$6:$L$394,MATCH("_"&amp;'Commodity Output &amp; Imports'!$C148,'Sector Output'!$D$6:$D$394,0))</f>
        <v>6967.8670660222688</v>
      </c>
      <c r="G148" s="179">
        <v>10317</v>
      </c>
      <c r="H148" s="179">
        <v>5909</v>
      </c>
      <c r="I148" s="191">
        <v>0</v>
      </c>
      <c r="J148" s="240">
        <f t="shared" si="2"/>
        <v>0.36416861826697894</v>
      </c>
    </row>
    <row r="149" spans="2:10" x14ac:dyDescent="0.25">
      <c r="B149" s="176" t="s">
        <v>708</v>
      </c>
      <c r="C149" s="177">
        <v>335911</v>
      </c>
      <c r="D149" s="178" t="s">
        <v>128</v>
      </c>
      <c r="E149" s="181">
        <f>G149*INDEX('Sector Output'!$M$6:$M$394,MATCH("_"&amp;'Commodity Output &amp; Imports'!$C149,'Sector Output'!$D$6:$D$394,0))/INDEX('Sector Output'!$L$6:$L$394,MATCH("_"&amp;'Commodity Output &amp; Imports'!$C149,'Sector Output'!$D$6:$D$394,0))</f>
        <v>6903.9598076492957</v>
      </c>
      <c r="F149" s="181">
        <f>(I149+H149)*INDEX('Sector Output'!$M$6:$M$394,MATCH("_"&amp;'Commodity Output &amp; Imports'!$C149,'Sector Output'!$D$6:$D$394,0))/INDEX('Sector Output'!$L$6:$L$394,MATCH("_"&amp;'Commodity Output &amp; Imports'!$C149,'Sector Output'!$D$6:$D$394,0))</f>
        <v>3375.2974055021245</v>
      </c>
      <c r="G149" s="179">
        <v>5447</v>
      </c>
      <c r="H149" s="179">
        <v>2663</v>
      </c>
      <c r="I149" s="191">
        <v>0</v>
      </c>
      <c r="J149" s="240">
        <f t="shared" si="2"/>
        <v>0.32836004932182489</v>
      </c>
    </row>
    <row r="150" spans="2:10" x14ac:dyDescent="0.25">
      <c r="B150" s="176" t="s">
        <v>709</v>
      </c>
      <c r="C150" s="177">
        <v>335912</v>
      </c>
      <c r="D150" s="178" t="s">
        <v>128</v>
      </c>
      <c r="E150" s="181">
        <f>G150*INDEX('Sector Output'!$M$6:$M$394,MATCH("_"&amp;'Commodity Output &amp; Imports'!$C150,'Sector Output'!$D$6:$D$394,0))/INDEX('Sector Output'!$L$6:$L$394,MATCH("_"&amp;'Commodity Output &amp; Imports'!$C150,'Sector Output'!$D$6:$D$394,0))</f>
        <v>3229.3084803642573</v>
      </c>
      <c r="F150" s="181">
        <f>(I150+H150)*INDEX('Sector Output'!$M$6:$M$394,MATCH("_"&amp;'Commodity Output &amp; Imports'!$C150,'Sector Output'!$D$6:$D$394,0))/INDEX('Sector Output'!$L$6:$L$394,MATCH("_"&amp;'Commodity Output &amp; Imports'!$C150,'Sector Output'!$D$6:$D$394,0))</f>
        <v>689.77600708277998</v>
      </c>
      <c r="G150" s="179">
        <v>3015</v>
      </c>
      <c r="H150" s="179">
        <v>644</v>
      </c>
      <c r="I150" s="191">
        <v>0</v>
      </c>
      <c r="J150" s="240">
        <f t="shared" si="2"/>
        <v>0.17600437277944794</v>
      </c>
    </row>
    <row r="151" spans="2:10" x14ac:dyDescent="0.25">
      <c r="B151" s="176" t="s">
        <v>710</v>
      </c>
      <c r="C151" s="177">
        <v>335920</v>
      </c>
      <c r="D151" s="178" t="s">
        <v>128</v>
      </c>
      <c r="E151" s="181">
        <f>G151*INDEX('Sector Output'!$M$6:$M$394,MATCH("_"&amp;'Commodity Output &amp; Imports'!$C151,'Sector Output'!$D$6:$D$394,0))/INDEX('Sector Output'!$L$6:$L$394,MATCH("_"&amp;'Commodity Output &amp; Imports'!$C151,'Sector Output'!$D$6:$D$394,0))</f>
        <v>16526.938805346701</v>
      </c>
      <c r="F151" s="181">
        <f>(I151+H151)*INDEX('Sector Output'!$M$6:$M$394,MATCH("_"&amp;'Commodity Output &amp; Imports'!$C151,'Sector Output'!$D$6:$D$394,0))/INDEX('Sector Output'!$L$6:$L$394,MATCH("_"&amp;'Commodity Output &amp; Imports'!$C151,'Sector Output'!$D$6:$D$394,0))</f>
        <v>6616.3480861244016</v>
      </c>
      <c r="G151" s="179">
        <v>15422</v>
      </c>
      <c r="H151" s="179">
        <v>6174</v>
      </c>
      <c r="I151" s="191">
        <v>0</v>
      </c>
      <c r="J151" s="240">
        <f t="shared" si="2"/>
        <v>0.28588627523615479</v>
      </c>
    </row>
    <row r="152" spans="2:10" x14ac:dyDescent="0.25">
      <c r="B152" s="176" t="s">
        <v>711</v>
      </c>
      <c r="C152" s="177">
        <v>335930</v>
      </c>
      <c r="D152" s="178" t="s">
        <v>128</v>
      </c>
      <c r="E152" s="181">
        <f>G152*INDEX('Sector Output'!$M$6:$M$394,MATCH("_"&amp;'Commodity Output &amp; Imports'!$C152,'Sector Output'!$D$6:$D$394,0))/INDEX('Sector Output'!$L$6:$L$394,MATCH("_"&amp;'Commodity Output &amp; Imports'!$C152,'Sector Output'!$D$6:$D$394,0))</f>
        <v>14278.734510211147</v>
      </c>
      <c r="F152" s="181">
        <f>(I152+H152)*INDEX('Sector Output'!$M$6:$M$394,MATCH("_"&amp;'Commodity Output &amp; Imports'!$C152,'Sector Output'!$D$6:$D$394,0))/INDEX('Sector Output'!$L$6:$L$394,MATCH("_"&amp;'Commodity Output &amp; Imports'!$C152,'Sector Output'!$D$6:$D$394,0))</f>
        <v>3067.2232606438215</v>
      </c>
      <c r="G152" s="179">
        <v>12248</v>
      </c>
      <c r="H152" s="179">
        <v>2631</v>
      </c>
      <c r="I152" s="191">
        <v>0</v>
      </c>
      <c r="J152" s="240">
        <f t="shared" si="2"/>
        <v>0.17682639962363061</v>
      </c>
    </row>
    <row r="153" spans="2:10" x14ac:dyDescent="0.25">
      <c r="B153" s="176" t="s">
        <v>712</v>
      </c>
      <c r="C153" s="177">
        <v>335991</v>
      </c>
      <c r="D153" s="178" t="s">
        <v>128</v>
      </c>
      <c r="E153" s="181">
        <f>G153*INDEX('Sector Output'!$M$6:$M$394,MATCH("_"&amp;'Commodity Output &amp; Imports'!$C153,'Sector Output'!$D$6:$D$394,0))/INDEX('Sector Output'!$L$6:$L$394,MATCH("_"&amp;'Commodity Output &amp; Imports'!$C153,'Sector Output'!$D$6:$D$394,0))</f>
        <v>3103.7997970388487</v>
      </c>
      <c r="F153" s="181">
        <f>(I153+H153)*INDEX('Sector Output'!$M$6:$M$394,MATCH("_"&amp;'Commodity Output &amp; Imports'!$C153,'Sector Output'!$D$6:$D$394,0))/INDEX('Sector Output'!$L$6:$L$394,MATCH("_"&amp;'Commodity Output &amp; Imports'!$C153,'Sector Output'!$D$6:$D$394,0))</f>
        <v>952.02622882568767</v>
      </c>
      <c r="G153" s="179">
        <v>2556</v>
      </c>
      <c r="H153" s="179">
        <v>784</v>
      </c>
      <c r="I153" s="191">
        <v>0</v>
      </c>
      <c r="J153" s="240">
        <f t="shared" si="2"/>
        <v>0.2347305389221557</v>
      </c>
    </row>
    <row r="154" spans="2:10" x14ac:dyDescent="0.25">
      <c r="B154" s="176" t="s">
        <v>713</v>
      </c>
      <c r="C154" s="177">
        <v>335999</v>
      </c>
      <c r="D154" s="178" t="s">
        <v>128</v>
      </c>
      <c r="E154" s="181">
        <f>G154*INDEX('Sector Output'!$M$6:$M$394,MATCH("_"&amp;'Commodity Output &amp; Imports'!$C154,'Sector Output'!$D$6:$D$394,0))/INDEX('Sector Output'!$L$6:$L$394,MATCH("_"&amp;'Commodity Output &amp; Imports'!$C154,'Sector Output'!$D$6:$D$394,0))</f>
        <v>8952.6835171289404</v>
      </c>
      <c r="F154" s="181">
        <f>(I154+H154)*INDEX('Sector Output'!$M$6:$M$394,MATCH("_"&amp;'Commodity Output &amp; Imports'!$C154,'Sector Output'!$D$6:$D$394,0))/INDEX('Sector Output'!$L$6:$L$394,MATCH("_"&amp;'Commodity Output &amp; Imports'!$C154,'Sector Output'!$D$6:$D$394,0))</f>
        <v>5120.4970076252393</v>
      </c>
      <c r="G154" s="179">
        <v>8749</v>
      </c>
      <c r="H154" s="179">
        <v>5004</v>
      </c>
      <c r="I154" s="191">
        <v>0</v>
      </c>
      <c r="J154" s="240">
        <f t="shared" si="2"/>
        <v>0.3638478877335854</v>
      </c>
    </row>
    <row r="155" spans="2:10" x14ac:dyDescent="0.25">
      <c r="B155" s="176" t="s">
        <v>714</v>
      </c>
      <c r="C155" s="177">
        <v>336111</v>
      </c>
      <c r="D155" s="178" t="s">
        <v>128</v>
      </c>
      <c r="E155" s="181">
        <f>G155*INDEX('Sector Output'!$M$6:$M$394,MATCH("_"&amp;'Commodity Output &amp; Imports'!$C155,'Sector Output'!$D$6:$D$394,0))/INDEX('Sector Output'!$L$6:$L$394,MATCH("_"&amp;'Commodity Output &amp; Imports'!$C155,'Sector Output'!$D$6:$D$394,0))</f>
        <v>83818.667025571995</v>
      </c>
      <c r="F155" s="181">
        <f>(I155+H155)*INDEX('Sector Output'!$M$6:$M$394,MATCH("_"&amp;'Commodity Output &amp; Imports'!$C155,'Sector Output'!$D$6:$D$394,0))/INDEX('Sector Output'!$L$6:$L$394,MATCH("_"&amp;'Commodity Output &amp; Imports'!$C155,'Sector Output'!$D$6:$D$394,0))</f>
        <v>70552.553100735051</v>
      </c>
      <c r="G155" s="179">
        <v>80444</v>
      </c>
      <c r="H155" s="179">
        <v>67712</v>
      </c>
      <c r="I155" s="191">
        <v>0</v>
      </c>
      <c r="J155" s="240">
        <f t="shared" si="2"/>
        <v>0.45703177731580225</v>
      </c>
    </row>
    <row r="156" spans="2:10" x14ac:dyDescent="0.25">
      <c r="B156" s="176" t="s">
        <v>715</v>
      </c>
      <c r="C156" s="177">
        <v>336112</v>
      </c>
      <c r="D156" s="178" t="s">
        <v>128</v>
      </c>
      <c r="E156" s="181">
        <f>G156*INDEX('Sector Output'!$M$6:$M$394,MATCH("_"&amp;'Commodity Output &amp; Imports'!$C156,'Sector Output'!$D$6:$D$394,0))/INDEX('Sector Output'!$L$6:$L$394,MATCH("_"&amp;'Commodity Output &amp; Imports'!$C156,'Sector Output'!$D$6:$D$394,0))</f>
        <v>181222.71857954841</v>
      </c>
      <c r="F156" s="181">
        <f>(I156+H156)*INDEX('Sector Output'!$M$6:$M$394,MATCH("_"&amp;'Commodity Output &amp; Imports'!$C156,'Sector Output'!$D$6:$D$394,0))/INDEX('Sector Output'!$L$6:$L$394,MATCH("_"&amp;'Commodity Output &amp; Imports'!$C156,'Sector Output'!$D$6:$D$394,0))</f>
        <v>88393.291192574427</v>
      </c>
      <c r="G156" s="179">
        <v>161731</v>
      </c>
      <c r="H156" s="179">
        <v>78886</v>
      </c>
      <c r="I156" s="191">
        <v>0</v>
      </c>
      <c r="J156" s="240">
        <f t="shared" si="2"/>
        <v>0.32784882198680887</v>
      </c>
    </row>
    <row r="157" spans="2:10" x14ac:dyDescent="0.25">
      <c r="B157" s="176" t="s">
        <v>716</v>
      </c>
      <c r="C157" s="177">
        <v>336120</v>
      </c>
      <c r="D157" s="178" t="s">
        <v>128</v>
      </c>
      <c r="E157" s="181">
        <f>G157*INDEX('Sector Output'!$M$6:$M$394,MATCH("_"&amp;'Commodity Output &amp; Imports'!$C157,'Sector Output'!$D$6:$D$394,0))/INDEX('Sector Output'!$L$6:$L$394,MATCH("_"&amp;'Commodity Output &amp; Imports'!$C157,'Sector Output'!$D$6:$D$394,0))</f>
        <v>28582.318866101152</v>
      </c>
      <c r="F157" s="181">
        <f>(I157+H157)*INDEX('Sector Output'!$M$6:$M$394,MATCH("_"&amp;'Commodity Output &amp; Imports'!$C157,'Sector Output'!$D$6:$D$394,0))/INDEX('Sector Output'!$L$6:$L$394,MATCH("_"&amp;'Commodity Output &amp; Imports'!$C157,'Sector Output'!$D$6:$D$394,0))</f>
        <v>8403.9986470525073</v>
      </c>
      <c r="G157" s="179">
        <v>24246</v>
      </c>
      <c r="H157" s="179">
        <v>7129</v>
      </c>
      <c r="I157" s="191">
        <v>0</v>
      </c>
      <c r="J157" s="240">
        <f t="shared" si="2"/>
        <v>0.22721912350597609</v>
      </c>
    </row>
    <row r="158" spans="2:10" x14ac:dyDescent="0.25">
      <c r="B158" s="176" t="s">
        <v>717</v>
      </c>
      <c r="C158" s="177">
        <v>336211</v>
      </c>
      <c r="D158" s="178" t="s">
        <v>128</v>
      </c>
      <c r="E158" s="181">
        <f>G158*INDEX('Sector Output'!$M$6:$M$394,MATCH("_"&amp;'Commodity Output &amp; Imports'!$C158,'Sector Output'!$D$6:$D$394,0))/INDEX('Sector Output'!$L$6:$L$394,MATCH("_"&amp;'Commodity Output &amp; Imports'!$C158,'Sector Output'!$D$6:$D$394,0))</f>
        <v>7587.5771435851702</v>
      </c>
      <c r="F158" s="181">
        <f>(I158+H158)*INDEX('Sector Output'!$M$6:$M$394,MATCH("_"&amp;'Commodity Output &amp; Imports'!$C158,'Sector Output'!$D$6:$D$394,0))/INDEX('Sector Output'!$L$6:$L$394,MATCH("_"&amp;'Commodity Output &amp; Imports'!$C158,'Sector Output'!$D$6:$D$394,0))</f>
        <v>376.38113135431269</v>
      </c>
      <c r="G158" s="179">
        <v>6834</v>
      </c>
      <c r="H158" s="179">
        <v>339</v>
      </c>
      <c r="I158" s="191">
        <v>0</v>
      </c>
      <c r="J158" s="240">
        <f t="shared" si="2"/>
        <v>4.7260560434964453E-2</v>
      </c>
    </row>
    <row r="159" spans="2:10" x14ac:dyDescent="0.25">
      <c r="B159" s="176" t="s">
        <v>718</v>
      </c>
      <c r="C159" s="177">
        <v>336212</v>
      </c>
      <c r="D159" s="178" t="s">
        <v>128</v>
      </c>
      <c r="E159" s="181">
        <f>G159*INDEX('Sector Output'!$M$6:$M$394,MATCH("_"&amp;'Commodity Output &amp; Imports'!$C159,'Sector Output'!$D$6:$D$394,0))/INDEX('Sector Output'!$L$6:$L$394,MATCH("_"&amp;'Commodity Output &amp; Imports'!$C159,'Sector Output'!$D$6:$D$394,0))</f>
        <v>8509.4495807578896</v>
      </c>
      <c r="F159" s="181">
        <f>(I159+H159)*INDEX('Sector Output'!$M$6:$M$394,MATCH("_"&amp;'Commodity Output &amp; Imports'!$C159,'Sector Output'!$D$6:$D$394,0))/INDEX('Sector Output'!$L$6:$L$394,MATCH("_"&amp;'Commodity Output &amp; Imports'!$C159,'Sector Output'!$D$6:$D$394,0))</f>
        <v>1070.5099117440263</v>
      </c>
      <c r="G159" s="179">
        <v>7321</v>
      </c>
      <c r="H159" s="179">
        <v>921</v>
      </c>
      <c r="I159" s="191">
        <v>0</v>
      </c>
      <c r="J159" s="240">
        <f t="shared" si="2"/>
        <v>0.1117447221548168</v>
      </c>
    </row>
    <row r="160" spans="2:10" x14ac:dyDescent="0.25">
      <c r="B160" s="176" t="s">
        <v>719</v>
      </c>
      <c r="C160" s="177">
        <v>336213</v>
      </c>
      <c r="D160" s="178" t="s">
        <v>128</v>
      </c>
      <c r="E160" s="181">
        <f>G160*INDEX('Sector Output'!$M$6:$M$394,MATCH("_"&amp;'Commodity Output &amp; Imports'!$C160,'Sector Output'!$D$6:$D$394,0))/INDEX('Sector Output'!$L$6:$L$394,MATCH("_"&amp;'Commodity Output &amp; Imports'!$C160,'Sector Output'!$D$6:$D$394,0))</f>
        <v>5737.5501628113079</v>
      </c>
      <c r="F160" s="181">
        <f>(I160+H160)*INDEX('Sector Output'!$M$6:$M$394,MATCH("_"&amp;'Commodity Output &amp; Imports'!$C160,'Sector Output'!$D$6:$D$394,0))/INDEX('Sector Output'!$L$6:$L$394,MATCH("_"&amp;'Commodity Output &amp; Imports'!$C160,'Sector Output'!$D$6:$D$394,0))</f>
        <v>178.46509265805642</v>
      </c>
      <c r="G160" s="179">
        <v>5594</v>
      </c>
      <c r="H160" s="179">
        <v>174</v>
      </c>
      <c r="I160" s="191">
        <v>0</v>
      </c>
      <c r="J160" s="240">
        <f t="shared" si="2"/>
        <v>3.0166435506241335E-2</v>
      </c>
    </row>
    <row r="161" spans="2:10" x14ac:dyDescent="0.25">
      <c r="B161" s="176" t="s">
        <v>720</v>
      </c>
      <c r="C161" s="177">
        <v>336214</v>
      </c>
      <c r="D161" s="178" t="s">
        <v>128</v>
      </c>
      <c r="E161" s="181">
        <f>G161*INDEX('Sector Output'!$M$6:$M$394,MATCH("_"&amp;'Commodity Output &amp; Imports'!$C161,'Sector Output'!$D$6:$D$394,0))/INDEX('Sector Output'!$L$6:$L$394,MATCH("_"&amp;'Commodity Output &amp; Imports'!$C161,'Sector Output'!$D$6:$D$394,0))</f>
        <v>12013.597226807527</v>
      </c>
      <c r="F161" s="181">
        <f>(I161+H161)*INDEX('Sector Output'!$M$6:$M$394,MATCH("_"&amp;'Commodity Output &amp; Imports'!$C161,'Sector Output'!$D$6:$D$394,0))/INDEX('Sector Output'!$L$6:$L$394,MATCH("_"&amp;'Commodity Output &amp; Imports'!$C161,'Sector Output'!$D$6:$D$394,0))</f>
        <v>363.60217893694289</v>
      </c>
      <c r="G161" s="179">
        <v>10606</v>
      </c>
      <c r="H161" s="179">
        <v>321</v>
      </c>
      <c r="I161" s="191">
        <v>0</v>
      </c>
      <c r="J161" s="240">
        <f t="shared" si="2"/>
        <v>2.9376773130776974E-2</v>
      </c>
    </row>
    <row r="162" spans="2:10" x14ac:dyDescent="0.25">
      <c r="B162" s="176" t="s">
        <v>721</v>
      </c>
      <c r="C162" s="177">
        <v>336310</v>
      </c>
      <c r="D162" s="178" t="s">
        <v>128</v>
      </c>
      <c r="E162" s="181">
        <f>G162*INDEX('Sector Output'!$M$6:$M$394,MATCH("_"&amp;'Commodity Output &amp; Imports'!$C162,'Sector Output'!$D$6:$D$394,0))/INDEX('Sector Output'!$L$6:$L$394,MATCH("_"&amp;'Commodity Output &amp; Imports'!$C162,'Sector Output'!$D$6:$D$394,0))</f>
        <v>30092.84469235779</v>
      </c>
      <c r="F162" s="181">
        <f>(I162+H162)*INDEX('Sector Output'!$M$6:$M$394,MATCH("_"&amp;'Commodity Output &amp; Imports'!$C162,'Sector Output'!$D$6:$D$394,0))/INDEX('Sector Output'!$L$6:$L$394,MATCH("_"&amp;'Commodity Output &amp; Imports'!$C162,'Sector Output'!$D$6:$D$394,0))</f>
        <v>16308.173589678248</v>
      </c>
      <c r="G162" s="179">
        <v>29109</v>
      </c>
      <c r="H162" s="179">
        <v>15775</v>
      </c>
      <c r="I162" s="191">
        <v>0</v>
      </c>
      <c r="J162" s="240">
        <f t="shared" si="2"/>
        <v>0.35146154531681673</v>
      </c>
    </row>
    <row r="163" spans="2:10" x14ac:dyDescent="0.25">
      <c r="B163" s="176" t="s">
        <v>722</v>
      </c>
      <c r="C163" s="177">
        <v>336320</v>
      </c>
      <c r="D163" s="178" t="s">
        <v>128</v>
      </c>
      <c r="E163" s="181">
        <f>G163*INDEX('Sector Output'!$M$6:$M$394,MATCH("_"&amp;'Commodity Output &amp; Imports'!$C163,'Sector Output'!$D$6:$D$394,0))/INDEX('Sector Output'!$L$6:$L$394,MATCH("_"&amp;'Commodity Output &amp; Imports'!$C163,'Sector Output'!$D$6:$D$394,0))</f>
        <v>18861.478970597123</v>
      </c>
      <c r="F163" s="181">
        <f>(I163+H163)*INDEX('Sector Output'!$M$6:$M$394,MATCH("_"&amp;'Commodity Output &amp; Imports'!$C163,'Sector Output'!$D$6:$D$394,0))/INDEX('Sector Output'!$L$6:$L$394,MATCH("_"&amp;'Commodity Output &amp; Imports'!$C163,'Sector Output'!$D$6:$D$394,0))</f>
        <v>11780.264484794743</v>
      </c>
      <c r="G163" s="179">
        <v>18203</v>
      </c>
      <c r="H163" s="179">
        <v>11369</v>
      </c>
      <c r="I163" s="191">
        <v>0</v>
      </c>
      <c r="J163" s="240">
        <f t="shared" si="2"/>
        <v>0.38445150818341678</v>
      </c>
    </row>
    <row r="164" spans="2:10" x14ac:dyDescent="0.25">
      <c r="B164" s="176" t="s">
        <v>723</v>
      </c>
      <c r="C164" s="177" t="s">
        <v>724</v>
      </c>
      <c r="D164" s="178" t="s">
        <v>128</v>
      </c>
      <c r="E164" s="181">
        <f>G164*INDEX('Sector Output'!$M$6:$M$394,MATCH("_"&amp;'Commodity Output &amp; Imports'!$C164,'Sector Output'!$D$6:$D$394,0))/INDEX('Sector Output'!$L$6:$L$394,MATCH("_"&amp;'Commodity Output &amp; Imports'!$C164,'Sector Output'!$D$6:$D$394,0))</f>
        <v>21838.615766692685</v>
      </c>
      <c r="F164" s="181">
        <f>(I164+H164)*INDEX('Sector Output'!$M$6:$M$394,MATCH("_"&amp;'Commodity Output &amp; Imports'!$C164,'Sector Output'!$D$6:$D$394,0))/INDEX('Sector Output'!$L$6:$L$394,MATCH("_"&amp;'Commodity Output &amp; Imports'!$C164,'Sector Output'!$D$6:$D$394,0))</f>
        <v>9140.3195203292416</v>
      </c>
      <c r="G164" s="179">
        <v>21004</v>
      </c>
      <c r="H164" s="179">
        <v>8791</v>
      </c>
      <c r="I164" s="191">
        <v>0</v>
      </c>
      <c r="J164" s="240">
        <f t="shared" si="2"/>
        <v>0.29504950495049503</v>
      </c>
    </row>
    <row r="165" spans="2:10" x14ac:dyDescent="0.25">
      <c r="B165" s="176" t="s">
        <v>725</v>
      </c>
      <c r="C165" s="177">
        <v>336350</v>
      </c>
      <c r="D165" s="178" t="s">
        <v>128</v>
      </c>
      <c r="E165" s="181">
        <f>G165*INDEX('Sector Output'!$M$6:$M$394,MATCH("_"&amp;'Commodity Output &amp; Imports'!$C165,'Sector Output'!$D$6:$D$394,0))/INDEX('Sector Output'!$L$6:$L$394,MATCH("_"&amp;'Commodity Output &amp; Imports'!$C165,'Sector Output'!$D$6:$D$394,0))</f>
        <v>39989.271893827856</v>
      </c>
      <c r="F165" s="181">
        <f>(I165+H165)*INDEX('Sector Output'!$M$6:$M$394,MATCH("_"&amp;'Commodity Output &amp; Imports'!$C165,'Sector Output'!$D$6:$D$394,0))/INDEX('Sector Output'!$L$6:$L$394,MATCH("_"&amp;'Commodity Output &amp; Imports'!$C165,'Sector Output'!$D$6:$D$394,0))</f>
        <v>12675.72120414748</v>
      </c>
      <c r="G165" s="179">
        <v>36665</v>
      </c>
      <c r="H165" s="179">
        <v>11622</v>
      </c>
      <c r="I165" s="191">
        <v>0</v>
      </c>
      <c r="J165" s="240">
        <f t="shared" si="2"/>
        <v>0.24068589889618325</v>
      </c>
    </row>
    <row r="166" spans="2:10" x14ac:dyDescent="0.25">
      <c r="B166" s="176" t="s">
        <v>726</v>
      </c>
      <c r="C166" s="177">
        <v>336360</v>
      </c>
      <c r="D166" s="178" t="s">
        <v>128</v>
      </c>
      <c r="E166" s="181">
        <f>G166*INDEX('Sector Output'!$M$6:$M$394,MATCH("_"&amp;'Commodity Output &amp; Imports'!$C166,'Sector Output'!$D$6:$D$394,0))/INDEX('Sector Output'!$L$6:$L$394,MATCH("_"&amp;'Commodity Output &amp; Imports'!$C166,'Sector Output'!$D$6:$D$394,0))</f>
        <v>21058.332932981022</v>
      </c>
      <c r="F166" s="181">
        <f>(I166+H166)*INDEX('Sector Output'!$M$6:$M$394,MATCH("_"&amp;'Commodity Output &amp; Imports'!$C166,'Sector Output'!$D$6:$D$394,0))/INDEX('Sector Output'!$L$6:$L$394,MATCH("_"&amp;'Commodity Output &amp; Imports'!$C166,'Sector Output'!$D$6:$D$394,0))</f>
        <v>4014.0932020177756</v>
      </c>
      <c r="G166" s="179">
        <v>20848</v>
      </c>
      <c r="H166" s="179">
        <v>3974</v>
      </c>
      <c r="I166" s="191">
        <v>0</v>
      </c>
      <c r="J166" s="240">
        <f t="shared" si="2"/>
        <v>0.16009991136894691</v>
      </c>
    </row>
    <row r="167" spans="2:10" x14ac:dyDescent="0.25">
      <c r="B167" s="176" t="s">
        <v>727</v>
      </c>
      <c r="C167" s="177">
        <v>336370</v>
      </c>
      <c r="D167" s="178" t="s">
        <v>128</v>
      </c>
      <c r="E167" s="181">
        <f>G167*INDEX('Sector Output'!$M$6:$M$394,MATCH("_"&amp;'Commodity Output &amp; Imports'!$C167,'Sector Output'!$D$6:$D$394,0))/INDEX('Sector Output'!$L$6:$L$394,MATCH("_"&amp;'Commodity Output &amp; Imports'!$C167,'Sector Output'!$D$6:$D$394,0))</f>
        <v>29132.481448193463</v>
      </c>
      <c r="F167" s="181">
        <f>(I167+H167)*INDEX('Sector Output'!$M$6:$M$394,MATCH("_"&amp;'Commodity Output &amp; Imports'!$C167,'Sector Output'!$D$6:$D$394,0))/INDEX('Sector Output'!$L$6:$L$394,MATCH("_"&amp;'Commodity Output &amp; Imports'!$C167,'Sector Output'!$D$6:$D$394,0))</f>
        <v>566.06456388186916</v>
      </c>
      <c r="G167" s="179">
        <v>27894</v>
      </c>
      <c r="H167" s="179">
        <v>542</v>
      </c>
      <c r="I167" s="191">
        <v>0</v>
      </c>
      <c r="J167" s="240">
        <f t="shared" si="2"/>
        <v>1.9060346040230696E-2</v>
      </c>
    </row>
    <row r="168" spans="2:10" x14ac:dyDescent="0.25">
      <c r="B168" s="176" t="s">
        <v>728</v>
      </c>
      <c r="C168" s="177">
        <v>336390</v>
      </c>
      <c r="D168" s="178" t="s">
        <v>128</v>
      </c>
      <c r="E168" s="181">
        <f>G168*INDEX('Sector Output'!$M$6:$M$394,MATCH("_"&amp;'Commodity Output &amp; Imports'!$C168,'Sector Output'!$D$6:$D$394,0))/INDEX('Sector Output'!$L$6:$L$394,MATCH("_"&amp;'Commodity Output &amp; Imports'!$C168,'Sector Output'!$D$6:$D$394,0))</f>
        <v>51454.181204276872</v>
      </c>
      <c r="F168" s="181">
        <f>(I168+H168)*INDEX('Sector Output'!$M$6:$M$394,MATCH("_"&amp;'Commodity Output &amp; Imports'!$C168,'Sector Output'!$D$6:$D$394,0))/INDEX('Sector Output'!$L$6:$L$394,MATCH("_"&amp;'Commodity Output &amp; Imports'!$C168,'Sector Output'!$D$6:$D$394,0))</f>
        <v>28578.794222472334</v>
      </c>
      <c r="G168" s="179">
        <v>47490</v>
      </c>
      <c r="H168" s="179">
        <v>26377</v>
      </c>
      <c r="I168" s="191">
        <v>0</v>
      </c>
      <c r="J168" s="240">
        <f t="shared" si="2"/>
        <v>0.357087738773742</v>
      </c>
    </row>
    <row r="169" spans="2:10" x14ac:dyDescent="0.25">
      <c r="B169" s="176" t="s">
        <v>729</v>
      </c>
      <c r="C169" s="177">
        <v>336411</v>
      </c>
      <c r="D169" s="178" t="s">
        <v>128</v>
      </c>
      <c r="E169" s="181">
        <f>G169*INDEX('Sector Output'!$M$6:$M$394,MATCH("_"&amp;'Commodity Output &amp; Imports'!$C169,'Sector Output'!$D$6:$D$394,0))/INDEX('Sector Output'!$L$6:$L$394,MATCH("_"&amp;'Commodity Output &amp; Imports'!$C169,'Sector Output'!$D$6:$D$394,0))</f>
        <v>94622.50373412222</v>
      </c>
      <c r="F169" s="181">
        <f>(I169+H169)*INDEX('Sector Output'!$M$6:$M$394,MATCH("_"&amp;'Commodity Output &amp; Imports'!$C169,'Sector Output'!$D$6:$D$394,0))/INDEX('Sector Output'!$L$6:$L$394,MATCH("_"&amp;'Commodity Output &amp; Imports'!$C169,'Sector Output'!$D$6:$D$394,0))</f>
        <v>13265.70287351566</v>
      </c>
      <c r="G169" s="179">
        <v>85787</v>
      </c>
      <c r="H169" s="179">
        <v>12027</v>
      </c>
      <c r="I169" s="191">
        <v>0</v>
      </c>
      <c r="J169" s="240">
        <f t="shared" si="2"/>
        <v>0.12295785879321978</v>
      </c>
    </row>
    <row r="170" spans="2:10" x14ac:dyDescent="0.25">
      <c r="B170" s="176" t="s">
        <v>730</v>
      </c>
      <c r="C170" s="177">
        <v>336412</v>
      </c>
      <c r="D170" s="178" t="s">
        <v>128</v>
      </c>
      <c r="E170" s="181">
        <f>G170*INDEX('Sector Output'!$M$6:$M$394,MATCH("_"&amp;'Commodity Output &amp; Imports'!$C170,'Sector Output'!$D$6:$D$394,0))/INDEX('Sector Output'!$L$6:$L$394,MATCH("_"&amp;'Commodity Output &amp; Imports'!$C170,'Sector Output'!$D$6:$D$394,0))</f>
        <v>38673.421759068988</v>
      </c>
      <c r="F170" s="181">
        <f>(I170+H170)*INDEX('Sector Output'!$M$6:$M$394,MATCH("_"&amp;'Commodity Output &amp; Imports'!$C170,'Sector Output'!$D$6:$D$394,0))/INDEX('Sector Output'!$L$6:$L$394,MATCH("_"&amp;'Commodity Output &amp; Imports'!$C170,'Sector Output'!$D$6:$D$394,0))</f>
        <v>13910.132146488137</v>
      </c>
      <c r="G170" s="179">
        <v>32323</v>
      </c>
      <c r="H170" s="179">
        <v>11626</v>
      </c>
      <c r="I170" s="191">
        <v>0</v>
      </c>
      <c r="J170" s="240">
        <f t="shared" si="2"/>
        <v>0.26453389155612184</v>
      </c>
    </row>
    <row r="171" spans="2:10" x14ac:dyDescent="0.25">
      <c r="B171" s="176" t="s">
        <v>731</v>
      </c>
      <c r="C171" s="177">
        <v>336413</v>
      </c>
      <c r="D171" s="178" t="s">
        <v>128</v>
      </c>
      <c r="E171" s="181">
        <f>G171*INDEX('Sector Output'!$M$6:$M$394,MATCH("_"&amp;'Commodity Output &amp; Imports'!$C171,'Sector Output'!$D$6:$D$394,0))/INDEX('Sector Output'!$L$6:$L$394,MATCH("_"&amp;'Commodity Output &amp; Imports'!$C171,'Sector Output'!$D$6:$D$394,0))</f>
        <v>33436.419864749747</v>
      </c>
      <c r="F171" s="181">
        <f>(I171+H171)*INDEX('Sector Output'!$M$6:$M$394,MATCH("_"&amp;'Commodity Output &amp; Imports'!$C171,'Sector Output'!$D$6:$D$394,0))/INDEX('Sector Output'!$L$6:$L$394,MATCH("_"&amp;'Commodity Output &amp; Imports'!$C171,'Sector Output'!$D$6:$D$394,0))</f>
        <v>8354.1603756717814</v>
      </c>
      <c r="G171" s="179">
        <v>30430</v>
      </c>
      <c r="H171" s="179">
        <v>7603</v>
      </c>
      <c r="I171" s="191">
        <v>0</v>
      </c>
      <c r="J171" s="240">
        <f t="shared" si="2"/>
        <v>0.19990534535797858</v>
      </c>
    </row>
    <row r="172" spans="2:10" x14ac:dyDescent="0.25">
      <c r="B172" s="176" t="s">
        <v>732</v>
      </c>
      <c r="C172" s="177">
        <v>336414</v>
      </c>
      <c r="D172" s="178" t="s">
        <v>128</v>
      </c>
      <c r="E172" s="181">
        <f>G172*INDEX('Sector Output'!$M$6:$M$394,MATCH("_"&amp;'Commodity Output &amp; Imports'!$C172,'Sector Output'!$D$6:$D$394,0))/INDEX('Sector Output'!$L$6:$L$394,MATCH("_"&amp;'Commodity Output &amp; Imports'!$C172,'Sector Output'!$D$6:$D$394,0))</f>
        <v>12841.499818992357</v>
      </c>
      <c r="F172" s="181">
        <f>(I172+H172)*INDEX('Sector Output'!$M$6:$M$394,MATCH("_"&amp;'Commodity Output &amp; Imports'!$C172,'Sector Output'!$D$6:$D$394,0))/INDEX('Sector Output'!$L$6:$L$394,MATCH("_"&amp;'Commodity Output &amp; Imports'!$C172,'Sector Output'!$D$6:$D$394,0))</f>
        <v>298.97183521064119</v>
      </c>
      <c r="G172" s="179">
        <v>11683</v>
      </c>
      <c r="H172" s="179">
        <v>272</v>
      </c>
      <c r="I172" s="191">
        <v>0</v>
      </c>
      <c r="J172" s="240">
        <f t="shared" si="2"/>
        <v>2.275198661647846E-2</v>
      </c>
    </row>
    <row r="173" spans="2:10" x14ac:dyDescent="0.25">
      <c r="B173" s="176" t="s">
        <v>733</v>
      </c>
      <c r="C173" s="177" t="s">
        <v>734</v>
      </c>
      <c r="D173" s="178" t="s">
        <v>128</v>
      </c>
      <c r="E173" s="181">
        <f>G173*INDEX('Sector Output'!$M$6:$M$394,MATCH("_"&amp;'Commodity Output &amp; Imports'!$C173,'Sector Output'!$D$6:$D$394,0))/INDEX('Sector Output'!$L$6:$L$394,MATCH("_"&amp;'Commodity Output &amp; Imports'!$C173,'Sector Output'!$D$6:$D$394,0))</f>
        <v>5370.1293724952648</v>
      </c>
      <c r="F173" s="181">
        <f>(I173+H173)*INDEX('Sector Output'!$M$6:$M$394,MATCH("_"&amp;'Commodity Output &amp; Imports'!$C173,'Sector Output'!$D$6:$D$394,0))/INDEX('Sector Output'!$L$6:$L$394,MATCH("_"&amp;'Commodity Output &amp; Imports'!$C173,'Sector Output'!$D$6:$D$394,0))</f>
        <v>471.62358086827317</v>
      </c>
      <c r="G173" s="179">
        <v>4714</v>
      </c>
      <c r="H173" s="179">
        <v>414</v>
      </c>
      <c r="I173" s="191">
        <v>0</v>
      </c>
      <c r="J173" s="240">
        <f t="shared" si="2"/>
        <v>8.0733229329173165E-2</v>
      </c>
    </row>
    <row r="174" spans="2:10" x14ac:dyDescent="0.25">
      <c r="B174" s="176" t="s">
        <v>735</v>
      </c>
      <c r="C174" s="177">
        <v>336500</v>
      </c>
      <c r="D174" s="178" t="s">
        <v>128</v>
      </c>
      <c r="E174" s="181">
        <f>G174*INDEX('Sector Output'!$M$6:$M$394,MATCH("_"&amp;'Commodity Output &amp; Imports'!$C174,'Sector Output'!$D$6:$D$394,0))/INDEX('Sector Output'!$L$6:$L$394,MATCH("_"&amp;'Commodity Output &amp; Imports'!$C174,'Sector Output'!$D$6:$D$394,0))</f>
        <v>13002.012171889321</v>
      </c>
      <c r="F174" s="181">
        <f>(I174+H174)*INDEX('Sector Output'!$M$6:$M$394,MATCH("_"&amp;'Commodity Output &amp; Imports'!$C174,'Sector Output'!$D$6:$D$394,0))/INDEX('Sector Output'!$L$6:$L$394,MATCH("_"&amp;'Commodity Output &amp; Imports'!$C174,'Sector Output'!$D$6:$D$394,0))</f>
        <v>2922.7027361006703</v>
      </c>
      <c r="G174" s="179">
        <v>11820</v>
      </c>
      <c r="H174" s="179">
        <v>2657</v>
      </c>
      <c r="I174" s="191">
        <v>0</v>
      </c>
      <c r="J174" s="240">
        <f t="shared" si="2"/>
        <v>0.18353249982731229</v>
      </c>
    </row>
    <row r="175" spans="2:10" x14ac:dyDescent="0.25">
      <c r="B175" s="176" t="s">
        <v>736</v>
      </c>
      <c r="C175" s="177">
        <v>336611</v>
      </c>
      <c r="D175" s="178" t="s">
        <v>128</v>
      </c>
      <c r="E175" s="181">
        <f>G175*INDEX('Sector Output'!$M$6:$M$394,MATCH("_"&amp;'Commodity Output &amp; Imports'!$C175,'Sector Output'!$D$6:$D$394,0))/INDEX('Sector Output'!$L$6:$L$394,MATCH("_"&amp;'Commodity Output &amp; Imports'!$C175,'Sector Output'!$D$6:$D$394,0))</f>
        <v>19190.440282887226</v>
      </c>
      <c r="F175" s="181">
        <f>(I175+H175)*INDEX('Sector Output'!$M$6:$M$394,MATCH("_"&amp;'Commodity Output &amp; Imports'!$C175,'Sector Output'!$D$6:$D$394,0))/INDEX('Sector Output'!$L$6:$L$394,MATCH("_"&amp;'Commodity Output &amp; Imports'!$C175,'Sector Output'!$D$6:$D$394,0))</f>
        <v>455.21356082709633</v>
      </c>
      <c r="G175" s="179">
        <v>17453</v>
      </c>
      <c r="H175" s="179">
        <v>414</v>
      </c>
      <c r="I175" s="191">
        <v>0</v>
      </c>
      <c r="J175" s="240">
        <f t="shared" si="2"/>
        <v>2.317120949236022E-2</v>
      </c>
    </row>
    <row r="176" spans="2:10" x14ac:dyDescent="0.25">
      <c r="B176" s="176" t="s">
        <v>737</v>
      </c>
      <c r="C176" s="177">
        <v>336612</v>
      </c>
      <c r="D176" s="178" t="s">
        <v>128</v>
      </c>
      <c r="E176" s="181">
        <f>G176*INDEX('Sector Output'!$M$6:$M$394,MATCH("_"&amp;'Commodity Output &amp; Imports'!$C176,'Sector Output'!$D$6:$D$394,0))/INDEX('Sector Output'!$L$6:$L$394,MATCH("_"&amp;'Commodity Output &amp; Imports'!$C176,'Sector Output'!$D$6:$D$394,0))</f>
        <v>11875.262119759345</v>
      </c>
      <c r="F176" s="181">
        <f>(I176+H176)*INDEX('Sector Output'!$M$6:$M$394,MATCH("_"&amp;'Commodity Output &amp; Imports'!$C176,'Sector Output'!$D$6:$D$394,0))/INDEX('Sector Output'!$L$6:$L$394,MATCH("_"&amp;'Commodity Output &amp; Imports'!$C176,'Sector Output'!$D$6:$D$394,0))</f>
        <v>1623.7045212681892</v>
      </c>
      <c r="G176" s="179">
        <v>10422</v>
      </c>
      <c r="H176" s="179">
        <v>1425</v>
      </c>
      <c r="I176" s="191">
        <v>0</v>
      </c>
      <c r="J176" s="240">
        <f t="shared" si="2"/>
        <v>0.12028361610534312</v>
      </c>
    </row>
    <row r="177" spans="2:10" x14ac:dyDescent="0.25">
      <c r="B177" s="176" t="s">
        <v>738</v>
      </c>
      <c r="C177" s="177">
        <v>336991</v>
      </c>
      <c r="D177" s="178" t="s">
        <v>128</v>
      </c>
      <c r="E177" s="181">
        <f>G177*INDEX('Sector Output'!$M$6:$M$394,MATCH("_"&amp;'Commodity Output &amp; Imports'!$C177,'Sector Output'!$D$6:$D$394,0))/INDEX('Sector Output'!$L$6:$L$394,MATCH("_"&amp;'Commodity Output &amp; Imports'!$C177,'Sector Output'!$D$6:$D$394,0))</f>
        <v>6792.9549832947823</v>
      </c>
      <c r="F177" s="181">
        <f>(I177+H177)*INDEX('Sector Output'!$M$6:$M$394,MATCH("_"&amp;'Commodity Output &amp; Imports'!$C177,'Sector Output'!$D$6:$D$394,0))/INDEX('Sector Output'!$L$6:$L$394,MATCH("_"&amp;'Commodity Output &amp; Imports'!$C177,'Sector Output'!$D$6:$D$394,0))</f>
        <v>6050.9124543819071</v>
      </c>
      <c r="G177" s="179">
        <v>6344</v>
      </c>
      <c r="H177" s="179">
        <v>5651</v>
      </c>
      <c r="I177" s="191">
        <v>0</v>
      </c>
      <c r="J177" s="240">
        <f t="shared" si="2"/>
        <v>0.47111296373488953</v>
      </c>
    </row>
    <row r="178" spans="2:10" x14ac:dyDescent="0.25">
      <c r="B178" s="176" t="s">
        <v>739</v>
      </c>
      <c r="C178" s="177">
        <v>336992</v>
      </c>
      <c r="D178" s="178" t="s">
        <v>128</v>
      </c>
      <c r="E178" s="181">
        <f>G178*INDEX('Sector Output'!$M$6:$M$394,MATCH("_"&amp;'Commodity Output &amp; Imports'!$C178,'Sector Output'!$D$6:$D$394,0))/INDEX('Sector Output'!$L$6:$L$394,MATCH("_"&amp;'Commodity Output &amp; Imports'!$C178,'Sector Output'!$D$6:$D$394,0))</f>
        <v>12240.198610091316</v>
      </c>
      <c r="F178" s="181">
        <f>(I178+H178)*INDEX('Sector Output'!$M$6:$M$394,MATCH("_"&amp;'Commodity Output &amp; Imports'!$C178,'Sector Output'!$D$6:$D$394,0))/INDEX('Sector Output'!$L$6:$L$394,MATCH("_"&amp;'Commodity Output &amp; Imports'!$C178,'Sector Output'!$D$6:$D$394,0))</f>
        <v>888.00366092019397</v>
      </c>
      <c r="G178" s="179">
        <v>11165</v>
      </c>
      <c r="H178" s="179">
        <v>810</v>
      </c>
      <c r="I178" s="191">
        <v>0</v>
      </c>
      <c r="J178" s="240">
        <f t="shared" si="2"/>
        <v>6.7640918580375783E-2</v>
      </c>
    </row>
    <row r="179" spans="2:10" x14ac:dyDescent="0.25">
      <c r="B179" s="176" t="s">
        <v>740</v>
      </c>
      <c r="C179" s="177">
        <v>336999</v>
      </c>
      <c r="D179" s="178" t="s">
        <v>128</v>
      </c>
      <c r="E179" s="181">
        <f>G179*INDEX('Sector Output'!$M$6:$M$394,MATCH("_"&amp;'Commodity Output &amp; Imports'!$C179,'Sector Output'!$D$6:$D$394,0))/INDEX('Sector Output'!$L$6:$L$394,MATCH("_"&amp;'Commodity Output &amp; Imports'!$C179,'Sector Output'!$D$6:$D$394,0))</f>
        <v>7710.9408859224504</v>
      </c>
      <c r="F179" s="181">
        <f>(I179+H179)*INDEX('Sector Output'!$M$6:$M$394,MATCH("_"&amp;'Commodity Output &amp; Imports'!$C179,'Sector Output'!$D$6:$D$394,0))/INDEX('Sector Output'!$L$6:$L$394,MATCH("_"&amp;'Commodity Output &amp; Imports'!$C179,'Sector Output'!$D$6:$D$394,0))</f>
        <v>264.1495696581913</v>
      </c>
      <c r="G179" s="179">
        <v>7619</v>
      </c>
      <c r="H179" s="179">
        <v>261</v>
      </c>
      <c r="I179" s="191">
        <v>0</v>
      </c>
      <c r="J179" s="240">
        <f t="shared" si="2"/>
        <v>3.3121827411167509E-2</v>
      </c>
    </row>
    <row r="180" spans="2:10" x14ac:dyDescent="0.25">
      <c r="B180" s="176" t="s">
        <v>741</v>
      </c>
      <c r="C180" s="177">
        <v>337110</v>
      </c>
      <c r="D180" s="178" t="s">
        <v>128</v>
      </c>
      <c r="E180" s="181">
        <f>G180*INDEX('Sector Output'!$M$6:$M$394,MATCH("_"&amp;'Commodity Output &amp; Imports'!$C180,'Sector Output'!$D$6:$D$394,0))/INDEX('Sector Output'!$L$6:$L$394,MATCH("_"&amp;'Commodity Output &amp; Imports'!$C180,'Sector Output'!$D$6:$D$394,0))</f>
        <v>20707.704651307857</v>
      </c>
      <c r="F180" s="181">
        <f>(I180+H180)*INDEX('Sector Output'!$M$6:$M$394,MATCH("_"&amp;'Commodity Output &amp; Imports'!$C180,'Sector Output'!$D$6:$D$394,0))/INDEX('Sector Output'!$L$6:$L$394,MATCH("_"&amp;'Commodity Output &amp; Imports'!$C180,'Sector Output'!$D$6:$D$394,0))</f>
        <v>969.43890090239938</v>
      </c>
      <c r="G180" s="179">
        <v>18605</v>
      </c>
      <c r="H180" s="179">
        <v>871</v>
      </c>
      <c r="I180" s="191">
        <v>0</v>
      </c>
      <c r="J180" s="240">
        <f t="shared" si="2"/>
        <v>4.4721708769767915E-2</v>
      </c>
    </row>
    <row r="181" spans="2:10" x14ac:dyDescent="0.25">
      <c r="B181" s="176" t="s">
        <v>742</v>
      </c>
      <c r="C181" s="177">
        <v>337121</v>
      </c>
      <c r="D181" s="178" t="s">
        <v>128</v>
      </c>
      <c r="E181" s="181">
        <f>G181*INDEX('Sector Output'!$M$6:$M$394,MATCH("_"&amp;'Commodity Output &amp; Imports'!$C181,'Sector Output'!$D$6:$D$394,0))/INDEX('Sector Output'!$L$6:$L$394,MATCH("_"&amp;'Commodity Output &amp; Imports'!$C181,'Sector Output'!$D$6:$D$394,0))</f>
        <v>11362.375589635114</v>
      </c>
      <c r="F181" s="181">
        <f>(I181+H181)*INDEX('Sector Output'!$M$6:$M$394,MATCH("_"&amp;'Commodity Output &amp; Imports'!$C181,'Sector Output'!$D$6:$D$394,0))/INDEX('Sector Output'!$L$6:$L$394,MATCH("_"&amp;'Commodity Output &amp; Imports'!$C181,'Sector Output'!$D$6:$D$394,0))</f>
        <v>3649.4900052882072</v>
      </c>
      <c r="G181" s="179">
        <v>10212</v>
      </c>
      <c r="H181" s="179">
        <v>3280</v>
      </c>
      <c r="I181" s="191">
        <v>0</v>
      </c>
      <c r="J181" s="240">
        <f t="shared" si="2"/>
        <v>0.24310702638600651</v>
      </c>
    </row>
    <row r="182" spans="2:10" x14ac:dyDescent="0.25">
      <c r="B182" s="176" t="s">
        <v>743</v>
      </c>
      <c r="C182" s="177">
        <v>337122</v>
      </c>
      <c r="D182" s="178" t="s">
        <v>128</v>
      </c>
      <c r="E182" s="181">
        <f>G182*INDEX('Sector Output'!$M$6:$M$394,MATCH("_"&amp;'Commodity Output &amp; Imports'!$C182,'Sector Output'!$D$6:$D$394,0))/INDEX('Sector Output'!$L$6:$L$394,MATCH("_"&amp;'Commodity Output &amp; Imports'!$C182,'Sector Output'!$D$6:$D$394,0))</f>
        <v>7953.8432641246391</v>
      </c>
      <c r="F182" s="181">
        <f>(I182+H182)*INDEX('Sector Output'!$M$6:$M$394,MATCH("_"&amp;'Commodity Output &amp; Imports'!$C182,'Sector Output'!$D$6:$D$394,0))/INDEX('Sector Output'!$L$6:$L$394,MATCH("_"&amp;'Commodity Output &amp; Imports'!$C182,'Sector Output'!$D$6:$D$394,0))</f>
        <v>13203.540711100704</v>
      </c>
      <c r="G182" s="179">
        <v>6921</v>
      </c>
      <c r="H182" s="179">
        <v>11489</v>
      </c>
      <c r="I182" s="191">
        <v>0</v>
      </c>
      <c r="J182" s="240">
        <f t="shared" si="2"/>
        <v>0.62406300923411184</v>
      </c>
    </row>
    <row r="183" spans="2:10" x14ac:dyDescent="0.25">
      <c r="B183" s="176" t="s">
        <v>744</v>
      </c>
      <c r="C183" s="177" t="s">
        <v>745</v>
      </c>
      <c r="D183" s="178" t="s">
        <v>128</v>
      </c>
      <c r="E183" s="181">
        <f>G183*INDEX('Sector Output'!$M$6:$M$394,MATCH("_"&amp;'Commodity Output &amp; Imports'!$C183,'Sector Output'!$D$6:$D$394,0))/INDEX('Sector Output'!$L$6:$L$394,MATCH("_"&amp;'Commodity Output &amp; Imports'!$C183,'Sector Output'!$D$6:$D$394,0))</f>
        <v>4149.6807596973385</v>
      </c>
      <c r="F183" s="181">
        <f>(I183+H183)*INDEX('Sector Output'!$M$6:$M$394,MATCH("_"&amp;'Commodity Output &amp; Imports'!$C183,'Sector Output'!$D$6:$D$394,0))/INDEX('Sector Output'!$L$6:$L$394,MATCH("_"&amp;'Commodity Output &amp; Imports'!$C183,'Sector Output'!$D$6:$D$394,0))</f>
        <v>3615.157201252392</v>
      </c>
      <c r="G183" s="179">
        <v>3641</v>
      </c>
      <c r="H183" s="179">
        <v>3172</v>
      </c>
      <c r="I183" s="191">
        <v>0</v>
      </c>
      <c r="J183" s="240">
        <f t="shared" si="2"/>
        <v>0.46558050785263472</v>
      </c>
    </row>
    <row r="184" spans="2:10" x14ac:dyDescent="0.25">
      <c r="B184" s="176" t="s">
        <v>746</v>
      </c>
      <c r="C184" s="177">
        <v>337127</v>
      </c>
      <c r="D184" s="178" t="s">
        <v>128</v>
      </c>
      <c r="E184" s="181">
        <f>G184*INDEX('Sector Output'!$M$6:$M$394,MATCH("_"&amp;'Commodity Output &amp; Imports'!$C184,'Sector Output'!$D$6:$D$394,0))/INDEX('Sector Output'!$L$6:$L$394,MATCH("_"&amp;'Commodity Output &amp; Imports'!$C184,'Sector Output'!$D$6:$D$394,0))</f>
        <v>6243.0406737569501</v>
      </c>
      <c r="F184" s="181">
        <f>(I184+H184)*INDEX('Sector Output'!$M$6:$M$394,MATCH("_"&amp;'Commodity Output &amp; Imports'!$C184,'Sector Output'!$D$6:$D$394,0))/INDEX('Sector Output'!$L$6:$L$394,MATCH("_"&amp;'Commodity Output &amp; Imports'!$C184,'Sector Output'!$D$6:$D$394,0))</f>
        <v>4993.5043783404417</v>
      </c>
      <c r="G184" s="179">
        <v>5381</v>
      </c>
      <c r="H184" s="179">
        <v>4304</v>
      </c>
      <c r="I184" s="191">
        <v>0</v>
      </c>
      <c r="J184" s="240">
        <f t="shared" si="2"/>
        <v>0.44439855446566862</v>
      </c>
    </row>
    <row r="185" spans="2:10" x14ac:dyDescent="0.25">
      <c r="B185" s="176" t="s">
        <v>747</v>
      </c>
      <c r="C185" s="177" t="s">
        <v>748</v>
      </c>
      <c r="D185" s="178" t="s">
        <v>128</v>
      </c>
      <c r="E185" s="181">
        <f>G185*INDEX('Sector Output'!$M$6:$M$394,MATCH("_"&amp;'Commodity Output &amp; Imports'!$C185,'Sector Output'!$D$6:$D$394,0))/INDEX('Sector Output'!$L$6:$L$394,MATCH("_"&amp;'Commodity Output &amp; Imports'!$C185,'Sector Output'!$D$6:$D$394,0))</f>
        <v>19751.766835150629</v>
      </c>
      <c r="F185" s="181">
        <f>(I185+H185)*INDEX('Sector Output'!$M$6:$M$394,MATCH("_"&amp;'Commodity Output &amp; Imports'!$C185,'Sector Output'!$D$6:$D$394,0))/INDEX('Sector Output'!$L$6:$L$394,MATCH("_"&amp;'Commodity Output &amp; Imports'!$C185,'Sector Output'!$D$6:$D$394,0))</f>
        <v>1706.7093068845304</v>
      </c>
      <c r="G185" s="179">
        <v>17753</v>
      </c>
      <c r="H185" s="179">
        <v>1534</v>
      </c>
      <c r="I185" s="191">
        <v>0</v>
      </c>
      <c r="J185" s="240">
        <f t="shared" si="2"/>
        <v>7.9535438378182194E-2</v>
      </c>
    </row>
    <row r="186" spans="2:10" x14ac:dyDescent="0.25">
      <c r="B186" s="176" t="s">
        <v>749</v>
      </c>
      <c r="C186" s="177">
        <v>337215</v>
      </c>
      <c r="D186" s="178" t="s">
        <v>128</v>
      </c>
      <c r="E186" s="181">
        <f>G186*INDEX('Sector Output'!$M$6:$M$394,MATCH("_"&amp;'Commodity Output &amp; Imports'!$C186,'Sector Output'!$D$6:$D$394,0))/INDEX('Sector Output'!$L$6:$L$394,MATCH("_"&amp;'Commodity Output &amp; Imports'!$C186,'Sector Output'!$D$6:$D$394,0))</f>
        <v>9015.8536148890471</v>
      </c>
      <c r="F186" s="181">
        <f>(I186+H186)*INDEX('Sector Output'!$M$6:$M$394,MATCH("_"&amp;'Commodity Output &amp; Imports'!$C186,'Sector Output'!$D$6:$D$394,0))/INDEX('Sector Output'!$L$6:$L$394,MATCH("_"&amp;'Commodity Output &amp; Imports'!$C186,'Sector Output'!$D$6:$D$394,0))</f>
        <v>5579.6009305654979</v>
      </c>
      <c r="G186" s="179">
        <v>7845</v>
      </c>
      <c r="H186" s="179">
        <v>4855</v>
      </c>
      <c r="I186" s="191">
        <v>0</v>
      </c>
      <c r="J186" s="240">
        <f t="shared" si="2"/>
        <v>0.38228346456692919</v>
      </c>
    </row>
    <row r="187" spans="2:10" x14ac:dyDescent="0.25">
      <c r="B187" s="176" t="s">
        <v>750</v>
      </c>
      <c r="C187" s="177">
        <v>337900</v>
      </c>
      <c r="D187" s="178" t="s">
        <v>128</v>
      </c>
      <c r="E187" s="181">
        <f>G187*INDEX('Sector Output'!$M$6:$M$394,MATCH("_"&amp;'Commodity Output &amp; Imports'!$C187,'Sector Output'!$D$6:$D$394,0))/INDEX('Sector Output'!$L$6:$L$394,MATCH("_"&amp;'Commodity Output &amp; Imports'!$C187,'Sector Output'!$D$6:$D$394,0))</f>
        <v>11095.09002474614</v>
      </c>
      <c r="F187" s="181">
        <f>(I187+H187)*INDEX('Sector Output'!$M$6:$M$394,MATCH("_"&amp;'Commodity Output &amp; Imports'!$C187,'Sector Output'!$D$6:$D$394,0))/INDEX('Sector Output'!$L$6:$L$394,MATCH("_"&amp;'Commodity Output &amp; Imports'!$C187,'Sector Output'!$D$6:$D$394,0))</f>
        <v>1560.8191825241063</v>
      </c>
      <c r="G187" s="179">
        <v>9696</v>
      </c>
      <c r="H187" s="179">
        <v>1364</v>
      </c>
      <c r="I187" s="191">
        <v>0</v>
      </c>
      <c r="J187" s="240">
        <f t="shared" si="2"/>
        <v>0.12332730560578661</v>
      </c>
    </row>
    <row r="188" spans="2:10" x14ac:dyDescent="0.25">
      <c r="B188" s="176" t="s">
        <v>751</v>
      </c>
      <c r="C188" s="177">
        <v>339112</v>
      </c>
      <c r="D188" s="178" t="s">
        <v>128</v>
      </c>
      <c r="E188" s="181">
        <f>G188*INDEX('Sector Output'!$M$6:$M$394,MATCH("_"&amp;'Commodity Output &amp; Imports'!$C188,'Sector Output'!$D$6:$D$394,0))/INDEX('Sector Output'!$L$6:$L$394,MATCH("_"&amp;'Commodity Output &amp; Imports'!$C188,'Sector Output'!$D$6:$D$394,0))</f>
        <v>30726.962968988311</v>
      </c>
      <c r="F188" s="181">
        <f>(I188+H188)*INDEX('Sector Output'!$M$6:$M$394,MATCH("_"&amp;'Commodity Output &amp; Imports'!$C188,'Sector Output'!$D$6:$D$394,0))/INDEX('Sector Output'!$L$6:$L$394,MATCH("_"&amp;'Commodity Output &amp; Imports'!$C188,'Sector Output'!$D$6:$D$394,0))</f>
        <v>8814.2213319776329</v>
      </c>
      <c r="G188" s="179">
        <v>29398</v>
      </c>
      <c r="H188" s="179">
        <v>8433</v>
      </c>
      <c r="I188" s="191">
        <v>0</v>
      </c>
      <c r="J188" s="240">
        <f t="shared" si="2"/>
        <v>0.22291242631704161</v>
      </c>
    </row>
    <row r="189" spans="2:10" x14ac:dyDescent="0.25">
      <c r="B189" s="176" t="s">
        <v>752</v>
      </c>
      <c r="C189" s="177">
        <v>339113</v>
      </c>
      <c r="D189" s="178" t="s">
        <v>128</v>
      </c>
      <c r="E189" s="181">
        <f>G189*INDEX('Sector Output'!$M$6:$M$394,MATCH("_"&amp;'Commodity Output &amp; Imports'!$C189,'Sector Output'!$D$6:$D$394,0))/INDEX('Sector Output'!$L$6:$L$394,MATCH("_"&amp;'Commodity Output &amp; Imports'!$C189,'Sector Output'!$D$6:$D$394,0))</f>
        <v>33383.230751682451</v>
      </c>
      <c r="F189" s="181">
        <f>(I189+H189)*INDEX('Sector Output'!$M$6:$M$394,MATCH("_"&amp;'Commodity Output &amp; Imports'!$C189,'Sector Output'!$D$6:$D$394,0))/INDEX('Sector Output'!$L$6:$L$394,MATCH("_"&amp;'Commodity Output &amp; Imports'!$C189,'Sector Output'!$D$6:$D$394,0))</f>
        <v>9752.0370397254173</v>
      </c>
      <c r="G189" s="179">
        <v>30624</v>
      </c>
      <c r="H189" s="179">
        <v>8946</v>
      </c>
      <c r="I189" s="191">
        <v>0</v>
      </c>
      <c r="J189" s="240">
        <f t="shared" si="2"/>
        <v>0.22608036391205458</v>
      </c>
    </row>
    <row r="190" spans="2:10" x14ac:dyDescent="0.25">
      <c r="B190" s="176" t="s">
        <v>753</v>
      </c>
      <c r="C190" s="177">
        <v>339114</v>
      </c>
      <c r="D190" s="178" t="s">
        <v>128</v>
      </c>
      <c r="E190" s="181">
        <f>G190*INDEX('Sector Output'!$M$6:$M$394,MATCH("_"&amp;'Commodity Output &amp; Imports'!$C190,'Sector Output'!$D$6:$D$394,0))/INDEX('Sector Output'!$L$6:$L$394,MATCH("_"&amp;'Commodity Output &amp; Imports'!$C190,'Sector Output'!$D$6:$D$394,0))</f>
        <v>5740.4786059857161</v>
      </c>
      <c r="F190" s="181">
        <f>(I190+H190)*INDEX('Sector Output'!$M$6:$M$394,MATCH("_"&amp;'Commodity Output &amp; Imports'!$C190,'Sector Output'!$D$6:$D$394,0))/INDEX('Sector Output'!$L$6:$L$394,MATCH("_"&amp;'Commodity Output &amp; Imports'!$C190,'Sector Output'!$D$6:$D$394,0))</f>
        <v>1489.7344754644271</v>
      </c>
      <c r="G190" s="179">
        <v>4362</v>
      </c>
      <c r="H190" s="179">
        <v>1132</v>
      </c>
      <c r="I190" s="191">
        <v>0</v>
      </c>
      <c r="J190" s="240">
        <f t="shared" si="2"/>
        <v>0.20604295595194758</v>
      </c>
    </row>
    <row r="191" spans="2:10" x14ac:dyDescent="0.25">
      <c r="B191" s="176" t="s">
        <v>754</v>
      </c>
      <c r="C191" s="177">
        <v>339115</v>
      </c>
      <c r="D191" s="178" t="s">
        <v>128</v>
      </c>
      <c r="E191" s="181">
        <f>G191*INDEX('Sector Output'!$M$6:$M$394,MATCH("_"&amp;'Commodity Output &amp; Imports'!$C191,'Sector Output'!$D$6:$D$394,0))/INDEX('Sector Output'!$L$6:$L$394,MATCH("_"&amp;'Commodity Output &amp; Imports'!$C191,'Sector Output'!$D$6:$D$394,0))</f>
        <v>6450.8689224032087</v>
      </c>
      <c r="F191" s="181">
        <f>(I191+H191)*INDEX('Sector Output'!$M$6:$M$394,MATCH("_"&amp;'Commodity Output &amp; Imports'!$C191,'Sector Output'!$D$6:$D$394,0))/INDEX('Sector Output'!$L$6:$L$394,MATCH("_"&amp;'Commodity Output &amp; Imports'!$C191,'Sector Output'!$D$6:$D$394,0))</f>
        <v>3781.7093906032578</v>
      </c>
      <c r="G191" s="179">
        <v>5375</v>
      </c>
      <c r="H191" s="179">
        <v>3151</v>
      </c>
      <c r="I191" s="191">
        <v>0</v>
      </c>
      <c r="J191" s="240">
        <f t="shared" si="2"/>
        <v>0.36957541637344593</v>
      </c>
    </row>
    <row r="192" spans="2:10" x14ac:dyDescent="0.25">
      <c r="B192" s="176" t="s">
        <v>755</v>
      </c>
      <c r="C192" s="177">
        <v>339116</v>
      </c>
      <c r="D192" s="178" t="s">
        <v>128</v>
      </c>
      <c r="E192" s="181">
        <f>G192*INDEX('Sector Output'!$M$6:$M$394,MATCH("_"&amp;'Commodity Output &amp; Imports'!$C192,'Sector Output'!$D$6:$D$394,0))/INDEX('Sector Output'!$L$6:$L$394,MATCH("_"&amp;'Commodity Output &amp; Imports'!$C192,'Sector Output'!$D$6:$D$394,0))</f>
        <v>7008.349899466737</v>
      </c>
      <c r="F192" s="181">
        <f>(I192+H192)*INDEX('Sector Output'!$M$6:$M$394,MATCH("_"&amp;'Commodity Output &amp; Imports'!$C192,'Sector Output'!$D$6:$D$394,0))/INDEX('Sector Output'!$L$6:$L$394,MATCH("_"&amp;'Commodity Output &amp; Imports'!$C192,'Sector Output'!$D$6:$D$394,0))</f>
        <v>0</v>
      </c>
      <c r="G192" s="179">
        <v>4478</v>
      </c>
      <c r="H192" s="179">
        <v>0</v>
      </c>
      <c r="I192" s="191">
        <v>0</v>
      </c>
      <c r="J192" s="240">
        <f t="shared" si="2"/>
        <v>0</v>
      </c>
    </row>
    <row r="193" spans="2:10" x14ac:dyDescent="0.25">
      <c r="B193" s="176" t="s">
        <v>756</v>
      </c>
      <c r="C193" s="177">
        <v>339910</v>
      </c>
      <c r="D193" s="178" t="s">
        <v>128</v>
      </c>
      <c r="E193" s="181">
        <f>G193*INDEX('Sector Output'!$M$6:$M$394,MATCH("_"&amp;'Commodity Output &amp; Imports'!$C193,'Sector Output'!$D$6:$D$394,0))/INDEX('Sector Output'!$L$6:$L$394,MATCH("_"&amp;'Commodity Output &amp; Imports'!$C193,'Sector Output'!$D$6:$D$394,0))</f>
        <v>19025.931766612641</v>
      </c>
      <c r="F193" s="181">
        <f>(I193+H193)*INDEX('Sector Output'!$M$6:$M$394,MATCH("_"&amp;'Commodity Output &amp; Imports'!$C193,'Sector Output'!$D$6:$D$394,0))/INDEX('Sector Output'!$L$6:$L$394,MATCH("_"&amp;'Commodity Output &amp; Imports'!$C193,'Sector Output'!$D$6:$D$394,0))</f>
        <v>33587.546137223122</v>
      </c>
      <c r="G193" s="179">
        <v>13659</v>
      </c>
      <c r="H193" s="179">
        <v>24113</v>
      </c>
      <c r="I193" s="191">
        <v>0</v>
      </c>
      <c r="J193" s="240">
        <f t="shared" si="2"/>
        <v>0.63838292915387052</v>
      </c>
    </row>
    <row r="194" spans="2:10" x14ac:dyDescent="0.25">
      <c r="B194" s="176" t="s">
        <v>757</v>
      </c>
      <c r="C194" s="177">
        <v>339920</v>
      </c>
      <c r="D194" s="178" t="s">
        <v>128</v>
      </c>
      <c r="E194" s="181">
        <f>G194*INDEX('Sector Output'!$M$6:$M$394,MATCH("_"&amp;'Commodity Output &amp; Imports'!$C194,'Sector Output'!$D$6:$D$394,0))/INDEX('Sector Output'!$L$6:$L$394,MATCH("_"&amp;'Commodity Output &amp; Imports'!$C194,'Sector Output'!$D$6:$D$394,0))</f>
        <v>11510.424003482973</v>
      </c>
      <c r="F194" s="181">
        <f>(I194+H194)*INDEX('Sector Output'!$M$6:$M$394,MATCH("_"&amp;'Commodity Output &amp; Imports'!$C194,'Sector Output'!$D$6:$D$394,0))/INDEX('Sector Output'!$L$6:$L$394,MATCH("_"&amp;'Commodity Output &amp; Imports'!$C194,'Sector Output'!$D$6:$D$394,0))</f>
        <v>6892.8534926470584</v>
      </c>
      <c r="G194" s="179">
        <v>12025</v>
      </c>
      <c r="H194" s="179">
        <v>7201</v>
      </c>
      <c r="I194" s="191">
        <v>0</v>
      </c>
      <c r="J194" s="240">
        <f t="shared" si="2"/>
        <v>0.37454488713200873</v>
      </c>
    </row>
    <row r="195" spans="2:10" x14ac:dyDescent="0.25">
      <c r="B195" s="176" t="s">
        <v>758</v>
      </c>
      <c r="C195" s="177">
        <v>339930</v>
      </c>
      <c r="D195" s="178" t="s">
        <v>128</v>
      </c>
      <c r="E195" s="181">
        <f>G195*INDEX('Sector Output'!$M$6:$M$394,MATCH("_"&amp;'Commodity Output &amp; Imports'!$C195,'Sector Output'!$D$6:$D$394,0))/INDEX('Sector Output'!$L$6:$L$394,MATCH("_"&amp;'Commodity Output &amp; Imports'!$C195,'Sector Output'!$D$6:$D$394,0))</f>
        <v>3321.1027645210734</v>
      </c>
      <c r="F195" s="181">
        <f>(I195+H195)*INDEX('Sector Output'!$M$6:$M$394,MATCH("_"&amp;'Commodity Output &amp; Imports'!$C195,'Sector Output'!$D$6:$D$394,0))/INDEX('Sector Output'!$L$6:$L$394,MATCH("_"&amp;'Commodity Output &amp; Imports'!$C195,'Sector Output'!$D$6:$D$394,0))</f>
        <v>23573.606096513638</v>
      </c>
      <c r="G195" s="179">
        <v>2935</v>
      </c>
      <c r="H195" s="179">
        <v>20833</v>
      </c>
      <c r="I195" s="191">
        <v>0</v>
      </c>
      <c r="J195" s="240">
        <f t="shared" si="2"/>
        <v>0.87651464153483671</v>
      </c>
    </row>
    <row r="196" spans="2:10" x14ac:dyDescent="0.25">
      <c r="B196" s="176" t="s">
        <v>759</v>
      </c>
      <c r="C196" s="177">
        <v>339940</v>
      </c>
      <c r="D196" s="178" t="s">
        <v>128</v>
      </c>
      <c r="E196" s="181">
        <f>G196*INDEX('Sector Output'!$M$6:$M$394,MATCH("_"&amp;'Commodity Output &amp; Imports'!$C196,'Sector Output'!$D$6:$D$394,0))/INDEX('Sector Output'!$L$6:$L$394,MATCH("_"&amp;'Commodity Output &amp; Imports'!$C196,'Sector Output'!$D$6:$D$394,0))</f>
        <v>4757.0698496085706</v>
      </c>
      <c r="F196" s="181">
        <f>(I196+H196)*INDEX('Sector Output'!$M$6:$M$394,MATCH("_"&amp;'Commodity Output &amp; Imports'!$C196,'Sector Output'!$D$6:$D$394,0))/INDEX('Sector Output'!$L$6:$L$394,MATCH("_"&amp;'Commodity Output &amp; Imports'!$C196,'Sector Output'!$D$6:$D$394,0))</f>
        <v>2060.5830346106304</v>
      </c>
      <c r="G196" s="179">
        <v>4481</v>
      </c>
      <c r="H196" s="179">
        <v>1941</v>
      </c>
      <c r="I196" s="191">
        <v>0</v>
      </c>
      <c r="J196" s="240">
        <f t="shared" si="2"/>
        <v>0.30224229212083464</v>
      </c>
    </row>
    <row r="197" spans="2:10" x14ac:dyDescent="0.25">
      <c r="B197" s="176" t="s">
        <v>760</v>
      </c>
      <c r="C197" s="177">
        <v>339950</v>
      </c>
      <c r="D197" s="178" t="s">
        <v>128</v>
      </c>
      <c r="E197" s="181">
        <f>G197*INDEX('Sector Output'!$M$6:$M$394,MATCH("_"&amp;'Commodity Output &amp; Imports'!$C197,'Sector Output'!$D$6:$D$394,0))/INDEX('Sector Output'!$L$6:$L$394,MATCH("_"&amp;'Commodity Output &amp; Imports'!$C197,'Sector Output'!$D$6:$D$394,0))</f>
        <v>9403.0887147145932</v>
      </c>
      <c r="F197" s="181">
        <f>(I197+H197)*INDEX('Sector Output'!$M$6:$M$394,MATCH("_"&amp;'Commodity Output &amp; Imports'!$C197,'Sector Output'!$D$6:$D$394,0))/INDEX('Sector Output'!$L$6:$L$394,MATCH("_"&amp;'Commodity Output &amp; Imports'!$C197,'Sector Output'!$D$6:$D$394,0))</f>
        <v>225.16183433741008</v>
      </c>
      <c r="G197" s="179">
        <v>9104</v>
      </c>
      <c r="H197" s="179">
        <v>218</v>
      </c>
      <c r="I197" s="191">
        <v>0</v>
      </c>
      <c r="J197" s="240">
        <f t="shared" si="2"/>
        <v>2.3385539583780306E-2</v>
      </c>
    </row>
    <row r="198" spans="2:10" x14ac:dyDescent="0.25">
      <c r="B198" s="176" t="s">
        <v>761</v>
      </c>
      <c r="C198" s="177">
        <v>339990</v>
      </c>
      <c r="D198" s="178" t="s">
        <v>128</v>
      </c>
      <c r="E198" s="181">
        <f>G198*INDEX('Sector Output'!$M$6:$M$394,MATCH("_"&amp;'Commodity Output &amp; Imports'!$C198,'Sector Output'!$D$6:$D$394,0))/INDEX('Sector Output'!$L$6:$L$394,MATCH("_"&amp;'Commodity Output &amp; Imports'!$C198,'Sector Output'!$D$6:$D$394,0))</f>
        <v>30942.600781241592</v>
      </c>
      <c r="F198" s="181">
        <f>(I198+H198)*INDEX('Sector Output'!$M$6:$M$394,MATCH("_"&amp;'Commodity Output &amp; Imports'!$C198,'Sector Output'!$D$6:$D$394,0))/INDEX('Sector Output'!$L$6:$L$394,MATCH("_"&amp;'Commodity Output &amp; Imports'!$C198,'Sector Output'!$D$6:$D$394,0))</f>
        <v>14184.108642081588</v>
      </c>
      <c r="G198" s="179">
        <v>27849</v>
      </c>
      <c r="H198" s="179">
        <v>12766</v>
      </c>
      <c r="I198" s="191">
        <v>0</v>
      </c>
      <c r="J198" s="240">
        <f t="shared" si="2"/>
        <v>0.31431737042964425</v>
      </c>
    </row>
    <row r="199" spans="2:10" x14ac:dyDescent="0.25">
      <c r="B199" s="176" t="s">
        <v>762</v>
      </c>
      <c r="C199" s="177">
        <v>311111</v>
      </c>
      <c r="D199" s="178" t="s">
        <v>128</v>
      </c>
      <c r="E199" s="181">
        <f>G199*INDEX('Sector Output'!$M$6:$M$394,MATCH("_"&amp;'Commodity Output &amp; Imports'!$C199,'Sector Output'!$D$6:$D$394,0))/INDEX('Sector Output'!$L$6:$L$394,MATCH("_"&amp;'Commodity Output &amp; Imports'!$C199,'Sector Output'!$D$6:$D$394,0))</f>
        <v>18045.161921600444</v>
      </c>
      <c r="F199" s="181">
        <f>(I199+H199)*INDEX('Sector Output'!$M$6:$M$394,MATCH("_"&amp;'Commodity Output &amp; Imports'!$C199,'Sector Output'!$D$6:$D$394,0))/INDEX('Sector Output'!$L$6:$L$394,MATCH("_"&amp;'Commodity Output &amp; Imports'!$C199,'Sector Output'!$D$6:$D$394,0))</f>
        <v>418.69667098586768</v>
      </c>
      <c r="G199" s="179">
        <v>13576</v>
      </c>
      <c r="H199" s="179">
        <v>315</v>
      </c>
      <c r="I199" s="191">
        <v>0</v>
      </c>
      <c r="J199" s="240">
        <f t="shared" ref="J199:J262" si="3">F199/SUM(E199:F199)</f>
        <v>2.2676553163919085E-2</v>
      </c>
    </row>
    <row r="200" spans="2:10" x14ac:dyDescent="0.25">
      <c r="B200" s="176" t="s">
        <v>763</v>
      </c>
      <c r="C200" s="177">
        <v>311119</v>
      </c>
      <c r="D200" s="178" t="s">
        <v>128</v>
      </c>
      <c r="E200" s="181">
        <f>G200*INDEX('Sector Output'!$M$6:$M$394,MATCH("_"&amp;'Commodity Output &amp; Imports'!$C200,'Sector Output'!$D$6:$D$394,0))/INDEX('Sector Output'!$L$6:$L$394,MATCH("_"&amp;'Commodity Output &amp; Imports'!$C200,'Sector Output'!$D$6:$D$394,0))</f>
        <v>39875.814014577816</v>
      </c>
      <c r="F200" s="181">
        <f>(I200+H200)*INDEX('Sector Output'!$M$6:$M$394,MATCH("_"&amp;'Commodity Output &amp; Imports'!$C200,'Sector Output'!$D$6:$D$394,0))/INDEX('Sector Output'!$L$6:$L$394,MATCH("_"&amp;'Commodity Output &amp; Imports'!$C200,'Sector Output'!$D$6:$D$394,0))</f>
        <v>578.97366054524798</v>
      </c>
      <c r="G200" s="179">
        <v>25001</v>
      </c>
      <c r="H200" s="179">
        <v>363</v>
      </c>
      <c r="I200" s="191">
        <v>0</v>
      </c>
      <c r="J200" s="240">
        <f t="shared" si="3"/>
        <v>1.4311622772433367E-2</v>
      </c>
    </row>
    <row r="201" spans="2:10" x14ac:dyDescent="0.25">
      <c r="B201" s="176" t="s">
        <v>764</v>
      </c>
      <c r="C201" s="177">
        <v>311210</v>
      </c>
      <c r="D201" s="178" t="s">
        <v>128</v>
      </c>
      <c r="E201" s="181">
        <f>G201*INDEX('Sector Output'!$M$6:$M$394,MATCH("_"&amp;'Commodity Output &amp; Imports'!$C201,'Sector Output'!$D$6:$D$394,0))/INDEX('Sector Output'!$L$6:$L$394,MATCH("_"&amp;'Commodity Output &amp; Imports'!$C201,'Sector Output'!$D$6:$D$394,0))</f>
        <v>17591.57044374993</v>
      </c>
      <c r="F201" s="181">
        <f>(I201+H201)*INDEX('Sector Output'!$M$6:$M$394,MATCH("_"&amp;'Commodity Output &amp; Imports'!$C201,'Sector Output'!$D$6:$D$394,0))/INDEX('Sector Output'!$L$6:$L$394,MATCH("_"&amp;'Commodity Output &amp; Imports'!$C201,'Sector Output'!$D$6:$D$394,0))</f>
        <v>1053.4201351671536</v>
      </c>
      <c r="G201" s="179">
        <v>12892</v>
      </c>
      <c r="H201" s="179">
        <v>772</v>
      </c>
      <c r="I201" s="191">
        <v>0</v>
      </c>
      <c r="J201" s="240">
        <f t="shared" si="3"/>
        <v>5.649882903981264E-2</v>
      </c>
    </row>
    <row r="202" spans="2:10" x14ac:dyDescent="0.25">
      <c r="B202" s="176" t="s">
        <v>765</v>
      </c>
      <c r="C202" s="177">
        <v>311221</v>
      </c>
      <c r="D202" s="178" t="s">
        <v>128</v>
      </c>
      <c r="E202" s="181">
        <f>G202*INDEX('Sector Output'!$M$6:$M$394,MATCH("_"&amp;'Commodity Output &amp; Imports'!$C202,'Sector Output'!$D$6:$D$394,0))/INDEX('Sector Output'!$L$6:$L$394,MATCH("_"&amp;'Commodity Output &amp; Imports'!$C202,'Sector Output'!$D$6:$D$394,0))</f>
        <v>13664.862286029818</v>
      </c>
      <c r="F202" s="181">
        <f>(I202+H202)*INDEX('Sector Output'!$M$6:$M$394,MATCH("_"&amp;'Commodity Output &amp; Imports'!$C202,'Sector Output'!$D$6:$D$394,0))/INDEX('Sector Output'!$L$6:$L$394,MATCH("_"&amp;'Commodity Output &amp; Imports'!$C202,'Sector Output'!$D$6:$D$394,0))</f>
        <v>831.65247929320822</v>
      </c>
      <c r="G202" s="179">
        <v>9760</v>
      </c>
      <c r="H202" s="179">
        <v>594</v>
      </c>
      <c r="I202" s="191">
        <v>0</v>
      </c>
      <c r="J202" s="240">
        <f t="shared" si="3"/>
        <v>5.7369132702337261E-2</v>
      </c>
    </row>
    <row r="203" spans="2:10" x14ac:dyDescent="0.25">
      <c r="B203" s="176" t="s">
        <v>766</v>
      </c>
      <c r="C203" s="177" t="s">
        <v>767</v>
      </c>
      <c r="D203" s="178" t="s">
        <v>128</v>
      </c>
      <c r="E203" s="181">
        <f>G203*INDEX('Sector Output'!$M$6:$M$394,MATCH("_"&amp;'Commodity Output &amp; Imports'!$C203,'Sector Output'!$D$6:$D$394,0))/INDEX('Sector Output'!$L$6:$L$394,MATCH("_"&amp;'Commodity Output &amp; Imports'!$C203,'Sector Output'!$D$6:$D$394,0))</f>
        <v>32427.964450352443</v>
      </c>
      <c r="F203" s="181">
        <f>(I203+H203)*INDEX('Sector Output'!$M$6:$M$394,MATCH("_"&amp;'Commodity Output &amp; Imports'!$C203,'Sector Output'!$D$6:$D$394,0))/INDEX('Sector Output'!$L$6:$L$394,MATCH("_"&amp;'Commodity Output &amp; Imports'!$C203,'Sector Output'!$D$6:$D$394,0))</f>
        <v>5479.8243737652128</v>
      </c>
      <c r="G203" s="179">
        <v>20493</v>
      </c>
      <c r="H203" s="179">
        <v>3463</v>
      </c>
      <c r="I203" s="191">
        <v>0</v>
      </c>
      <c r="J203" s="240">
        <f t="shared" si="3"/>
        <v>0.14455668725997661</v>
      </c>
    </row>
    <row r="204" spans="2:10" x14ac:dyDescent="0.25">
      <c r="B204" s="176" t="s">
        <v>768</v>
      </c>
      <c r="C204" s="177">
        <v>311225</v>
      </c>
      <c r="D204" s="178" t="s">
        <v>128</v>
      </c>
      <c r="E204" s="181">
        <f>G204*INDEX('Sector Output'!$M$6:$M$394,MATCH("_"&amp;'Commodity Output &amp; Imports'!$C204,'Sector Output'!$D$6:$D$394,0))/INDEX('Sector Output'!$L$6:$L$394,MATCH("_"&amp;'Commodity Output &amp; Imports'!$C204,'Sector Output'!$D$6:$D$394,0))</f>
        <v>17567.973729372938</v>
      </c>
      <c r="F204" s="181">
        <f>(I204+H204)*INDEX('Sector Output'!$M$6:$M$394,MATCH("_"&amp;'Commodity Output &amp; Imports'!$C204,'Sector Output'!$D$6:$D$394,0))/INDEX('Sector Output'!$L$6:$L$394,MATCH("_"&amp;'Commodity Output &amp; Imports'!$C204,'Sector Output'!$D$6:$D$394,0))</f>
        <v>211.00202420242024</v>
      </c>
      <c r="G204" s="179">
        <v>12822</v>
      </c>
      <c r="H204" s="179">
        <v>154</v>
      </c>
      <c r="I204" s="191">
        <v>0</v>
      </c>
      <c r="J204" s="240">
        <f t="shared" si="3"/>
        <v>1.1868064118372379E-2</v>
      </c>
    </row>
    <row r="205" spans="2:10" x14ac:dyDescent="0.25">
      <c r="B205" s="176" t="s">
        <v>769</v>
      </c>
      <c r="C205" s="177">
        <v>311230</v>
      </c>
      <c r="D205" s="178" t="s">
        <v>128</v>
      </c>
      <c r="E205" s="181">
        <f>G205*INDEX('Sector Output'!$M$6:$M$394,MATCH("_"&amp;'Commodity Output &amp; Imports'!$C205,'Sector Output'!$D$6:$D$394,0))/INDEX('Sector Output'!$L$6:$L$394,MATCH("_"&amp;'Commodity Output &amp; Imports'!$C205,'Sector Output'!$D$6:$D$394,0))</f>
        <v>10236.845236821266</v>
      </c>
      <c r="F205" s="181">
        <f>(I205+H205)*INDEX('Sector Output'!$M$6:$M$394,MATCH("_"&amp;'Commodity Output &amp; Imports'!$C205,'Sector Output'!$D$6:$D$394,0))/INDEX('Sector Output'!$L$6:$L$394,MATCH("_"&amp;'Commodity Output &amp; Imports'!$C205,'Sector Output'!$D$6:$D$394,0))</f>
        <v>459.61828221646726</v>
      </c>
      <c r="G205" s="179">
        <v>8664</v>
      </c>
      <c r="H205" s="179">
        <v>389</v>
      </c>
      <c r="I205" s="191">
        <v>0</v>
      </c>
      <c r="J205" s="240">
        <f t="shared" si="3"/>
        <v>4.2969181486799957E-2</v>
      </c>
    </row>
    <row r="206" spans="2:10" x14ac:dyDescent="0.25">
      <c r="B206" s="176" t="s">
        <v>770</v>
      </c>
      <c r="C206" s="177">
        <v>311300</v>
      </c>
      <c r="D206" s="178" t="s">
        <v>128</v>
      </c>
      <c r="E206" s="181">
        <f>G206*INDEX('Sector Output'!$M$6:$M$394,MATCH("_"&amp;'Commodity Output &amp; Imports'!$C206,'Sector Output'!$D$6:$D$394,0))/INDEX('Sector Output'!$L$6:$L$394,MATCH("_"&amp;'Commodity Output &amp; Imports'!$C206,'Sector Output'!$D$6:$D$394,0))</f>
        <v>34199.636823247019</v>
      </c>
      <c r="F206" s="181">
        <f>(I206+H206)*INDEX('Sector Output'!$M$6:$M$394,MATCH("_"&amp;'Commodity Output &amp; Imports'!$C206,'Sector Output'!$D$6:$D$394,0))/INDEX('Sector Output'!$L$6:$L$394,MATCH("_"&amp;'Commodity Output &amp; Imports'!$C206,'Sector Output'!$D$6:$D$394,0))</f>
        <v>5744.1250478321863</v>
      </c>
      <c r="G206" s="179">
        <v>27090</v>
      </c>
      <c r="H206" s="179">
        <v>4550</v>
      </c>
      <c r="I206" s="191">
        <v>0</v>
      </c>
      <c r="J206" s="240">
        <f t="shared" si="3"/>
        <v>0.14380530973451325</v>
      </c>
    </row>
    <row r="207" spans="2:10" x14ac:dyDescent="0.25">
      <c r="B207" s="176" t="s">
        <v>771</v>
      </c>
      <c r="C207" s="177">
        <v>311410</v>
      </c>
      <c r="D207" s="178" t="s">
        <v>128</v>
      </c>
      <c r="E207" s="181">
        <f>G207*INDEX('Sector Output'!$M$6:$M$394,MATCH("_"&amp;'Commodity Output &amp; Imports'!$C207,'Sector Output'!$D$6:$D$394,0))/INDEX('Sector Output'!$L$6:$L$394,MATCH("_"&amp;'Commodity Output &amp; Imports'!$C207,'Sector Output'!$D$6:$D$394,0))</f>
        <v>29410.443194749809</v>
      </c>
      <c r="F207" s="181">
        <f>(I207+H207)*INDEX('Sector Output'!$M$6:$M$394,MATCH("_"&amp;'Commodity Output &amp; Imports'!$C207,'Sector Output'!$D$6:$D$394,0))/INDEX('Sector Output'!$L$6:$L$394,MATCH("_"&amp;'Commodity Output &amp; Imports'!$C207,'Sector Output'!$D$6:$D$394,0))</f>
        <v>2812.1730176442643</v>
      </c>
      <c r="G207" s="179">
        <v>24556</v>
      </c>
      <c r="H207" s="179">
        <v>2348</v>
      </c>
      <c r="I207" s="191">
        <v>0</v>
      </c>
      <c r="J207" s="240">
        <f t="shared" si="3"/>
        <v>8.7273267915551594E-2</v>
      </c>
    </row>
    <row r="208" spans="2:10" x14ac:dyDescent="0.25">
      <c r="B208" s="176" t="s">
        <v>772</v>
      </c>
      <c r="C208" s="177">
        <v>311420</v>
      </c>
      <c r="D208" s="178" t="s">
        <v>128</v>
      </c>
      <c r="E208" s="181">
        <f>G208*INDEX('Sector Output'!$M$6:$M$394,MATCH("_"&amp;'Commodity Output &amp; Imports'!$C208,'Sector Output'!$D$6:$D$394,0))/INDEX('Sector Output'!$L$6:$L$394,MATCH("_"&amp;'Commodity Output &amp; Imports'!$C208,'Sector Output'!$D$6:$D$394,0))</f>
        <v>41605.970911323886</v>
      </c>
      <c r="F208" s="181">
        <f>(I208+H208)*INDEX('Sector Output'!$M$6:$M$394,MATCH("_"&amp;'Commodity Output &amp; Imports'!$C208,'Sector Output'!$D$6:$D$394,0))/INDEX('Sector Output'!$L$6:$L$394,MATCH("_"&amp;'Commodity Output &amp; Imports'!$C208,'Sector Output'!$D$6:$D$394,0))</f>
        <v>6126.7683595260305</v>
      </c>
      <c r="G208" s="179">
        <v>33995</v>
      </c>
      <c r="H208" s="179">
        <v>5006</v>
      </c>
      <c r="I208" s="191">
        <v>0</v>
      </c>
      <c r="J208" s="240">
        <f t="shared" si="3"/>
        <v>0.12835568318761059</v>
      </c>
    </row>
    <row r="209" spans="2:10" x14ac:dyDescent="0.25">
      <c r="B209" s="176" t="s">
        <v>773</v>
      </c>
      <c r="C209" s="177" t="s">
        <v>774</v>
      </c>
      <c r="D209" s="178" t="s">
        <v>128</v>
      </c>
      <c r="E209" s="181">
        <f>G209*INDEX('Sector Output'!$M$6:$M$394,MATCH("_"&amp;'Commodity Output &amp; Imports'!$C209,'Sector Output'!$D$6:$D$394,0))/INDEX('Sector Output'!$L$6:$L$394,MATCH("_"&amp;'Commodity Output &amp; Imports'!$C209,'Sector Output'!$D$6:$D$394,0))</f>
        <v>35745.418093133703</v>
      </c>
      <c r="F209" s="181">
        <f>(I209+H209)*INDEX('Sector Output'!$M$6:$M$394,MATCH("_"&amp;'Commodity Output &amp; Imports'!$C209,'Sector Output'!$D$6:$D$394,0))/INDEX('Sector Output'!$L$6:$L$394,MATCH("_"&amp;'Commodity Output &amp; Imports'!$C209,'Sector Output'!$D$6:$D$394,0))</f>
        <v>377.82535825945041</v>
      </c>
      <c r="G209" s="179">
        <v>31883</v>
      </c>
      <c r="H209" s="179">
        <v>337</v>
      </c>
      <c r="I209" s="191">
        <v>0</v>
      </c>
      <c r="J209" s="240">
        <f t="shared" si="3"/>
        <v>1.0459342023587835E-2</v>
      </c>
    </row>
    <row r="210" spans="2:10" x14ac:dyDescent="0.25">
      <c r="B210" s="176" t="s">
        <v>775</v>
      </c>
      <c r="C210" s="177">
        <v>311513</v>
      </c>
      <c r="D210" s="178" t="s">
        <v>128</v>
      </c>
      <c r="E210" s="181">
        <f>G210*INDEX('Sector Output'!$M$6:$M$394,MATCH("_"&amp;'Commodity Output &amp; Imports'!$C210,'Sector Output'!$D$6:$D$394,0))/INDEX('Sector Output'!$L$6:$L$394,MATCH("_"&amp;'Commodity Output &amp; Imports'!$C210,'Sector Output'!$D$6:$D$394,0))</f>
        <v>33323.062839837563</v>
      </c>
      <c r="F210" s="181">
        <f>(I210+H210)*INDEX('Sector Output'!$M$6:$M$394,MATCH("_"&amp;'Commodity Output &amp; Imports'!$C210,'Sector Output'!$D$6:$D$394,0))/INDEX('Sector Output'!$L$6:$L$394,MATCH("_"&amp;'Commodity Output &amp; Imports'!$C210,'Sector Output'!$D$6:$D$394,0))</f>
        <v>1414.4634868194644</v>
      </c>
      <c r="G210" s="179">
        <v>29849</v>
      </c>
      <c r="H210" s="179">
        <v>1267</v>
      </c>
      <c r="I210" s="191">
        <v>0</v>
      </c>
      <c r="J210" s="240">
        <f t="shared" si="3"/>
        <v>4.0718601362643013E-2</v>
      </c>
    </row>
    <row r="211" spans="2:10" x14ac:dyDescent="0.25">
      <c r="B211" s="176" t="s">
        <v>776</v>
      </c>
      <c r="C211" s="177">
        <v>311514</v>
      </c>
      <c r="D211" s="178" t="s">
        <v>128</v>
      </c>
      <c r="E211" s="181">
        <f>G211*INDEX('Sector Output'!$M$6:$M$394,MATCH("_"&amp;'Commodity Output &amp; Imports'!$C211,'Sector Output'!$D$6:$D$394,0))/INDEX('Sector Output'!$L$6:$L$394,MATCH("_"&amp;'Commodity Output &amp; Imports'!$C211,'Sector Output'!$D$6:$D$394,0))</f>
        <v>15886.198950597483</v>
      </c>
      <c r="F211" s="181">
        <f>(I211+H211)*INDEX('Sector Output'!$M$6:$M$394,MATCH("_"&amp;'Commodity Output &amp; Imports'!$C211,'Sector Output'!$D$6:$D$394,0))/INDEX('Sector Output'!$L$6:$L$394,MATCH("_"&amp;'Commodity Output &amp; Imports'!$C211,'Sector Output'!$D$6:$D$394,0))</f>
        <v>819.89007590897495</v>
      </c>
      <c r="G211" s="179">
        <v>14377</v>
      </c>
      <c r="H211" s="179">
        <v>742</v>
      </c>
      <c r="I211" s="191">
        <v>0</v>
      </c>
      <c r="J211" s="240">
        <f t="shared" si="3"/>
        <v>4.9077319928566704E-2</v>
      </c>
    </row>
    <row r="212" spans="2:10" x14ac:dyDescent="0.25">
      <c r="B212" s="176" t="s">
        <v>777</v>
      </c>
      <c r="C212" s="177">
        <v>311520</v>
      </c>
      <c r="D212" s="178" t="s">
        <v>128</v>
      </c>
      <c r="E212" s="181">
        <f>G212*INDEX('Sector Output'!$M$6:$M$394,MATCH("_"&amp;'Commodity Output &amp; Imports'!$C212,'Sector Output'!$D$6:$D$394,0))/INDEX('Sector Output'!$L$6:$L$394,MATCH("_"&amp;'Commodity Output &amp; Imports'!$C212,'Sector Output'!$D$6:$D$394,0))</f>
        <v>10731.983828899323</v>
      </c>
      <c r="F212" s="181">
        <f>(I212+H212)*INDEX('Sector Output'!$M$6:$M$394,MATCH("_"&amp;'Commodity Output &amp; Imports'!$C212,'Sector Output'!$D$6:$D$394,0))/INDEX('Sector Output'!$L$6:$L$394,MATCH("_"&amp;'Commodity Output &amp; Imports'!$C212,'Sector Output'!$D$6:$D$394,0))</f>
        <v>49.026332811684924</v>
      </c>
      <c r="G212" s="179">
        <v>8975</v>
      </c>
      <c r="H212" s="179">
        <v>41</v>
      </c>
      <c r="I212" s="191">
        <v>0</v>
      </c>
      <c r="J212" s="240">
        <f t="shared" si="3"/>
        <v>4.5474711623779938E-3</v>
      </c>
    </row>
    <row r="213" spans="2:10" x14ac:dyDescent="0.25">
      <c r="B213" s="176" t="s">
        <v>778</v>
      </c>
      <c r="C213" s="177" t="s">
        <v>779</v>
      </c>
      <c r="D213" s="178" t="s">
        <v>128</v>
      </c>
      <c r="E213" s="181">
        <f>G213*INDEX('Sector Output'!$M$6:$M$394,MATCH("_"&amp;'Commodity Output &amp; Imports'!$C213,'Sector Output'!$D$6:$D$394,0))/INDEX('Sector Output'!$L$6:$L$394,MATCH("_"&amp;'Commodity Output &amp; Imports'!$C213,'Sector Output'!$D$6:$D$394,0))</f>
        <v>145190.73580203307</v>
      </c>
      <c r="F213" s="181">
        <f>(I213+H213)*INDEX('Sector Output'!$M$6:$M$394,MATCH("_"&amp;'Commodity Output &amp; Imports'!$C213,'Sector Output'!$D$6:$D$394,0))/INDEX('Sector Output'!$L$6:$L$394,MATCH("_"&amp;'Commodity Output &amp; Imports'!$C213,'Sector Output'!$D$6:$D$394,0))</f>
        <v>7802.8272302680643</v>
      </c>
      <c r="G213" s="179">
        <v>107365</v>
      </c>
      <c r="H213" s="179">
        <v>5770</v>
      </c>
      <c r="I213" s="191">
        <v>0</v>
      </c>
      <c r="J213" s="240">
        <f t="shared" si="3"/>
        <v>5.1001016484730627E-2</v>
      </c>
    </row>
    <row r="214" spans="2:10" x14ac:dyDescent="0.25">
      <c r="B214" s="176" t="s">
        <v>780</v>
      </c>
      <c r="C214" s="177">
        <v>311615</v>
      </c>
      <c r="D214" s="178" t="s">
        <v>128</v>
      </c>
      <c r="E214" s="181">
        <f>G214*INDEX('Sector Output'!$M$6:$M$394,MATCH("_"&amp;'Commodity Output &amp; Imports'!$C214,'Sector Output'!$D$6:$D$394,0))/INDEX('Sector Output'!$L$6:$L$394,MATCH("_"&amp;'Commodity Output &amp; Imports'!$C214,'Sector Output'!$D$6:$D$394,0))</f>
        <v>60281.561041026187</v>
      </c>
      <c r="F214" s="181">
        <f>(I214+H214)*INDEX('Sector Output'!$M$6:$M$394,MATCH("_"&amp;'Commodity Output &amp; Imports'!$C214,'Sector Output'!$D$6:$D$394,0))/INDEX('Sector Output'!$L$6:$L$394,MATCH("_"&amp;'Commodity Output &amp; Imports'!$C214,'Sector Output'!$D$6:$D$394,0))</f>
        <v>305.70603201526558</v>
      </c>
      <c r="G214" s="179">
        <v>49297</v>
      </c>
      <c r="H214" s="179">
        <v>250</v>
      </c>
      <c r="I214" s="191">
        <v>0</v>
      </c>
      <c r="J214" s="240">
        <f t="shared" si="3"/>
        <v>5.0457141703836765E-3</v>
      </c>
    </row>
    <row r="215" spans="2:10" x14ac:dyDescent="0.25">
      <c r="B215" s="176" t="s">
        <v>781</v>
      </c>
      <c r="C215" s="177">
        <v>311700</v>
      </c>
      <c r="D215" s="178" t="s">
        <v>128</v>
      </c>
      <c r="E215" s="181">
        <f>G215*INDEX('Sector Output'!$M$6:$M$394,MATCH("_"&amp;'Commodity Output &amp; Imports'!$C215,'Sector Output'!$D$6:$D$394,0))/INDEX('Sector Output'!$L$6:$L$394,MATCH("_"&amp;'Commodity Output &amp; Imports'!$C215,'Sector Output'!$D$6:$D$394,0))</f>
        <v>12273.475847303309</v>
      </c>
      <c r="F215" s="181">
        <f>(I215+H215)*INDEX('Sector Output'!$M$6:$M$394,MATCH("_"&amp;'Commodity Output &amp; Imports'!$C215,'Sector Output'!$D$6:$D$394,0))/INDEX('Sector Output'!$L$6:$L$394,MATCH("_"&amp;'Commodity Output &amp; Imports'!$C215,'Sector Output'!$D$6:$D$394,0))</f>
        <v>2583.1244330158588</v>
      </c>
      <c r="G215" s="179">
        <v>10130</v>
      </c>
      <c r="H215" s="179">
        <v>2132</v>
      </c>
      <c r="I215" s="191">
        <v>0</v>
      </c>
      <c r="J215" s="240">
        <f t="shared" si="3"/>
        <v>0.17387049420975367</v>
      </c>
    </row>
    <row r="216" spans="2:10" x14ac:dyDescent="0.25">
      <c r="B216" s="176" t="s">
        <v>782</v>
      </c>
      <c r="C216" s="177">
        <v>311810</v>
      </c>
      <c r="D216" s="178" t="s">
        <v>128</v>
      </c>
      <c r="E216" s="181">
        <f>G216*INDEX('Sector Output'!$M$6:$M$394,MATCH("_"&amp;'Commodity Output &amp; Imports'!$C216,'Sector Output'!$D$6:$D$394,0))/INDEX('Sector Output'!$L$6:$L$394,MATCH("_"&amp;'Commodity Output &amp; Imports'!$C216,'Sector Output'!$D$6:$D$394,0))</f>
        <v>54954.992326318628</v>
      </c>
      <c r="F216" s="181">
        <f>(I216+H216)*INDEX('Sector Output'!$M$6:$M$394,MATCH("_"&amp;'Commodity Output &amp; Imports'!$C216,'Sector Output'!$D$6:$D$394,0))/INDEX('Sector Output'!$L$6:$L$394,MATCH("_"&amp;'Commodity Output &amp; Imports'!$C216,'Sector Output'!$D$6:$D$394,0))</f>
        <v>2863.4786809690368</v>
      </c>
      <c r="G216" s="179">
        <v>42951</v>
      </c>
      <c r="H216" s="179">
        <v>2238</v>
      </c>
      <c r="I216" s="191">
        <v>0</v>
      </c>
      <c r="J216" s="240">
        <f t="shared" si="3"/>
        <v>4.9525326960100917E-2</v>
      </c>
    </row>
    <row r="217" spans="2:10" x14ac:dyDescent="0.25">
      <c r="B217" s="176" t="s">
        <v>783</v>
      </c>
      <c r="C217" s="177" t="s">
        <v>784</v>
      </c>
      <c r="D217" s="178" t="s">
        <v>128</v>
      </c>
      <c r="E217" s="181">
        <f>G217*INDEX('Sector Output'!$M$6:$M$394,MATCH("_"&amp;'Commodity Output &amp; Imports'!$C217,'Sector Output'!$D$6:$D$394,0))/INDEX('Sector Output'!$L$6:$L$394,MATCH("_"&amp;'Commodity Output &amp; Imports'!$C217,'Sector Output'!$D$6:$D$394,0))</f>
        <v>25345.538401976748</v>
      </c>
      <c r="F217" s="181">
        <f>(I217+H217)*INDEX('Sector Output'!$M$6:$M$394,MATCH("_"&amp;'Commodity Output &amp; Imports'!$C217,'Sector Output'!$D$6:$D$394,0))/INDEX('Sector Output'!$L$6:$L$394,MATCH("_"&amp;'Commodity Output &amp; Imports'!$C217,'Sector Output'!$D$6:$D$394,0))</f>
        <v>750.16683936643858</v>
      </c>
      <c r="G217" s="179">
        <v>20576</v>
      </c>
      <c r="H217" s="179">
        <v>609</v>
      </c>
      <c r="I217" s="191">
        <v>0</v>
      </c>
      <c r="J217" s="240">
        <f t="shared" si="3"/>
        <v>2.8746754779324993E-2</v>
      </c>
    </row>
    <row r="218" spans="2:10" x14ac:dyDescent="0.25">
      <c r="B218" s="176" t="s">
        <v>785</v>
      </c>
      <c r="C218" s="177">
        <v>311910</v>
      </c>
      <c r="D218" s="178" t="s">
        <v>128</v>
      </c>
      <c r="E218" s="181">
        <f>G218*INDEX('Sector Output'!$M$6:$M$394,MATCH("_"&amp;'Commodity Output &amp; Imports'!$C218,'Sector Output'!$D$6:$D$394,0))/INDEX('Sector Output'!$L$6:$L$394,MATCH("_"&amp;'Commodity Output &amp; Imports'!$C218,'Sector Output'!$D$6:$D$394,0))</f>
        <v>31782.71067248789</v>
      </c>
      <c r="F218" s="181">
        <f>(I218+H218)*INDEX('Sector Output'!$M$6:$M$394,MATCH("_"&amp;'Commodity Output &amp; Imports'!$C218,'Sector Output'!$D$6:$D$394,0))/INDEX('Sector Output'!$L$6:$L$394,MATCH("_"&amp;'Commodity Output &amp; Imports'!$C218,'Sector Output'!$D$6:$D$394,0))</f>
        <v>1708.7052893846576</v>
      </c>
      <c r="G218" s="179">
        <v>24069</v>
      </c>
      <c r="H218" s="179">
        <v>1294</v>
      </c>
      <c r="I218" s="191">
        <v>0</v>
      </c>
      <c r="J218" s="240">
        <f t="shared" si="3"/>
        <v>5.1019201198596376E-2</v>
      </c>
    </row>
    <row r="219" spans="2:10" x14ac:dyDescent="0.25">
      <c r="B219" s="176" t="s">
        <v>786</v>
      </c>
      <c r="C219" s="177">
        <v>311920</v>
      </c>
      <c r="D219" s="178" t="s">
        <v>128</v>
      </c>
      <c r="E219" s="181">
        <f>G219*INDEX('Sector Output'!$M$6:$M$394,MATCH("_"&amp;'Commodity Output &amp; Imports'!$C219,'Sector Output'!$D$6:$D$394,0))/INDEX('Sector Output'!$L$6:$L$394,MATCH("_"&amp;'Commodity Output &amp; Imports'!$C219,'Sector Output'!$D$6:$D$394,0))</f>
        <v>8741.8457084803522</v>
      </c>
      <c r="F219" s="181">
        <f>(I219+H219)*INDEX('Sector Output'!$M$6:$M$394,MATCH("_"&amp;'Commodity Output &amp; Imports'!$C219,'Sector Output'!$D$6:$D$394,0))/INDEX('Sector Output'!$L$6:$L$394,MATCH("_"&amp;'Commodity Output &amp; Imports'!$C219,'Sector Output'!$D$6:$D$394,0))</f>
        <v>1180.5247921696289</v>
      </c>
      <c r="G219" s="179">
        <v>7331</v>
      </c>
      <c r="H219" s="179">
        <v>990</v>
      </c>
      <c r="I219" s="191">
        <v>0</v>
      </c>
      <c r="J219" s="240">
        <f t="shared" si="3"/>
        <v>0.11897608460521573</v>
      </c>
    </row>
    <row r="220" spans="2:10" x14ac:dyDescent="0.25">
      <c r="B220" s="176" t="s">
        <v>787</v>
      </c>
      <c r="C220" s="177">
        <v>311930</v>
      </c>
      <c r="D220" s="178" t="s">
        <v>128</v>
      </c>
      <c r="E220" s="181">
        <f>G220*INDEX('Sector Output'!$M$6:$M$394,MATCH("_"&amp;'Commodity Output &amp; Imports'!$C220,'Sector Output'!$D$6:$D$394,0))/INDEX('Sector Output'!$L$6:$L$394,MATCH("_"&amp;'Commodity Output &amp; Imports'!$C220,'Sector Output'!$D$6:$D$394,0))</f>
        <v>11799.757566230717</v>
      </c>
      <c r="F220" s="181">
        <f>(I220+H220)*INDEX('Sector Output'!$M$6:$M$394,MATCH("_"&amp;'Commodity Output &amp; Imports'!$C220,'Sector Output'!$D$6:$D$394,0))/INDEX('Sector Output'!$L$6:$L$394,MATCH("_"&amp;'Commodity Output &amp; Imports'!$C220,'Sector Output'!$D$6:$D$394,0))</f>
        <v>4154.158324949698</v>
      </c>
      <c r="G220" s="179">
        <v>11146</v>
      </c>
      <c r="H220" s="179">
        <v>3924</v>
      </c>
      <c r="I220" s="191">
        <v>0</v>
      </c>
      <c r="J220" s="240">
        <f t="shared" si="3"/>
        <v>0.26038487060384868</v>
      </c>
    </row>
    <row r="221" spans="2:10" x14ac:dyDescent="0.25">
      <c r="B221" s="176" t="s">
        <v>788</v>
      </c>
      <c r="C221" s="177">
        <v>311940</v>
      </c>
      <c r="D221" s="178" t="s">
        <v>128</v>
      </c>
      <c r="E221" s="181">
        <f>G221*INDEX('Sector Output'!$M$6:$M$394,MATCH("_"&amp;'Commodity Output &amp; Imports'!$C221,'Sector Output'!$D$6:$D$394,0))/INDEX('Sector Output'!$L$6:$L$394,MATCH("_"&amp;'Commodity Output &amp; Imports'!$C221,'Sector Output'!$D$6:$D$394,0))</f>
        <v>16546.208614928386</v>
      </c>
      <c r="F221" s="181">
        <f>(I221+H221)*INDEX('Sector Output'!$M$6:$M$394,MATCH("_"&amp;'Commodity Output &amp; Imports'!$C221,'Sector Output'!$D$6:$D$394,0))/INDEX('Sector Output'!$L$6:$L$394,MATCH("_"&amp;'Commodity Output &amp; Imports'!$C221,'Sector Output'!$D$6:$D$394,0))</f>
        <v>1529.202544294141</v>
      </c>
      <c r="G221" s="179">
        <v>13958</v>
      </c>
      <c r="H221" s="179">
        <v>1290</v>
      </c>
      <c r="I221" s="191">
        <v>0</v>
      </c>
      <c r="J221" s="240">
        <f t="shared" si="3"/>
        <v>8.460125918153201E-2</v>
      </c>
    </row>
    <row r="222" spans="2:10" x14ac:dyDescent="0.25">
      <c r="B222" s="176" t="s">
        <v>789</v>
      </c>
      <c r="C222" s="177">
        <v>311990</v>
      </c>
      <c r="D222" s="178" t="s">
        <v>128</v>
      </c>
      <c r="E222" s="181">
        <f>G222*INDEX('Sector Output'!$M$6:$M$394,MATCH("_"&amp;'Commodity Output &amp; Imports'!$C222,'Sector Output'!$D$6:$D$394,0))/INDEX('Sector Output'!$L$6:$L$394,MATCH("_"&amp;'Commodity Output &amp; Imports'!$C222,'Sector Output'!$D$6:$D$394,0))</f>
        <v>22809.808022388057</v>
      </c>
      <c r="F222" s="181">
        <f>(I222+H222)*INDEX('Sector Output'!$M$6:$M$394,MATCH("_"&amp;'Commodity Output &amp; Imports'!$C222,'Sector Output'!$D$6:$D$394,0))/INDEX('Sector Output'!$L$6:$L$394,MATCH("_"&amp;'Commodity Output &amp; Imports'!$C222,'Sector Output'!$D$6:$D$394,0))</f>
        <v>2555.2067164179102</v>
      </c>
      <c r="G222" s="179">
        <v>19389</v>
      </c>
      <c r="H222" s="179">
        <v>2172</v>
      </c>
      <c r="I222" s="191">
        <v>0</v>
      </c>
      <c r="J222" s="240">
        <f t="shared" si="3"/>
        <v>0.10073744260470294</v>
      </c>
    </row>
    <row r="223" spans="2:10" x14ac:dyDescent="0.25">
      <c r="B223" s="176" t="s">
        <v>790</v>
      </c>
      <c r="C223" s="177">
        <v>312110</v>
      </c>
      <c r="D223" s="178" t="s">
        <v>128</v>
      </c>
      <c r="E223" s="181">
        <f>G223*INDEX('Sector Output'!$M$6:$M$394,MATCH("_"&amp;'Commodity Output &amp; Imports'!$C223,'Sector Output'!$D$6:$D$394,0))/INDEX('Sector Output'!$L$6:$L$394,MATCH("_"&amp;'Commodity Output &amp; Imports'!$C223,'Sector Output'!$D$6:$D$394,0))</f>
        <v>47833.697041636224</v>
      </c>
      <c r="F223" s="181">
        <f>(I223+H223)*INDEX('Sector Output'!$M$6:$M$394,MATCH("_"&amp;'Commodity Output &amp; Imports'!$C223,'Sector Output'!$D$6:$D$394,0))/INDEX('Sector Output'!$L$6:$L$394,MATCH("_"&amp;'Commodity Output &amp; Imports'!$C223,'Sector Output'!$D$6:$D$394,0))</f>
        <v>2459.4001095690282</v>
      </c>
      <c r="G223" s="179">
        <v>42419</v>
      </c>
      <c r="H223" s="179">
        <v>2181</v>
      </c>
      <c r="I223" s="191">
        <v>0</v>
      </c>
      <c r="J223" s="240">
        <f t="shared" si="3"/>
        <v>4.8901345291479825E-2</v>
      </c>
    </row>
    <row r="224" spans="2:10" x14ac:dyDescent="0.25">
      <c r="B224" s="176" t="s">
        <v>791</v>
      </c>
      <c r="C224" s="177">
        <v>312120</v>
      </c>
      <c r="D224" s="178" t="s">
        <v>128</v>
      </c>
      <c r="E224" s="181">
        <f>G224*INDEX('Sector Output'!$M$6:$M$394,MATCH("_"&amp;'Commodity Output &amp; Imports'!$C224,'Sector Output'!$D$6:$D$394,0))/INDEX('Sector Output'!$L$6:$L$394,MATCH("_"&amp;'Commodity Output &amp; Imports'!$C224,'Sector Output'!$D$6:$D$394,0))</f>
        <v>29309.388790905225</v>
      </c>
      <c r="F224" s="181">
        <f>(I224+H224)*INDEX('Sector Output'!$M$6:$M$394,MATCH("_"&amp;'Commodity Output &amp; Imports'!$C224,'Sector Output'!$D$6:$D$394,0))/INDEX('Sector Output'!$L$6:$L$394,MATCH("_"&amp;'Commodity Output &amp; Imports'!$C224,'Sector Output'!$D$6:$D$394,0))</f>
        <v>4667.463429664258</v>
      </c>
      <c r="G224" s="179">
        <v>24151</v>
      </c>
      <c r="H224" s="179">
        <v>3846</v>
      </c>
      <c r="I224" s="191">
        <v>0</v>
      </c>
      <c r="J224" s="240">
        <f t="shared" si="3"/>
        <v>0.13737186127085044</v>
      </c>
    </row>
    <row r="225" spans="2:10" x14ac:dyDescent="0.25">
      <c r="B225" s="176" t="s">
        <v>792</v>
      </c>
      <c r="C225" s="177">
        <v>312130</v>
      </c>
      <c r="D225" s="178" t="s">
        <v>128</v>
      </c>
      <c r="E225" s="181">
        <f>G225*INDEX('Sector Output'!$M$6:$M$394,MATCH("_"&amp;'Commodity Output &amp; Imports'!$C225,'Sector Output'!$D$6:$D$394,0))/INDEX('Sector Output'!$L$6:$L$394,MATCH("_"&amp;'Commodity Output &amp; Imports'!$C225,'Sector Output'!$D$6:$D$394,0))</f>
        <v>13790.236840490797</v>
      </c>
      <c r="F225" s="181">
        <f>(I225+H225)*INDEX('Sector Output'!$M$6:$M$394,MATCH("_"&amp;'Commodity Output &amp; Imports'!$C225,'Sector Output'!$D$6:$D$394,0))/INDEX('Sector Output'!$L$6:$L$394,MATCH("_"&amp;'Commodity Output &amp; Imports'!$C225,'Sector Output'!$D$6:$D$394,0))</f>
        <v>6173.1632924335381</v>
      </c>
      <c r="G225" s="179">
        <v>13113</v>
      </c>
      <c r="H225" s="179">
        <v>5870</v>
      </c>
      <c r="I225" s="191">
        <v>0</v>
      </c>
      <c r="J225" s="240">
        <f t="shared" si="3"/>
        <v>0.30922404256439973</v>
      </c>
    </row>
    <row r="226" spans="2:10" x14ac:dyDescent="0.25">
      <c r="B226" s="176" t="s">
        <v>793</v>
      </c>
      <c r="C226" s="177">
        <v>312140</v>
      </c>
      <c r="D226" s="178" t="s">
        <v>128</v>
      </c>
      <c r="E226" s="181">
        <f>G226*INDEX('Sector Output'!$M$6:$M$394,MATCH("_"&amp;'Commodity Output &amp; Imports'!$C226,'Sector Output'!$D$6:$D$394,0))/INDEX('Sector Output'!$L$6:$L$394,MATCH("_"&amp;'Commodity Output &amp; Imports'!$C226,'Sector Output'!$D$6:$D$394,0))</f>
        <v>12314.177897632746</v>
      </c>
      <c r="F226" s="181">
        <f>(I226+H226)*INDEX('Sector Output'!$M$6:$M$394,MATCH("_"&amp;'Commodity Output &amp; Imports'!$C226,'Sector Output'!$D$6:$D$394,0))/INDEX('Sector Output'!$L$6:$L$394,MATCH("_"&amp;'Commodity Output &amp; Imports'!$C226,'Sector Output'!$D$6:$D$394,0))</f>
        <v>5242.2193055902926</v>
      </c>
      <c r="G226" s="179">
        <v>11367</v>
      </c>
      <c r="H226" s="179">
        <v>4839</v>
      </c>
      <c r="I226" s="191">
        <v>0</v>
      </c>
      <c r="J226" s="240">
        <f t="shared" si="3"/>
        <v>0.29859311366160685</v>
      </c>
    </row>
    <row r="227" spans="2:10" x14ac:dyDescent="0.25">
      <c r="B227" s="176" t="s">
        <v>794</v>
      </c>
      <c r="C227" s="177">
        <v>312200</v>
      </c>
      <c r="D227" s="178" t="s">
        <v>128</v>
      </c>
      <c r="E227" s="181">
        <f>G227*INDEX('Sector Output'!$M$6:$M$394,MATCH("_"&amp;'Commodity Output &amp; Imports'!$C227,'Sector Output'!$D$6:$D$394,0))/INDEX('Sector Output'!$L$6:$L$394,MATCH("_"&amp;'Commodity Output &amp; Imports'!$C227,'Sector Output'!$D$6:$D$394,0))</f>
        <v>75975.782022723593</v>
      </c>
      <c r="F227" s="181">
        <f>(I227+H227)*INDEX('Sector Output'!$M$6:$M$394,MATCH("_"&amp;'Commodity Output &amp; Imports'!$C227,'Sector Output'!$D$6:$D$394,0))/INDEX('Sector Output'!$L$6:$L$394,MATCH("_"&amp;'Commodity Output &amp; Imports'!$C227,'Sector Output'!$D$6:$D$394,0))</f>
        <v>2021.9639359358862</v>
      </c>
      <c r="G227" s="179">
        <v>50689</v>
      </c>
      <c r="H227" s="179">
        <v>1349</v>
      </c>
      <c r="I227" s="191">
        <v>0</v>
      </c>
      <c r="J227" s="240">
        <f t="shared" si="3"/>
        <v>2.5923363695760794E-2</v>
      </c>
    </row>
    <row r="228" spans="2:10" x14ac:dyDescent="0.25">
      <c r="B228" s="176" t="s">
        <v>795</v>
      </c>
      <c r="C228" s="177">
        <v>313100</v>
      </c>
      <c r="D228" s="178" t="s">
        <v>128</v>
      </c>
      <c r="E228" s="181">
        <f>G228*INDEX('Sector Output'!$M$6:$M$394,MATCH("_"&amp;'Commodity Output &amp; Imports'!$C228,'Sector Output'!$D$6:$D$394,0))/INDEX('Sector Output'!$L$6:$L$394,MATCH("_"&amp;'Commodity Output &amp; Imports'!$C228,'Sector Output'!$D$6:$D$394,0))</f>
        <v>6523.7382834786858</v>
      </c>
      <c r="F228" s="181">
        <f>(I228+H228)*INDEX('Sector Output'!$M$6:$M$394,MATCH("_"&amp;'Commodity Output &amp; Imports'!$C228,'Sector Output'!$D$6:$D$394,0))/INDEX('Sector Output'!$L$6:$L$394,MATCH("_"&amp;'Commodity Output &amp; Imports'!$C228,'Sector Output'!$D$6:$D$394,0))</f>
        <v>964.25584807237749</v>
      </c>
      <c r="G228" s="179">
        <v>5541</v>
      </c>
      <c r="H228" s="179">
        <v>819</v>
      </c>
      <c r="I228" s="191">
        <v>0</v>
      </c>
      <c r="J228" s="240">
        <f t="shared" si="3"/>
        <v>0.12877358490566038</v>
      </c>
    </row>
    <row r="229" spans="2:10" x14ac:dyDescent="0.25">
      <c r="B229" s="176" t="s">
        <v>796</v>
      </c>
      <c r="C229" s="177">
        <v>313200</v>
      </c>
      <c r="D229" s="178" t="s">
        <v>128</v>
      </c>
      <c r="E229" s="181">
        <f>G229*INDEX('Sector Output'!$M$6:$M$394,MATCH("_"&amp;'Commodity Output &amp; Imports'!$C229,'Sector Output'!$D$6:$D$394,0))/INDEX('Sector Output'!$L$6:$L$394,MATCH("_"&amp;'Commodity Output &amp; Imports'!$C229,'Sector Output'!$D$6:$D$394,0))</f>
        <v>16212.227749100581</v>
      </c>
      <c r="F229" s="181">
        <f>(I229+H229)*INDEX('Sector Output'!$M$6:$M$394,MATCH("_"&amp;'Commodity Output &amp; Imports'!$C229,'Sector Output'!$D$6:$D$394,0))/INDEX('Sector Output'!$L$6:$L$394,MATCH("_"&amp;'Commodity Output &amp; Imports'!$C229,'Sector Output'!$D$6:$D$394,0))</f>
        <v>6970.5718754888157</v>
      </c>
      <c r="G229" s="179">
        <v>13706</v>
      </c>
      <c r="H229" s="179">
        <v>5893</v>
      </c>
      <c r="I229" s="191">
        <v>0</v>
      </c>
      <c r="J229" s="240">
        <f t="shared" si="3"/>
        <v>0.30067860605132912</v>
      </c>
    </row>
    <row r="230" spans="2:10" x14ac:dyDescent="0.25">
      <c r="B230" s="176" t="s">
        <v>797</v>
      </c>
      <c r="C230" s="177">
        <v>313300</v>
      </c>
      <c r="D230" s="178" t="s">
        <v>128</v>
      </c>
      <c r="E230" s="181">
        <f>G230*INDEX('Sector Output'!$M$6:$M$394,MATCH("_"&amp;'Commodity Output &amp; Imports'!$C230,'Sector Output'!$D$6:$D$394,0))/INDEX('Sector Output'!$L$6:$L$394,MATCH("_"&amp;'Commodity Output &amp; Imports'!$C230,'Sector Output'!$D$6:$D$394,0))</f>
        <v>12358.815672434965</v>
      </c>
      <c r="F230" s="181">
        <f>(I230+H230)*INDEX('Sector Output'!$M$6:$M$394,MATCH("_"&amp;'Commodity Output &amp; Imports'!$C230,'Sector Output'!$D$6:$D$394,0))/INDEX('Sector Output'!$L$6:$L$394,MATCH("_"&amp;'Commodity Output &amp; Imports'!$C230,'Sector Output'!$D$6:$D$394,0))</f>
        <v>1005.334148531096</v>
      </c>
      <c r="G230" s="179">
        <v>10732</v>
      </c>
      <c r="H230" s="179">
        <v>873</v>
      </c>
      <c r="I230" s="191">
        <v>0</v>
      </c>
      <c r="J230" s="240">
        <f t="shared" si="3"/>
        <v>7.5226195605342522E-2</v>
      </c>
    </row>
    <row r="231" spans="2:10" x14ac:dyDescent="0.25">
      <c r="B231" s="176" t="s">
        <v>798</v>
      </c>
      <c r="C231" s="177">
        <v>314110</v>
      </c>
      <c r="D231" s="178" t="s">
        <v>128</v>
      </c>
      <c r="E231" s="181">
        <f>G231*INDEX('Sector Output'!$M$6:$M$394,MATCH("_"&amp;'Commodity Output &amp; Imports'!$C231,'Sector Output'!$D$6:$D$394,0))/INDEX('Sector Output'!$L$6:$L$394,MATCH("_"&amp;'Commodity Output &amp; Imports'!$C231,'Sector Output'!$D$6:$D$394,0))</f>
        <v>14892.411281034041</v>
      </c>
      <c r="F231" s="181">
        <f>(I231+H231)*INDEX('Sector Output'!$M$6:$M$394,MATCH("_"&amp;'Commodity Output &amp; Imports'!$C231,'Sector Output'!$D$6:$D$394,0))/INDEX('Sector Output'!$L$6:$L$394,MATCH("_"&amp;'Commodity Output &amp; Imports'!$C231,'Sector Output'!$D$6:$D$394,0))</f>
        <v>2541.7641092910158</v>
      </c>
      <c r="G231" s="179">
        <v>12931</v>
      </c>
      <c r="H231" s="179">
        <v>2207</v>
      </c>
      <c r="I231" s="191">
        <v>0</v>
      </c>
      <c r="J231" s="240">
        <f t="shared" si="3"/>
        <v>0.14579204650548286</v>
      </c>
    </row>
    <row r="232" spans="2:10" x14ac:dyDescent="0.25">
      <c r="B232" s="176" t="s">
        <v>799</v>
      </c>
      <c r="C232" s="177">
        <v>314120</v>
      </c>
      <c r="D232" s="178" t="s">
        <v>128</v>
      </c>
      <c r="E232" s="181">
        <f>G232*INDEX('Sector Output'!$M$6:$M$394,MATCH("_"&amp;'Commodity Output &amp; Imports'!$C232,'Sector Output'!$D$6:$D$394,0))/INDEX('Sector Output'!$L$6:$L$394,MATCH("_"&amp;'Commodity Output &amp; Imports'!$C232,'Sector Output'!$D$6:$D$394,0))</f>
        <v>6401.7006051642056</v>
      </c>
      <c r="F232" s="181">
        <f>(I232+H232)*INDEX('Sector Output'!$M$6:$M$394,MATCH("_"&amp;'Commodity Output &amp; Imports'!$C232,'Sector Output'!$D$6:$D$394,0))/INDEX('Sector Output'!$L$6:$L$394,MATCH("_"&amp;'Commodity Output &amp; Imports'!$C232,'Sector Output'!$D$6:$D$394,0))</f>
        <v>13001.227275094525</v>
      </c>
      <c r="G232" s="179">
        <v>5210</v>
      </c>
      <c r="H232" s="179">
        <v>10581</v>
      </c>
      <c r="I232" s="191">
        <v>0</v>
      </c>
      <c r="J232" s="240">
        <f t="shared" si="3"/>
        <v>0.67006522702805404</v>
      </c>
    </row>
    <row r="233" spans="2:10" x14ac:dyDescent="0.25">
      <c r="B233" s="176" t="s">
        <v>800</v>
      </c>
      <c r="C233" s="177">
        <v>314900</v>
      </c>
      <c r="D233" s="178" t="s">
        <v>128</v>
      </c>
      <c r="E233" s="181">
        <f>G233*INDEX('Sector Output'!$M$6:$M$394,MATCH("_"&amp;'Commodity Output &amp; Imports'!$C233,'Sector Output'!$D$6:$D$394,0))/INDEX('Sector Output'!$L$6:$L$394,MATCH("_"&amp;'Commodity Output &amp; Imports'!$C233,'Sector Output'!$D$6:$D$394,0))</f>
        <v>11561.376223367626</v>
      </c>
      <c r="F233" s="181">
        <f>(I233+H233)*INDEX('Sector Output'!$M$6:$M$394,MATCH("_"&amp;'Commodity Output &amp; Imports'!$C233,'Sector Output'!$D$6:$D$394,0))/INDEX('Sector Output'!$L$6:$L$394,MATCH("_"&amp;'Commodity Output &amp; Imports'!$C233,'Sector Output'!$D$6:$D$394,0))</f>
        <v>6140.9191168798643</v>
      </c>
      <c r="G233" s="179">
        <v>10206</v>
      </c>
      <c r="H233" s="179">
        <v>5421</v>
      </c>
      <c r="I233" s="191">
        <v>0</v>
      </c>
      <c r="J233" s="240">
        <f t="shared" si="3"/>
        <v>0.34689959685160299</v>
      </c>
    </row>
    <row r="234" spans="2:10" x14ac:dyDescent="0.25">
      <c r="B234" s="176" t="s">
        <v>801</v>
      </c>
      <c r="C234" s="177">
        <v>315000</v>
      </c>
      <c r="D234" s="178" t="s">
        <v>128</v>
      </c>
      <c r="E234" s="181">
        <f>G234*INDEX('Sector Output'!$M$6:$M$394,MATCH("_"&amp;'Commodity Output &amp; Imports'!$C234,'Sector Output'!$D$6:$D$394,0))/INDEX('Sector Output'!$L$6:$L$394,MATCH("_"&amp;'Commodity Output &amp; Imports'!$C234,'Sector Output'!$D$6:$D$394,0))</f>
        <v>21285.401417290948</v>
      </c>
      <c r="F234" s="181">
        <f>(I234+H234)*INDEX('Sector Output'!$M$6:$M$394,MATCH("_"&amp;'Commodity Output &amp; Imports'!$C234,'Sector Output'!$D$6:$D$394,0))/INDEX('Sector Output'!$L$6:$L$394,MATCH("_"&amp;'Commodity Output &amp; Imports'!$C234,'Sector Output'!$D$6:$D$394,0))</f>
        <v>99191.509617331452</v>
      </c>
      <c r="G234" s="179">
        <v>19916</v>
      </c>
      <c r="H234" s="179">
        <v>92810</v>
      </c>
      <c r="I234" s="191">
        <v>0</v>
      </c>
      <c r="J234" s="240">
        <f t="shared" si="3"/>
        <v>0.82332381172045488</v>
      </c>
    </row>
    <row r="235" spans="2:10" x14ac:dyDescent="0.25">
      <c r="B235" s="176" t="s">
        <v>802</v>
      </c>
      <c r="C235" s="177">
        <v>316000</v>
      </c>
      <c r="D235" s="178" t="s">
        <v>128</v>
      </c>
      <c r="E235" s="181">
        <f>G235*INDEX('Sector Output'!$M$6:$M$394,MATCH("_"&amp;'Commodity Output &amp; Imports'!$C235,'Sector Output'!$D$6:$D$394,0))/INDEX('Sector Output'!$L$6:$L$394,MATCH("_"&amp;'Commodity Output &amp; Imports'!$C235,'Sector Output'!$D$6:$D$394,0))</f>
        <v>6181.465482951633</v>
      </c>
      <c r="F235" s="181">
        <f>(I235+H235)*INDEX('Sector Output'!$M$6:$M$394,MATCH("_"&amp;'Commodity Output &amp; Imports'!$C235,'Sector Output'!$D$6:$D$394,0))/INDEX('Sector Output'!$L$6:$L$394,MATCH("_"&amp;'Commodity Output &amp; Imports'!$C235,'Sector Output'!$D$6:$D$394,0))</f>
        <v>37924.856949541754</v>
      </c>
      <c r="G235" s="179">
        <v>5486</v>
      </c>
      <c r="H235" s="179">
        <v>33658</v>
      </c>
      <c r="I235" s="191">
        <v>0</v>
      </c>
      <c r="J235" s="240">
        <f t="shared" si="3"/>
        <v>0.85985080727570007</v>
      </c>
    </row>
    <row r="236" spans="2:10" x14ac:dyDescent="0.25">
      <c r="B236" s="176" t="s">
        <v>803</v>
      </c>
      <c r="C236" s="177">
        <v>322110</v>
      </c>
      <c r="D236" s="178" t="s">
        <v>128</v>
      </c>
      <c r="E236" s="181">
        <f>G236*INDEX('Sector Output'!$M$6:$M$394,MATCH("_"&amp;'Commodity Output &amp; Imports'!$C236,'Sector Output'!$D$6:$D$394,0))/INDEX('Sector Output'!$L$6:$L$394,MATCH("_"&amp;'Commodity Output &amp; Imports'!$C236,'Sector Output'!$D$6:$D$394,0))</f>
        <v>8132.1475109293469</v>
      </c>
      <c r="F236" s="181">
        <f>(I236+H236)*INDEX('Sector Output'!$M$6:$M$394,MATCH("_"&amp;'Commodity Output &amp; Imports'!$C236,'Sector Output'!$D$6:$D$394,0))/INDEX('Sector Output'!$L$6:$L$394,MATCH("_"&amp;'Commodity Output &amp; Imports'!$C236,'Sector Output'!$D$6:$D$394,0))</f>
        <v>4358.5842415939724</v>
      </c>
      <c r="G236" s="179">
        <v>6853</v>
      </c>
      <c r="H236" s="179">
        <v>3673</v>
      </c>
      <c r="I236" s="191">
        <v>0</v>
      </c>
      <c r="J236" s="240">
        <f t="shared" si="3"/>
        <v>0.34894546836405094</v>
      </c>
    </row>
    <row r="237" spans="2:10" x14ac:dyDescent="0.25">
      <c r="B237" s="176" t="s">
        <v>804</v>
      </c>
      <c r="C237" s="177">
        <v>322120</v>
      </c>
      <c r="D237" s="178" t="s">
        <v>128</v>
      </c>
      <c r="E237" s="181">
        <f>G237*INDEX('Sector Output'!$M$6:$M$394,MATCH("_"&amp;'Commodity Output &amp; Imports'!$C237,'Sector Output'!$D$6:$D$394,0))/INDEX('Sector Output'!$L$6:$L$394,MATCH("_"&amp;'Commodity Output &amp; Imports'!$C237,'Sector Output'!$D$6:$D$394,0))</f>
        <v>53302.954300349033</v>
      </c>
      <c r="F237" s="181">
        <f>(I237+H237)*INDEX('Sector Output'!$M$6:$M$394,MATCH("_"&amp;'Commodity Output &amp; Imports'!$C237,'Sector Output'!$D$6:$D$394,0))/INDEX('Sector Output'!$L$6:$L$394,MATCH("_"&amp;'Commodity Output &amp; Imports'!$C237,'Sector Output'!$D$6:$D$394,0))</f>
        <v>11190.074055263185</v>
      </c>
      <c r="G237" s="179">
        <v>47496</v>
      </c>
      <c r="H237" s="179">
        <v>9971</v>
      </c>
      <c r="I237" s="191">
        <v>0</v>
      </c>
      <c r="J237" s="240">
        <f t="shared" si="3"/>
        <v>0.1735082743139541</v>
      </c>
    </row>
    <row r="238" spans="2:10" x14ac:dyDescent="0.25">
      <c r="B238" s="176" t="s">
        <v>805</v>
      </c>
      <c r="C238" s="177">
        <v>322130</v>
      </c>
      <c r="D238" s="178" t="s">
        <v>128</v>
      </c>
      <c r="E238" s="181">
        <f>G238*INDEX('Sector Output'!$M$6:$M$394,MATCH("_"&amp;'Commodity Output &amp; Imports'!$C238,'Sector Output'!$D$6:$D$394,0))/INDEX('Sector Output'!$L$6:$L$394,MATCH("_"&amp;'Commodity Output &amp; Imports'!$C238,'Sector Output'!$D$6:$D$394,0))</f>
        <v>30690.039760275034</v>
      </c>
      <c r="F238" s="181">
        <f>(I238+H238)*INDEX('Sector Output'!$M$6:$M$394,MATCH("_"&amp;'Commodity Output &amp; Imports'!$C238,'Sector Output'!$D$6:$D$394,0))/INDEX('Sector Output'!$L$6:$L$394,MATCH("_"&amp;'Commodity Output &amp; Imports'!$C238,'Sector Output'!$D$6:$D$394,0))</f>
        <v>3729.7513320938538</v>
      </c>
      <c r="G238" s="179">
        <v>25286</v>
      </c>
      <c r="H238" s="179">
        <v>3073</v>
      </c>
      <c r="I238" s="191">
        <v>0</v>
      </c>
      <c r="J238" s="240">
        <f t="shared" si="3"/>
        <v>0.10836066151838922</v>
      </c>
    </row>
    <row r="239" spans="2:10" x14ac:dyDescent="0.25">
      <c r="B239" s="176" t="s">
        <v>806</v>
      </c>
      <c r="C239" s="177">
        <v>322210</v>
      </c>
      <c r="D239" s="178" t="s">
        <v>128</v>
      </c>
      <c r="E239" s="181">
        <f>G239*INDEX('Sector Output'!$M$6:$M$394,MATCH("_"&amp;'Commodity Output &amp; Imports'!$C239,'Sector Output'!$D$6:$D$394,0))/INDEX('Sector Output'!$L$6:$L$394,MATCH("_"&amp;'Commodity Output &amp; Imports'!$C239,'Sector Output'!$D$6:$D$394,0))</f>
        <v>61014.258517399176</v>
      </c>
      <c r="F239" s="181">
        <f>(I239+H239)*INDEX('Sector Output'!$M$6:$M$394,MATCH("_"&amp;'Commodity Output &amp; Imports'!$C239,'Sector Output'!$D$6:$D$394,0))/INDEX('Sector Output'!$L$6:$L$394,MATCH("_"&amp;'Commodity Output &amp; Imports'!$C239,'Sector Output'!$D$6:$D$394,0))</f>
        <v>1682.9616864396792</v>
      </c>
      <c r="G239" s="179">
        <v>48653</v>
      </c>
      <c r="H239" s="179">
        <v>1342</v>
      </c>
      <c r="I239" s="191">
        <v>0</v>
      </c>
      <c r="J239" s="240">
        <f t="shared" si="3"/>
        <v>2.6842684268426849E-2</v>
      </c>
    </row>
    <row r="240" spans="2:10" x14ac:dyDescent="0.25">
      <c r="B240" s="176" t="s">
        <v>807</v>
      </c>
      <c r="C240" s="177">
        <v>322220</v>
      </c>
      <c r="D240" s="178" t="s">
        <v>128</v>
      </c>
      <c r="E240" s="181">
        <f>G240*INDEX('Sector Output'!$M$6:$M$394,MATCH("_"&amp;'Commodity Output &amp; Imports'!$C240,'Sector Output'!$D$6:$D$394,0))/INDEX('Sector Output'!$L$6:$L$394,MATCH("_"&amp;'Commodity Output &amp; Imports'!$C240,'Sector Output'!$D$6:$D$394,0))</f>
        <v>22798.250310262527</v>
      </c>
      <c r="F240" s="181">
        <f>(I240+H240)*INDEX('Sector Output'!$M$6:$M$394,MATCH("_"&amp;'Commodity Output &amp; Imports'!$C240,'Sector Output'!$D$6:$D$394,0))/INDEX('Sector Output'!$L$6:$L$394,MATCH("_"&amp;'Commodity Output &amp; Imports'!$C240,'Sector Output'!$D$6:$D$394,0))</f>
        <v>4828.5102943516304</v>
      </c>
      <c r="G240" s="179">
        <v>19944</v>
      </c>
      <c r="H240" s="179">
        <v>4224</v>
      </c>
      <c r="I240" s="191">
        <v>0</v>
      </c>
      <c r="J240" s="240">
        <f t="shared" si="3"/>
        <v>0.17477656405163852</v>
      </c>
    </row>
    <row r="241" spans="2:10" x14ac:dyDescent="0.25">
      <c r="B241" s="176" t="s">
        <v>808</v>
      </c>
      <c r="C241" s="177">
        <v>322230</v>
      </c>
      <c r="D241" s="178" t="s">
        <v>128</v>
      </c>
      <c r="E241" s="181">
        <f>G241*INDEX('Sector Output'!$M$6:$M$394,MATCH("_"&amp;'Commodity Output &amp; Imports'!$C241,'Sector Output'!$D$6:$D$394,0))/INDEX('Sector Output'!$L$6:$L$394,MATCH("_"&amp;'Commodity Output &amp; Imports'!$C241,'Sector Output'!$D$6:$D$394,0))</f>
        <v>9448.7630940441904</v>
      </c>
      <c r="F241" s="181">
        <f>(I241+H241)*INDEX('Sector Output'!$M$6:$M$394,MATCH("_"&amp;'Commodity Output &amp; Imports'!$C241,'Sector Output'!$D$6:$D$394,0))/INDEX('Sector Output'!$L$6:$L$394,MATCH("_"&amp;'Commodity Output &amp; Imports'!$C241,'Sector Output'!$D$6:$D$394,0))</f>
        <v>811.67027918863823</v>
      </c>
      <c r="G241" s="179">
        <v>8207</v>
      </c>
      <c r="H241" s="179">
        <v>705</v>
      </c>
      <c r="I241" s="191">
        <v>0</v>
      </c>
      <c r="J241" s="240">
        <f t="shared" si="3"/>
        <v>7.9106822262118487E-2</v>
      </c>
    </row>
    <row r="242" spans="2:10" x14ac:dyDescent="0.25">
      <c r="B242" s="176" t="s">
        <v>809</v>
      </c>
      <c r="C242" s="177">
        <v>322291</v>
      </c>
      <c r="D242" s="178" t="s">
        <v>128</v>
      </c>
      <c r="E242" s="181">
        <f>G242*INDEX('Sector Output'!$M$6:$M$394,MATCH("_"&amp;'Commodity Output &amp; Imports'!$C242,'Sector Output'!$D$6:$D$394,0))/INDEX('Sector Output'!$L$6:$L$394,MATCH("_"&amp;'Commodity Output &amp; Imports'!$C242,'Sector Output'!$D$6:$D$394,0))</f>
        <v>12946.916867456501</v>
      </c>
      <c r="F242" s="181">
        <f>(I242+H242)*INDEX('Sector Output'!$M$6:$M$394,MATCH("_"&amp;'Commodity Output &amp; Imports'!$C242,'Sector Output'!$D$6:$D$394,0))/INDEX('Sector Output'!$L$6:$L$394,MATCH("_"&amp;'Commodity Output &amp; Imports'!$C242,'Sector Output'!$D$6:$D$394,0))</f>
        <v>612.1231165543353</v>
      </c>
      <c r="G242" s="179">
        <v>11358</v>
      </c>
      <c r="H242" s="179">
        <v>537</v>
      </c>
      <c r="I242" s="191">
        <v>0</v>
      </c>
      <c r="J242" s="240">
        <f t="shared" si="3"/>
        <v>4.5145018915510711E-2</v>
      </c>
    </row>
    <row r="243" spans="2:10" x14ac:dyDescent="0.25">
      <c r="B243" s="176" t="s">
        <v>810</v>
      </c>
      <c r="C243" s="177">
        <v>322299</v>
      </c>
      <c r="D243" s="178" t="s">
        <v>128</v>
      </c>
      <c r="E243" s="181">
        <f>G243*INDEX('Sector Output'!$M$6:$M$394,MATCH("_"&amp;'Commodity Output &amp; Imports'!$C243,'Sector Output'!$D$6:$D$394,0))/INDEX('Sector Output'!$L$6:$L$394,MATCH("_"&amp;'Commodity Output &amp; Imports'!$C243,'Sector Output'!$D$6:$D$394,0))</f>
        <v>5483.957534246576</v>
      </c>
      <c r="F243" s="181">
        <f>(I243+H243)*INDEX('Sector Output'!$M$6:$M$394,MATCH("_"&amp;'Commodity Output &amp; Imports'!$C243,'Sector Output'!$D$6:$D$394,0))/INDEX('Sector Output'!$L$6:$L$394,MATCH("_"&amp;'Commodity Output &amp; Imports'!$C243,'Sector Output'!$D$6:$D$394,0))</f>
        <v>808.96010666108964</v>
      </c>
      <c r="G243" s="179">
        <v>4847</v>
      </c>
      <c r="H243" s="179">
        <v>715</v>
      </c>
      <c r="I243" s="191">
        <v>0</v>
      </c>
      <c r="J243" s="240">
        <f t="shared" si="3"/>
        <v>0.12855088097806544</v>
      </c>
    </row>
    <row r="244" spans="2:10" x14ac:dyDescent="0.25">
      <c r="B244" s="176" t="s">
        <v>811</v>
      </c>
      <c r="C244" s="177">
        <v>323110</v>
      </c>
      <c r="D244" s="178" t="s">
        <v>128</v>
      </c>
      <c r="E244" s="181">
        <f>G244*INDEX('Sector Output'!$M$6:$M$394,MATCH("_"&amp;'Commodity Output &amp; Imports'!$C244,'Sector Output'!$D$6:$D$394,0))/INDEX('Sector Output'!$L$6:$L$394,MATCH("_"&amp;'Commodity Output &amp; Imports'!$C244,'Sector Output'!$D$6:$D$394,0))</f>
        <v>72668.844185457318</v>
      </c>
      <c r="F244" s="181">
        <f>(I244+H244)*INDEX('Sector Output'!$M$6:$M$394,MATCH("_"&amp;'Commodity Output &amp; Imports'!$C244,'Sector Output'!$D$6:$D$394,0))/INDEX('Sector Output'!$L$6:$L$394,MATCH("_"&amp;'Commodity Output &amp; Imports'!$C244,'Sector Output'!$D$6:$D$394,0))</f>
        <v>2619.3980238155564</v>
      </c>
      <c r="G244" s="179">
        <v>70050</v>
      </c>
      <c r="H244" s="179">
        <v>2525</v>
      </c>
      <c r="I244" s="191">
        <v>0</v>
      </c>
      <c r="J244" s="240">
        <f t="shared" si="3"/>
        <v>3.47915949018257E-2</v>
      </c>
    </row>
    <row r="245" spans="2:10" x14ac:dyDescent="0.25">
      <c r="B245" s="176" t="s">
        <v>812</v>
      </c>
      <c r="C245" s="177">
        <v>323120</v>
      </c>
      <c r="D245" s="178" t="s">
        <v>128</v>
      </c>
      <c r="E245" s="181">
        <f>G245*INDEX('Sector Output'!$M$6:$M$394,MATCH("_"&amp;'Commodity Output &amp; Imports'!$C245,'Sector Output'!$D$6:$D$394,0))/INDEX('Sector Output'!$L$6:$L$394,MATCH("_"&amp;'Commodity Output &amp; Imports'!$C245,'Sector Output'!$D$6:$D$394,0))</f>
        <v>6641.6986406048909</v>
      </c>
      <c r="F245" s="181">
        <f>(I245+H245)*INDEX('Sector Output'!$M$6:$M$394,MATCH("_"&amp;'Commodity Output &amp; Imports'!$C245,'Sector Output'!$D$6:$D$394,0))/INDEX('Sector Output'!$L$6:$L$394,MATCH("_"&amp;'Commodity Output &amp; Imports'!$C245,'Sector Output'!$D$6:$D$394,0))</f>
        <v>20.91089527027027</v>
      </c>
      <c r="G245" s="179">
        <v>6670</v>
      </c>
      <c r="H245" s="179">
        <v>21</v>
      </c>
      <c r="I245" s="191">
        <v>0</v>
      </c>
      <c r="J245" s="240">
        <f t="shared" si="3"/>
        <v>3.1385443132566134E-3</v>
      </c>
    </row>
    <row r="246" spans="2:10" x14ac:dyDescent="0.25">
      <c r="B246" s="176" t="s">
        <v>813</v>
      </c>
      <c r="C246" s="177">
        <v>324110</v>
      </c>
      <c r="D246" s="178" t="s">
        <v>128</v>
      </c>
      <c r="E246" s="181">
        <f>G246*INDEX('Sector Output'!$M$6:$M$394,MATCH("_"&amp;'Commodity Output &amp; Imports'!$C246,'Sector Output'!$D$6:$D$394,0))/INDEX('Sector Output'!$L$6:$L$394,MATCH("_"&amp;'Commodity Output &amp; Imports'!$C246,'Sector Output'!$D$6:$D$394,0))</f>
        <v>753554.48661800497</v>
      </c>
      <c r="F246" s="181">
        <f>(I246+H246)*INDEX('Sector Output'!$M$6:$M$394,MATCH("_"&amp;'Commodity Output &amp; Imports'!$C246,'Sector Output'!$D$6:$D$394,0))/INDEX('Sector Output'!$L$6:$L$394,MATCH("_"&amp;'Commodity Output &amp; Imports'!$C246,'Sector Output'!$D$6:$D$394,0))</f>
        <v>139121.66423357665</v>
      </c>
      <c r="G246" s="179">
        <v>551087</v>
      </c>
      <c r="H246" s="179">
        <v>101742</v>
      </c>
      <c r="I246" s="191">
        <v>0</v>
      </c>
      <c r="J246" s="240">
        <f t="shared" si="3"/>
        <v>0.15584785602355286</v>
      </c>
    </row>
    <row r="247" spans="2:10" x14ac:dyDescent="0.25">
      <c r="B247" s="176" t="s">
        <v>814</v>
      </c>
      <c r="C247" s="177">
        <v>324121</v>
      </c>
      <c r="D247" s="178" t="s">
        <v>128</v>
      </c>
      <c r="E247" s="181">
        <f>G247*INDEX('Sector Output'!$M$6:$M$394,MATCH("_"&amp;'Commodity Output &amp; Imports'!$C247,'Sector Output'!$D$6:$D$394,0))/INDEX('Sector Output'!$L$6:$L$394,MATCH("_"&amp;'Commodity Output &amp; Imports'!$C247,'Sector Output'!$D$6:$D$394,0))</f>
        <v>16968.980714773948</v>
      </c>
      <c r="F247" s="181">
        <f>(I247+H247)*INDEX('Sector Output'!$M$6:$M$394,MATCH("_"&amp;'Commodity Output &amp; Imports'!$C247,'Sector Output'!$D$6:$D$394,0))/INDEX('Sector Output'!$L$6:$L$394,MATCH("_"&amp;'Commodity Output &amp; Imports'!$C247,'Sector Output'!$D$6:$D$394,0))</f>
        <v>150.56134654818865</v>
      </c>
      <c r="G247" s="179">
        <v>11834</v>
      </c>
      <c r="H247" s="179">
        <v>105</v>
      </c>
      <c r="I247" s="191">
        <v>0</v>
      </c>
      <c r="J247" s="240">
        <f t="shared" si="3"/>
        <v>8.794706424323645E-3</v>
      </c>
    </row>
    <row r="248" spans="2:10" x14ac:dyDescent="0.25">
      <c r="B248" s="176" t="s">
        <v>815</v>
      </c>
      <c r="C248" s="177">
        <v>324122</v>
      </c>
      <c r="D248" s="178" t="s">
        <v>128</v>
      </c>
      <c r="E248" s="181">
        <f>G248*INDEX('Sector Output'!$M$6:$M$394,MATCH("_"&amp;'Commodity Output &amp; Imports'!$C248,'Sector Output'!$D$6:$D$394,0))/INDEX('Sector Output'!$L$6:$L$394,MATCH("_"&amp;'Commodity Output &amp; Imports'!$C248,'Sector Output'!$D$6:$D$394,0))</f>
        <v>12661.845172217434</v>
      </c>
      <c r="F248" s="181">
        <f>(I248+H248)*INDEX('Sector Output'!$M$6:$M$394,MATCH("_"&amp;'Commodity Output &amp; Imports'!$C248,'Sector Output'!$D$6:$D$394,0))/INDEX('Sector Output'!$L$6:$L$394,MATCH("_"&amp;'Commodity Output &amp; Imports'!$C248,'Sector Output'!$D$6:$D$394,0))</f>
        <v>175.81496298675697</v>
      </c>
      <c r="G248" s="179">
        <v>7994</v>
      </c>
      <c r="H248" s="179">
        <v>111</v>
      </c>
      <c r="I248" s="191">
        <v>0</v>
      </c>
      <c r="J248" s="240">
        <f t="shared" si="3"/>
        <v>1.3695249845774214E-2</v>
      </c>
    </row>
    <row r="249" spans="2:10" x14ac:dyDescent="0.25">
      <c r="B249" s="176" t="s">
        <v>816</v>
      </c>
      <c r="C249" s="177">
        <v>324190</v>
      </c>
      <c r="D249" s="178" t="s">
        <v>128</v>
      </c>
      <c r="E249" s="181">
        <f>G249*INDEX('Sector Output'!$M$6:$M$394,MATCH("_"&amp;'Commodity Output &amp; Imports'!$C249,'Sector Output'!$D$6:$D$394,0))/INDEX('Sector Output'!$L$6:$L$394,MATCH("_"&amp;'Commodity Output &amp; Imports'!$C249,'Sector Output'!$D$6:$D$394,0))</f>
        <v>29092.54426313761</v>
      </c>
      <c r="F249" s="181">
        <f>(I249+H249)*INDEX('Sector Output'!$M$6:$M$394,MATCH("_"&amp;'Commodity Output &amp; Imports'!$C249,'Sector Output'!$D$6:$D$394,0))/INDEX('Sector Output'!$L$6:$L$394,MATCH("_"&amp;'Commodity Output &amp; Imports'!$C249,'Sector Output'!$D$6:$D$394,0))</f>
        <v>153.91218623339913</v>
      </c>
      <c r="G249" s="179">
        <v>18524</v>
      </c>
      <c r="H249" s="179">
        <v>98</v>
      </c>
      <c r="I249" s="191">
        <v>0</v>
      </c>
      <c r="J249" s="240">
        <f t="shared" si="3"/>
        <v>5.2625926323703141E-3</v>
      </c>
    </row>
    <row r="250" spans="2:10" x14ac:dyDescent="0.25">
      <c r="B250" s="176" t="s">
        <v>817</v>
      </c>
      <c r="C250" s="177">
        <v>325110</v>
      </c>
      <c r="D250" s="178" t="s">
        <v>128</v>
      </c>
      <c r="E250" s="181">
        <f>G250*INDEX('Sector Output'!$M$6:$M$394,MATCH("_"&amp;'Commodity Output &amp; Imports'!$C250,'Sector Output'!$D$6:$D$394,0))/INDEX('Sector Output'!$L$6:$L$394,MATCH("_"&amp;'Commodity Output &amp; Imports'!$C250,'Sector Output'!$D$6:$D$394,0))</f>
        <v>114836.15116707813</v>
      </c>
      <c r="F250" s="181">
        <f>(I250+H250)*INDEX('Sector Output'!$M$6:$M$394,MATCH("_"&amp;'Commodity Output &amp; Imports'!$C250,'Sector Output'!$D$6:$D$394,0))/INDEX('Sector Output'!$L$6:$L$394,MATCH("_"&amp;'Commodity Output &amp; Imports'!$C250,'Sector Output'!$D$6:$D$394,0))</f>
        <v>11724.797805315977</v>
      </c>
      <c r="G250" s="179">
        <v>94799</v>
      </c>
      <c r="H250" s="179">
        <v>9679</v>
      </c>
      <c r="I250" s="191">
        <v>0</v>
      </c>
      <c r="J250" s="240">
        <f t="shared" si="3"/>
        <v>9.2641513045808685E-2</v>
      </c>
    </row>
    <row r="251" spans="2:10" x14ac:dyDescent="0.25">
      <c r="B251" s="176" t="s">
        <v>818</v>
      </c>
      <c r="C251" s="177">
        <v>325120</v>
      </c>
      <c r="D251" s="178" t="s">
        <v>128</v>
      </c>
      <c r="E251" s="181">
        <f>G251*INDEX('Sector Output'!$M$6:$M$394,MATCH("_"&amp;'Commodity Output &amp; Imports'!$C251,'Sector Output'!$D$6:$D$394,0))/INDEX('Sector Output'!$L$6:$L$394,MATCH("_"&amp;'Commodity Output &amp; Imports'!$C251,'Sector Output'!$D$6:$D$394,0))</f>
        <v>11006.720001740132</v>
      </c>
      <c r="F251" s="181">
        <f>(I251+H251)*INDEX('Sector Output'!$M$6:$M$394,MATCH("_"&amp;'Commodity Output &amp; Imports'!$C251,'Sector Output'!$D$6:$D$394,0))/INDEX('Sector Output'!$L$6:$L$394,MATCH("_"&amp;'Commodity Output &amp; Imports'!$C251,'Sector Output'!$D$6:$D$394,0))</f>
        <v>223.9106224237876</v>
      </c>
      <c r="G251" s="179">
        <v>9094</v>
      </c>
      <c r="H251" s="179">
        <v>185</v>
      </c>
      <c r="I251" s="191">
        <v>0</v>
      </c>
      <c r="J251" s="240">
        <f t="shared" si="3"/>
        <v>1.9937493264360385E-2</v>
      </c>
    </row>
    <row r="252" spans="2:10" x14ac:dyDescent="0.25">
      <c r="B252" s="176" t="s">
        <v>819</v>
      </c>
      <c r="C252" s="177">
        <v>325130</v>
      </c>
      <c r="D252" s="178" t="s">
        <v>128</v>
      </c>
      <c r="E252" s="181">
        <f>G252*INDEX('Sector Output'!$M$6:$M$394,MATCH("_"&amp;'Commodity Output &amp; Imports'!$C252,'Sector Output'!$D$6:$D$394,0))/INDEX('Sector Output'!$L$6:$L$394,MATCH("_"&amp;'Commodity Output &amp; Imports'!$C252,'Sector Output'!$D$6:$D$394,0))</f>
        <v>9621.3299811247998</v>
      </c>
      <c r="F252" s="181">
        <f>(I252+H252)*INDEX('Sector Output'!$M$6:$M$394,MATCH("_"&amp;'Commodity Output &amp; Imports'!$C252,'Sector Output'!$D$6:$D$394,0))/INDEX('Sector Output'!$L$6:$L$394,MATCH("_"&amp;'Commodity Output &amp; Imports'!$C252,'Sector Output'!$D$6:$D$394,0))</f>
        <v>2577.1642345395871</v>
      </c>
      <c r="G252" s="179">
        <v>7713</v>
      </c>
      <c r="H252" s="179">
        <v>2066</v>
      </c>
      <c r="I252" s="191">
        <v>0</v>
      </c>
      <c r="J252" s="240">
        <f t="shared" si="3"/>
        <v>0.21126904591471521</v>
      </c>
    </row>
    <row r="253" spans="2:10" x14ac:dyDescent="0.25">
      <c r="B253" s="176" t="s">
        <v>820</v>
      </c>
      <c r="C253" s="177">
        <v>325180</v>
      </c>
      <c r="D253" s="178" t="s">
        <v>128</v>
      </c>
      <c r="E253" s="181">
        <f>G253*INDEX('Sector Output'!$M$6:$M$394,MATCH("_"&amp;'Commodity Output &amp; Imports'!$C253,'Sector Output'!$D$6:$D$394,0))/INDEX('Sector Output'!$L$6:$L$394,MATCH("_"&amp;'Commodity Output &amp; Imports'!$C253,'Sector Output'!$D$6:$D$394,0))</f>
        <v>49176.55995632321</v>
      </c>
      <c r="F253" s="181">
        <f>(I253+H253)*INDEX('Sector Output'!$M$6:$M$394,MATCH("_"&amp;'Commodity Output &amp; Imports'!$C253,'Sector Output'!$D$6:$D$394,0))/INDEX('Sector Output'!$L$6:$L$394,MATCH("_"&amp;'Commodity Output &amp; Imports'!$C253,'Sector Output'!$D$6:$D$394,0))</f>
        <v>16893.729756941491</v>
      </c>
      <c r="G253" s="179">
        <v>31703</v>
      </c>
      <c r="H253" s="179">
        <v>10891</v>
      </c>
      <c r="I253" s="191">
        <v>0</v>
      </c>
      <c r="J253" s="240">
        <f t="shared" si="3"/>
        <v>0.25569329013476078</v>
      </c>
    </row>
    <row r="254" spans="2:10" x14ac:dyDescent="0.25">
      <c r="B254" s="176" t="s">
        <v>821</v>
      </c>
      <c r="C254" s="177">
        <v>325190</v>
      </c>
      <c r="D254" s="178" t="s">
        <v>128</v>
      </c>
      <c r="E254" s="181">
        <f>G254*INDEX('Sector Output'!$M$6:$M$394,MATCH("_"&amp;'Commodity Output &amp; Imports'!$C254,'Sector Output'!$D$6:$D$394,0))/INDEX('Sector Output'!$L$6:$L$394,MATCH("_"&amp;'Commodity Output &amp; Imports'!$C254,'Sector Output'!$D$6:$D$394,0))</f>
        <v>139316.07344730329</v>
      </c>
      <c r="F254" s="181">
        <f>(I254+H254)*INDEX('Sector Output'!$M$6:$M$394,MATCH("_"&amp;'Commodity Output &amp; Imports'!$C254,'Sector Output'!$D$6:$D$394,0))/INDEX('Sector Output'!$L$6:$L$394,MATCH("_"&amp;'Commodity Output &amp; Imports'!$C254,'Sector Output'!$D$6:$D$394,0))</f>
        <v>29132.567201980084</v>
      </c>
      <c r="G254" s="179">
        <v>100688</v>
      </c>
      <c r="H254" s="179">
        <v>21055</v>
      </c>
      <c r="I254" s="191">
        <v>0</v>
      </c>
      <c r="J254" s="240">
        <f t="shared" si="3"/>
        <v>0.17294628849297292</v>
      </c>
    </row>
    <row r="255" spans="2:10" x14ac:dyDescent="0.25">
      <c r="B255" s="176" t="s">
        <v>822</v>
      </c>
      <c r="C255" s="177">
        <v>325211</v>
      </c>
      <c r="D255" s="178" t="s">
        <v>128</v>
      </c>
      <c r="E255" s="181">
        <f>G255*INDEX('Sector Output'!$M$6:$M$394,MATCH("_"&amp;'Commodity Output &amp; Imports'!$C255,'Sector Output'!$D$6:$D$394,0))/INDEX('Sector Output'!$L$6:$L$394,MATCH("_"&amp;'Commodity Output &amp; Imports'!$C255,'Sector Output'!$D$6:$D$394,0))</f>
        <v>105678.88595586718</v>
      </c>
      <c r="F255" s="181">
        <f>(I255+H255)*INDEX('Sector Output'!$M$6:$M$394,MATCH("_"&amp;'Commodity Output &amp; Imports'!$C255,'Sector Output'!$D$6:$D$394,0))/INDEX('Sector Output'!$L$6:$L$394,MATCH("_"&amp;'Commodity Output &amp; Imports'!$C255,'Sector Output'!$D$6:$D$394,0))</f>
        <v>13942.727710180794</v>
      </c>
      <c r="G255" s="179">
        <v>84663</v>
      </c>
      <c r="H255" s="179">
        <v>11170</v>
      </c>
      <c r="I255" s="191">
        <v>0</v>
      </c>
      <c r="J255" s="240">
        <f t="shared" si="3"/>
        <v>0.11655692715452924</v>
      </c>
    </row>
    <row r="256" spans="2:10" x14ac:dyDescent="0.25">
      <c r="B256" s="176" t="s">
        <v>823</v>
      </c>
      <c r="C256" s="177" t="s">
        <v>824</v>
      </c>
      <c r="D256" s="178" t="s">
        <v>128</v>
      </c>
      <c r="E256" s="181">
        <f>G256*INDEX('Sector Output'!$M$6:$M$394,MATCH("_"&amp;'Commodity Output &amp; Imports'!$C256,'Sector Output'!$D$6:$D$394,0))/INDEX('Sector Output'!$L$6:$L$394,MATCH("_"&amp;'Commodity Output &amp; Imports'!$C256,'Sector Output'!$D$6:$D$394,0))</f>
        <v>29783.872453776243</v>
      </c>
      <c r="F256" s="181">
        <f>(I256+H256)*INDEX('Sector Output'!$M$6:$M$394,MATCH("_"&amp;'Commodity Output &amp; Imports'!$C256,'Sector Output'!$D$6:$D$394,0))/INDEX('Sector Output'!$L$6:$L$394,MATCH("_"&amp;'Commodity Output &amp; Imports'!$C256,'Sector Output'!$D$6:$D$394,0))</f>
        <v>5189.2046380444999</v>
      </c>
      <c r="G256" s="179">
        <v>23142</v>
      </c>
      <c r="H256" s="179">
        <v>4032</v>
      </c>
      <c r="I256" s="191">
        <v>0</v>
      </c>
      <c r="J256" s="240">
        <f t="shared" si="3"/>
        <v>0.1483771251931994</v>
      </c>
    </row>
    <row r="257" spans="2:10" x14ac:dyDescent="0.25">
      <c r="B257" s="176" t="s">
        <v>825</v>
      </c>
      <c r="C257" s="177">
        <v>325310</v>
      </c>
      <c r="D257" s="178" t="s">
        <v>128</v>
      </c>
      <c r="E257" s="181">
        <f>G257*INDEX('Sector Output'!$M$6:$M$394,MATCH("_"&amp;'Commodity Output &amp; Imports'!$C257,'Sector Output'!$D$6:$D$394,0))/INDEX('Sector Output'!$L$6:$L$394,MATCH("_"&amp;'Commodity Output &amp; Imports'!$C257,'Sector Output'!$D$6:$D$394,0))</f>
        <v>24378.962777783076</v>
      </c>
      <c r="F257" s="181">
        <f>(I257+H257)*INDEX('Sector Output'!$M$6:$M$394,MATCH("_"&amp;'Commodity Output &amp; Imports'!$C257,'Sector Output'!$D$6:$D$394,0))/INDEX('Sector Output'!$L$6:$L$394,MATCH("_"&amp;'Commodity Output &amp; Imports'!$C257,'Sector Output'!$D$6:$D$394,0))</f>
        <v>10679.495682375506</v>
      </c>
      <c r="G257" s="179">
        <v>18018</v>
      </c>
      <c r="H257" s="179">
        <v>7893</v>
      </c>
      <c r="I257" s="191">
        <v>0</v>
      </c>
      <c r="J257" s="240">
        <f t="shared" si="3"/>
        <v>0.3046196596040292</v>
      </c>
    </row>
    <row r="258" spans="2:10" x14ac:dyDescent="0.25">
      <c r="B258" s="176" t="s">
        <v>826</v>
      </c>
      <c r="C258" s="177">
        <v>325320</v>
      </c>
      <c r="D258" s="178" t="s">
        <v>128</v>
      </c>
      <c r="E258" s="181">
        <f>G258*INDEX('Sector Output'!$M$6:$M$394,MATCH("_"&amp;'Commodity Output &amp; Imports'!$C258,'Sector Output'!$D$6:$D$394,0))/INDEX('Sector Output'!$L$6:$L$394,MATCH("_"&amp;'Commodity Output &amp; Imports'!$C258,'Sector Output'!$D$6:$D$394,0))</f>
        <v>13703.488387407831</v>
      </c>
      <c r="F258" s="181">
        <f>(I258+H258)*INDEX('Sector Output'!$M$6:$M$394,MATCH("_"&amp;'Commodity Output &amp; Imports'!$C258,'Sector Output'!$D$6:$D$394,0))/INDEX('Sector Output'!$L$6:$L$394,MATCH("_"&amp;'Commodity Output &amp; Imports'!$C258,'Sector Output'!$D$6:$D$394,0))</f>
        <v>1023.8639650975456</v>
      </c>
      <c r="G258" s="179">
        <v>11778</v>
      </c>
      <c r="H258" s="179">
        <v>880</v>
      </c>
      <c r="I258" s="191">
        <v>0</v>
      </c>
      <c r="J258" s="240">
        <f t="shared" si="3"/>
        <v>6.9521251382524893E-2</v>
      </c>
    </row>
    <row r="259" spans="2:10" x14ac:dyDescent="0.25">
      <c r="B259" s="176" t="s">
        <v>827</v>
      </c>
      <c r="C259" s="177">
        <v>325411</v>
      </c>
      <c r="D259" s="178" t="s">
        <v>128</v>
      </c>
      <c r="E259" s="181">
        <f>G259*INDEX('Sector Output'!$M$6:$M$394,MATCH("_"&amp;'Commodity Output &amp; Imports'!$C259,'Sector Output'!$D$6:$D$394,0))/INDEX('Sector Output'!$L$6:$L$394,MATCH("_"&amp;'Commodity Output &amp; Imports'!$C259,'Sector Output'!$D$6:$D$394,0))</f>
        <v>14738.428094678213</v>
      </c>
      <c r="F259" s="181">
        <f>(I259+H259)*INDEX('Sector Output'!$M$6:$M$394,MATCH("_"&amp;'Commodity Output &amp; Imports'!$C259,'Sector Output'!$D$6:$D$394,0))/INDEX('Sector Output'!$L$6:$L$394,MATCH("_"&amp;'Commodity Output &amp; Imports'!$C259,'Sector Output'!$D$6:$D$394,0))</f>
        <v>320.7300150829563</v>
      </c>
      <c r="G259" s="179">
        <v>11672</v>
      </c>
      <c r="H259" s="179">
        <v>254</v>
      </c>
      <c r="I259" s="191">
        <v>0</v>
      </c>
      <c r="J259" s="240">
        <f t="shared" si="3"/>
        <v>2.1298004360221365E-2</v>
      </c>
    </row>
    <row r="260" spans="2:10" x14ac:dyDescent="0.25">
      <c r="B260" s="176" t="s">
        <v>828</v>
      </c>
      <c r="C260" s="177">
        <v>325412</v>
      </c>
      <c r="D260" s="178" t="s">
        <v>128</v>
      </c>
      <c r="E260" s="181">
        <f>G260*INDEX('Sector Output'!$M$6:$M$394,MATCH("_"&amp;'Commodity Output &amp; Imports'!$C260,'Sector Output'!$D$6:$D$394,0))/INDEX('Sector Output'!$L$6:$L$394,MATCH("_"&amp;'Commodity Output &amp; Imports'!$C260,'Sector Output'!$D$6:$D$394,0))</f>
        <v>179783.93988785878</v>
      </c>
      <c r="F260" s="181">
        <f>(I260+H260)*INDEX('Sector Output'!$M$6:$M$394,MATCH("_"&amp;'Commodity Output &amp; Imports'!$C260,'Sector Output'!$D$6:$D$394,0))/INDEX('Sector Output'!$L$6:$L$394,MATCH("_"&amp;'Commodity Output &amp; Imports'!$C260,'Sector Output'!$D$6:$D$394,0))</f>
        <v>128496.8500416366</v>
      </c>
      <c r="G260" s="179">
        <v>132362</v>
      </c>
      <c r="H260" s="179">
        <v>94603</v>
      </c>
      <c r="I260" s="191">
        <v>0</v>
      </c>
      <c r="J260" s="240">
        <f t="shared" si="3"/>
        <v>0.41681757099112199</v>
      </c>
    </row>
    <row r="261" spans="2:10" x14ac:dyDescent="0.25">
      <c r="B261" s="176" t="s">
        <v>829</v>
      </c>
      <c r="C261" s="177">
        <v>325413</v>
      </c>
      <c r="D261" s="178" t="s">
        <v>128</v>
      </c>
      <c r="E261" s="181">
        <f>G261*INDEX('Sector Output'!$M$6:$M$394,MATCH("_"&amp;'Commodity Output &amp; Imports'!$C261,'Sector Output'!$D$6:$D$394,0))/INDEX('Sector Output'!$L$6:$L$394,MATCH("_"&amp;'Commodity Output &amp; Imports'!$C261,'Sector Output'!$D$6:$D$394,0))</f>
        <v>11758.549211963589</v>
      </c>
      <c r="F261" s="181">
        <f>(I261+H261)*INDEX('Sector Output'!$M$6:$M$394,MATCH("_"&amp;'Commodity Output &amp; Imports'!$C261,'Sector Output'!$D$6:$D$394,0))/INDEX('Sector Output'!$L$6:$L$394,MATCH("_"&amp;'Commodity Output &amp; Imports'!$C261,'Sector Output'!$D$6:$D$394,0))</f>
        <v>18.14777633289987</v>
      </c>
      <c r="G261" s="179">
        <v>9719</v>
      </c>
      <c r="H261" s="179">
        <v>15</v>
      </c>
      <c r="I261" s="191">
        <v>0</v>
      </c>
      <c r="J261" s="240">
        <f t="shared" si="3"/>
        <v>1.540990343127183E-3</v>
      </c>
    </row>
    <row r="262" spans="2:10" x14ac:dyDescent="0.25">
      <c r="B262" s="176" t="s">
        <v>830</v>
      </c>
      <c r="C262" s="177">
        <v>325414</v>
      </c>
      <c r="D262" s="178" t="s">
        <v>128</v>
      </c>
      <c r="E262" s="181">
        <f>G262*INDEX('Sector Output'!$M$6:$M$394,MATCH("_"&amp;'Commodity Output &amp; Imports'!$C262,'Sector Output'!$D$6:$D$394,0))/INDEX('Sector Output'!$L$6:$L$394,MATCH("_"&amp;'Commodity Output &amp; Imports'!$C262,'Sector Output'!$D$6:$D$394,0))</f>
        <v>22140.239205769412</v>
      </c>
      <c r="F262" s="181">
        <f>(I262+H262)*INDEX('Sector Output'!$M$6:$M$394,MATCH("_"&amp;'Commodity Output &amp; Imports'!$C262,'Sector Output'!$D$6:$D$394,0))/INDEX('Sector Output'!$L$6:$L$394,MATCH("_"&amp;'Commodity Output &amp; Imports'!$C262,'Sector Output'!$D$6:$D$394,0))</f>
        <v>2868.1519777715334</v>
      </c>
      <c r="G262" s="179">
        <v>19638</v>
      </c>
      <c r="H262" s="179">
        <v>2544</v>
      </c>
      <c r="I262" s="191">
        <v>0</v>
      </c>
      <c r="J262" s="240">
        <f t="shared" si="3"/>
        <v>0.11468758452799566</v>
      </c>
    </row>
    <row r="263" spans="2:10" x14ac:dyDescent="0.25">
      <c r="B263" s="176" t="s">
        <v>831</v>
      </c>
      <c r="C263" s="177">
        <v>325510</v>
      </c>
      <c r="D263" s="178" t="s">
        <v>128</v>
      </c>
      <c r="E263" s="181">
        <f>G263*INDEX('Sector Output'!$M$6:$M$394,MATCH("_"&amp;'Commodity Output &amp; Imports'!$C263,'Sector Output'!$D$6:$D$394,0))/INDEX('Sector Output'!$L$6:$L$394,MATCH("_"&amp;'Commodity Output &amp; Imports'!$C263,'Sector Output'!$D$6:$D$394,0))</f>
        <v>28779.161317159273</v>
      </c>
      <c r="F263" s="181">
        <f>(I263+H263)*INDEX('Sector Output'!$M$6:$M$394,MATCH("_"&amp;'Commodity Output &amp; Imports'!$C263,'Sector Output'!$D$6:$D$394,0))/INDEX('Sector Output'!$L$6:$L$394,MATCH("_"&amp;'Commodity Output &amp; Imports'!$C263,'Sector Output'!$D$6:$D$394,0))</f>
        <v>1192.3423534834569</v>
      </c>
      <c r="G263" s="179">
        <v>22254</v>
      </c>
      <c r="H263" s="179">
        <v>922</v>
      </c>
      <c r="I263" s="191">
        <v>0</v>
      </c>
      <c r="J263" s="240">
        <f t="shared" ref="J263:J326" si="4">F263/SUM(E263:F263)</f>
        <v>3.9782533655505693E-2</v>
      </c>
    </row>
    <row r="264" spans="2:10" x14ac:dyDescent="0.25">
      <c r="B264" s="176" t="s">
        <v>832</v>
      </c>
      <c r="C264" s="177">
        <v>325520</v>
      </c>
      <c r="D264" s="178" t="s">
        <v>128</v>
      </c>
      <c r="E264" s="181">
        <f>G264*INDEX('Sector Output'!$M$6:$M$394,MATCH("_"&amp;'Commodity Output &amp; Imports'!$C264,'Sector Output'!$D$6:$D$394,0))/INDEX('Sector Output'!$L$6:$L$394,MATCH("_"&amp;'Commodity Output &amp; Imports'!$C264,'Sector Output'!$D$6:$D$394,0))</f>
        <v>12083.896867970238</v>
      </c>
      <c r="F264" s="181">
        <f>(I264+H264)*INDEX('Sector Output'!$M$6:$M$394,MATCH("_"&amp;'Commodity Output &amp; Imports'!$C264,'Sector Output'!$D$6:$D$394,0))/INDEX('Sector Output'!$L$6:$L$394,MATCH("_"&amp;'Commodity Output &amp; Imports'!$C264,'Sector Output'!$D$6:$D$394,0))</f>
        <v>647.6930481052085</v>
      </c>
      <c r="G264" s="179">
        <v>10112</v>
      </c>
      <c r="H264" s="179">
        <v>542</v>
      </c>
      <c r="I264" s="191">
        <v>0</v>
      </c>
      <c r="J264" s="240">
        <f t="shared" si="4"/>
        <v>5.0872911582504225E-2</v>
      </c>
    </row>
    <row r="265" spans="2:10" x14ac:dyDescent="0.25">
      <c r="B265" s="176" t="s">
        <v>833</v>
      </c>
      <c r="C265" s="177">
        <v>325610</v>
      </c>
      <c r="D265" s="178" t="s">
        <v>128</v>
      </c>
      <c r="E265" s="181">
        <f>G265*INDEX('Sector Output'!$M$6:$M$394,MATCH("_"&amp;'Commodity Output &amp; Imports'!$C265,'Sector Output'!$D$6:$D$394,0))/INDEX('Sector Output'!$L$6:$L$394,MATCH("_"&amp;'Commodity Output &amp; Imports'!$C265,'Sector Output'!$D$6:$D$394,0))</f>
        <v>56408.473154362429</v>
      </c>
      <c r="F265" s="181">
        <f>(I265+H265)*INDEX('Sector Output'!$M$6:$M$394,MATCH("_"&amp;'Commodity Output &amp; Imports'!$C265,'Sector Output'!$D$6:$D$394,0))/INDEX('Sector Output'!$L$6:$L$394,MATCH("_"&amp;'Commodity Output &amp; Imports'!$C265,'Sector Output'!$D$6:$D$394,0))</f>
        <v>2729.2257909875361</v>
      </c>
      <c r="G265" s="179">
        <v>46235</v>
      </c>
      <c r="H265" s="179">
        <v>2237</v>
      </c>
      <c r="I265" s="191">
        <v>0</v>
      </c>
      <c r="J265" s="240">
        <f t="shared" si="4"/>
        <v>4.6150354844033667E-2</v>
      </c>
    </row>
    <row r="266" spans="2:10" x14ac:dyDescent="0.25">
      <c r="B266" s="176" t="s">
        <v>834</v>
      </c>
      <c r="C266" s="177">
        <v>325620</v>
      </c>
      <c r="D266" s="178" t="s">
        <v>128</v>
      </c>
      <c r="E266" s="181">
        <f>G266*INDEX('Sector Output'!$M$6:$M$394,MATCH("_"&amp;'Commodity Output &amp; Imports'!$C266,'Sector Output'!$D$6:$D$394,0))/INDEX('Sector Output'!$L$6:$L$394,MATCH("_"&amp;'Commodity Output &amp; Imports'!$C266,'Sector Output'!$D$6:$D$394,0))</f>
        <v>39873.712898625483</v>
      </c>
      <c r="F266" s="181">
        <f>(I266+H266)*INDEX('Sector Output'!$M$6:$M$394,MATCH("_"&amp;'Commodity Output &amp; Imports'!$C266,'Sector Output'!$D$6:$D$394,0))/INDEX('Sector Output'!$L$6:$L$394,MATCH("_"&amp;'Commodity Output &amp; Imports'!$C266,'Sector Output'!$D$6:$D$394,0))</f>
        <v>5043.9421872945559</v>
      </c>
      <c r="G266" s="179">
        <v>37218</v>
      </c>
      <c r="H266" s="179">
        <v>4708</v>
      </c>
      <c r="I266" s="191">
        <v>0</v>
      </c>
      <c r="J266" s="240">
        <f t="shared" si="4"/>
        <v>0.11229308782139961</v>
      </c>
    </row>
    <row r="267" spans="2:10" x14ac:dyDescent="0.25">
      <c r="B267" s="176" t="s">
        <v>835</v>
      </c>
      <c r="C267" s="177">
        <v>325910</v>
      </c>
      <c r="D267" s="178" t="s">
        <v>128</v>
      </c>
      <c r="E267" s="181">
        <f>G267*INDEX('Sector Output'!$M$6:$M$394,MATCH("_"&amp;'Commodity Output &amp; Imports'!$C267,'Sector Output'!$D$6:$D$394,0))/INDEX('Sector Output'!$L$6:$L$394,MATCH("_"&amp;'Commodity Output &amp; Imports'!$C267,'Sector Output'!$D$6:$D$394,0))</f>
        <v>5896.8087820986511</v>
      </c>
      <c r="F267" s="181">
        <f>(I267+H267)*INDEX('Sector Output'!$M$6:$M$394,MATCH("_"&amp;'Commodity Output &amp; Imports'!$C267,'Sector Output'!$D$6:$D$394,0))/INDEX('Sector Output'!$L$6:$L$394,MATCH("_"&amp;'Commodity Output &amp; Imports'!$C267,'Sector Output'!$D$6:$D$394,0))</f>
        <v>465.57055930168116</v>
      </c>
      <c r="G267" s="179">
        <v>4699</v>
      </c>
      <c r="H267" s="179">
        <v>371</v>
      </c>
      <c r="I267" s="191">
        <v>0</v>
      </c>
      <c r="J267" s="240">
        <f t="shared" si="4"/>
        <v>7.3175542406311647E-2</v>
      </c>
    </row>
    <row r="268" spans="2:10" x14ac:dyDescent="0.25">
      <c r="B268" s="176" t="s">
        <v>836</v>
      </c>
      <c r="C268" s="177" t="s">
        <v>837</v>
      </c>
      <c r="D268" s="178" t="s">
        <v>128</v>
      </c>
      <c r="E268" s="181">
        <f>G268*INDEX('Sector Output'!$M$6:$M$394,MATCH("_"&amp;'Commodity Output &amp; Imports'!$C268,'Sector Output'!$D$6:$D$394,0))/INDEX('Sector Output'!$L$6:$L$394,MATCH("_"&amp;'Commodity Output &amp; Imports'!$C268,'Sector Output'!$D$6:$D$394,0))</f>
        <v>42666.88824484856</v>
      </c>
      <c r="F268" s="181">
        <f>(I268+H268)*INDEX('Sector Output'!$M$6:$M$394,MATCH("_"&amp;'Commodity Output &amp; Imports'!$C268,'Sector Output'!$D$6:$D$394,0))/INDEX('Sector Output'!$L$6:$L$394,MATCH("_"&amp;'Commodity Output &amp; Imports'!$C268,'Sector Output'!$D$6:$D$394,0))</f>
        <v>4843.3809993948853</v>
      </c>
      <c r="G268" s="179">
        <v>36867</v>
      </c>
      <c r="H268" s="179">
        <v>4185</v>
      </c>
      <c r="I268" s="191">
        <v>0</v>
      </c>
      <c r="J268" s="240">
        <f t="shared" si="4"/>
        <v>0.10194387605963169</v>
      </c>
    </row>
    <row r="269" spans="2:10" x14ac:dyDescent="0.25">
      <c r="B269" s="176" t="s">
        <v>838</v>
      </c>
      <c r="C269" s="177">
        <v>326110</v>
      </c>
      <c r="D269" s="178" t="s">
        <v>128</v>
      </c>
      <c r="E269" s="181">
        <f>G269*INDEX('Sector Output'!$M$6:$M$394,MATCH("_"&amp;'Commodity Output &amp; Imports'!$C269,'Sector Output'!$D$6:$D$394,0))/INDEX('Sector Output'!$L$6:$L$394,MATCH("_"&amp;'Commodity Output &amp; Imports'!$C269,'Sector Output'!$D$6:$D$394,0))</f>
        <v>44649.195379206431</v>
      </c>
      <c r="F269" s="181">
        <f>(I269+H269)*INDEX('Sector Output'!$M$6:$M$394,MATCH("_"&amp;'Commodity Output &amp; Imports'!$C269,'Sector Output'!$D$6:$D$394,0))/INDEX('Sector Output'!$L$6:$L$394,MATCH("_"&amp;'Commodity Output &amp; Imports'!$C269,'Sector Output'!$D$6:$D$394,0))</f>
        <v>4270.5630336514314</v>
      </c>
      <c r="G269" s="179">
        <v>35516</v>
      </c>
      <c r="H269" s="179">
        <v>3397</v>
      </c>
      <c r="I269" s="191">
        <v>0</v>
      </c>
      <c r="J269" s="240">
        <f t="shared" si="4"/>
        <v>8.7297304242798038E-2</v>
      </c>
    </row>
    <row r="270" spans="2:10" x14ac:dyDescent="0.25">
      <c r="B270" s="176" t="s">
        <v>839</v>
      </c>
      <c r="C270" s="177">
        <v>326120</v>
      </c>
      <c r="D270" s="178" t="s">
        <v>128</v>
      </c>
      <c r="E270" s="181">
        <f>G270*INDEX('Sector Output'!$M$6:$M$394,MATCH("_"&amp;'Commodity Output &amp; Imports'!$C270,'Sector Output'!$D$6:$D$394,0))/INDEX('Sector Output'!$L$6:$L$394,MATCH("_"&amp;'Commodity Output &amp; Imports'!$C270,'Sector Output'!$D$6:$D$394,0))</f>
        <v>17097.990284531923</v>
      </c>
      <c r="F270" s="181">
        <f>(I270+H270)*INDEX('Sector Output'!$M$6:$M$394,MATCH("_"&amp;'Commodity Output &amp; Imports'!$C270,'Sector Output'!$D$6:$D$394,0))/INDEX('Sector Output'!$L$6:$L$394,MATCH("_"&amp;'Commodity Output &amp; Imports'!$C270,'Sector Output'!$D$6:$D$394,0))</f>
        <v>1029.3350418552866</v>
      </c>
      <c r="G270" s="179">
        <v>13953</v>
      </c>
      <c r="H270" s="179">
        <v>840</v>
      </c>
      <c r="I270" s="191">
        <v>0</v>
      </c>
      <c r="J270" s="240">
        <f t="shared" si="4"/>
        <v>5.6783613871425664E-2</v>
      </c>
    </row>
    <row r="271" spans="2:10" x14ac:dyDescent="0.25">
      <c r="B271" s="176" t="s">
        <v>840</v>
      </c>
      <c r="C271" s="177">
        <v>326130</v>
      </c>
      <c r="D271" s="178" t="s">
        <v>128</v>
      </c>
      <c r="E271" s="181">
        <f>G271*INDEX('Sector Output'!$M$6:$M$394,MATCH("_"&amp;'Commodity Output &amp; Imports'!$C271,'Sector Output'!$D$6:$D$394,0))/INDEX('Sector Output'!$L$6:$L$394,MATCH("_"&amp;'Commodity Output &amp; Imports'!$C271,'Sector Output'!$D$6:$D$394,0))</f>
        <v>4117.4764366195714</v>
      </c>
      <c r="F271" s="181">
        <f>(I271+H271)*INDEX('Sector Output'!$M$6:$M$394,MATCH("_"&amp;'Commodity Output &amp; Imports'!$C271,'Sector Output'!$D$6:$D$394,0))/INDEX('Sector Output'!$L$6:$L$394,MATCH("_"&amp;'Commodity Output &amp; Imports'!$C271,'Sector Output'!$D$6:$D$394,0))</f>
        <v>0</v>
      </c>
      <c r="G271" s="179">
        <v>3589</v>
      </c>
      <c r="H271" s="179">
        <v>0</v>
      </c>
      <c r="I271" s="191">
        <v>0</v>
      </c>
      <c r="J271" s="240">
        <f t="shared" si="4"/>
        <v>0</v>
      </c>
    </row>
    <row r="272" spans="2:10" x14ac:dyDescent="0.25">
      <c r="B272" s="176" t="s">
        <v>841</v>
      </c>
      <c r="C272" s="177">
        <v>326140</v>
      </c>
      <c r="D272" s="178" t="s">
        <v>128</v>
      </c>
      <c r="E272" s="181">
        <f>G272*INDEX('Sector Output'!$M$6:$M$394,MATCH("_"&amp;'Commodity Output &amp; Imports'!$C272,'Sector Output'!$D$6:$D$394,0))/INDEX('Sector Output'!$L$6:$L$394,MATCH("_"&amp;'Commodity Output &amp; Imports'!$C272,'Sector Output'!$D$6:$D$394,0))</f>
        <v>8849.0879815740936</v>
      </c>
      <c r="F272" s="181">
        <f>(I272+H272)*INDEX('Sector Output'!$M$6:$M$394,MATCH("_"&amp;'Commodity Output &amp; Imports'!$C272,'Sector Output'!$D$6:$D$394,0))/INDEX('Sector Output'!$L$6:$L$394,MATCH("_"&amp;'Commodity Output &amp; Imports'!$C272,'Sector Output'!$D$6:$D$394,0))</f>
        <v>0</v>
      </c>
      <c r="G272" s="179">
        <v>7560</v>
      </c>
      <c r="H272" s="179">
        <v>0</v>
      </c>
      <c r="I272" s="191">
        <v>0</v>
      </c>
      <c r="J272" s="240">
        <f t="shared" si="4"/>
        <v>0</v>
      </c>
    </row>
    <row r="273" spans="2:10" x14ac:dyDescent="0.25">
      <c r="B273" s="176" t="s">
        <v>842</v>
      </c>
      <c r="C273" s="177">
        <v>326150</v>
      </c>
      <c r="D273" s="178" t="s">
        <v>128</v>
      </c>
      <c r="E273" s="181">
        <f>G273*INDEX('Sector Output'!$M$6:$M$394,MATCH("_"&amp;'Commodity Output &amp; Imports'!$C273,'Sector Output'!$D$6:$D$394,0))/INDEX('Sector Output'!$L$6:$L$394,MATCH("_"&amp;'Commodity Output &amp; Imports'!$C273,'Sector Output'!$D$6:$D$394,0))</f>
        <v>10475.584885182836</v>
      </c>
      <c r="F273" s="181">
        <f>(I273+H273)*INDEX('Sector Output'!$M$6:$M$394,MATCH("_"&amp;'Commodity Output &amp; Imports'!$C273,'Sector Output'!$D$6:$D$394,0))/INDEX('Sector Output'!$L$6:$L$394,MATCH("_"&amp;'Commodity Output &amp; Imports'!$C273,'Sector Output'!$D$6:$D$394,0))</f>
        <v>0</v>
      </c>
      <c r="G273" s="179">
        <v>9365</v>
      </c>
      <c r="H273" s="179">
        <v>0</v>
      </c>
      <c r="I273" s="191">
        <v>0</v>
      </c>
      <c r="J273" s="240">
        <f t="shared" si="4"/>
        <v>0</v>
      </c>
    </row>
    <row r="274" spans="2:10" x14ac:dyDescent="0.25">
      <c r="B274" s="176" t="s">
        <v>843</v>
      </c>
      <c r="C274" s="177">
        <v>326160</v>
      </c>
      <c r="D274" s="178" t="s">
        <v>128</v>
      </c>
      <c r="E274" s="181">
        <f>G274*INDEX('Sector Output'!$M$6:$M$394,MATCH("_"&amp;'Commodity Output &amp; Imports'!$C274,'Sector Output'!$D$6:$D$394,0))/INDEX('Sector Output'!$L$6:$L$394,MATCH("_"&amp;'Commodity Output &amp; Imports'!$C274,'Sector Output'!$D$6:$D$394,0))</f>
        <v>12908.887317257482</v>
      </c>
      <c r="F274" s="181">
        <f>(I274+H274)*INDEX('Sector Output'!$M$6:$M$394,MATCH("_"&amp;'Commodity Output &amp; Imports'!$C274,'Sector Output'!$D$6:$D$394,0))/INDEX('Sector Output'!$L$6:$L$394,MATCH("_"&amp;'Commodity Output &amp; Imports'!$C274,'Sector Output'!$D$6:$D$394,0))</f>
        <v>751.68210310117331</v>
      </c>
      <c r="G274" s="179">
        <v>11592</v>
      </c>
      <c r="H274" s="179">
        <v>675</v>
      </c>
      <c r="I274" s="191">
        <v>0</v>
      </c>
      <c r="J274" s="240">
        <f t="shared" si="4"/>
        <v>5.5025678650036686E-2</v>
      </c>
    </row>
    <row r="275" spans="2:10" x14ac:dyDescent="0.25">
      <c r="B275" s="176" t="s">
        <v>844</v>
      </c>
      <c r="C275" s="177">
        <v>326190</v>
      </c>
      <c r="D275" s="178" t="s">
        <v>128</v>
      </c>
      <c r="E275" s="181">
        <f>G275*INDEX('Sector Output'!$M$6:$M$394,MATCH("_"&amp;'Commodity Output &amp; Imports'!$C275,'Sector Output'!$D$6:$D$394,0))/INDEX('Sector Output'!$L$6:$L$394,MATCH("_"&amp;'Commodity Output &amp; Imports'!$C275,'Sector Output'!$D$6:$D$394,0))</f>
        <v>99617.593523349016</v>
      </c>
      <c r="F275" s="181">
        <f>(I275+H275)*INDEX('Sector Output'!$M$6:$M$394,MATCH("_"&amp;'Commodity Output &amp; Imports'!$C275,'Sector Output'!$D$6:$D$394,0))/INDEX('Sector Output'!$L$6:$L$394,MATCH("_"&amp;'Commodity Output &amp; Imports'!$C275,'Sector Output'!$D$6:$D$394,0))</f>
        <v>17529.069432073629</v>
      </c>
      <c r="G275" s="179">
        <v>84813</v>
      </c>
      <c r="H275" s="179">
        <v>14924</v>
      </c>
      <c r="I275" s="191">
        <v>0</v>
      </c>
      <c r="J275" s="240">
        <f t="shared" si="4"/>
        <v>0.14963353620020653</v>
      </c>
    </row>
    <row r="276" spans="2:10" x14ac:dyDescent="0.25">
      <c r="B276" s="176" t="s">
        <v>845</v>
      </c>
      <c r="C276" s="177">
        <v>326210</v>
      </c>
      <c r="D276" s="178" t="s">
        <v>128</v>
      </c>
      <c r="E276" s="181">
        <f>G276*INDEX('Sector Output'!$M$6:$M$394,MATCH("_"&amp;'Commodity Output &amp; Imports'!$C276,'Sector Output'!$D$6:$D$394,0))/INDEX('Sector Output'!$L$6:$L$394,MATCH("_"&amp;'Commodity Output &amp; Imports'!$C276,'Sector Output'!$D$6:$D$394,0))</f>
        <v>22296.524897183037</v>
      </c>
      <c r="F276" s="181">
        <f>(I276+H276)*INDEX('Sector Output'!$M$6:$M$394,MATCH("_"&amp;'Commodity Output &amp; Imports'!$C276,'Sector Output'!$D$6:$D$394,0))/INDEX('Sector Output'!$L$6:$L$394,MATCH("_"&amp;'Commodity Output &amp; Imports'!$C276,'Sector Output'!$D$6:$D$394,0))</f>
        <v>13191.289147835316</v>
      </c>
      <c r="G276" s="179">
        <v>16965</v>
      </c>
      <c r="H276" s="179">
        <v>10037</v>
      </c>
      <c r="I276" s="191">
        <v>0</v>
      </c>
      <c r="J276" s="240">
        <f t="shared" si="4"/>
        <v>0.37171320642915334</v>
      </c>
    </row>
    <row r="277" spans="2:10" x14ac:dyDescent="0.25">
      <c r="B277" s="176" t="s">
        <v>846</v>
      </c>
      <c r="C277" s="177">
        <v>326220</v>
      </c>
      <c r="D277" s="178" t="s">
        <v>128</v>
      </c>
      <c r="E277" s="181">
        <f>G277*INDEX('Sector Output'!$M$6:$M$394,MATCH("_"&amp;'Commodity Output &amp; Imports'!$C277,'Sector Output'!$D$6:$D$394,0))/INDEX('Sector Output'!$L$6:$L$394,MATCH("_"&amp;'Commodity Output &amp; Imports'!$C277,'Sector Output'!$D$6:$D$394,0))</f>
        <v>6304.0837576030635</v>
      </c>
      <c r="F277" s="181">
        <f>(I277+H277)*INDEX('Sector Output'!$M$6:$M$394,MATCH("_"&amp;'Commodity Output &amp; Imports'!$C277,'Sector Output'!$D$6:$D$394,0))/INDEX('Sector Output'!$L$6:$L$394,MATCH("_"&amp;'Commodity Output &amp; Imports'!$C277,'Sector Output'!$D$6:$D$394,0))</f>
        <v>2963.176909213787</v>
      </c>
      <c r="G277" s="179">
        <v>4406</v>
      </c>
      <c r="H277" s="179">
        <v>2071</v>
      </c>
      <c r="I277" s="191">
        <v>0</v>
      </c>
      <c r="J277" s="240">
        <f t="shared" si="4"/>
        <v>0.31974679635633785</v>
      </c>
    </row>
    <row r="278" spans="2:10" x14ac:dyDescent="0.25">
      <c r="B278" s="176" t="s">
        <v>847</v>
      </c>
      <c r="C278" s="177">
        <v>326290</v>
      </c>
      <c r="D278" s="178" t="s">
        <v>128</v>
      </c>
      <c r="E278" s="181">
        <f>G278*INDEX('Sector Output'!$M$6:$M$394,MATCH("_"&amp;'Commodity Output &amp; Imports'!$C278,'Sector Output'!$D$6:$D$394,0))/INDEX('Sector Output'!$L$6:$L$394,MATCH("_"&amp;'Commodity Output &amp; Imports'!$C278,'Sector Output'!$D$6:$D$394,0))</f>
        <v>19223.220510382678</v>
      </c>
      <c r="F278" s="181">
        <f>(I278+H278)*INDEX('Sector Output'!$M$6:$M$394,MATCH("_"&amp;'Commodity Output &amp; Imports'!$C278,'Sector Output'!$D$6:$D$394,0))/INDEX('Sector Output'!$L$6:$L$394,MATCH("_"&amp;'Commodity Output &amp; Imports'!$C278,'Sector Output'!$D$6:$D$394,0))</f>
        <v>3196.0245467706736</v>
      </c>
      <c r="G278" s="179">
        <v>15518</v>
      </c>
      <c r="H278" s="179">
        <v>2580</v>
      </c>
      <c r="I278" s="191">
        <v>0</v>
      </c>
      <c r="J278" s="240">
        <f t="shared" si="4"/>
        <v>0.14255718863962868</v>
      </c>
    </row>
    <row r="279" spans="2:10" x14ac:dyDescent="0.25">
      <c r="B279" s="176" t="s">
        <v>401</v>
      </c>
      <c r="C279" s="177">
        <v>420000</v>
      </c>
      <c r="D279" s="178" t="s">
        <v>128</v>
      </c>
      <c r="E279" s="181">
        <f>G279*INDEX('Sector Output'!$M$6:$M$394,MATCH("_"&amp;'Commodity Output &amp; Imports'!$C279,'Sector Output'!$D$6:$D$394,0))/INDEX('Sector Output'!$L$6:$L$394,MATCH("_"&amp;'Commodity Output &amp; Imports'!$C279,'Sector Output'!$D$6:$D$394,0))</f>
        <v>1456678.903876076</v>
      </c>
      <c r="F279" s="181">
        <f>(I279+H279)*INDEX('Sector Output'!$M$6:$M$394,MATCH("_"&amp;'Commodity Output &amp; Imports'!$C279,'Sector Output'!$D$6:$D$394,0))/INDEX('Sector Output'!$L$6:$L$394,MATCH("_"&amp;'Commodity Output &amp; Imports'!$C279,'Sector Output'!$D$6:$D$394,0))</f>
        <v>0</v>
      </c>
      <c r="G279" s="179">
        <v>1243950</v>
      </c>
      <c r="H279" s="179">
        <v>-28773</v>
      </c>
      <c r="I279" s="192">
        <v>28773</v>
      </c>
      <c r="J279" s="240">
        <f t="shared" si="4"/>
        <v>0</v>
      </c>
    </row>
    <row r="280" spans="2:10" x14ac:dyDescent="0.25">
      <c r="B280" s="176" t="s">
        <v>848</v>
      </c>
      <c r="C280" s="177">
        <v>441000</v>
      </c>
      <c r="D280" s="178" t="s">
        <v>128</v>
      </c>
      <c r="E280" s="181">
        <f>G280*INDEX('Sector Output'!$M$6:$M$394,MATCH("_"&amp;'Commodity Output &amp; Imports'!$C280,'Sector Output'!$D$6:$D$394,0))/INDEX('Sector Output'!$L$6:$L$394,MATCH("_"&amp;'Commodity Output &amp; Imports'!$C280,'Sector Output'!$D$6:$D$394,0))</f>
        <v>147833.67508931601</v>
      </c>
      <c r="F280" s="181">
        <f>(I280+H280)*INDEX('Sector Output'!$M$6:$M$394,MATCH("_"&amp;'Commodity Output &amp; Imports'!$C280,'Sector Output'!$D$6:$D$394,0))/INDEX('Sector Output'!$L$6:$L$394,MATCH("_"&amp;'Commodity Output &amp; Imports'!$C280,'Sector Output'!$D$6:$D$394,0))</f>
        <v>0</v>
      </c>
      <c r="G280" s="179">
        <v>142114</v>
      </c>
      <c r="H280" s="179">
        <v>0</v>
      </c>
      <c r="I280" s="191">
        <v>0</v>
      </c>
      <c r="J280" s="240">
        <f t="shared" si="4"/>
        <v>0</v>
      </c>
    </row>
    <row r="281" spans="2:10" x14ac:dyDescent="0.25">
      <c r="B281" s="176" t="s">
        <v>849</v>
      </c>
      <c r="C281" s="177">
        <v>445000</v>
      </c>
      <c r="D281" s="178" t="s">
        <v>128</v>
      </c>
      <c r="E281" s="181">
        <f>G281*INDEX('Sector Output'!$M$6:$M$394,MATCH("_"&amp;'Commodity Output &amp; Imports'!$C281,'Sector Output'!$D$6:$D$394,0))/INDEX('Sector Output'!$L$6:$L$394,MATCH("_"&amp;'Commodity Output &amp; Imports'!$C281,'Sector Output'!$D$6:$D$394,0))</f>
        <v>192501.23303617793</v>
      </c>
      <c r="F281" s="181">
        <f>(I281+H281)*INDEX('Sector Output'!$M$6:$M$394,MATCH("_"&amp;'Commodity Output &amp; Imports'!$C281,'Sector Output'!$D$6:$D$394,0))/INDEX('Sector Output'!$L$6:$L$394,MATCH("_"&amp;'Commodity Output &amp; Imports'!$C281,'Sector Output'!$D$6:$D$394,0))</f>
        <v>0</v>
      </c>
      <c r="G281" s="179">
        <v>163274</v>
      </c>
      <c r="H281" s="179">
        <v>0</v>
      </c>
      <c r="I281" s="191">
        <v>0</v>
      </c>
      <c r="J281" s="240">
        <f t="shared" si="4"/>
        <v>0</v>
      </c>
    </row>
    <row r="282" spans="2:10" x14ac:dyDescent="0.25">
      <c r="B282" s="176" t="s">
        <v>850</v>
      </c>
      <c r="C282" s="177">
        <v>452000</v>
      </c>
      <c r="D282" s="178" t="s">
        <v>128</v>
      </c>
      <c r="E282" s="181">
        <f>G282*INDEX('Sector Output'!$M$6:$M$394,MATCH("_"&amp;'Commodity Output &amp; Imports'!$C282,'Sector Output'!$D$6:$D$394,0))/INDEX('Sector Output'!$L$6:$L$394,MATCH("_"&amp;'Commodity Output &amp; Imports'!$C282,'Sector Output'!$D$6:$D$394,0))</f>
        <v>213662.34945147936</v>
      </c>
      <c r="F282" s="181">
        <f>(I282+H282)*INDEX('Sector Output'!$M$6:$M$394,MATCH("_"&amp;'Commodity Output &amp; Imports'!$C282,'Sector Output'!$D$6:$D$394,0))/INDEX('Sector Output'!$L$6:$L$394,MATCH("_"&amp;'Commodity Output &amp; Imports'!$C282,'Sector Output'!$D$6:$D$394,0))</f>
        <v>0</v>
      </c>
      <c r="G282" s="179">
        <v>182607</v>
      </c>
      <c r="H282" s="179">
        <v>0</v>
      </c>
      <c r="I282" s="191">
        <v>0</v>
      </c>
      <c r="J282" s="240">
        <f t="shared" si="4"/>
        <v>0</v>
      </c>
    </row>
    <row r="283" spans="2:10" x14ac:dyDescent="0.25">
      <c r="B283" s="176" t="s">
        <v>851</v>
      </c>
      <c r="C283" s="177" t="s">
        <v>852</v>
      </c>
      <c r="D283" s="178" t="s">
        <v>128</v>
      </c>
      <c r="E283" s="181">
        <f>G283*INDEX('Sector Output'!$M$6:$M$394,MATCH("_"&amp;'Commodity Output &amp; Imports'!$C283,'Sector Output'!$D$6:$D$394,0))/INDEX('Sector Output'!$L$6:$L$394,MATCH("_"&amp;'Commodity Output &amp; Imports'!$C283,'Sector Output'!$D$6:$D$394,0))</f>
        <v>767332.83858358592</v>
      </c>
      <c r="F283" s="181">
        <f>(I283+H283)*INDEX('Sector Output'!$M$6:$M$394,MATCH("_"&amp;'Commodity Output &amp; Imports'!$C283,'Sector Output'!$D$6:$D$394,0))/INDEX('Sector Output'!$L$6:$L$394,MATCH("_"&amp;'Commodity Output &amp; Imports'!$C283,'Sector Output'!$D$6:$D$394,0))</f>
        <v>0</v>
      </c>
      <c r="G283" s="179">
        <v>718791</v>
      </c>
      <c r="H283" s="179">
        <v>0</v>
      </c>
      <c r="I283" s="191">
        <v>0</v>
      </c>
      <c r="J283" s="240">
        <f t="shared" si="4"/>
        <v>0</v>
      </c>
    </row>
    <row r="284" spans="2:10" x14ac:dyDescent="0.25">
      <c r="B284" s="176" t="s">
        <v>853</v>
      </c>
      <c r="C284" s="177">
        <v>481000</v>
      </c>
      <c r="D284" s="178" t="s">
        <v>128</v>
      </c>
      <c r="E284" s="181">
        <f>G284*INDEX('Sector Output'!$M$6:$M$394,MATCH("_"&amp;'Commodity Output &amp; Imports'!$C284,'Sector Output'!$D$6:$D$394,0))/INDEX('Sector Output'!$L$6:$L$394,MATCH("_"&amp;'Commodity Output &amp; Imports'!$C284,'Sector Output'!$D$6:$D$394,0))</f>
        <v>194906.12373461286</v>
      </c>
      <c r="F284" s="181">
        <f>(I284+H284)*INDEX('Sector Output'!$M$6:$M$394,MATCH("_"&amp;'Commodity Output &amp; Imports'!$C284,'Sector Output'!$D$6:$D$394,0))/INDEX('Sector Output'!$L$6:$L$394,MATCH("_"&amp;'Commodity Output &amp; Imports'!$C284,'Sector Output'!$D$6:$D$394,0))</f>
        <v>29936.679796323289</v>
      </c>
      <c r="G284" s="179">
        <v>156131</v>
      </c>
      <c r="H284" s="179">
        <v>22545</v>
      </c>
      <c r="I284" s="191">
        <v>1436</v>
      </c>
      <c r="J284" s="240">
        <f t="shared" si="4"/>
        <v>0.13314493204228481</v>
      </c>
    </row>
    <row r="285" spans="2:10" x14ac:dyDescent="0.25">
      <c r="B285" s="176" t="s">
        <v>854</v>
      </c>
      <c r="C285" s="177">
        <v>482000</v>
      </c>
      <c r="D285" s="178" t="s">
        <v>128</v>
      </c>
      <c r="E285" s="181">
        <f>G285*INDEX('Sector Output'!$M$6:$M$394,MATCH("_"&amp;'Commodity Output &amp; Imports'!$C285,'Sector Output'!$D$6:$D$394,0))/INDEX('Sector Output'!$L$6:$L$394,MATCH("_"&amp;'Commodity Output &amp; Imports'!$C285,'Sector Output'!$D$6:$D$394,0))</f>
        <v>78641.85437756787</v>
      </c>
      <c r="F285" s="181">
        <f>(I285+H285)*INDEX('Sector Output'!$M$6:$M$394,MATCH("_"&amp;'Commodity Output &amp; Imports'!$C285,'Sector Output'!$D$6:$D$394,0))/INDEX('Sector Output'!$L$6:$L$394,MATCH("_"&amp;'Commodity Output &amp; Imports'!$C285,'Sector Output'!$D$6:$D$394,0))</f>
        <v>377.35270447710616</v>
      </c>
      <c r="G285" s="179">
        <v>60854</v>
      </c>
      <c r="H285" s="179">
        <v>292</v>
      </c>
      <c r="I285" s="191">
        <v>0</v>
      </c>
      <c r="J285" s="240">
        <f t="shared" si="4"/>
        <v>4.7754554672423382E-3</v>
      </c>
    </row>
    <row r="286" spans="2:10" x14ac:dyDescent="0.25">
      <c r="B286" s="176" t="s">
        <v>855</v>
      </c>
      <c r="C286" s="177">
        <v>483000</v>
      </c>
      <c r="D286" s="178" t="s">
        <v>128</v>
      </c>
      <c r="E286" s="181">
        <f>G286*INDEX('Sector Output'!$M$6:$M$394,MATCH("_"&amp;'Commodity Output &amp; Imports'!$C286,'Sector Output'!$D$6:$D$394,0))/INDEX('Sector Output'!$L$6:$L$394,MATCH("_"&amp;'Commodity Output &amp; Imports'!$C286,'Sector Output'!$D$6:$D$394,0))</f>
        <v>50045.932375744407</v>
      </c>
      <c r="F286" s="181">
        <f>(I286+H286)*INDEX('Sector Output'!$M$6:$M$394,MATCH("_"&amp;'Commodity Output &amp; Imports'!$C286,'Sector Output'!$D$6:$D$394,0))/INDEX('Sector Output'!$L$6:$L$394,MATCH("_"&amp;'Commodity Output &amp; Imports'!$C286,'Sector Output'!$D$6:$D$394,0))</f>
        <v>0</v>
      </c>
      <c r="G286" s="179">
        <v>48343</v>
      </c>
      <c r="H286" s="179">
        <v>-12681</v>
      </c>
      <c r="I286" s="191">
        <v>12681</v>
      </c>
      <c r="J286" s="240">
        <f t="shared" si="4"/>
        <v>0</v>
      </c>
    </row>
    <row r="287" spans="2:10" x14ac:dyDescent="0.25">
      <c r="B287" s="176" t="s">
        <v>856</v>
      </c>
      <c r="C287" s="177">
        <v>484000</v>
      </c>
      <c r="D287" s="178" t="s">
        <v>128</v>
      </c>
      <c r="E287" s="181">
        <f>G287*INDEX('Sector Output'!$M$6:$M$394,MATCH("_"&amp;'Commodity Output &amp; Imports'!$C287,'Sector Output'!$D$6:$D$394,0))/INDEX('Sector Output'!$L$6:$L$394,MATCH("_"&amp;'Commodity Output &amp; Imports'!$C287,'Sector Output'!$D$6:$D$394,0))</f>
        <v>318165.52785550751</v>
      </c>
      <c r="F287" s="181">
        <f>(I287+H287)*INDEX('Sector Output'!$M$6:$M$394,MATCH("_"&amp;'Commodity Output &amp; Imports'!$C287,'Sector Output'!$D$6:$D$394,0))/INDEX('Sector Output'!$L$6:$L$394,MATCH("_"&amp;'Commodity Output &amp; Imports'!$C287,'Sector Output'!$D$6:$D$394,0))</f>
        <v>3354.6781989315696</v>
      </c>
      <c r="G287" s="179">
        <v>277319</v>
      </c>
      <c r="H287" s="179">
        <v>2924</v>
      </c>
      <c r="I287" s="191">
        <v>0</v>
      </c>
      <c r="J287" s="240">
        <f t="shared" si="4"/>
        <v>1.0433802093183417E-2</v>
      </c>
    </row>
    <row r="288" spans="2:10" x14ac:dyDescent="0.25">
      <c r="B288" s="176" t="s">
        <v>858</v>
      </c>
      <c r="C288" s="177">
        <v>485000</v>
      </c>
      <c r="D288" s="178" t="s">
        <v>128</v>
      </c>
      <c r="E288" s="181">
        <f>G288*INDEX('Sector Output'!$M$6:$M$394,MATCH("_"&amp;'Commodity Output &amp; Imports'!$C288,'Sector Output'!$D$6:$D$394,0))/INDEX('Sector Output'!$L$6:$L$394,MATCH("_"&amp;'Commodity Output &amp; Imports'!$C288,'Sector Output'!$D$6:$D$394,0))</f>
        <v>73718.226744186046</v>
      </c>
      <c r="F288" s="181">
        <f>(I288+H288)*INDEX('Sector Output'!$M$6:$M$394,MATCH("_"&amp;'Commodity Output &amp; Imports'!$C288,'Sector Output'!$D$6:$D$394,0))/INDEX('Sector Output'!$L$6:$L$394,MATCH("_"&amp;'Commodity Output &amp; Imports'!$C288,'Sector Output'!$D$6:$D$394,0))</f>
        <v>0</v>
      </c>
      <c r="G288" s="179">
        <v>56345</v>
      </c>
      <c r="H288" s="179">
        <v>0</v>
      </c>
      <c r="I288" s="191">
        <v>0</v>
      </c>
      <c r="J288" s="240">
        <f t="shared" si="4"/>
        <v>0</v>
      </c>
    </row>
    <row r="289" spans="2:10" x14ac:dyDescent="0.25">
      <c r="B289" s="176" t="s">
        <v>859</v>
      </c>
      <c r="C289" s="177">
        <v>486000</v>
      </c>
      <c r="D289" s="178" t="s">
        <v>128</v>
      </c>
      <c r="E289" s="181">
        <f>G289*INDEX('Sector Output'!$M$6:$M$394,MATCH("_"&amp;'Commodity Output &amp; Imports'!$C289,'Sector Output'!$D$6:$D$394,0))/INDEX('Sector Output'!$L$6:$L$394,MATCH("_"&amp;'Commodity Output &amp; Imports'!$C289,'Sector Output'!$D$6:$D$394,0))</f>
        <v>33054.828407439549</v>
      </c>
      <c r="F289" s="181">
        <f>(I289+H289)*INDEX('Sector Output'!$M$6:$M$394,MATCH("_"&amp;'Commodity Output &amp; Imports'!$C289,'Sector Output'!$D$6:$D$394,0))/INDEX('Sector Output'!$L$6:$L$394,MATCH("_"&amp;'Commodity Output &amp; Imports'!$C289,'Sector Output'!$D$6:$D$394,0))</f>
        <v>0</v>
      </c>
      <c r="G289" s="179">
        <v>25972</v>
      </c>
      <c r="H289" s="179">
        <v>0</v>
      </c>
      <c r="I289" s="191">
        <v>0</v>
      </c>
      <c r="J289" s="240">
        <f t="shared" si="4"/>
        <v>0</v>
      </c>
    </row>
    <row r="290" spans="2:10" x14ac:dyDescent="0.25">
      <c r="B290" s="176" t="s">
        <v>860</v>
      </c>
      <c r="C290" s="177" t="s">
        <v>861</v>
      </c>
      <c r="D290" s="178" t="s">
        <v>128</v>
      </c>
      <c r="E290" s="181">
        <f>G290*INDEX('Sector Output'!$M$6:$M$394,MATCH("_"&amp;'Commodity Output &amp; Imports'!$C290,'Sector Output'!$D$6:$D$394,0))/INDEX('Sector Output'!$L$6:$L$394,MATCH("_"&amp;'Commodity Output &amp; Imports'!$C290,'Sector Output'!$D$6:$D$394,0))</f>
        <v>109976.81779283294</v>
      </c>
      <c r="F290" s="181">
        <f>(I290+H290)*INDEX('Sector Output'!$M$6:$M$394,MATCH("_"&amp;'Commodity Output &amp; Imports'!$C290,'Sector Output'!$D$6:$D$394,0))/INDEX('Sector Output'!$L$6:$L$394,MATCH("_"&amp;'Commodity Output &amp; Imports'!$C290,'Sector Output'!$D$6:$D$394,0))</f>
        <v>5.2959529327865935</v>
      </c>
      <c r="G290" s="179">
        <v>103831</v>
      </c>
      <c r="H290" s="179">
        <v>5</v>
      </c>
      <c r="I290" s="191">
        <v>0</v>
      </c>
      <c r="J290" s="240">
        <f t="shared" si="4"/>
        <v>4.8152856427443282E-5</v>
      </c>
    </row>
    <row r="291" spans="2:10" x14ac:dyDescent="0.25">
      <c r="B291" s="176" t="s">
        <v>862</v>
      </c>
      <c r="C291" s="177">
        <v>492000</v>
      </c>
      <c r="D291" s="178" t="s">
        <v>128</v>
      </c>
      <c r="E291" s="181">
        <f>G291*INDEX('Sector Output'!$M$6:$M$394,MATCH("_"&amp;'Commodity Output &amp; Imports'!$C291,'Sector Output'!$D$6:$D$394,0))/INDEX('Sector Output'!$L$6:$L$394,MATCH("_"&amp;'Commodity Output &amp; Imports'!$C291,'Sector Output'!$D$6:$D$394,0))</f>
        <v>120339.08034599992</v>
      </c>
      <c r="F291" s="181">
        <f>(I291+H291)*INDEX('Sector Output'!$M$6:$M$394,MATCH("_"&amp;'Commodity Output &amp; Imports'!$C291,'Sector Output'!$D$6:$D$394,0))/INDEX('Sector Output'!$L$6:$L$394,MATCH("_"&amp;'Commodity Output &amp; Imports'!$C291,'Sector Output'!$D$6:$D$394,0))</f>
        <v>0</v>
      </c>
      <c r="G291" s="179">
        <v>83647</v>
      </c>
      <c r="H291" s="179">
        <v>-3545</v>
      </c>
      <c r="I291" s="191">
        <v>3545</v>
      </c>
      <c r="J291" s="240">
        <f t="shared" si="4"/>
        <v>0</v>
      </c>
    </row>
    <row r="292" spans="2:10" x14ac:dyDescent="0.25">
      <c r="B292" s="176" t="s">
        <v>863</v>
      </c>
      <c r="C292" s="177">
        <v>493000</v>
      </c>
      <c r="D292" s="178" t="s">
        <v>128</v>
      </c>
      <c r="E292" s="181">
        <f>G292*INDEX('Sector Output'!$M$6:$M$394,MATCH("_"&amp;'Commodity Output &amp; Imports'!$C292,'Sector Output'!$D$6:$D$394,0))/INDEX('Sector Output'!$L$6:$L$394,MATCH("_"&amp;'Commodity Output &amp; Imports'!$C292,'Sector Output'!$D$6:$D$394,0))</f>
        <v>75074.037303055957</v>
      </c>
      <c r="F292" s="181">
        <f>(I292+H292)*INDEX('Sector Output'!$M$6:$M$394,MATCH("_"&amp;'Commodity Output &amp; Imports'!$C292,'Sector Output'!$D$6:$D$394,0))/INDEX('Sector Output'!$L$6:$L$394,MATCH("_"&amp;'Commodity Output &amp; Imports'!$C292,'Sector Output'!$D$6:$D$394,0))</f>
        <v>0</v>
      </c>
      <c r="G292" s="179">
        <v>76802</v>
      </c>
      <c r="H292" s="179">
        <v>0</v>
      </c>
      <c r="I292" s="191">
        <v>0</v>
      </c>
      <c r="J292" s="240">
        <f t="shared" si="4"/>
        <v>0</v>
      </c>
    </row>
    <row r="293" spans="2:10" x14ac:dyDescent="0.25">
      <c r="B293" s="176" t="s">
        <v>864</v>
      </c>
      <c r="C293" s="177">
        <v>511110</v>
      </c>
      <c r="D293" s="178" t="s">
        <v>128</v>
      </c>
      <c r="E293" s="181">
        <f>G293*INDEX('Sector Output'!$M$6:$M$394,MATCH("_"&amp;'Commodity Output &amp; Imports'!$C293,'Sector Output'!$D$6:$D$394,0))/INDEX('Sector Output'!$L$6:$L$394,MATCH("_"&amp;'Commodity Output &amp; Imports'!$C293,'Sector Output'!$D$6:$D$394,0))</f>
        <v>11876.694672088846</v>
      </c>
      <c r="F293" s="181">
        <f>(I293+H293)*INDEX('Sector Output'!$M$6:$M$394,MATCH("_"&amp;'Commodity Output &amp; Imports'!$C293,'Sector Output'!$D$6:$D$394,0))/INDEX('Sector Output'!$L$6:$L$394,MATCH("_"&amp;'Commodity Output &amp; Imports'!$C293,'Sector Output'!$D$6:$D$394,0))</f>
        <v>120.62011023264455</v>
      </c>
      <c r="G293" s="179">
        <v>10831</v>
      </c>
      <c r="H293" s="179">
        <v>110</v>
      </c>
      <c r="I293" s="191">
        <v>0</v>
      </c>
      <c r="J293" s="240">
        <f t="shared" si="4"/>
        <v>1.0053925600950553E-2</v>
      </c>
    </row>
    <row r="294" spans="2:10" x14ac:dyDescent="0.25">
      <c r="B294" s="176" t="s">
        <v>865</v>
      </c>
      <c r="C294" s="177">
        <v>511120</v>
      </c>
      <c r="D294" s="178" t="s">
        <v>128</v>
      </c>
      <c r="E294" s="181">
        <f>G294*INDEX('Sector Output'!$M$6:$M$394,MATCH("_"&amp;'Commodity Output &amp; Imports'!$C294,'Sector Output'!$D$6:$D$394,0))/INDEX('Sector Output'!$L$6:$L$394,MATCH("_"&amp;'Commodity Output &amp; Imports'!$C294,'Sector Output'!$D$6:$D$394,0))</f>
        <v>22146.566319390451</v>
      </c>
      <c r="F294" s="181">
        <f>(I294+H294)*INDEX('Sector Output'!$M$6:$M$394,MATCH("_"&amp;'Commodity Output &amp; Imports'!$C294,'Sector Output'!$D$6:$D$394,0))/INDEX('Sector Output'!$L$6:$L$394,MATCH("_"&amp;'Commodity Output &amp; Imports'!$C294,'Sector Output'!$D$6:$D$394,0))</f>
        <v>356.73755248017414</v>
      </c>
      <c r="G294" s="179">
        <v>20735</v>
      </c>
      <c r="H294" s="179">
        <v>334</v>
      </c>
      <c r="I294" s="191">
        <v>0</v>
      </c>
      <c r="J294" s="240">
        <f t="shared" si="4"/>
        <v>1.5852674545540842E-2</v>
      </c>
    </row>
    <row r="295" spans="2:10" x14ac:dyDescent="0.25">
      <c r="B295" s="176" t="s">
        <v>866</v>
      </c>
      <c r="C295" s="177">
        <v>511130</v>
      </c>
      <c r="D295" s="178" t="s">
        <v>128</v>
      </c>
      <c r="E295" s="181">
        <f>G295*INDEX('Sector Output'!$M$6:$M$394,MATCH("_"&amp;'Commodity Output &amp; Imports'!$C295,'Sector Output'!$D$6:$D$394,0))/INDEX('Sector Output'!$L$6:$L$394,MATCH("_"&amp;'Commodity Output &amp; Imports'!$C295,'Sector Output'!$D$6:$D$394,0))</f>
        <v>40499.148662964268</v>
      </c>
      <c r="F295" s="181">
        <f>(I295+H295)*INDEX('Sector Output'!$M$6:$M$394,MATCH("_"&amp;'Commodity Output &amp; Imports'!$C295,'Sector Output'!$D$6:$D$394,0))/INDEX('Sector Output'!$L$6:$L$394,MATCH("_"&amp;'Commodity Output &amp; Imports'!$C295,'Sector Output'!$D$6:$D$394,0))</f>
        <v>2788.1123131413651</v>
      </c>
      <c r="G295" s="179">
        <v>34542</v>
      </c>
      <c r="H295" s="179">
        <v>2378</v>
      </c>
      <c r="I295" s="191">
        <v>0</v>
      </c>
      <c r="J295" s="240">
        <f t="shared" si="4"/>
        <v>6.440953412784399E-2</v>
      </c>
    </row>
    <row r="296" spans="2:10" x14ac:dyDescent="0.25">
      <c r="B296" s="176" t="s">
        <v>867</v>
      </c>
      <c r="C296" s="177" t="s">
        <v>868</v>
      </c>
      <c r="D296" s="178" t="s">
        <v>128</v>
      </c>
      <c r="E296" s="181">
        <f>G296*INDEX('Sector Output'!$M$6:$M$394,MATCH("_"&amp;'Commodity Output &amp; Imports'!$C296,'Sector Output'!$D$6:$D$394,0))/INDEX('Sector Output'!$L$6:$L$394,MATCH("_"&amp;'Commodity Output &amp; Imports'!$C296,'Sector Output'!$D$6:$D$394,0))</f>
        <v>12420.611310230957</v>
      </c>
      <c r="F296" s="181">
        <f>(I296+H296)*INDEX('Sector Output'!$M$6:$M$394,MATCH("_"&amp;'Commodity Output &amp; Imports'!$C296,'Sector Output'!$D$6:$D$394,0))/INDEX('Sector Output'!$L$6:$L$394,MATCH("_"&amp;'Commodity Output &amp; Imports'!$C296,'Sector Output'!$D$6:$D$394,0))</f>
        <v>626.30090812073377</v>
      </c>
      <c r="G296" s="179">
        <v>12137</v>
      </c>
      <c r="H296" s="179">
        <v>612</v>
      </c>
      <c r="I296" s="191">
        <v>0</v>
      </c>
      <c r="J296" s="240">
        <f t="shared" si="4"/>
        <v>4.8003765001176556E-2</v>
      </c>
    </row>
    <row r="297" spans="2:10" x14ac:dyDescent="0.25">
      <c r="B297" s="176" t="s">
        <v>869</v>
      </c>
      <c r="C297" s="177">
        <v>511200</v>
      </c>
      <c r="D297" s="178" t="s">
        <v>128</v>
      </c>
      <c r="E297" s="181">
        <f>G297*INDEX('Sector Output'!$M$6:$M$394,MATCH("_"&amp;'Commodity Output &amp; Imports'!$C297,'Sector Output'!$D$6:$D$394,0))/INDEX('Sector Output'!$L$6:$L$394,MATCH("_"&amp;'Commodity Output &amp; Imports'!$C297,'Sector Output'!$D$6:$D$394,0))</f>
        <v>129232.27641603682</v>
      </c>
      <c r="F297" s="181">
        <f>(I297+H297)*INDEX('Sector Output'!$M$6:$M$394,MATCH("_"&amp;'Commodity Output &amp; Imports'!$C297,'Sector Output'!$D$6:$D$394,0))/INDEX('Sector Output'!$L$6:$L$394,MATCH("_"&amp;'Commodity Output &amp; Imports'!$C297,'Sector Output'!$D$6:$D$394,0))</f>
        <v>1428.4239482527221</v>
      </c>
      <c r="G297" s="179">
        <v>130551</v>
      </c>
      <c r="H297" s="179">
        <v>1443</v>
      </c>
      <c r="I297" s="191">
        <v>0</v>
      </c>
      <c r="J297" s="240">
        <f t="shared" si="4"/>
        <v>1.0932315105232055E-2</v>
      </c>
    </row>
    <row r="298" spans="2:10" x14ac:dyDescent="0.25">
      <c r="B298" s="176" t="s">
        <v>870</v>
      </c>
      <c r="C298" s="177">
        <v>512100</v>
      </c>
      <c r="D298" s="178" t="s">
        <v>128</v>
      </c>
      <c r="E298" s="181">
        <f>G298*INDEX('Sector Output'!$M$6:$M$394,MATCH("_"&amp;'Commodity Output &amp; Imports'!$C298,'Sector Output'!$D$6:$D$394,0))/INDEX('Sector Output'!$L$6:$L$394,MATCH("_"&amp;'Commodity Output &amp; Imports'!$C298,'Sector Output'!$D$6:$D$394,0))</f>
        <v>122197.31211930049</v>
      </c>
      <c r="F298" s="181">
        <f>(I298+H298)*INDEX('Sector Output'!$M$6:$M$394,MATCH("_"&amp;'Commodity Output &amp; Imports'!$C298,'Sector Output'!$D$6:$D$394,0))/INDEX('Sector Output'!$L$6:$L$394,MATCH("_"&amp;'Commodity Output &amp; Imports'!$C298,'Sector Output'!$D$6:$D$394,0))</f>
        <v>3501.7005698211938</v>
      </c>
      <c r="G298" s="179">
        <v>113693</v>
      </c>
      <c r="H298" s="179">
        <v>3258</v>
      </c>
      <c r="I298" s="191">
        <v>0</v>
      </c>
      <c r="J298" s="240">
        <f t="shared" si="4"/>
        <v>2.7857820796743937E-2</v>
      </c>
    </row>
    <row r="299" spans="2:10" x14ac:dyDescent="0.25">
      <c r="B299" s="176" t="s">
        <v>871</v>
      </c>
      <c r="C299" s="177">
        <v>512200</v>
      </c>
      <c r="D299" s="178" t="s">
        <v>128</v>
      </c>
      <c r="E299" s="181">
        <f>G299*INDEX('Sector Output'!$M$6:$M$394,MATCH("_"&amp;'Commodity Output &amp; Imports'!$C299,'Sector Output'!$D$6:$D$394,0))/INDEX('Sector Output'!$L$6:$L$394,MATCH("_"&amp;'Commodity Output &amp; Imports'!$C299,'Sector Output'!$D$6:$D$394,0))</f>
        <v>18257.112873134327</v>
      </c>
      <c r="F299" s="181">
        <f>(I299+H299)*INDEX('Sector Output'!$M$6:$M$394,MATCH("_"&amp;'Commodity Output &amp; Imports'!$C299,'Sector Output'!$D$6:$D$394,0))/INDEX('Sector Output'!$L$6:$L$394,MATCH("_"&amp;'Commodity Output &amp; Imports'!$C299,'Sector Output'!$D$6:$D$394,0))</f>
        <v>1536.0943860244233</v>
      </c>
      <c r="G299" s="179">
        <v>21263</v>
      </c>
      <c r="H299" s="179">
        <v>1789</v>
      </c>
      <c r="I299" s="191">
        <v>0</v>
      </c>
      <c r="J299" s="240">
        <f t="shared" si="4"/>
        <v>7.7607149054312E-2</v>
      </c>
    </row>
    <row r="300" spans="2:10" x14ac:dyDescent="0.25">
      <c r="B300" s="176" t="s">
        <v>872</v>
      </c>
      <c r="C300" s="177">
        <v>515100</v>
      </c>
      <c r="D300" s="178" t="s">
        <v>128</v>
      </c>
      <c r="E300" s="181">
        <f>G300*INDEX('Sector Output'!$M$6:$M$394,MATCH("_"&amp;'Commodity Output &amp; Imports'!$C300,'Sector Output'!$D$6:$D$394,0))/INDEX('Sector Output'!$L$6:$L$394,MATCH("_"&amp;'Commodity Output &amp; Imports'!$C300,'Sector Output'!$D$6:$D$394,0))</f>
        <v>22374.519062302177</v>
      </c>
      <c r="F300" s="181">
        <f>(I300+H300)*INDEX('Sector Output'!$M$6:$M$394,MATCH("_"&amp;'Commodity Output &amp; Imports'!$C300,'Sector Output'!$D$6:$D$394,0))/INDEX('Sector Output'!$L$6:$L$394,MATCH("_"&amp;'Commodity Output &amp; Imports'!$C300,'Sector Output'!$D$6:$D$394,0))</f>
        <v>0</v>
      </c>
      <c r="G300" s="179">
        <v>20139</v>
      </c>
      <c r="H300" s="179">
        <v>0</v>
      </c>
      <c r="I300" s="191">
        <v>0</v>
      </c>
      <c r="J300" s="240">
        <f t="shared" si="4"/>
        <v>0</v>
      </c>
    </row>
    <row r="301" spans="2:10" x14ac:dyDescent="0.25">
      <c r="B301" s="176" t="s">
        <v>873</v>
      </c>
      <c r="C301" s="177">
        <v>515200</v>
      </c>
      <c r="D301" s="178" t="s">
        <v>128</v>
      </c>
      <c r="E301" s="181">
        <f>G301*INDEX('Sector Output'!$M$6:$M$394,MATCH("_"&amp;'Commodity Output &amp; Imports'!$C301,'Sector Output'!$D$6:$D$394,0))/INDEX('Sector Output'!$L$6:$L$394,MATCH("_"&amp;'Commodity Output &amp; Imports'!$C301,'Sector Output'!$D$6:$D$394,0))</f>
        <v>37858.547169222125</v>
      </c>
      <c r="F301" s="181">
        <f>(I301+H301)*INDEX('Sector Output'!$M$6:$M$394,MATCH("_"&amp;'Commodity Output &amp; Imports'!$C301,'Sector Output'!$D$6:$D$394,0))/INDEX('Sector Output'!$L$6:$L$394,MATCH("_"&amp;'Commodity Output &amp; Imports'!$C301,'Sector Output'!$D$6:$D$394,0))</f>
        <v>0</v>
      </c>
      <c r="G301" s="179">
        <v>33184</v>
      </c>
      <c r="H301" s="179">
        <v>0</v>
      </c>
      <c r="I301" s="191">
        <v>0</v>
      </c>
      <c r="J301" s="240">
        <f t="shared" si="4"/>
        <v>0</v>
      </c>
    </row>
    <row r="302" spans="2:10" x14ac:dyDescent="0.25">
      <c r="B302" s="176" t="s">
        <v>874</v>
      </c>
      <c r="C302" s="177">
        <v>517110</v>
      </c>
      <c r="D302" s="178" t="s">
        <v>128</v>
      </c>
      <c r="E302" s="181">
        <f>G302*INDEX('Sector Output'!$M$6:$M$394,MATCH("_"&amp;'Commodity Output &amp; Imports'!$C302,'Sector Output'!$D$6:$D$394,0))/INDEX('Sector Output'!$L$6:$L$394,MATCH("_"&amp;'Commodity Output &amp; Imports'!$C302,'Sector Output'!$D$6:$D$394,0))</f>
        <v>364491.92911807576</v>
      </c>
      <c r="F302" s="181">
        <f>(I302+H302)*INDEX('Sector Output'!$M$6:$M$394,MATCH("_"&amp;'Commodity Output &amp; Imports'!$C302,'Sector Output'!$D$6:$D$394,0))/INDEX('Sector Output'!$L$6:$L$394,MATCH("_"&amp;'Commodity Output &amp; Imports'!$C302,'Sector Output'!$D$6:$D$394,0))</f>
        <v>124.25209548104954</v>
      </c>
      <c r="G302" s="179">
        <v>343218</v>
      </c>
      <c r="H302" s="179">
        <v>117</v>
      </c>
      <c r="I302" s="191">
        <v>0</v>
      </c>
      <c r="J302" s="240">
        <f t="shared" si="4"/>
        <v>3.40775044781336E-4</v>
      </c>
    </row>
    <row r="303" spans="2:10" x14ac:dyDescent="0.25">
      <c r="B303" s="176" t="s">
        <v>875</v>
      </c>
      <c r="C303" s="177">
        <v>517210</v>
      </c>
      <c r="D303" s="178" t="s">
        <v>128</v>
      </c>
      <c r="E303" s="181">
        <f>G303*INDEX('Sector Output'!$M$6:$M$394,MATCH("_"&amp;'Commodity Output &amp; Imports'!$C303,'Sector Output'!$D$6:$D$394,0))/INDEX('Sector Output'!$L$6:$L$394,MATCH("_"&amp;'Commodity Output &amp; Imports'!$C303,'Sector Output'!$D$6:$D$394,0))</f>
        <v>110899.50703899444</v>
      </c>
      <c r="F303" s="181">
        <f>(I303+H303)*INDEX('Sector Output'!$M$6:$M$394,MATCH("_"&amp;'Commodity Output &amp; Imports'!$C303,'Sector Output'!$D$6:$D$394,0))/INDEX('Sector Output'!$L$6:$L$394,MATCH("_"&amp;'Commodity Output &amp; Imports'!$C303,'Sector Output'!$D$6:$D$394,0))</f>
        <v>0</v>
      </c>
      <c r="G303" s="179">
        <v>131880</v>
      </c>
      <c r="H303" s="179">
        <v>0</v>
      </c>
      <c r="I303" s="191">
        <v>0</v>
      </c>
      <c r="J303" s="240">
        <f t="shared" si="4"/>
        <v>0</v>
      </c>
    </row>
    <row r="304" spans="2:10" x14ac:dyDescent="0.25">
      <c r="B304" s="176" t="s">
        <v>876</v>
      </c>
      <c r="C304" s="177" t="s">
        <v>877</v>
      </c>
      <c r="D304" s="178" t="s">
        <v>128</v>
      </c>
      <c r="E304" s="181">
        <f>G304*INDEX('Sector Output'!$M$6:$M$394,MATCH("_"&amp;'Commodity Output &amp; Imports'!$C304,'Sector Output'!$D$6:$D$394,0))/INDEX('Sector Output'!$L$6:$L$394,MATCH("_"&amp;'Commodity Output &amp; Imports'!$C304,'Sector Output'!$D$6:$D$394,0))</f>
        <v>27264.347000457339</v>
      </c>
      <c r="F304" s="181">
        <f>(I304+H304)*INDEX('Sector Output'!$M$6:$M$394,MATCH("_"&amp;'Commodity Output &amp; Imports'!$C304,'Sector Output'!$D$6:$D$394,0))/INDEX('Sector Output'!$L$6:$L$394,MATCH("_"&amp;'Commodity Output &amp; Imports'!$C304,'Sector Output'!$D$6:$D$394,0))</f>
        <v>25.284096558032253</v>
      </c>
      <c r="G304" s="179">
        <v>26958</v>
      </c>
      <c r="H304" s="179">
        <v>25</v>
      </c>
      <c r="I304" s="191">
        <v>0</v>
      </c>
      <c r="J304" s="240">
        <f t="shared" si="4"/>
        <v>9.2650928362302193E-4</v>
      </c>
    </row>
    <row r="305" spans="2:10" x14ac:dyDescent="0.25">
      <c r="B305" s="176" t="s">
        <v>878</v>
      </c>
      <c r="C305" s="177">
        <v>518200</v>
      </c>
      <c r="D305" s="178" t="s">
        <v>128</v>
      </c>
      <c r="E305" s="181">
        <f>G305*INDEX('Sector Output'!$M$6:$M$394,MATCH("_"&amp;'Commodity Output &amp; Imports'!$C305,'Sector Output'!$D$6:$D$394,0))/INDEX('Sector Output'!$L$6:$L$394,MATCH("_"&amp;'Commodity Output &amp; Imports'!$C305,'Sector Output'!$D$6:$D$394,0))</f>
        <v>86446.192978029852</v>
      </c>
      <c r="F305" s="181">
        <f>(I305+H305)*INDEX('Sector Output'!$M$6:$M$394,MATCH("_"&amp;'Commodity Output &amp; Imports'!$C305,'Sector Output'!$D$6:$D$394,0))/INDEX('Sector Output'!$L$6:$L$394,MATCH("_"&amp;'Commodity Output &amp; Imports'!$C305,'Sector Output'!$D$6:$D$394,0))</f>
        <v>244.58981319823593</v>
      </c>
      <c r="G305" s="179">
        <v>84824</v>
      </c>
      <c r="H305" s="179">
        <v>240</v>
      </c>
      <c r="I305" s="191">
        <v>0</v>
      </c>
      <c r="J305" s="240">
        <f t="shared" si="4"/>
        <v>2.8214050597197404E-3</v>
      </c>
    </row>
    <row r="306" spans="2:10" x14ac:dyDescent="0.25">
      <c r="B306" s="176" t="s">
        <v>879</v>
      </c>
      <c r="C306" s="177" t="s">
        <v>880</v>
      </c>
      <c r="D306" s="178" t="s">
        <v>128</v>
      </c>
      <c r="E306" s="181">
        <f>G306*INDEX('Sector Output'!$M$6:$M$394,MATCH("_"&amp;'Commodity Output &amp; Imports'!$C306,'Sector Output'!$D$6:$D$394,0))/INDEX('Sector Output'!$L$6:$L$394,MATCH("_"&amp;'Commodity Output &amp; Imports'!$C306,'Sector Output'!$D$6:$D$394,0))</f>
        <v>9295.0045367915136</v>
      </c>
      <c r="F306" s="181">
        <f>(I306+H306)*INDEX('Sector Output'!$M$6:$M$394,MATCH("_"&amp;'Commodity Output &amp; Imports'!$C306,'Sector Output'!$D$6:$D$394,0))/INDEX('Sector Output'!$L$6:$L$394,MATCH("_"&amp;'Commodity Output &amp; Imports'!$C306,'Sector Output'!$D$6:$D$394,0))</f>
        <v>0</v>
      </c>
      <c r="G306" s="179">
        <v>8719</v>
      </c>
      <c r="H306" s="179">
        <v>0</v>
      </c>
      <c r="I306" s="191">
        <v>0</v>
      </c>
      <c r="J306" s="240">
        <f t="shared" si="4"/>
        <v>0</v>
      </c>
    </row>
    <row r="307" spans="2:10" x14ac:dyDescent="0.25">
      <c r="B307" s="176" t="s">
        <v>881</v>
      </c>
      <c r="C307" s="177">
        <v>519130</v>
      </c>
      <c r="D307" s="178" t="s">
        <v>128</v>
      </c>
      <c r="E307" s="181">
        <f>G307*INDEX('Sector Output'!$M$6:$M$394,MATCH("_"&amp;'Commodity Output &amp; Imports'!$C307,'Sector Output'!$D$6:$D$394,0))/INDEX('Sector Output'!$L$6:$L$394,MATCH("_"&amp;'Commodity Output &amp; Imports'!$C307,'Sector Output'!$D$6:$D$394,0))</f>
        <v>17682.470094140564</v>
      </c>
      <c r="F307" s="181">
        <f>(I307+H307)*INDEX('Sector Output'!$M$6:$M$394,MATCH("_"&amp;'Commodity Output &amp; Imports'!$C307,'Sector Output'!$D$6:$D$394,0))/INDEX('Sector Output'!$L$6:$L$394,MATCH("_"&amp;'Commodity Output &amp; Imports'!$C307,'Sector Output'!$D$6:$D$394,0))</f>
        <v>198.11158902775529</v>
      </c>
      <c r="G307" s="179">
        <v>17494</v>
      </c>
      <c r="H307" s="179">
        <v>196</v>
      </c>
      <c r="I307" s="191">
        <v>0</v>
      </c>
      <c r="J307" s="240">
        <f t="shared" si="4"/>
        <v>1.1079706048615039E-2</v>
      </c>
    </row>
    <row r="308" spans="2:10" x14ac:dyDescent="0.25">
      <c r="B308" s="176" t="s">
        <v>882</v>
      </c>
      <c r="C308" s="177" t="s">
        <v>883</v>
      </c>
      <c r="D308" s="178" t="s">
        <v>128</v>
      </c>
      <c r="E308" s="181">
        <f>G308*INDEX('Sector Output'!$M$6:$M$394,MATCH("_"&amp;'Commodity Output &amp; Imports'!$C308,'Sector Output'!$D$6:$D$394,0))/INDEX('Sector Output'!$L$6:$L$394,MATCH("_"&amp;'Commodity Output &amp; Imports'!$C308,'Sector Output'!$D$6:$D$394,0))</f>
        <v>454277.0899969727</v>
      </c>
      <c r="F308" s="181">
        <f>(I308+H308)*INDEX('Sector Output'!$M$6:$M$394,MATCH("_"&amp;'Commodity Output &amp; Imports'!$C308,'Sector Output'!$D$6:$D$394,0))/INDEX('Sector Output'!$L$6:$L$394,MATCH("_"&amp;'Commodity Output &amp; Imports'!$C308,'Sector Output'!$D$6:$D$394,0))</f>
        <v>66.267941011114473</v>
      </c>
      <c r="G308" s="179">
        <v>438730</v>
      </c>
      <c r="H308" s="179">
        <v>64</v>
      </c>
      <c r="I308" s="191">
        <v>0</v>
      </c>
      <c r="J308" s="240">
        <f t="shared" si="4"/>
        <v>1.4585431888312054E-4</v>
      </c>
    </row>
    <row r="309" spans="2:10" x14ac:dyDescent="0.25">
      <c r="B309" s="176" t="s">
        <v>884</v>
      </c>
      <c r="C309" s="177" t="s">
        <v>885</v>
      </c>
      <c r="D309" s="178" t="s">
        <v>128</v>
      </c>
      <c r="E309" s="181">
        <f>G309*INDEX('Sector Output'!$M$6:$M$394,MATCH("_"&amp;'Commodity Output &amp; Imports'!$C309,'Sector Output'!$D$6:$D$394,0))/INDEX('Sector Output'!$L$6:$L$394,MATCH("_"&amp;'Commodity Output &amp; Imports'!$C309,'Sector Output'!$D$6:$D$394,0))</f>
        <v>245622.17222172132</v>
      </c>
      <c r="F309" s="181">
        <f>(I309+H309)*INDEX('Sector Output'!$M$6:$M$394,MATCH("_"&amp;'Commodity Output &amp; Imports'!$C309,'Sector Output'!$D$6:$D$394,0))/INDEX('Sector Output'!$L$6:$L$394,MATCH("_"&amp;'Commodity Output &amp; Imports'!$C309,'Sector Output'!$D$6:$D$394,0))</f>
        <v>0</v>
      </c>
      <c r="G309" s="179">
        <v>219361</v>
      </c>
      <c r="H309" s="179">
        <v>0</v>
      </c>
      <c r="I309" s="191">
        <v>0</v>
      </c>
      <c r="J309" s="240">
        <f t="shared" si="4"/>
        <v>0</v>
      </c>
    </row>
    <row r="310" spans="2:10" x14ac:dyDescent="0.25">
      <c r="B310" s="176" t="s">
        <v>886</v>
      </c>
      <c r="C310" s="177" t="s">
        <v>887</v>
      </c>
      <c r="D310" s="178" t="s">
        <v>128</v>
      </c>
      <c r="E310" s="181">
        <f>G310*INDEX('Sector Output'!$M$6:$M$394,MATCH("_"&amp;'Commodity Output &amp; Imports'!$C310,'Sector Output'!$D$6:$D$394,0))/INDEX('Sector Output'!$L$6:$L$394,MATCH("_"&amp;'Commodity Output &amp; Imports'!$C310,'Sector Output'!$D$6:$D$394,0))</f>
        <v>223879.31480268133</v>
      </c>
      <c r="F310" s="181">
        <f>(I310+H310)*INDEX('Sector Output'!$M$6:$M$394,MATCH("_"&amp;'Commodity Output &amp; Imports'!$C310,'Sector Output'!$D$6:$D$394,0))/INDEX('Sector Output'!$L$6:$L$394,MATCH("_"&amp;'Commodity Output &amp; Imports'!$C310,'Sector Output'!$D$6:$D$394,0))</f>
        <v>0</v>
      </c>
      <c r="G310" s="179">
        <v>208007</v>
      </c>
      <c r="H310" s="179">
        <v>0</v>
      </c>
      <c r="I310" s="191">
        <v>0</v>
      </c>
      <c r="J310" s="240">
        <f t="shared" si="4"/>
        <v>0</v>
      </c>
    </row>
    <row r="311" spans="2:10" x14ac:dyDescent="0.25">
      <c r="B311" s="176" t="s">
        <v>888</v>
      </c>
      <c r="C311" s="177">
        <v>523900</v>
      </c>
      <c r="D311" s="178" t="s">
        <v>128</v>
      </c>
      <c r="E311" s="181">
        <f>G311*INDEX('Sector Output'!$M$6:$M$394,MATCH("_"&amp;'Commodity Output &amp; Imports'!$C311,'Sector Output'!$D$6:$D$394,0))/INDEX('Sector Output'!$L$6:$L$394,MATCH("_"&amp;'Commodity Output &amp; Imports'!$C311,'Sector Output'!$D$6:$D$394,0))</f>
        <v>379633.46874816943</v>
      </c>
      <c r="F311" s="181">
        <f>(I311+H311)*INDEX('Sector Output'!$M$6:$M$394,MATCH("_"&amp;'Commodity Output &amp; Imports'!$C311,'Sector Output'!$D$6:$D$394,0))/INDEX('Sector Output'!$L$6:$L$394,MATCH("_"&amp;'Commodity Output &amp; Imports'!$C311,'Sector Output'!$D$6:$D$394,0))</f>
        <v>0</v>
      </c>
      <c r="G311" s="179">
        <v>314382</v>
      </c>
      <c r="H311" s="179">
        <v>0</v>
      </c>
      <c r="I311" s="191">
        <v>0</v>
      </c>
      <c r="J311" s="240">
        <f t="shared" si="4"/>
        <v>0</v>
      </c>
    </row>
    <row r="312" spans="2:10" x14ac:dyDescent="0.25">
      <c r="B312" s="176" t="s">
        <v>889</v>
      </c>
      <c r="C312" s="177">
        <v>524100</v>
      </c>
      <c r="D312" s="178" t="s">
        <v>128</v>
      </c>
      <c r="E312" s="181">
        <f>G312*INDEX('Sector Output'!$M$6:$M$394,MATCH("_"&amp;'Commodity Output &amp; Imports'!$C312,'Sector Output'!$D$6:$D$394,0))/INDEX('Sector Output'!$L$6:$L$394,MATCH("_"&amp;'Commodity Output &amp; Imports'!$C312,'Sector Output'!$D$6:$D$394,0))</f>
        <v>560803.76836837654</v>
      </c>
      <c r="F312" s="181">
        <f>(I312+H312)*INDEX('Sector Output'!$M$6:$M$394,MATCH("_"&amp;'Commodity Output &amp; Imports'!$C312,'Sector Output'!$D$6:$D$394,0))/INDEX('Sector Output'!$L$6:$L$394,MATCH("_"&amp;'Commodity Output &amp; Imports'!$C312,'Sector Output'!$D$6:$D$394,0))</f>
        <v>51485.182190649939</v>
      </c>
      <c r="G312" s="179">
        <v>515881</v>
      </c>
      <c r="H312" s="179">
        <v>46900</v>
      </c>
      <c r="I312" s="191">
        <v>461</v>
      </c>
      <c r="J312" s="240">
        <f t="shared" si="4"/>
        <v>8.4086414010318841E-2</v>
      </c>
    </row>
    <row r="313" spans="2:10" x14ac:dyDescent="0.25">
      <c r="B313" s="176" t="s">
        <v>890</v>
      </c>
      <c r="C313" s="177">
        <v>524200</v>
      </c>
      <c r="D313" s="178" t="s">
        <v>128</v>
      </c>
      <c r="E313" s="181">
        <f>G313*INDEX('Sector Output'!$M$6:$M$394,MATCH("_"&amp;'Commodity Output &amp; Imports'!$C313,'Sector Output'!$D$6:$D$394,0))/INDEX('Sector Output'!$L$6:$L$394,MATCH("_"&amp;'Commodity Output &amp; Imports'!$C313,'Sector Output'!$D$6:$D$394,0))</f>
        <v>188497.47353017557</v>
      </c>
      <c r="F313" s="181">
        <f>(I313+H313)*INDEX('Sector Output'!$M$6:$M$394,MATCH("_"&amp;'Commodity Output &amp; Imports'!$C313,'Sector Output'!$D$6:$D$394,0))/INDEX('Sector Output'!$L$6:$L$394,MATCH("_"&amp;'Commodity Output &amp; Imports'!$C313,'Sector Output'!$D$6:$D$394,0))</f>
        <v>0</v>
      </c>
      <c r="G313" s="179">
        <v>185567</v>
      </c>
      <c r="H313" s="179">
        <v>0</v>
      </c>
      <c r="I313" s="191">
        <v>0</v>
      </c>
      <c r="J313" s="240">
        <f t="shared" si="4"/>
        <v>0</v>
      </c>
    </row>
    <row r="314" spans="2:10" x14ac:dyDescent="0.25">
      <c r="B314" s="176" t="s">
        <v>891</v>
      </c>
      <c r="C314" s="177">
        <v>525000</v>
      </c>
      <c r="D314" s="178" t="s">
        <v>128</v>
      </c>
      <c r="E314" s="181">
        <f>G314*INDEX('Sector Output'!$M$6:$M$394,MATCH("_"&amp;'Commodity Output &amp; Imports'!$C314,'Sector Output'!$D$6:$D$394,0))/INDEX('Sector Output'!$L$6:$L$394,MATCH("_"&amp;'Commodity Output &amp; Imports'!$C314,'Sector Output'!$D$6:$D$394,0))</f>
        <v>149925.29704028706</v>
      </c>
      <c r="F314" s="181">
        <f>(I314+H314)*INDEX('Sector Output'!$M$6:$M$394,MATCH("_"&amp;'Commodity Output &amp; Imports'!$C314,'Sector Output'!$D$6:$D$394,0))/INDEX('Sector Output'!$L$6:$L$394,MATCH("_"&amp;'Commodity Output &amp; Imports'!$C314,'Sector Output'!$D$6:$D$394,0))</f>
        <v>0</v>
      </c>
      <c r="G314" s="179">
        <v>136405</v>
      </c>
      <c r="H314" s="179">
        <v>0</v>
      </c>
      <c r="I314" s="191">
        <v>0</v>
      </c>
      <c r="J314" s="240">
        <f t="shared" si="4"/>
        <v>0</v>
      </c>
    </row>
    <row r="315" spans="2:10" x14ac:dyDescent="0.25">
      <c r="B315" s="176" t="s">
        <v>892</v>
      </c>
      <c r="C315" s="177" t="s">
        <v>893</v>
      </c>
      <c r="D315" s="178" t="s">
        <v>128</v>
      </c>
      <c r="E315" s="181">
        <f>G315*INDEX('Sector Output'!$M$6:$M$394,MATCH("_"&amp;'Commodity Output &amp; Imports'!$C315,'Sector Output'!$D$6:$D$394,0))/INDEX('Sector Output'!$L$6:$L$394,MATCH("_"&amp;'Commodity Output &amp; Imports'!$C315,'Sector Output'!$D$6:$D$394,0))</f>
        <v>1629503.4004799153</v>
      </c>
      <c r="F315" s="181">
        <f>(I315+H315)*INDEX('Sector Output'!$M$6:$M$394,MATCH("_"&amp;'Commodity Output &amp; Imports'!$C315,'Sector Output'!$D$6:$D$394,0))/INDEX('Sector Output'!$L$6:$L$394,MATCH("_"&amp;'Commodity Output &amp; Imports'!$C315,'Sector Output'!$D$6:$D$394,0))</f>
        <v>0</v>
      </c>
      <c r="G315" s="179">
        <v>1478793</v>
      </c>
      <c r="H315" s="179">
        <v>0</v>
      </c>
      <c r="I315" s="191">
        <v>0</v>
      </c>
      <c r="J315" s="240">
        <f t="shared" si="4"/>
        <v>0</v>
      </c>
    </row>
    <row r="316" spans="2:10" x14ac:dyDescent="0.25">
      <c r="B316" s="176" t="s">
        <v>894</v>
      </c>
      <c r="C316" s="177" t="s">
        <v>895</v>
      </c>
      <c r="D316" s="178" t="s">
        <v>128</v>
      </c>
      <c r="E316" s="181">
        <f>G316*INDEX('Sector Output'!$M$6:$M$394,MATCH("_"&amp;'Commodity Output &amp; Imports'!$C316,'Sector Output'!$D$6:$D$394,0))/INDEX('Sector Output'!$L$6:$L$394,MATCH("_"&amp;'Commodity Output &amp; Imports'!$C316,'Sector Output'!$D$6:$D$394,0))</f>
        <v>911065.70606178022</v>
      </c>
      <c r="F316" s="181">
        <f>(I316+H316)*INDEX('Sector Output'!$M$6:$M$394,MATCH("_"&amp;'Commodity Output &amp; Imports'!$C316,'Sector Output'!$D$6:$D$394,0))/INDEX('Sector Output'!$L$6:$L$394,MATCH("_"&amp;'Commodity Output &amp; Imports'!$C316,'Sector Output'!$D$6:$D$394,0))</f>
        <v>0</v>
      </c>
      <c r="G316" s="179">
        <v>894229</v>
      </c>
      <c r="H316" s="179">
        <v>0</v>
      </c>
      <c r="I316" s="191">
        <v>0</v>
      </c>
      <c r="J316" s="240">
        <f t="shared" si="4"/>
        <v>0</v>
      </c>
    </row>
    <row r="317" spans="2:10" x14ac:dyDescent="0.25">
      <c r="B317" s="176" t="s">
        <v>896</v>
      </c>
      <c r="C317" s="177">
        <v>532100</v>
      </c>
      <c r="D317" s="178" t="s">
        <v>128</v>
      </c>
      <c r="E317" s="181">
        <f>G317*INDEX('Sector Output'!$M$6:$M$394,MATCH("_"&amp;'Commodity Output &amp; Imports'!$C317,'Sector Output'!$D$6:$D$394,0))/INDEX('Sector Output'!$L$6:$L$394,MATCH("_"&amp;'Commodity Output &amp; Imports'!$C317,'Sector Output'!$D$6:$D$394,0))</f>
        <v>114037.21745893551</v>
      </c>
      <c r="F317" s="181">
        <f>(I317+H317)*INDEX('Sector Output'!$M$6:$M$394,MATCH("_"&amp;'Commodity Output &amp; Imports'!$C317,'Sector Output'!$D$6:$D$394,0))/INDEX('Sector Output'!$L$6:$L$394,MATCH("_"&amp;'Commodity Output &amp; Imports'!$C317,'Sector Output'!$D$6:$D$394,0))</f>
        <v>0</v>
      </c>
      <c r="G317" s="179">
        <v>100187</v>
      </c>
      <c r="H317" s="179">
        <v>0</v>
      </c>
      <c r="I317" s="191">
        <v>0</v>
      </c>
      <c r="J317" s="240">
        <f t="shared" si="4"/>
        <v>0</v>
      </c>
    </row>
    <row r="318" spans="2:10" x14ac:dyDescent="0.25">
      <c r="B318" s="176" t="s">
        <v>897</v>
      </c>
      <c r="C318" s="177" t="s">
        <v>898</v>
      </c>
      <c r="D318" s="178" t="s">
        <v>128</v>
      </c>
      <c r="E318" s="181">
        <f>G318*INDEX('Sector Output'!$M$6:$M$394,MATCH("_"&amp;'Commodity Output &amp; Imports'!$C318,'Sector Output'!$D$6:$D$394,0))/INDEX('Sector Output'!$L$6:$L$394,MATCH("_"&amp;'Commodity Output &amp; Imports'!$C318,'Sector Output'!$D$6:$D$394,0))</f>
        <v>41739.59130088034</v>
      </c>
      <c r="F318" s="181">
        <f>(I318+H318)*INDEX('Sector Output'!$M$6:$M$394,MATCH("_"&amp;'Commodity Output &amp; Imports'!$C318,'Sector Output'!$D$6:$D$394,0))/INDEX('Sector Output'!$L$6:$L$394,MATCH("_"&amp;'Commodity Output &amp; Imports'!$C318,'Sector Output'!$D$6:$D$394,0))</f>
        <v>0</v>
      </c>
      <c r="G318" s="179">
        <v>39696</v>
      </c>
      <c r="H318" s="179">
        <v>0</v>
      </c>
      <c r="I318" s="191">
        <v>0</v>
      </c>
      <c r="J318" s="240">
        <f t="shared" si="4"/>
        <v>0</v>
      </c>
    </row>
    <row r="319" spans="2:10" x14ac:dyDescent="0.25">
      <c r="B319" s="176" t="s">
        <v>899</v>
      </c>
      <c r="C319" s="177">
        <v>532400</v>
      </c>
      <c r="D319" s="178" t="s">
        <v>128</v>
      </c>
      <c r="E319" s="181">
        <f>G319*INDEX('Sector Output'!$M$6:$M$394,MATCH("_"&amp;'Commodity Output &amp; Imports'!$C319,'Sector Output'!$D$6:$D$394,0))/INDEX('Sector Output'!$L$6:$L$394,MATCH("_"&amp;'Commodity Output &amp; Imports'!$C319,'Sector Output'!$D$6:$D$394,0))</f>
        <v>74829.431221207473</v>
      </c>
      <c r="F319" s="181">
        <f>(I319+H319)*INDEX('Sector Output'!$M$6:$M$394,MATCH("_"&amp;'Commodity Output &amp; Imports'!$C319,'Sector Output'!$D$6:$D$394,0))/INDEX('Sector Output'!$L$6:$L$394,MATCH("_"&amp;'Commodity Output &amp; Imports'!$C319,'Sector Output'!$D$6:$D$394,0))</f>
        <v>0</v>
      </c>
      <c r="G319" s="179">
        <v>70755</v>
      </c>
      <c r="H319" s="179">
        <v>0</v>
      </c>
      <c r="I319" s="191">
        <v>0</v>
      </c>
      <c r="J319" s="240">
        <f t="shared" si="4"/>
        <v>0</v>
      </c>
    </row>
    <row r="320" spans="2:10" x14ac:dyDescent="0.25">
      <c r="B320" s="176" t="s">
        <v>900</v>
      </c>
      <c r="C320" s="177">
        <v>533000</v>
      </c>
      <c r="D320" s="178" t="s">
        <v>128</v>
      </c>
      <c r="E320" s="181">
        <f>G320*INDEX('Sector Output'!$M$6:$M$394,MATCH("_"&amp;'Commodity Output &amp; Imports'!$C320,'Sector Output'!$D$6:$D$394,0))/INDEX('Sector Output'!$L$6:$L$394,MATCH("_"&amp;'Commodity Output &amp; Imports'!$C320,'Sector Output'!$D$6:$D$394,0))</f>
        <v>149653.11364241666</v>
      </c>
      <c r="F320" s="181">
        <f>(I320+H320)*INDEX('Sector Output'!$M$6:$M$394,MATCH("_"&amp;'Commodity Output &amp; Imports'!$C320,'Sector Output'!$D$6:$D$394,0))/INDEX('Sector Output'!$L$6:$L$394,MATCH("_"&amp;'Commodity Output &amp; Imports'!$C320,'Sector Output'!$D$6:$D$394,0))</f>
        <v>0</v>
      </c>
      <c r="G320" s="179">
        <v>135599</v>
      </c>
      <c r="H320" s="179">
        <v>0</v>
      </c>
      <c r="I320" s="191">
        <v>0</v>
      </c>
      <c r="J320" s="240">
        <f t="shared" si="4"/>
        <v>0</v>
      </c>
    </row>
    <row r="321" spans="2:10" x14ac:dyDescent="0.25">
      <c r="B321" s="176" t="s">
        <v>901</v>
      </c>
      <c r="C321" s="177">
        <v>541100</v>
      </c>
      <c r="D321" s="178" t="s">
        <v>128</v>
      </c>
      <c r="E321" s="181">
        <f>G321*INDEX('Sector Output'!$M$6:$M$394,MATCH("_"&amp;'Commodity Output &amp; Imports'!$C321,'Sector Output'!$D$6:$D$394,0))/INDEX('Sector Output'!$L$6:$L$394,MATCH("_"&amp;'Commodity Output &amp; Imports'!$C321,'Sector Output'!$D$6:$D$394,0))</f>
        <v>345441.39034505817</v>
      </c>
      <c r="F321" s="181">
        <f>(I321+H321)*INDEX('Sector Output'!$M$6:$M$394,MATCH("_"&amp;'Commodity Output &amp; Imports'!$C321,'Sector Output'!$D$6:$D$394,0))/INDEX('Sector Output'!$L$6:$L$394,MATCH("_"&amp;'Commodity Output &amp; Imports'!$C321,'Sector Output'!$D$6:$D$394,0))</f>
        <v>2321.4374392779164</v>
      </c>
      <c r="G321" s="179">
        <v>288384</v>
      </c>
      <c r="H321" s="179">
        <v>1938</v>
      </c>
      <c r="I321" s="191">
        <v>0</v>
      </c>
      <c r="J321" s="240">
        <f t="shared" si="4"/>
        <v>6.6753466840267003E-3</v>
      </c>
    </row>
    <row r="322" spans="2:10" x14ac:dyDescent="0.25">
      <c r="B322" s="176" t="s">
        <v>902</v>
      </c>
      <c r="C322" s="177">
        <v>541511</v>
      </c>
      <c r="D322" s="178" t="s">
        <v>128</v>
      </c>
      <c r="E322" s="181">
        <f>G322*INDEX('Sector Output'!$M$6:$M$394,MATCH("_"&amp;'Commodity Output &amp; Imports'!$C322,'Sector Output'!$D$6:$D$394,0))/INDEX('Sector Output'!$L$6:$L$394,MATCH("_"&amp;'Commodity Output &amp; Imports'!$C322,'Sector Output'!$D$6:$D$394,0))</f>
        <v>205857.74690951797</v>
      </c>
      <c r="F322" s="181">
        <f>(I322+H322)*INDEX('Sector Output'!$M$6:$M$394,MATCH("_"&amp;'Commodity Output &amp; Imports'!$C322,'Sector Output'!$D$6:$D$394,0))/INDEX('Sector Output'!$L$6:$L$394,MATCH("_"&amp;'Commodity Output &amp; Imports'!$C322,'Sector Output'!$D$6:$D$394,0))</f>
        <v>4910.6170839618917</v>
      </c>
      <c r="G322" s="179">
        <v>198873</v>
      </c>
      <c r="H322" s="179">
        <v>4744</v>
      </c>
      <c r="I322" s="191">
        <v>0</v>
      </c>
      <c r="J322" s="240">
        <f t="shared" si="4"/>
        <v>2.3298644022846815E-2</v>
      </c>
    </row>
    <row r="323" spans="2:10" x14ac:dyDescent="0.25">
      <c r="B323" s="176" t="s">
        <v>903</v>
      </c>
      <c r="C323" s="177">
        <v>541512</v>
      </c>
      <c r="D323" s="178" t="s">
        <v>128</v>
      </c>
      <c r="E323" s="181">
        <f>G323*INDEX('Sector Output'!$M$6:$M$394,MATCH("_"&amp;'Commodity Output &amp; Imports'!$C323,'Sector Output'!$D$6:$D$394,0))/INDEX('Sector Output'!$L$6:$L$394,MATCH("_"&amp;'Commodity Output &amp; Imports'!$C323,'Sector Output'!$D$6:$D$394,0))</f>
        <v>94254.917182905017</v>
      </c>
      <c r="F323" s="181">
        <f>(I323+H323)*INDEX('Sector Output'!$M$6:$M$394,MATCH("_"&amp;'Commodity Output &amp; Imports'!$C323,'Sector Output'!$D$6:$D$394,0))/INDEX('Sector Output'!$L$6:$L$394,MATCH("_"&amp;'Commodity Output &amp; Imports'!$C323,'Sector Output'!$D$6:$D$394,0))</f>
        <v>7417.8201772558696</v>
      </c>
      <c r="G323" s="179">
        <v>91538</v>
      </c>
      <c r="H323" s="179">
        <v>7204</v>
      </c>
      <c r="I323" s="191">
        <v>0</v>
      </c>
      <c r="J323" s="240">
        <f t="shared" si="4"/>
        <v>7.2957809240242255E-2</v>
      </c>
    </row>
    <row r="324" spans="2:10" x14ac:dyDescent="0.25">
      <c r="B324" s="176" t="s">
        <v>904</v>
      </c>
      <c r="C324" s="177" t="s">
        <v>905</v>
      </c>
      <c r="D324" s="178" t="s">
        <v>128</v>
      </c>
      <c r="E324" s="181">
        <f>G324*INDEX('Sector Output'!$M$6:$M$394,MATCH("_"&amp;'Commodity Output &amp; Imports'!$C324,'Sector Output'!$D$6:$D$394,0))/INDEX('Sector Output'!$L$6:$L$394,MATCH("_"&amp;'Commodity Output &amp; Imports'!$C324,'Sector Output'!$D$6:$D$394,0))</f>
        <v>46655.004007661708</v>
      </c>
      <c r="F324" s="181">
        <f>(I324+H324)*INDEX('Sector Output'!$M$6:$M$394,MATCH("_"&amp;'Commodity Output &amp; Imports'!$C324,'Sector Output'!$D$6:$D$394,0))/INDEX('Sector Output'!$L$6:$L$394,MATCH("_"&amp;'Commodity Output &amp; Imports'!$C324,'Sector Output'!$D$6:$D$394,0))</f>
        <v>1962.042384951623</v>
      </c>
      <c r="G324" s="179">
        <v>49341</v>
      </c>
      <c r="H324" s="179">
        <v>2075</v>
      </c>
      <c r="I324" s="191">
        <v>0</v>
      </c>
      <c r="J324" s="240">
        <f t="shared" si="4"/>
        <v>4.0357087288003732E-2</v>
      </c>
    </row>
    <row r="325" spans="2:10" x14ac:dyDescent="0.25">
      <c r="B325" s="176" t="s">
        <v>906</v>
      </c>
      <c r="C325" s="177">
        <v>541200</v>
      </c>
      <c r="D325" s="178" t="s">
        <v>128</v>
      </c>
      <c r="E325" s="181">
        <f>G325*INDEX('Sector Output'!$M$6:$M$394,MATCH("_"&amp;'Commodity Output &amp; Imports'!$C325,'Sector Output'!$D$6:$D$394,0))/INDEX('Sector Output'!$L$6:$L$394,MATCH("_"&amp;'Commodity Output &amp; Imports'!$C325,'Sector Output'!$D$6:$D$394,0))</f>
        <v>134182.62602627257</v>
      </c>
      <c r="F325" s="181">
        <f>(I325+H325)*INDEX('Sector Output'!$M$6:$M$394,MATCH("_"&amp;'Commodity Output &amp; Imports'!$C325,'Sector Output'!$D$6:$D$394,0))/INDEX('Sector Output'!$L$6:$L$394,MATCH("_"&amp;'Commodity Output &amp; Imports'!$C325,'Sector Output'!$D$6:$D$394,0))</f>
        <v>2002.2908456486043</v>
      </c>
      <c r="G325" s="179">
        <v>128936</v>
      </c>
      <c r="H325" s="179">
        <v>1924</v>
      </c>
      <c r="I325" s="191">
        <v>0</v>
      </c>
      <c r="J325" s="240">
        <f t="shared" si="4"/>
        <v>1.470273574812777E-2</v>
      </c>
    </row>
    <row r="326" spans="2:10" x14ac:dyDescent="0.25">
      <c r="B326" s="176" t="s">
        <v>907</v>
      </c>
      <c r="C326" s="177">
        <v>541300</v>
      </c>
      <c r="D326" s="178" t="s">
        <v>128</v>
      </c>
      <c r="E326" s="181">
        <f>G326*INDEX('Sector Output'!$M$6:$M$394,MATCH("_"&amp;'Commodity Output &amp; Imports'!$C326,'Sector Output'!$D$6:$D$394,0))/INDEX('Sector Output'!$L$6:$L$394,MATCH("_"&amp;'Commodity Output &amp; Imports'!$C326,'Sector Output'!$D$6:$D$394,0))</f>
        <v>292934.09824778402</v>
      </c>
      <c r="F326" s="181">
        <f>(I326+H326)*INDEX('Sector Output'!$M$6:$M$394,MATCH("_"&amp;'Commodity Output &amp; Imports'!$C326,'Sector Output'!$D$6:$D$394,0))/INDEX('Sector Output'!$L$6:$L$394,MATCH("_"&amp;'Commodity Output &amp; Imports'!$C326,'Sector Output'!$D$6:$D$394,0))</f>
        <v>11691.970583384869</v>
      </c>
      <c r="G326" s="179">
        <v>270862</v>
      </c>
      <c r="H326" s="179">
        <v>10811</v>
      </c>
      <c r="I326" s="191">
        <v>0</v>
      </c>
      <c r="J326" s="240">
        <f t="shared" si="4"/>
        <v>3.8381385507308116E-2</v>
      </c>
    </row>
    <row r="327" spans="2:10" x14ac:dyDescent="0.25">
      <c r="B327" s="176" t="s">
        <v>908</v>
      </c>
      <c r="C327" s="177">
        <v>541400</v>
      </c>
      <c r="D327" s="178" t="s">
        <v>128</v>
      </c>
      <c r="E327" s="181">
        <f>G327*INDEX('Sector Output'!$M$6:$M$394,MATCH("_"&amp;'Commodity Output &amp; Imports'!$C327,'Sector Output'!$D$6:$D$394,0))/INDEX('Sector Output'!$L$6:$L$394,MATCH("_"&amp;'Commodity Output &amp; Imports'!$C327,'Sector Output'!$D$6:$D$394,0))</f>
        <v>31377.254672617866</v>
      </c>
      <c r="F327" s="181">
        <f>(I327+H327)*INDEX('Sector Output'!$M$6:$M$394,MATCH("_"&amp;'Commodity Output &amp; Imports'!$C327,'Sector Output'!$D$6:$D$394,0))/INDEX('Sector Output'!$L$6:$L$394,MATCH("_"&amp;'Commodity Output &amp; Imports'!$C327,'Sector Output'!$D$6:$D$394,0))</f>
        <v>166.98304307974337</v>
      </c>
      <c r="G327" s="179">
        <v>30253</v>
      </c>
      <c r="H327" s="179">
        <v>161</v>
      </c>
      <c r="I327" s="191">
        <v>0</v>
      </c>
      <c r="J327" s="240">
        <f t="shared" ref="J327:J390" si="5">F327/SUM(E327:F327)</f>
        <v>5.2936147826658769E-3</v>
      </c>
    </row>
    <row r="328" spans="2:10" x14ac:dyDescent="0.25">
      <c r="B328" s="176" t="s">
        <v>909</v>
      </c>
      <c r="C328" s="177">
        <v>541610</v>
      </c>
      <c r="D328" s="178" t="s">
        <v>128</v>
      </c>
      <c r="E328" s="181">
        <f>G328*INDEX('Sector Output'!$M$6:$M$394,MATCH("_"&amp;'Commodity Output &amp; Imports'!$C328,'Sector Output'!$D$6:$D$394,0))/INDEX('Sector Output'!$L$6:$L$394,MATCH("_"&amp;'Commodity Output &amp; Imports'!$C328,'Sector Output'!$D$6:$D$394,0))</f>
        <v>151802.74500275642</v>
      </c>
      <c r="F328" s="181">
        <f>(I328+H328)*INDEX('Sector Output'!$M$6:$M$394,MATCH("_"&amp;'Commodity Output &amp; Imports'!$C328,'Sector Output'!$D$6:$D$394,0))/INDEX('Sector Output'!$L$6:$L$394,MATCH("_"&amp;'Commodity Output &amp; Imports'!$C328,'Sector Output'!$D$6:$D$394,0))</f>
        <v>18656.579231067644</v>
      </c>
      <c r="G328" s="179">
        <v>142986</v>
      </c>
      <c r="H328" s="179">
        <v>17573</v>
      </c>
      <c r="I328" s="191">
        <v>0</v>
      </c>
      <c r="J328" s="240">
        <f t="shared" si="5"/>
        <v>0.10944886303477225</v>
      </c>
    </row>
    <row r="329" spans="2:10" x14ac:dyDescent="0.25">
      <c r="B329" s="176" t="s">
        <v>910</v>
      </c>
      <c r="C329" s="177" t="s">
        <v>911</v>
      </c>
      <c r="D329" s="178" t="s">
        <v>128</v>
      </c>
      <c r="E329" s="181">
        <f>G329*INDEX('Sector Output'!$M$6:$M$394,MATCH("_"&amp;'Commodity Output &amp; Imports'!$C329,'Sector Output'!$D$6:$D$394,0))/INDEX('Sector Output'!$L$6:$L$394,MATCH("_"&amp;'Commodity Output &amp; Imports'!$C329,'Sector Output'!$D$6:$D$394,0))</f>
        <v>34252.11785592985</v>
      </c>
      <c r="F329" s="181">
        <f>(I329+H329)*INDEX('Sector Output'!$M$6:$M$394,MATCH("_"&amp;'Commodity Output &amp; Imports'!$C329,'Sector Output'!$D$6:$D$394,0))/INDEX('Sector Output'!$L$6:$L$394,MATCH("_"&amp;'Commodity Output &amp; Imports'!$C329,'Sector Output'!$D$6:$D$394,0))</f>
        <v>0</v>
      </c>
      <c r="G329" s="179">
        <v>31957</v>
      </c>
      <c r="H329" s="179">
        <v>0</v>
      </c>
      <c r="I329" s="191">
        <v>0</v>
      </c>
      <c r="J329" s="240">
        <f t="shared" si="5"/>
        <v>0</v>
      </c>
    </row>
    <row r="330" spans="2:10" x14ac:dyDescent="0.25">
      <c r="B330" s="176" t="s">
        <v>912</v>
      </c>
      <c r="C330" s="177">
        <v>541700</v>
      </c>
      <c r="D330" s="178" t="s">
        <v>128</v>
      </c>
      <c r="E330" s="181">
        <f>G330*INDEX('Sector Output'!$M$6:$M$394,MATCH("_"&amp;'Commodity Output &amp; Imports'!$C330,'Sector Output'!$D$6:$D$394,0))/INDEX('Sector Output'!$L$6:$L$394,MATCH("_"&amp;'Commodity Output &amp; Imports'!$C330,'Sector Output'!$D$6:$D$394,0))</f>
        <v>434117.20984027901</v>
      </c>
      <c r="F330" s="181">
        <f>(I330+H330)*INDEX('Sector Output'!$M$6:$M$394,MATCH("_"&amp;'Commodity Output &amp; Imports'!$C330,'Sector Output'!$D$6:$D$394,0))/INDEX('Sector Output'!$L$6:$L$394,MATCH("_"&amp;'Commodity Output &amp; Imports'!$C330,'Sector Output'!$D$6:$D$394,0))</f>
        <v>12866.674754706974</v>
      </c>
      <c r="G330" s="179">
        <v>389052</v>
      </c>
      <c r="H330" s="179">
        <v>11531</v>
      </c>
      <c r="I330" s="191">
        <v>0</v>
      </c>
      <c r="J330" s="240">
        <f t="shared" si="5"/>
        <v>2.8785545068063297E-2</v>
      </c>
    </row>
    <row r="331" spans="2:10" x14ac:dyDescent="0.25">
      <c r="B331" s="176" t="s">
        <v>913</v>
      </c>
      <c r="C331" s="177">
        <v>541800</v>
      </c>
      <c r="D331" s="178" t="s">
        <v>128</v>
      </c>
      <c r="E331" s="181">
        <f>G331*INDEX('Sector Output'!$M$6:$M$394,MATCH("_"&amp;'Commodity Output &amp; Imports'!$C331,'Sector Output'!$D$6:$D$394,0))/INDEX('Sector Output'!$L$6:$L$394,MATCH("_"&amp;'Commodity Output &amp; Imports'!$C331,'Sector Output'!$D$6:$D$394,0))</f>
        <v>350143.16921705694</v>
      </c>
      <c r="F331" s="181">
        <f>(I331+H331)*INDEX('Sector Output'!$M$6:$M$394,MATCH("_"&amp;'Commodity Output &amp; Imports'!$C331,'Sector Output'!$D$6:$D$394,0))/INDEX('Sector Output'!$L$6:$L$394,MATCH("_"&amp;'Commodity Output &amp; Imports'!$C331,'Sector Output'!$D$6:$D$394,0))</f>
        <v>5024.4091573697597</v>
      </c>
      <c r="G331" s="179">
        <v>338407</v>
      </c>
      <c r="H331" s="179">
        <v>4856</v>
      </c>
      <c r="I331" s="191">
        <v>0</v>
      </c>
      <c r="J331" s="240">
        <f t="shared" si="5"/>
        <v>1.4146587310604404E-2</v>
      </c>
    </row>
    <row r="332" spans="2:10" x14ac:dyDescent="0.25">
      <c r="B332" s="176" t="s">
        <v>914</v>
      </c>
      <c r="C332" s="177" t="s">
        <v>915</v>
      </c>
      <c r="D332" s="178" t="s">
        <v>128</v>
      </c>
      <c r="E332" s="181">
        <f>G332*INDEX('Sector Output'!$M$6:$M$394,MATCH("_"&amp;'Commodity Output &amp; Imports'!$C332,'Sector Output'!$D$6:$D$394,0))/INDEX('Sector Output'!$L$6:$L$394,MATCH("_"&amp;'Commodity Output &amp; Imports'!$C332,'Sector Output'!$D$6:$D$394,0))</f>
        <v>72309.330286727389</v>
      </c>
      <c r="F332" s="181">
        <f>(I332+H332)*INDEX('Sector Output'!$M$6:$M$394,MATCH("_"&amp;'Commodity Output &amp; Imports'!$C332,'Sector Output'!$D$6:$D$394,0))/INDEX('Sector Output'!$L$6:$L$394,MATCH("_"&amp;'Commodity Output &amp; Imports'!$C332,'Sector Output'!$D$6:$D$394,0))</f>
        <v>658.69619530883824</v>
      </c>
      <c r="G332" s="179">
        <v>64329</v>
      </c>
      <c r="H332" s="179">
        <v>586</v>
      </c>
      <c r="I332" s="191">
        <v>0</v>
      </c>
      <c r="J332" s="240">
        <f t="shared" si="5"/>
        <v>9.0271894015250733E-3</v>
      </c>
    </row>
    <row r="333" spans="2:10" x14ac:dyDescent="0.25">
      <c r="B333" s="176" t="s">
        <v>916</v>
      </c>
      <c r="C333" s="177">
        <v>541920</v>
      </c>
      <c r="D333" s="178" t="s">
        <v>128</v>
      </c>
      <c r="E333" s="181">
        <f>G333*INDEX('Sector Output'!$M$6:$M$394,MATCH("_"&amp;'Commodity Output &amp; Imports'!$C333,'Sector Output'!$D$6:$D$394,0))/INDEX('Sector Output'!$L$6:$L$394,MATCH("_"&amp;'Commodity Output &amp; Imports'!$C333,'Sector Output'!$D$6:$D$394,0))</f>
        <v>13208.486956521738</v>
      </c>
      <c r="F333" s="181">
        <f>(I333+H333)*INDEX('Sector Output'!$M$6:$M$394,MATCH("_"&amp;'Commodity Output &amp; Imports'!$C333,'Sector Output'!$D$6:$D$394,0))/INDEX('Sector Output'!$L$6:$L$394,MATCH("_"&amp;'Commodity Output &amp; Imports'!$C333,'Sector Output'!$D$6:$D$394,0))</f>
        <v>22.260869565217391</v>
      </c>
      <c r="G333" s="179">
        <v>11867</v>
      </c>
      <c r="H333" s="179">
        <v>20</v>
      </c>
      <c r="I333" s="191">
        <v>0</v>
      </c>
      <c r="J333" s="240">
        <f t="shared" si="5"/>
        <v>1.6825103053756205E-3</v>
      </c>
    </row>
    <row r="334" spans="2:10" x14ac:dyDescent="0.25">
      <c r="B334" s="176" t="s">
        <v>917</v>
      </c>
      <c r="C334" s="177">
        <v>541940</v>
      </c>
      <c r="D334" s="178" t="s">
        <v>128</v>
      </c>
      <c r="E334" s="181">
        <f>G334*INDEX('Sector Output'!$M$6:$M$394,MATCH("_"&amp;'Commodity Output &amp; Imports'!$C334,'Sector Output'!$D$6:$D$394,0))/INDEX('Sector Output'!$L$6:$L$394,MATCH("_"&amp;'Commodity Output &amp; Imports'!$C334,'Sector Output'!$D$6:$D$394,0))</f>
        <v>28292.276740294139</v>
      </c>
      <c r="F334" s="181">
        <f>(I334+H334)*INDEX('Sector Output'!$M$6:$M$394,MATCH("_"&amp;'Commodity Output &amp; Imports'!$C334,'Sector Output'!$D$6:$D$394,0))/INDEX('Sector Output'!$L$6:$L$394,MATCH("_"&amp;'Commodity Output &amp; Imports'!$C334,'Sector Output'!$D$6:$D$394,0))</f>
        <v>0</v>
      </c>
      <c r="G334" s="179">
        <v>22462</v>
      </c>
      <c r="H334" s="179">
        <v>0</v>
      </c>
      <c r="I334" s="191">
        <v>0</v>
      </c>
      <c r="J334" s="240">
        <f t="shared" si="5"/>
        <v>0</v>
      </c>
    </row>
    <row r="335" spans="2:10" x14ac:dyDescent="0.25">
      <c r="B335" s="176" t="s">
        <v>918</v>
      </c>
      <c r="C335" s="177">
        <v>550000</v>
      </c>
      <c r="D335" s="178" t="s">
        <v>128</v>
      </c>
      <c r="E335" s="181">
        <f>G335*INDEX('Sector Output'!$M$6:$M$394,MATCH("_"&amp;'Commodity Output &amp; Imports'!$C335,'Sector Output'!$D$6:$D$394,0))/INDEX('Sector Output'!$L$6:$L$394,MATCH("_"&amp;'Commodity Output &amp; Imports'!$C335,'Sector Output'!$D$6:$D$394,0))</f>
        <v>451087.26536431164</v>
      </c>
      <c r="F335" s="181">
        <f>(I335+H335)*INDEX('Sector Output'!$M$6:$M$394,MATCH("_"&amp;'Commodity Output &amp; Imports'!$C335,'Sector Output'!$D$6:$D$394,0))/INDEX('Sector Output'!$L$6:$L$394,MATCH("_"&amp;'Commodity Output &amp; Imports'!$C335,'Sector Output'!$D$6:$D$394,0))</f>
        <v>0</v>
      </c>
      <c r="G335" s="179">
        <v>420440</v>
      </c>
      <c r="H335" s="179">
        <v>0</v>
      </c>
      <c r="I335" s="191">
        <v>0</v>
      </c>
      <c r="J335" s="240">
        <f t="shared" si="5"/>
        <v>0</v>
      </c>
    </row>
    <row r="336" spans="2:10" x14ac:dyDescent="0.25">
      <c r="B336" s="176" t="s">
        <v>919</v>
      </c>
      <c r="C336" s="177">
        <v>561100</v>
      </c>
      <c r="D336" s="178" t="s">
        <v>128</v>
      </c>
      <c r="E336" s="181">
        <f>G336*INDEX('Sector Output'!$M$6:$M$394,MATCH("_"&amp;'Commodity Output &amp; Imports'!$C336,'Sector Output'!$D$6:$D$394,0))/INDEX('Sector Output'!$L$6:$L$394,MATCH("_"&amp;'Commodity Output &amp; Imports'!$C336,'Sector Output'!$D$6:$D$394,0))</f>
        <v>44578.191679704738</v>
      </c>
      <c r="F336" s="181">
        <f>(I336+H336)*INDEX('Sector Output'!$M$6:$M$394,MATCH("_"&amp;'Commodity Output &amp; Imports'!$C336,'Sector Output'!$D$6:$D$394,0))/INDEX('Sector Output'!$L$6:$L$394,MATCH("_"&amp;'Commodity Output &amp; Imports'!$C336,'Sector Output'!$D$6:$D$394,0))</f>
        <v>0</v>
      </c>
      <c r="G336" s="179">
        <v>43192</v>
      </c>
      <c r="H336" s="179">
        <v>0</v>
      </c>
      <c r="I336" s="191">
        <v>0</v>
      </c>
      <c r="J336" s="240">
        <f t="shared" si="5"/>
        <v>0</v>
      </c>
    </row>
    <row r="337" spans="2:10" x14ac:dyDescent="0.25">
      <c r="B337" s="176" t="s">
        <v>920</v>
      </c>
      <c r="C337" s="177">
        <v>561200</v>
      </c>
      <c r="D337" s="178" t="s">
        <v>128</v>
      </c>
      <c r="E337" s="181">
        <f>G337*INDEX('Sector Output'!$M$6:$M$394,MATCH("_"&amp;'Commodity Output &amp; Imports'!$C337,'Sector Output'!$D$6:$D$394,0))/INDEX('Sector Output'!$L$6:$L$394,MATCH("_"&amp;'Commodity Output &amp; Imports'!$C337,'Sector Output'!$D$6:$D$394,0))</f>
        <v>29244.314349789947</v>
      </c>
      <c r="F337" s="181">
        <f>(I337+H337)*INDEX('Sector Output'!$M$6:$M$394,MATCH("_"&amp;'Commodity Output &amp; Imports'!$C337,'Sector Output'!$D$6:$D$394,0))/INDEX('Sector Output'!$L$6:$L$394,MATCH("_"&amp;'Commodity Output &amp; Imports'!$C337,'Sector Output'!$D$6:$D$394,0))</f>
        <v>0</v>
      </c>
      <c r="G337" s="179">
        <v>27178</v>
      </c>
      <c r="H337" s="179">
        <v>0</v>
      </c>
      <c r="I337" s="191">
        <v>0</v>
      </c>
      <c r="J337" s="240">
        <f t="shared" si="5"/>
        <v>0</v>
      </c>
    </row>
    <row r="338" spans="2:10" x14ac:dyDescent="0.25">
      <c r="B338" s="176" t="s">
        <v>921</v>
      </c>
      <c r="C338" s="177">
        <v>561300</v>
      </c>
      <c r="D338" s="178" t="s">
        <v>128</v>
      </c>
      <c r="E338" s="181">
        <f>G338*INDEX('Sector Output'!$M$6:$M$394,MATCH("_"&amp;'Commodity Output &amp; Imports'!$C338,'Sector Output'!$D$6:$D$394,0))/INDEX('Sector Output'!$L$6:$L$394,MATCH("_"&amp;'Commodity Output &amp; Imports'!$C338,'Sector Output'!$D$6:$D$394,0))</f>
        <v>185424.39604733462</v>
      </c>
      <c r="F338" s="181">
        <f>(I338+H338)*INDEX('Sector Output'!$M$6:$M$394,MATCH("_"&amp;'Commodity Output &amp; Imports'!$C338,'Sector Output'!$D$6:$D$394,0))/INDEX('Sector Output'!$L$6:$L$394,MATCH("_"&amp;'Commodity Output &amp; Imports'!$C338,'Sector Output'!$D$6:$D$394,0))</f>
        <v>1079.0265674275227</v>
      </c>
      <c r="G338" s="179">
        <v>177515</v>
      </c>
      <c r="H338" s="179">
        <v>1033</v>
      </c>
      <c r="I338" s="191">
        <v>0</v>
      </c>
      <c r="J338" s="240">
        <f t="shared" si="5"/>
        <v>5.7855590653493744E-3</v>
      </c>
    </row>
    <row r="339" spans="2:10" x14ac:dyDescent="0.25">
      <c r="B339" s="176" t="s">
        <v>922</v>
      </c>
      <c r="C339" s="177">
        <v>561400</v>
      </c>
      <c r="D339" s="178" t="s">
        <v>128</v>
      </c>
      <c r="E339" s="181">
        <f>G339*INDEX('Sector Output'!$M$6:$M$394,MATCH("_"&amp;'Commodity Output &amp; Imports'!$C339,'Sector Output'!$D$6:$D$394,0))/INDEX('Sector Output'!$L$6:$L$394,MATCH("_"&amp;'Commodity Output &amp; Imports'!$C339,'Sector Output'!$D$6:$D$394,0))</f>
        <v>78379.204892496258</v>
      </c>
      <c r="F339" s="181">
        <f>(I339+H339)*INDEX('Sector Output'!$M$6:$M$394,MATCH("_"&amp;'Commodity Output &amp; Imports'!$C339,'Sector Output'!$D$6:$D$394,0))/INDEX('Sector Output'!$L$6:$L$394,MATCH("_"&amp;'Commodity Output &amp; Imports'!$C339,'Sector Output'!$D$6:$D$394,0))</f>
        <v>111.52144950706102</v>
      </c>
      <c r="G339" s="179">
        <v>73093</v>
      </c>
      <c r="H339" s="179">
        <v>104</v>
      </c>
      <c r="I339" s="191">
        <v>0</v>
      </c>
      <c r="J339" s="240">
        <f t="shared" si="5"/>
        <v>1.4208232577837892E-3</v>
      </c>
    </row>
    <row r="340" spans="2:10" x14ac:dyDescent="0.25">
      <c r="B340" s="176" t="s">
        <v>923</v>
      </c>
      <c r="C340" s="177">
        <v>561500</v>
      </c>
      <c r="D340" s="178" t="s">
        <v>128</v>
      </c>
      <c r="E340" s="181">
        <f>G340*INDEX('Sector Output'!$M$6:$M$394,MATCH("_"&amp;'Commodity Output &amp; Imports'!$C340,'Sector Output'!$D$6:$D$394,0))/INDEX('Sector Output'!$L$6:$L$394,MATCH("_"&amp;'Commodity Output &amp; Imports'!$C340,'Sector Output'!$D$6:$D$394,0))</f>
        <v>41612.47625691264</v>
      </c>
      <c r="F340" s="181">
        <f>(I340+H340)*INDEX('Sector Output'!$M$6:$M$394,MATCH("_"&amp;'Commodity Output &amp; Imports'!$C340,'Sector Output'!$D$6:$D$394,0))/INDEX('Sector Output'!$L$6:$L$394,MATCH("_"&amp;'Commodity Output &amp; Imports'!$C340,'Sector Output'!$D$6:$D$394,0))</f>
        <v>0</v>
      </c>
      <c r="G340" s="179">
        <v>39836</v>
      </c>
      <c r="H340" s="179">
        <v>0</v>
      </c>
      <c r="I340" s="191">
        <v>0</v>
      </c>
      <c r="J340" s="240">
        <f t="shared" si="5"/>
        <v>0</v>
      </c>
    </row>
    <row r="341" spans="2:10" x14ac:dyDescent="0.25">
      <c r="B341" s="176" t="s">
        <v>924</v>
      </c>
      <c r="C341" s="177">
        <v>561600</v>
      </c>
      <c r="D341" s="178" t="s">
        <v>128</v>
      </c>
      <c r="E341" s="181">
        <f>G341*INDEX('Sector Output'!$M$6:$M$394,MATCH("_"&amp;'Commodity Output &amp; Imports'!$C341,'Sector Output'!$D$6:$D$394,0))/INDEX('Sector Output'!$L$6:$L$394,MATCH("_"&amp;'Commodity Output &amp; Imports'!$C341,'Sector Output'!$D$6:$D$394,0))</f>
        <v>50465.501479858343</v>
      </c>
      <c r="F341" s="181">
        <f>(I341+H341)*INDEX('Sector Output'!$M$6:$M$394,MATCH("_"&amp;'Commodity Output &amp; Imports'!$C341,'Sector Output'!$D$6:$D$394,0))/INDEX('Sector Output'!$L$6:$L$394,MATCH("_"&amp;'Commodity Output &amp; Imports'!$C341,'Sector Output'!$D$6:$D$394,0))</f>
        <v>88.940919900719663</v>
      </c>
      <c r="G341" s="179">
        <v>47662</v>
      </c>
      <c r="H341" s="179">
        <v>84</v>
      </c>
      <c r="I341" s="191">
        <v>0</v>
      </c>
      <c r="J341" s="240">
        <f t="shared" si="5"/>
        <v>1.7593096803920746E-3</v>
      </c>
    </row>
    <row r="342" spans="2:10" x14ac:dyDescent="0.25">
      <c r="B342" s="176" t="s">
        <v>925</v>
      </c>
      <c r="C342" s="177">
        <v>561700</v>
      </c>
      <c r="D342" s="178" t="s">
        <v>128</v>
      </c>
      <c r="E342" s="181">
        <f>G342*INDEX('Sector Output'!$M$6:$M$394,MATCH("_"&amp;'Commodity Output &amp; Imports'!$C342,'Sector Output'!$D$6:$D$394,0))/INDEX('Sector Output'!$L$6:$L$394,MATCH("_"&amp;'Commodity Output &amp; Imports'!$C342,'Sector Output'!$D$6:$D$394,0))</f>
        <v>149674.09704512014</v>
      </c>
      <c r="F342" s="181">
        <f>(I342+H342)*INDEX('Sector Output'!$M$6:$M$394,MATCH("_"&amp;'Commodity Output &amp; Imports'!$C342,'Sector Output'!$D$6:$D$394,0))/INDEX('Sector Output'!$L$6:$L$394,MATCH("_"&amp;'Commodity Output &amp; Imports'!$C342,'Sector Output'!$D$6:$D$394,0))</f>
        <v>0</v>
      </c>
      <c r="G342" s="179">
        <v>141114</v>
      </c>
      <c r="H342" s="179">
        <v>0</v>
      </c>
      <c r="I342" s="191">
        <v>0</v>
      </c>
      <c r="J342" s="240">
        <f t="shared" si="5"/>
        <v>0</v>
      </c>
    </row>
    <row r="343" spans="2:10" x14ac:dyDescent="0.25">
      <c r="B343" s="176" t="s">
        <v>926</v>
      </c>
      <c r="C343" s="177">
        <v>561900</v>
      </c>
      <c r="D343" s="178" t="s">
        <v>128</v>
      </c>
      <c r="E343" s="181">
        <f>G343*INDEX('Sector Output'!$M$6:$M$394,MATCH("_"&amp;'Commodity Output &amp; Imports'!$C343,'Sector Output'!$D$6:$D$394,0))/INDEX('Sector Output'!$L$6:$L$394,MATCH("_"&amp;'Commodity Output &amp; Imports'!$C343,'Sector Output'!$D$6:$D$394,0))</f>
        <v>40666.483105306797</v>
      </c>
      <c r="F343" s="181">
        <f>(I343+H343)*INDEX('Sector Output'!$M$6:$M$394,MATCH("_"&amp;'Commodity Output &amp; Imports'!$C343,'Sector Output'!$D$6:$D$394,0))/INDEX('Sector Output'!$L$6:$L$394,MATCH("_"&amp;'Commodity Output &amp; Imports'!$C343,'Sector Output'!$D$6:$D$394,0))</f>
        <v>0</v>
      </c>
      <c r="G343" s="179">
        <v>37262</v>
      </c>
      <c r="H343" s="179">
        <v>0</v>
      </c>
      <c r="I343" s="191">
        <v>0</v>
      </c>
      <c r="J343" s="240">
        <f t="shared" si="5"/>
        <v>0</v>
      </c>
    </row>
    <row r="344" spans="2:10" x14ac:dyDescent="0.25">
      <c r="B344" s="176" t="s">
        <v>927</v>
      </c>
      <c r="C344" s="177">
        <v>562000</v>
      </c>
      <c r="D344" s="178" t="s">
        <v>128</v>
      </c>
      <c r="E344" s="181">
        <f>G344*INDEX('Sector Output'!$M$6:$M$394,MATCH("_"&amp;'Commodity Output &amp; Imports'!$C344,'Sector Output'!$D$6:$D$394,0))/INDEX('Sector Output'!$L$6:$L$394,MATCH("_"&amp;'Commodity Output &amp; Imports'!$C344,'Sector Output'!$D$6:$D$394,0))</f>
        <v>101222.37325621674</v>
      </c>
      <c r="F344" s="181">
        <f>(I344+H344)*INDEX('Sector Output'!$M$6:$M$394,MATCH("_"&amp;'Commodity Output &amp; Imports'!$C344,'Sector Output'!$D$6:$D$394,0))/INDEX('Sector Output'!$L$6:$L$394,MATCH("_"&amp;'Commodity Output &amp; Imports'!$C344,'Sector Output'!$D$6:$D$394,0))</f>
        <v>151.75768104380322</v>
      </c>
      <c r="G344" s="179">
        <v>88711</v>
      </c>
      <c r="H344" s="179">
        <v>133</v>
      </c>
      <c r="I344" s="191">
        <v>0</v>
      </c>
      <c r="J344" s="240">
        <f t="shared" si="5"/>
        <v>1.4970059880239522E-3</v>
      </c>
    </row>
    <row r="345" spans="2:10" x14ac:dyDescent="0.25">
      <c r="B345" s="176" t="s">
        <v>928</v>
      </c>
      <c r="C345" s="177">
        <v>611100</v>
      </c>
      <c r="D345" s="178" t="s">
        <v>128</v>
      </c>
      <c r="E345" s="181">
        <f>G345*INDEX('Sector Output'!$M$6:$M$394,MATCH("_"&amp;'Commodity Output &amp; Imports'!$C345,'Sector Output'!$D$6:$D$394,0))/INDEX('Sector Output'!$L$6:$L$394,MATCH("_"&amp;'Commodity Output &amp; Imports'!$C345,'Sector Output'!$D$6:$D$394,0))</f>
        <v>43911.536755990179</v>
      </c>
      <c r="F345" s="181">
        <f>(I345+H345)*INDEX('Sector Output'!$M$6:$M$394,MATCH("_"&amp;'Commodity Output &amp; Imports'!$C345,'Sector Output'!$D$6:$D$394,0))/INDEX('Sector Output'!$L$6:$L$394,MATCH("_"&amp;'Commodity Output &amp; Imports'!$C345,'Sector Output'!$D$6:$D$394,0))</f>
        <v>0</v>
      </c>
      <c r="G345" s="179">
        <v>38699</v>
      </c>
      <c r="H345" s="179">
        <v>0</v>
      </c>
      <c r="I345" s="191">
        <v>0</v>
      </c>
      <c r="J345" s="240">
        <f t="shared" si="5"/>
        <v>0</v>
      </c>
    </row>
    <row r="346" spans="2:10" x14ac:dyDescent="0.25">
      <c r="B346" s="176" t="s">
        <v>929</v>
      </c>
      <c r="C346" s="177" t="s">
        <v>930</v>
      </c>
      <c r="D346" s="178" t="s">
        <v>128</v>
      </c>
      <c r="E346" s="181">
        <f>G346*INDEX('Sector Output'!$M$6:$M$394,MATCH("_"&amp;'Commodity Output &amp; Imports'!$C346,'Sector Output'!$D$6:$D$394,0))/INDEX('Sector Output'!$L$6:$L$394,MATCH("_"&amp;'Commodity Output &amp; Imports'!$C346,'Sector Output'!$D$6:$D$394,0))</f>
        <v>199080.38621767962</v>
      </c>
      <c r="F346" s="181">
        <f>(I346+H346)*INDEX('Sector Output'!$M$6:$M$394,MATCH("_"&amp;'Commodity Output &amp; Imports'!$C346,'Sector Output'!$D$6:$D$394,0))/INDEX('Sector Output'!$L$6:$L$394,MATCH("_"&amp;'Commodity Output &amp; Imports'!$C346,'Sector Output'!$D$6:$D$394,0))</f>
        <v>861.16344862323706</v>
      </c>
      <c r="G346" s="179">
        <v>171995</v>
      </c>
      <c r="H346" s="179">
        <v>744</v>
      </c>
      <c r="I346" s="191">
        <v>0</v>
      </c>
      <c r="J346" s="240">
        <f t="shared" si="5"/>
        <v>4.3070759932615109E-3</v>
      </c>
    </row>
    <row r="347" spans="2:10" x14ac:dyDescent="0.25">
      <c r="B347" s="176" t="s">
        <v>931</v>
      </c>
      <c r="C347" s="177" t="s">
        <v>932</v>
      </c>
      <c r="D347" s="178" t="s">
        <v>128</v>
      </c>
      <c r="E347" s="181">
        <f>G347*INDEX('Sector Output'!$M$6:$M$394,MATCH("_"&amp;'Commodity Output &amp; Imports'!$C347,'Sector Output'!$D$6:$D$394,0))/INDEX('Sector Output'!$L$6:$L$394,MATCH("_"&amp;'Commodity Output &amp; Imports'!$C347,'Sector Output'!$D$6:$D$394,0))</f>
        <v>72577.619767316603</v>
      </c>
      <c r="F347" s="181">
        <f>(I347+H347)*INDEX('Sector Output'!$M$6:$M$394,MATCH("_"&amp;'Commodity Output &amp; Imports'!$C347,'Sector Output'!$D$6:$D$394,0))/INDEX('Sector Output'!$L$6:$L$394,MATCH("_"&amp;'Commodity Output &amp; Imports'!$C347,'Sector Output'!$D$6:$D$394,0))</f>
        <v>0</v>
      </c>
      <c r="G347" s="179">
        <v>58869</v>
      </c>
      <c r="H347" s="179">
        <v>0</v>
      </c>
      <c r="I347" s="191">
        <v>0</v>
      </c>
      <c r="J347" s="240">
        <f t="shared" si="5"/>
        <v>0</v>
      </c>
    </row>
    <row r="348" spans="2:10" x14ac:dyDescent="0.25">
      <c r="B348" s="176" t="s">
        <v>933</v>
      </c>
      <c r="C348" s="177">
        <v>621100</v>
      </c>
      <c r="D348" s="178" t="s">
        <v>128</v>
      </c>
      <c r="E348" s="181">
        <f>G348*INDEX('Sector Output'!$M$6:$M$394,MATCH("_"&amp;'Commodity Output &amp; Imports'!$C348,'Sector Output'!$D$6:$D$394,0))/INDEX('Sector Output'!$L$6:$L$394,MATCH("_"&amp;'Commodity Output &amp; Imports'!$C348,'Sector Output'!$D$6:$D$394,0))</f>
        <v>378558.74527472298</v>
      </c>
      <c r="F348" s="181">
        <f>(I348+H348)*INDEX('Sector Output'!$M$6:$M$394,MATCH("_"&amp;'Commodity Output &amp; Imports'!$C348,'Sector Output'!$D$6:$D$394,0))/INDEX('Sector Output'!$L$6:$L$394,MATCH("_"&amp;'Commodity Output &amp; Imports'!$C348,'Sector Output'!$D$6:$D$394,0))</f>
        <v>0</v>
      </c>
      <c r="G348" s="179">
        <v>347043</v>
      </c>
      <c r="H348" s="179">
        <v>0</v>
      </c>
      <c r="I348" s="191">
        <v>0</v>
      </c>
      <c r="J348" s="240">
        <f t="shared" si="5"/>
        <v>0</v>
      </c>
    </row>
    <row r="349" spans="2:10" x14ac:dyDescent="0.25">
      <c r="B349" s="176" t="s">
        <v>934</v>
      </c>
      <c r="C349" s="177">
        <v>621200</v>
      </c>
      <c r="D349" s="178" t="s">
        <v>128</v>
      </c>
      <c r="E349" s="181">
        <f>G349*INDEX('Sector Output'!$M$6:$M$394,MATCH("_"&amp;'Commodity Output &amp; Imports'!$C349,'Sector Output'!$D$6:$D$394,0))/INDEX('Sector Output'!$L$6:$L$394,MATCH("_"&amp;'Commodity Output &amp; Imports'!$C349,'Sector Output'!$D$6:$D$394,0))</f>
        <v>116824.86194878013</v>
      </c>
      <c r="F349" s="181">
        <f>(I349+H349)*INDEX('Sector Output'!$M$6:$M$394,MATCH("_"&amp;'Commodity Output &amp; Imports'!$C349,'Sector Output'!$D$6:$D$394,0))/INDEX('Sector Output'!$L$6:$L$394,MATCH("_"&amp;'Commodity Output &amp; Imports'!$C349,'Sector Output'!$D$6:$D$394,0))</f>
        <v>0</v>
      </c>
      <c r="G349" s="179">
        <v>97088</v>
      </c>
      <c r="H349" s="179">
        <v>0</v>
      </c>
      <c r="I349" s="191">
        <v>0</v>
      </c>
      <c r="J349" s="240">
        <f t="shared" si="5"/>
        <v>0</v>
      </c>
    </row>
    <row r="350" spans="2:10" x14ac:dyDescent="0.25">
      <c r="B350" s="176" t="s">
        <v>935</v>
      </c>
      <c r="C350" s="177">
        <v>621300</v>
      </c>
      <c r="D350" s="178" t="s">
        <v>128</v>
      </c>
      <c r="E350" s="181">
        <f>G350*INDEX('Sector Output'!$M$6:$M$394,MATCH("_"&amp;'Commodity Output &amp; Imports'!$C350,'Sector Output'!$D$6:$D$394,0))/INDEX('Sector Output'!$L$6:$L$394,MATCH("_"&amp;'Commodity Output &amp; Imports'!$C350,'Sector Output'!$D$6:$D$394,0))</f>
        <v>69151.008945033871</v>
      </c>
      <c r="F350" s="181">
        <f>(I350+H350)*INDEX('Sector Output'!$M$6:$M$394,MATCH("_"&amp;'Commodity Output &amp; Imports'!$C350,'Sector Output'!$D$6:$D$394,0))/INDEX('Sector Output'!$L$6:$L$394,MATCH("_"&amp;'Commodity Output &amp; Imports'!$C350,'Sector Output'!$D$6:$D$394,0))</f>
        <v>0</v>
      </c>
      <c r="G350" s="179">
        <v>61808</v>
      </c>
      <c r="H350" s="179">
        <v>0</v>
      </c>
      <c r="I350" s="191">
        <v>0</v>
      </c>
      <c r="J350" s="240">
        <f t="shared" si="5"/>
        <v>0</v>
      </c>
    </row>
    <row r="351" spans="2:10" x14ac:dyDescent="0.25">
      <c r="B351" s="176" t="s">
        <v>936</v>
      </c>
      <c r="C351" s="177">
        <v>621400</v>
      </c>
      <c r="D351" s="178" t="s">
        <v>128</v>
      </c>
      <c r="E351" s="181">
        <f>G351*INDEX('Sector Output'!$M$6:$M$394,MATCH("_"&amp;'Commodity Output &amp; Imports'!$C351,'Sector Output'!$D$6:$D$394,0))/INDEX('Sector Output'!$L$6:$L$394,MATCH("_"&amp;'Commodity Output &amp; Imports'!$C351,'Sector Output'!$D$6:$D$394,0))</f>
        <v>90111.947566487957</v>
      </c>
      <c r="F351" s="181">
        <f>(I351+H351)*INDEX('Sector Output'!$M$6:$M$394,MATCH("_"&amp;'Commodity Output &amp; Imports'!$C351,'Sector Output'!$D$6:$D$394,0))/INDEX('Sector Output'!$L$6:$L$394,MATCH("_"&amp;'Commodity Output &amp; Imports'!$C351,'Sector Output'!$D$6:$D$394,0))</f>
        <v>0</v>
      </c>
      <c r="G351" s="179">
        <v>79916</v>
      </c>
      <c r="H351" s="179">
        <v>0</v>
      </c>
      <c r="I351" s="191">
        <v>0</v>
      </c>
      <c r="J351" s="240">
        <f t="shared" si="5"/>
        <v>0</v>
      </c>
    </row>
    <row r="352" spans="2:10" x14ac:dyDescent="0.25">
      <c r="B352" s="176" t="s">
        <v>937</v>
      </c>
      <c r="C352" s="177">
        <v>621500</v>
      </c>
      <c r="D352" s="178" t="s">
        <v>128</v>
      </c>
      <c r="E352" s="181">
        <f>G352*INDEX('Sector Output'!$M$6:$M$394,MATCH("_"&amp;'Commodity Output &amp; Imports'!$C352,'Sector Output'!$D$6:$D$394,0))/INDEX('Sector Output'!$L$6:$L$394,MATCH("_"&amp;'Commodity Output &amp; Imports'!$C352,'Sector Output'!$D$6:$D$394,0))</f>
        <v>37097.073388537101</v>
      </c>
      <c r="F352" s="181">
        <f>(I352+H352)*INDEX('Sector Output'!$M$6:$M$394,MATCH("_"&amp;'Commodity Output &amp; Imports'!$C352,'Sector Output'!$D$6:$D$394,0))/INDEX('Sector Output'!$L$6:$L$394,MATCH("_"&amp;'Commodity Output &amp; Imports'!$C352,'Sector Output'!$D$6:$D$394,0))</f>
        <v>0</v>
      </c>
      <c r="G352" s="179">
        <v>37303</v>
      </c>
      <c r="H352" s="179">
        <v>0</v>
      </c>
      <c r="I352" s="191">
        <v>0</v>
      </c>
      <c r="J352" s="240">
        <f t="shared" si="5"/>
        <v>0</v>
      </c>
    </row>
    <row r="353" spans="2:10" x14ac:dyDescent="0.25">
      <c r="B353" s="176" t="s">
        <v>938</v>
      </c>
      <c r="C353" s="177">
        <v>621600</v>
      </c>
      <c r="D353" s="178" t="s">
        <v>128</v>
      </c>
      <c r="E353" s="181">
        <f>G353*INDEX('Sector Output'!$M$6:$M$394,MATCH("_"&amp;'Commodity Output &amp; Imports'!$C353,'Sector Output'!$D$6:$D$394,0))/INDEX('Sector Output'!$L$6:$L$394,MATCH("_"&amp;'Commodity Output &amp; Imports'!$C353,'Sector Output'!$D$6:$D$394,0))</f>
        <v>69059.941041109516</v>
      </c>
      <c r="F353" s="181">
        <f>(I353+H353)*INDEX('Sector Output'!$M$6:$M$394,MATCH("_"&amp;'Commodity Output &amp; Imports'!$C353,'Sector Output'!$D$6:$D$394,0))/INDEX('Sector Output'!$L$6:$L$394,MATCH("_"&amp;'Commodity Output &amp; Imports'!$C353,'Sector Output'!$D$6:$D$394,0))</f>
        <v>0</v>
      </c>
      <c r="G353" s="179">
        <v>64891</v>
      </c>
      <c r="H353" s="179">
        <v>0</v>
      </c>
      <c r="I353" s="191">
        <v>0</v>
      </c>
      <c r="J353" s="240">
        <f t="shared" si="5"/>
        <v>0</v>
      </c>
    </row>
    <row r="354" spans="2:10" x14ac:dyDescent="0.25">
      <c r="B354" s="176" t="s">
        <v>939</v>
      </c>
      <c r="C354" s="177">
        <v>621900</v>
      </c>
      <c r="D354" s="178" t="s">
        <v>128</v>
      </c>
      <c r="E354" s="181">
        <f>G354*INDEX('Sector Output'!$M$6:$M$394,MATCH("_"&amp;'Commodity Output &amp; Imports'!$C354,'Sector Output'!$D$6:$D$394,0))/INDEX('Sector Output'!$L$6:$L$394,MATCH("_"&amp;'Commodity Output &amp; Imports'!$C354,'Sector Output'!$D$6:$D$394,0))</f>
        <v>39844.715791693023</v>
      </c>
      <c r="F354" s="181">
        <f>(I354+H354)*INDEX('Sector Output'!$M$6:$M$394,MATCH("_"&amp;'Commodity Output &amp; Imports'!$C354,'Sector Output'!$D$6:$D$394,0))/INDEX('Sector Output'!$L$6:$L$394,MATCH("_"&amp;'Commodity Output &amp; Imports'!$C354,'Sector Output'!$D$6:$D$394,0))</f>
        <v>0</v>
      </c>
      <c r="G354" s="179">
        <v>35365</v>
      </c>
      <c r="H354" s="179">
        <v>0</v>
      </c>
      <c r="I354" s="191">
        <v>0</v>
      </c>
      <c r="J354" s="240">
        <f t="shared" si="5"/>
        <v>0</v>
      </c>
    </row>
    <row r="355" spans="2:10" x14ac:dyDescent="0.25">
      <c r="B355" s="176" t="s">
        <v>940</v>
      </c>
      <c r="C355" s="177">
        <v>622000</v>
      </c>
      <c r="D355" s="178" t="s">
        <v>128</v>
      </c>
      <c r="E355" s="181">
        <f>G355*INDEX('Sector Output'!$M$6:$M$394,MATCH("_"&amp;'Commodity Output &amp; Imports'!$C355,'Sector Output'!$D$6:$D$394,0))/INDEX('Sector Output'!$L$6:$L$394,MATCH("_"&amp;'Commodity Output &amp; Imports'!$C355,'Sector Output'!$D$6:$D$394,0))</f>
        <v>733805.74321656593</v>
      </c>
      <c r="F355" s="181">
        <f>(I355+H355)*INDEX('Sector Output'!$M$6:$M$394,MATCH("_"&amp;'Commodity Output &amp; Imports'!$C355,'Sector Output'!$D$6:$D$394,0))/INDEX('Sector Output'!$L$6:$L$394,MATCH("_"&amp;'Commodity Output &amp; Imports'!$C355,'Sector Output'!$D$6:$D$394,0))</f>
        <v>2071.830561155914</v>
      </c>
      <c r="G355" s="179">
        <v>648862</v>
      </c>
      <c r="H355" s="179">
        <v>1832</v>
      </c>
      <c r="I355" s="191">
        <v>0</v>
      </c>
      <c r="J355" s="240">
        <f t="shared" si="5"/>
        <v>2.8154554982833709E-3</v>
      </c>
    </row>
    <row r="356" spans="2:10" x14ac:dyDescent="0.25">
      <c r="B356" s="176" t="s">
        <v>941</v>
      </c>
      <c r="C356" s="177" t="s">
        <v>942</v>
      </c>
      <c r="D356" s="178" t="s">
        <v>128</v>
      </c>
      <c r="E356" s="181">
        <f>G356*INDEX('Sector Output'!$M$6:$M$394,MATCH("_"&amp;'Commodity Output &amp; Imports'!$C356,'Sector Output'!$D$6:$D$394,0))/INDEX('Sector Output'!$L$6:$L$394,MATCH("_"&amp;'Commodity Output &amp; Imports'!$C356,'Sector Output'!$D$6:$D$394,0))</f>
        <v>155886.71567227785</v>
      </c>
      <c r="F356" s="181">
        <f>(I356+H356)*INDEX('Sector Output'!$M$6:$M$394,MATCH("_"&amp;'Commodity Output &amp; Imports'!$C356,'Sector Output'!$D$6:$D$394,0))/INDEX('Sector Output'!$L$6:$L$394,MATCH("_"&amp;'Commodity Output &amp; Imports'!$C356,'Sector Output'!$D$6:$D$394,0))</f>
        <v>0</v>
      </c>
      <c r="G356" s="179">
        <v>137601</v>
      </c>
      <c r="H356" s="179">
        <v>0</v>
      </c>
      <c r="I356" s="191">
        <v>0</v>
      </c>
      <c r="J356" s="240">
        <f t="shared" si="5"/>
        <v>0</v>
      </c>
    </row>
    <row r="357" spans="2:10" x14ac:dyDescent="0.25">
      <c r="B357" s="176" t="s">
        <v>943</v>
      </c>
      <c r="C357" s="177" t="s">
        <v>944</v>
      </c>
      <c r="D357" s="178" t="s">
        <v>128</v>
      </c>
      <c r="E357" s="181">
        <f>G357*INDEX('Sector Output'!$M$6:$M$394,MATCH("_"&amp;'Commodity Output &amp; Imports'!$C357,'Sector Output'!$D$6:$D$394,0))/INDEX('Sector Output'!$L$6:$L$394,MATCH("_"&amp;'Commodity Output &amp; Imports'!$C357,'Sector Output'!$D$6:$D$394,0))</f>
        <v>38063.202692086103</v>
      </c>
      <c r="F357" s="181">
        <f>(I357+H357)*INDEX('Sector Output'!$M$6:$M$394,MATCH("_"&amp;'Commodity Output &amp; Imports'!$C357,'Sector Output'!$D$6:$D$394,0))/INDEX('Sector Output'!$L$6:$L$394,MATCH("_"&amp;'Commodity Output &amp; Imports'!$C357,'Sector Output'!$D$6:$D$394,0))</f>
        <v>0</v>
      </c>
      <c r="G357" s="179">
        <v>34385</v>
      </c>
      <c r="H357" s="179">
        <v>0</v>
      </c>
      <c r="I357" s="191">
        <v>0</v>
      </c>
      <c r="J357" s="240">
        <f t="shared" si="5"/>
        <v>0</v>
      </c>
    </row>
    <row r="358" spans="2:10" x14ac:dyDescent="0.25">
      <c r="B358" s="176" t="s">
        <v>945</v>
      </c>
      <c r="C358" s="177">
        <v>624100</v>
      </c>
      <c r="D358" s="178" t="s">
        <v>128</v>
      </c>
      <c r="E358" s="181">
        <f>G358*INDEX('Sector Output'!$M$6:$M$394,MATCH("_"&amp;'Commodity Output &amp; Imports'!$C358,'Sector Output'!$D$6:$D$394,0))/INDEX('Sector Output'!$L$6:$L$394,MATCH("_"&amp;'Commodity Output &amp; Imports'!$C358,'Sector Output'!$D$6:$D$394,0))</f>
        <v>65096.785209813315</v>
      </c>
      <c r="F358" s="181">
        <f>(I358+H358)*INDEX('Sector Output'!$M$6:$M$394,MATCH("_"&amp;'Commodity Output &amp; Imports'!$C358,'Sector Output'!$D$6:$D$394,0))/INDEX('Sector Output'!$L$6:$L$394,MATCH("_"&amp;'Commodity Output &amp; Imports'!$C358,'Sector Output'!$D$6:$D$394,0))</f>
        <v>0</v>
      </c>
      <c r="G358" s="179">
        <v>59043</v>
      </c>
      <c r="H358" s="179">
        <v>0</v>
      </c>
      <c r="I358" s="191">
        <v>0</v>
      </c>
      <c r="J358" s="240">
        <f t="shared" si="5"/>
        <v>0</v>
      </c>
    </row>
    <row r="359" spans="2:10" x14ac:dyDescent="0.25">
      <c r="B359" s="176" t="s">
        <v>946</v>
      </c>
      <c r="C359" s="177" t="s">
        <v>947</v>
      </c>
      <c r="D359" s="178" t="s">
        <v>128</v>
      </c>
      <c r="E359" s="181">
        <f>G359*INDEX('Sector Output'!$M$6:$M$394,MATCH("_"&amp;'Commodity Output &amp; Imports'!$C359,'Sector Output'!$D$6:$D$394,0))/INDEX('Sector Output'!$L$6:$L$394,MATCH("_"&amp;'Commodity Output &amp; Imports'!$C359,'Sector Output'!$D$6:$D$394,0))</f>
        <v>38264.782608695656</v>
      </c>
      <c r="F359" s="181">
        <f>(I359+H359)*INDEX('Sector Output'!$M$6:$M$394,MATCH("_"&amp;'Commodity Output &amp; Imports'!$C359,'Sector Output'!$D$6:$D$394,0))/INDEX('Sector Output'!$L$6:$L$394,MATCH("_"&amp;'Commodity Output &amp; Imports'!$C359,'Sector Output'!$D$6:$D$394,0))</f>
        <v>0</v>
      </c>
      <c r="G359" s="179">
        <v>34170</v>
      </c>
      <c r="H359" s="179">
        <v>0</v>
      </c>
      <c r="I359" s="191">
        <v>0</v>
      </c>
      <c r="J359" s="240">
        <f t="shared" si="5"/>
        <v>0</v>
      </c>
    </row>
    <row r="360" spans="2:10" x14ac:dyDescent="0.25">
      <c r="B360" s="176" t="s">
        <v>948</v>
      </c>
      <c r="C360" s="177">
        <v>624400</v>
      </c>
      <c r="D360" s="178" t="s">
        <v>128</v>
      </c>
      <c r="E360" s="181">
        <f>G360*INDEX('Sector Output'!$M$6:$M$394,MATCH("_"&amp;'Commodity Output &amp; Imports'!$C360,'Sector Output'!$D$6:$D$394,0))/INDEX('Sector Output'!$L$6:$L$394,MATCH("_"&amp;'Commodity Output &amp; Imports'!$C360,'Sector Output'!$D$6:$D$394,0))</f>
        <v>50407.508356457452</v>
      </c>
      <c r="F360" s="181">
        <f>(I360+H360)*INDEX('Sector Output'!$M$6:$M$394,MATCH("_"&amp;'Commodity Output &amp; Imports'!$C360,'Sector Output'!$D$6:$D$394,0))/INDEX('Sector Output'!$L$6:$L$394,MATCH("_"&amp;'Commodity Output &amp; Imports'!$C360,'Sector Output'!$D$6:$D$394,0))</f>
        <v>0</v>
      </c>
      <c r="G360" s="179">
        <v>42324</v>
      </c>
      <c r="H360" s="179">
        <v>0</v>
      </c>
      <c r="I360" s="191">
        <v>0</v>
      </c>
      <c r="J360" s="240">
        <f t="shared" si="5"/>
        <v>0</v>
      </c>
    </row>
    <row r="361" spans="2:10" x14ac:dyDescent="0.25">
      <c r="B361" s="176" t="s">
        <v>949</v>
      </c>
      <c r="C361" s="177">
        <v>711100</v>
      </c>
      <c r="D361" s="178" t="s">
        <v>128</v>
      </c>
      <c r="E361" s="181">
        <f>G361*INDEX('Sector Output'!$M$6:$M$394,MATCH("_"&amp;'Commodity Output &amp; Imports'!$C361,'Sector Output'!$D$6:$D$394,0))/INDEX('Sector Output'!$L$6:$L$394,MATCH("_"&amp;'Commodity Output &amp; Imports'!$C361,'Sector Output'!$D$6:$D$394,0))</f>
        <v>30669.982302348657</v>
      </c>
      <c r="F361" s="181">
        <f>(I361+H361)*INDEX('Sector Output'!$M$6:$M$394,MATCH("_"&amp;'Commodity Output &amp; Imports'!$C361,'Sector Output'!$D$6:$D$394,0))/INDEX('Sector Output'!$L$6:$L$394,MATCH("_"&amp;'Commodity Output &amp; Imports'!$C361,'Sector Output'!$D$6:$D$394,0))</f>
        <v>164.98453522990405</v>
      </c>
      <c r="G361" s="179">
        <v>28628</v>
      </c>
      <c r="H361" s="179">
        <v>154</v>
      </c>
      <c r="I361" s="191">
        <v>0</v>
      </c>
      <c r="J361" s="240">
        <f t="shared" si="5"/>
        <v>5.350566326176082E-3</v>
      </c>
    </row>
    <row r="362" spans="2:10" x14ac:dyDescent="0.25">
      <c r="B362" s="176" t="s">
        <v>950</v>
      </c>
      <c r="C362" s="177">
        <v>711200</v>
      </c>
      <c r="D362" s="178" t="s">
        <v>128</v>
      </c>
      <c r="E362" s="181">
        <f>G362*INDEX('Sector Output'!$M$6:$M$394,MATCH("_"&amp;'Commodity Output &amp; Imports'!$C362,'Sector Output'!$D$6:$D$394,0))/INDEX('Sector Output'!$L$6:$L$394,MATCH("_"&amp;'Commodity Output &amp; Imports'!$C362,'Sector Output'!$D$6:$D$394,0))</f>
        <v>33328.821512576549</v>
      </c>
      <c r="F362" s="181">
        <f>(I362+H362)*INDEX('Sector Output'!$M$6:$M$394,MATCH("_"&amp;'Commodity Output &amp; Imports'!$C362,'Sector Output'!$D$6:$D$394,0))/INDEX('Sector Output'!$L$6:$L$394,MATCH("_"&amp;'Commodity Output &amp; Imports'!$C362,'Sector Output'!$D$6:$D$394,0))</f>
        <v>36.305905787120423</v>
      </c>
      <c r="G362" s="179">
        <v>29376</v>
      </c>
      <c r="H362" s="179">
        <v>32</v>
      </c>
      <c r="I362" s="191">
        <v>0</v>
      </c>
      <c r="J362" s="240">
        <f t="shared" si="5"/>
        <v>1.088139281828074E-3</v>
      </c>
    </row>
    <row r="363" spans="2:10" x14ac:dyDescent="0.25">
      <c r="B363" s="176" t="s">
        <v>951</v>
      </c>
      <c r="C363" s="177" t="s">
        <v>952</v>
      </c>
      <c r="D363" s="178" t="s">
        <v>128</v>
      </c>
      <c r="E363" s="181">
        <f>G363*INDEX('Sector Output'!$M$6:$M$394,MATCH("_"&amp;'Commodity Output &amp; Imports'!$C363,'Sector Output'!$D$6:$D$394,0))/INDEX('Sector Output'!$L$6:$L$394,MATCH("_"&amp;'Commodity Output &amp; Imports'!$C363,'Sector Output'!$D$6:$D$394,0))</f>
        <v>25575.763733876011</v>
      </c>
      <c r="F363" s="181">
        <f>(I363+H363)*INDEX('Sector Output'!$M$6:$M$394,MATCH("_"&amp;'Commodity Output &amp; Imports'!$C363,'Sector Output'!$D$6:$D$394,0))/INDEX('Sector Output'!$L$6:$L$394,MATCH("_"&amp;'Commodity Output &amp; Imports'!$C363,'Sector Output'!$D$6:$D$394,0))</f>
        <v>94.879837196731202</v>
      </c>
      <c r="G363" s="179">
        <v>22643</v>
      </c>
      <c r="H363" s="179">
        <v>84</v>
      </c>
      <c r="I363" s="191">
        <v>0</v>
      </c>
      <c r="J363" s="240">
        <f t="shared" si="5"/>
        <v>3.6960443525322299E-3</v>
      </c>
    </row>
    <row r="364" spans="2:10" x14ac:dyDescent="0.25">
      <c r="B364" s="176" t="s">
        <v>953</v>
      </c>
      <c r="C364" s="177">
        <v>711500</v>
      </c>
      <c r="D364" s="178" t="s">
        <v>128</v>
      </c>
      <c r="E364" s="181">
        <f>G364*INDEX('Sector Output'!$M$6:$M$394,MATCH("_"&amp;'Commodity Output &amp; Imports'!$C364,'Sector Output'!$D$6:$D$394,0))/INDEX('Sector Output'!$L$6:$L$394,MATCH("_"&amp;'Commodity Output &amp; Imports'!$C364,'Sector Output'!$D$6:$D$394,0))</f>
        <v>26626.206557342852</v>
      </c>
      <c r="F364" s="181">
        <f>(I364+H364)*INDEX('Sector Output'!$M$6:$M$394,MATCH("_"&amp;'Commodity Output &amp; Imports'!$C364,'Sector Output'!$D$6:$D$394,0))/INDEX('Sector Output'!$L$6:$L$394,MATCH("_"&amp;'Commodity Output &amp; Imports'!$C364,'Sector Output'!$D$6:$D$394,0))</f>
        <v>0</v>
      </c>
      <c r="G364" s="179">
        <v>24119</v>
      </c>
      <c r="H364" s="179">
        <v>0</v>
      </c>
      <c r="I364" s="191">
        <v>0</v>
      </c>
      <c r="J364" s="240">
        <f t="shared" si="5"/>
        <v>0</v>
      </c>
    </row>
    <row r="365" spans="2:10" x14ac:dyDescent="0.25">
      <c r="B365" s="176" t="s">
        <v>954</v>
      </c>
      <c r="C365" s="177">
        <v>712000</v>
      </c>
      <c r="D365" s="178" t="s">
        <v>128</v>
      </c>
      <c r="E365" s="181">
        <f>G365*INDEX('Sector Output'!$M$6:$M$394,MATCH("_"&amp;'Commodity Output &amp; Imports'!$C365,'Sector Output'!$D$6:$D$394,0))/INDEX('Sector Output'!$L$6:$L$394,MATCH("_"&amp;'Commodity Output &amp; Imports'!$C365,'Sector Output'!$D$6:$D$394,0))</f>
        <v>13362.195463969081</v>
      </c>
      <c r="F365" s="181">
        <f>(I365+H365)*INDEX('Sector Output'!$M$6:$M$394,MATCH("_"&amp;'Commodity Output &amp; Imports'!$C365,'Sector Output'!$D$6:$D$394,0))/INDEX('Sector Output'!$L$6:$L$394,MATCH("_"&amp;'Commodity Output &amp; Imports'!$C365,'Sector Output'!$D$6:$D$394,0))</f>
        <v>0</v>
      </c>
      <c r="G365" s="179">
        <v>12246</v>
      </c>
      <c r="H365" s="179">
        <v>0</v>
      </c>
      <c r="I365" s="191">
        <v>0</v>
      </c>
      <c r="J365" s="240">
        <f t="shared" si="5"/>
        <v>0</v>
      </c>
    </row>
    <row r="366" spans="2:10" x14ac:dyDescent="0.25">
      <c r="B366" s="176" t="s">
        <v>955</v>
      </c>
      <c r="C366" s="177">
        <v>713100</v>
      </c>
      <c r="D366" s="178" t="s">
        <v>128</v>
      </c>
      <c r="E366" s="181">
        <f>G366*INDEX('Sector Output'!$M$6:$M$394,MATCH("_"&amp;'Commodity Output &amp; Imports'!$C366,'Sector Output'!$D$6:$D$394,0))/INDEX('Sector Output'!$L$6:$L$394,MATCH("_"&amp;'Commodity Output &amp; Imports'!$C366,'Sector Output'!$D$6:$D$394,0))</f>
        <v>13042.688118302791</v>
      </c>
      <c r="F366" s="181">
        <f>(I366+H366)*INDEX('Sector Output'!$M$6:$M$394,MATCH("_"&amp;'Commodity Output &amp; Imports'!$C366,'Sector Output'!$D$6:$D$394,0))/INDEX('Sector Output'!$L$6:$L$394,MATCH("_"&amp;'Commodity Output &amp; Imports'!$C366,'Sector Output'!$D$6:$D$394,0))</f>
        <v>0</v>
      </c>
      <c r="G366" s="179">
        <v>12151</v>
      </c>
      <c r="H366" s="179">
        <v>0</v>
      </c>
      <c r="I366" s="191">
        <v>0</v>
      </c>
      <c r="J366" s="240">
        <f t="shared" si="5"/>
        <v>0</v>
      </c>
    </row>
    <row r="367" spans="2:10" x14ac:dyDescent="0.25">
      <c r="B367" s="176" t="s">
        <v>956</v>
      </c>
      <c r="C367" s="177">
        <v>713200</v>
      </c>
      <c r="D367" s="178" t="s">
        <v>128</v>
      </c>
      <c r="E367" s="181">
        <f>G367*INDEX('Sector Output'!$M$6:$M$394,MATCH("_"&amp;'Commodity Output &amp; Imports'!$C367,'Sector Output'!$D$6:$D$394,0))/INDEX('Sector Output'!$L$6:$L$394,MATCH("_"&amp;'Commodity Output &amp; Imports'!$C367,'Sector Output'!$D$6:$D$394,0))</f>
        <v>96868.900491629844</v>
      </c>
      <c r="F367" s="181">
        <f>(I367+H367)*INDEX('Sector Output'!$M$6:$M$394,MATCH("_"&amp;'Commodity Output &amp; Imports'!$C367,'Sector Output'!$D$6:$D$394,0))/INDEX('Sector Output'!$L$6:$L$394,MATCH("_"&amp;'Commodity Output &amp; Imports'!$C367,'Sector Output'!$D$6:$D$394,0))</f>
        <v>0</v>
      </c>
      <c r="G367" s="179">
        <v>85966</v>
      </c>
      <c r="H367" s="179">
        <v>0</v>
      </c>
      <c r="I367" s="191">
        <v>0</v>
      </c>
      <c r="J367" s="240">
        <f t="shared" si="5"/>
        <v>0</v>
      </c>
    </row>
    <row r="368" spans="2:10" x14ac:dyDescent="0.25">
      <c r="B368" s="176" t="s">
        <v>957</v>
      </c>
      <c r="C368" s="177">
        <v>713900</v>
      </c>
      <c r="D368" s="178" t="s">
        <v>128</v>
      </c>
      <c r="E368" s="181">
        <f>G368*INDEX('Sector Output'!$M$6:$M$394,MATCH("_"&amp;'Commodity Output &amp; Imports'!$C368,'Sector Output'!$D$6:$D$394,0))/INDEX('Sector Output'!$L$6:$L$394,MATCH("_"&amp;'Commodity Output &amp; Imports'!$C368,'Sector Output'!$D$6:$D$394,0))</f>
        <v>63205.329487008385</v>
      </c>
      <c r="F368" s="181">
        <f>(I368+H368)*INDEX('Sector Output'!$M$6:$M$394,MATCH("_"&amp;'Commodity Output &amp; Imports'!$C368,'Sector Output'!$D$6:$D$394,0))/INDEX('Sector Output'!$L$6:$L$394,MATCH("_"&amp;'Commodity Output &amp; Imports'!$C368,'Sector Output'!$D$6:$D$394,0))</f>
        <v>0</v>
      </c>
      <c r="G368" s="179">
        <v>59194</v>
      </c>
      <c r="H368" s="179">
        <v>0</v>
      </c>
      <c r="I368" s="191">
        <v>0</v>
      </c>
      <c r="J368" s="240">
        <f t="shared" si="5"/>
        <v>0</v>
      </c>
    </row>
    <row r="369" spans="2:10" x14ac:dyDescent="0.25">
      <c r="B369" s="176" t="s">
        <v>958</v>
      </c>
      <c r="C369" s="177">
        <v>721000</v>
      </c>
      <c r="D369" s="178" t="s">
        <v>128</v>
      </c>
      <c r="E369" s="181">
        <f>G369*INDEX('Sector Output'!$M$6:$M$394,MATCH("_"&amp;'Commodity Output &amp; Imports'!$C369,'Sector Output'!$D$6:$D$394,0))/INDEX('Sector Output'!$L$6:$L$394,MATCH("_"&amp;'Commodity Output &amp; Imports'!$C369,'Sector Output'!$D$6:$D$394,0))</f>
        <v>146313.60685100191</v>
      </c>
      <c r="F369" s="181">
        <f>(I369+H369)*INDEX('Sector Output'!$M$6:$M$394,MATCH("_"&amp;'Commodity Output &amp; Imports'!$C369,'Sector Output'!$D$6:$D$394,0))/INDEX('Sector Output'!$L$6:$L$394,MATCH("_"&amp;'Commodity Output &amp; Imports'!$C369,'Sector Output'!$D$6:$D$394,0))</f>
        <v>0</v>
      </c>
      <c r="G369" s="179">
        <v>134310</v>
      </c>
      <c r="H369" s="179">
        <v>0</v>
      </c>
      <c r="I369" s="191">
        <v>0</v>
      </c>
      <c r="J369" s="240">
        <f t="shared" si="5"/>
        <v>0</v>
      </c>
    </row>
    <row r="370" spans="2:10" x14ac:dyDescent="0.25">
      <c r="B370" s="176" t="s">
        <v>959</v>
      </c>
      <c r="C370" s="177">
        <v>722110</v>
      </c>
      <c r="D370" s="178" t="s">
        <v>128</v>
      </c>
      <c r="E370" s="181">
        <f>G370*INDEX('Sector Output'!$M$6:$M$394,MATCH("_"&amp;'Commodity Output &amp; Imports'!$C370,'Sector Output'!$D$6:$D$394,0))/INDEX('Sector Output'!$L$6:$L$394,MATCH("_"&amp;'Commodity Output &amp; Imports'!$C370,'Sector Output'!$D$6:$D$394,0))</f>
        <v>278842.58806388947</v>
      </c>
      <c r="F370" s="181">
        <f>(I370+H370)*INDEX('Sector Output'!$M$6:$M$394,MATCH("_"&amp;'Commodity Output &amp; Imports'!$C370,'Sector Output'!$D$6:$D$394,0))/INDEX('Sector Output'!$L$6:$L$394,MATCH("_"&amp;'Commodity Output &amp; Imports'!$C370,'Sector Output'!$D$6:$D$394,0))</f>
        <v>0</v>
      </c>
      <c r="G370" s="179">
        <v>238110</v>
      </c>
      <c r="H370" s="179">
        <v>0</v>
      </c>
      <c r="I370" s="191">
        <v>0</v>
      </c>
      <c r="J370" s="240">
        <f t="shared" si="5"/>
        <v>0</v>
      </c>
    </row>
    <row r="371" spans="2:10" x14ac:dyDescent="0.25">
      <c r="B371" s="176" t="s">
        <v>960</v>
      </c>
      <c r="C371" s="177">
        <v>722211</v>
      </c>
      <c r="D371" s="178" t="s">
        <v>128</v>
      </c>
      <c r="E371" s="181">
        <f>G371*INDEX('Sector Output'!$M$6:$M$394,MATCH("_"&amp;'Commodity Output &amp; Imports'!$C371,'Sector Output'!$D$6:$D$394,0))/INDEX('Sector Output'!$L$6:$L$394,MATCH("_"&amp;'Commodity Output &amp; Imports'!$C371,'Sector Output'!$D$6:$D$394,0))</f>
        <v>341648.55986065458</v>
      </c>
      <c r="F371" s="181">
        <f>(I371+H371)*INDEX('Sector Output'!$M$6:$M$394,MATCH("_"&amp;'Commodity Output &amp; Imports'!$C371,'Sector Output'!$D$6:$D$394,0))/INDEX('Sector Output'!$L$6:$L$394,MATCH("_"&amp;'Commodity Output &amp; Imports'!$C371,'Sector Output'!$D$6:$D$394,0))</f>
        <v>0</v>
      </c>
      <c r="G371" s="179">
        <v>290147</v>
      </c>
      <c r="H371" s="179">
        <v>0</v>
      </c>
      <c r="I371" s="191">
        <v>0</v>
      </c>
      <c r="J371" s="240">
        <f t="shared" si="5"/>
        <v>0</v>
      </c>
    </row>
    <row r="372" spans="2:10" x14ac:dyDescent="0.25">
      <c r="B372" s="176" t="s">
        <v>961</v>
      </c>
      <c r="C372" s="177" t="s">
        <v>962</v>
      </c>
      <c r="D372" s="178" t="s">
        <v>128</v>
      </c>
      <c r="E372" s="181">
        <f>G372*INDEX('Sector Output'!$M$6:$M$394,MATCH("_"&amp;'Commodity Output &amp; Imports'!$C372,'Sector Output'!$D$6:$D$394,0))/INDEX('Sector Output'!$L$6:$L$394,MATCH("_"&amp;'Commodity Output &amp; Imports'!$C372,'Sector Output'!$D$6:$D$394,0))</f>
        <v>98057.951761488541</v>
      </c>
      <c r="F372" s="181">
        <f>(I372+H372)*INDEX('Sector Output'!$M$6:$M$394,MATCH("_"&amp;'Commodity Output &amp; Imports'!$C372,'Sector Output'!$D$6:$D$394,0))/INDEX('Sector Output'!$L$6:$L$394,MATCH("_"&amp;'Commodity Output &amp; Imports'!$C372,'Sector Output'!$D$6:$D$394,0))</f>
        <v>0</v>
      </c>
      <c r="G372" s="179">
        <v>83404</v>
      </c>
      <c r="H372" s="179">
        <v>0</v>
      </c>
      <c r="I372" s="191">
        <v>0</v>
      </c>
      <c r="J372" s="240">
        <f t="shared" si="5"/>
        <v>0</v>
      </c>
    </row>
    <row r="373" spans="2:10" x14ac:dyDescent="0.25">
      <c r="B373" s="176" t="s">
        <v>963</v>
      </c>
      <c r="C373" s="177">
        <v>811100</v>
      </c>
      <c r="D373" s="178" t="s">
        <v>128</v>
      </c>
      <c r="E373" s="181">
        <f>G373*INDEX('Sector Output'!$M$6:$M$394,MATCH("_"&amp;'Commodity Output &amp; Imports'!$C373,'Sector Output'!$D$6:$D$394,0))/INDEX('Sector Output'!$L$6:$L$394,MATCH("_"&amp;'Commodity Output &amp; Imports'!$C373,'Sector Output'!$D$6:$D$394,0))</f>
        <v>213430.88225987719</v>
      </c>
      <c r="F373" s="181">
        <f>(I373+H373)*INDEX('Sector Output'!$M$6:$M$394,MATCH("_"&amp;'Commodity Output &amp; Imports'!$C373,'Sector Output'!$D$6:$D$394,0))/INDEX('Sector Output'!$L$6:$L$394,MATCH("_"&amp;'Commodity Output &amp; Imports'!$C373,'Sector Output'!$D$6:$D$394,0))</f>
        <v>0</v>
      </c>
      <c r="G373" s="179">
        <v>183578</v>
      </c>
      <c r="H373" s="179">
        <v>0</v>
      </c>
      <c r="I373" s="191">
        <v>0</v>
      </c>
      <c r="J373" s="240">
        <f t="shared" si="5"/>
        <v>0</v>
      </c>
    </row>
    <row r="374" spans="2:10" x14ac:dyDescent="0.25">
      <c r="B374" s="176" t="s">
        <v>964</v>
      </c>
      <c r="C374" s="177">
        <v>811200</v>
      </c>
      <c r="D374" s="178" t="s">
        <v>128</v>
      </c>
      <c r="E374" s="181">
        <f>G374*INDEX('Sector Output'!$M$6:$M$394,MATCH("_"&amp;'Commodity Output &amp; Imports'!$C374,'Sector Output'!$D$6:$D$394,0))/INDEX('Sector Output'!$L$6:$L$394,MATCH("_"&amp;'Commodity Output &amp; Imports'!$C374,'Sector Output'!$D$6:$D$394,0))</f>
        <v>45820.068015617922</v>
      </c>
      <c r="F374" s="181">
        <f>(I374+H374)*INDEX('Sector Output'!$M$6:$M$394,MATCH("_"&amp;'Commodity Output &amp; Imports'!$C374,'Sector Output'!$D$6:$D$394,0))/INDEX('Sector Output'!$L$6:$L$394,MATCH("_"&amp;'Commodity Output &amp; Imports'!$C374,'Sector Output'!$D$6:$D$394,0))</f>
        <v>0</v>
      </c>
      <c r="G374" s="179">
        <v>39391</v>
      </c>
      <c r="H374" s="179">
        <v>0</v>
      </c>
      <c r="I374" s="191">
        <v>0</v>
      </c>
      <c r="J374" s="240">
        <f t="shared" si="5"/>
        <v>0</v>
      </c>
    </row>
    <row r="375" spans="2:10" x14ac:dyDescent="0.25">
      <c r="B375" s="176" t="s">
        <v>965</v>
      </c>
      <c r="C375" s="177">
        <v>811300</v>
      </c>
      <c r="D375" s="178" t="s">
        <v>128</v>
      </c>
      <c r="E375" s="181">
        <f>G375*INDEX('Sector Output'!$M$6:$M$394,MATCH("_"&amp;'Commodity Output &amp; Imports'!$C375,'Sector Output'!$D$6:$D$394,0))/INDEX('Sector Output'!$L$6:$L$394,MATCH("_"&amp;'Commodity Output &amp; Imports'!$C375,'Sector Output'!$D$6:$D$394,0))</f>
        <v>63302.763817890504</v>
      </c>
      <c r="F375" s="181">
        <f>(I375+H375)*INDEX('Sector Output'!$M$6:$M$394,MATCH("_"&amp;'Commodity Output &amp; Imports'!$C375,'Sector Output'!$D$6:$D$394,0))/INDEX('Sector Output'!$L$6:$L$394,MATCH("_"&amp;'Commodity Output &amp; Imports'!$C375,'Sector Output'!$D$6:$D$394,0))</f>
        <v>0</v>
      </c>
      <c r="G375" s="179">
        <v>53028</v>
      </c>
      <c r="H375" s="179">
        <v>0</v>
      </c>
      <c r="I375" s="191">
        <v>0</v>
      </c>
      <c r="J375" s="240">
        <f t="shared" si="5"/>
        <v>0</v>
      </c>
    </row>
    <row r="376" spans="2:10" x14ac:dyDescent="0.25">
      <c r="B376" s="176" t="s">
        <v>966</v>
      </c>
      <c r="C376" s="177">
        <v>811400</v>
      </c>
      <c r="D376" s="178" t="s">
        <v>128</v>
      </c>
      <c r="E376" s="181">
        <f>G376*INDEX('Sector Output'!$M$6:$M$394,MATCH("_"&amp;'Commodity Output &amp; Imports'!$C376,'Sector Output'!$D$6:$D$394,0))/INDEX('Sector Output'!$L$6:$L$394,MATCH("_"&amp;'Commodity Output &amp; Imports'!$C376,'Sector Output'!$D$6:$D$394,0))</f>
        <v>47190.161393996372</v>
      </c>
      <c r="F376" s="181">
        <f>(I376+H376)*INDEX('Sector Output'!$M$6:$M$394,MATCH("_"&amp;'Commodity Output &amp; Imports'!$C376,'Sector Output'!$D$6:$D$394,0))/INDEX('Sector Output'!$L$6:$L$394,MATCH("_"&amp;'Commodity Output &amp; Imports'!$C376,'Sector Output'!$D$6:$D$394,0))</f>
        <v>3425.3098668532325</v>
      </c>
      <c r="G376" s="179">
        <v>36743</v>
      </c>
      <c r="H376" s="179">
        <v>2667</v>
      </c>
      <c r="I376" s="191">
        <v>0</v>
      </c>
      <c r="J376" s="240">
        <f t="shared" si="5"/>
        <v>6.7673179396092367E-2</v>
      </c>
    </row>
    <row r="377" spans="2:10" x14ac:dyDescent="0.25">
      <c r="B377" s="176" t="s">
        <v>967</v>
      </c>
      <c r="C377" s="177">
        <v>812100</v>
      </c>
      <c r="D377" s="178" t="s">
        <v>128</v>
      </c>
      <c r="E377" s="181">
        <f>G377*INDEX('Sector Output'!$M$6:$M$394,MATCH("_"&amp;'Commodity Output &amp; Imports'!$C377,'Sector Output'!$D$6:$D$394,0))/INDEX('Sector Output'!$L$6:$L$394,MATCH("_"&amp;'Commodity Output &amp; Imports'!$C377,'Sector Output'!$D$6:$D$394,0))</f>
        <v>66748.408076311607</v>
      </c>
      <c r="F377" s="181">
        <f>(I377+H377)*INDEX('Sector Output'!$M$6:$M$394,MATCH("_"&amp;'Commodity Output &amp; Imports'!$C377,'Sector Output'!$D$6:$D$394,0))/INDEX('Sector Output'!$L$6:$L$394,MATCH("_"&amp;'Commodity Output &amp; Imports'!$C377,'Sector Output'!$D$6:$D$394,0))</f>
        <v>0</v>
      </c>
      <c r="G377" s="179">
        <v>59154</v>
      </c>
      <c r="H377" s="179">
        <v>0</v>
      </c>
      <c r="I377" s="191">
        <v>0</v>
      </c>
      <c r="J377" s="240">
        <f t="shared" si="5"/>
        <v>0</v>
      </c>
    </row>
    <row r="378" spans="2:10" x14ac:dyDescent="0.25">
      <c r="B378" s="176" t="s">
        <v>968</v>
      </c>
      <c r="C378" s="177">
        <v>812200</v>
      </c>
      <c r="D378" s="178" t="s">
        <v>128</v>
      </c>
      <c r="E378" s="181">
        <f>G378*INDEX('Sector Output'!$M$6:$M$394,MATCH("_"&amp;'Commodity Output &amp; Imports'!$C378,'Sector Output'!$D$6:$D$394,0))/INDEX('Sector Output'!$L$6:$L$394,MATCH("_"&amp;'Commodity Output &amp; Imports'!$C378,'Sector Output'!$D$6:$D$394,0))</f>
        <v>21754.260627635686</v>
      </c>
      <c r="F378" s="181">
        <f>(I378+H378)*INDEX('Sector Output'!$M$6:$M$394,MATCH("_"&amp;'Commodity Output &amp; Imports'!$C378,'Sector Output'!$D$6:$D$394,0))/INDEX('Sector Output'!$L$6:$L$394,MATCH("_"&amp;'Commodity Output &amp; Imports'!$C378,'Sector Output'!$D$6:$D$394,0))</f>
        <v>0</v>
      </c>
      <c r="G378" s="179">
        <v>18136</v>
      </c>
      <c r="H378" s="179">
        <v>0</v>
      </c>
      <c r="I378" s="191">
        <v>0</v>
      </c>
      <c r="J378" s="240">
        <f t="shared" si="5"/>
        <v>0</v>
      </c>
    </row>
    <row r="379" spans="2:10" x14ac:dyDescent="0.25">
      <c r="B379" s="176" t="s">
        <v>969</v>
      </c>
      <c r="C379" s="177">
        <v>812300</v>
      </c>
      <c r="D379" s="178" t="s">
        <v>128</v>
      </c>
      <c r="E379" s="181">
        <f>G379*INDEX('Sector Output'!$M$6:$M$394,MATCH("_"&amp;'Commodity Output &amp; Imports'!$C379,'Sector Output'!$D$6:$D$394,0))/INDEX('Sector Output'!$L$6:$L$394,MATCH("_"&amp;'Commodity Output &amp; Imports'!$C379,'Sector Output'!$D$6:$D$394,0))</f>
        <v>29942.614249954338</v>
      </c>
      <c r="F379" s="181">
        <f>(I379+H379)*INDEX('Sector Output'!$M$6:$M$394,MATCH("_"&amp;'Commodity Output &amp; Imports'!$C379,'Sector Output'!$D$6:$D$394,0))/INDEX('Sector Output'!$L$6:$L$394,MATCH("_"&amp;'Commodity Output &amp; Imports'!$C379,'Sector Output'!$D$6:$D$394,0))</f>
        <v>0</v>
      </c>
      <c r="G379" s="179">
        <v>25891</v>
      </c>
      <c r="H379" s="179">
        <v>0</v>
      </c>
      <c r="I379" s="191">
        <v>0</v>
      </c>
      <c r="J379" s="240">
        <f t="shared" si="5"/>
        <v>0</v>
      </c>
    </row>
    <row r="380" spans="2:10" x14ac:dyDescent="0.25">
      <c r="B380" s="176" t="s">
        <v>970</v>
      </c>
      <c r="C380" s="177">
        <v>812900</v>
      </c>
      <c r="D380" s="178" t="s">
        <v>128</v>
      </c>
      <c r="E380" s="181">
        <f>G380*INDEX('Sector Output'!$M$6:$M$394,MATCH("_"&amp;'Commodity Output &amp; Imports'!$C380,'Sector Output'!$D$6:$D$394,0))/INDEX('Sector Output'!$L$6:$L$394,MATCH("_"&amp;'Commodity Output &amp; Imports'!$C380,'Sector Output'!$D$6:$D$394,0))</f>
        <v>73997.634859107449</v>
      </c>
      <c r="F380" s="181">
        <f>(I380+H380)*INDEX('Sector Output'!$M$6:$M$394,MATCH("_"&amp;'Commodity Output &amp; Imports'!$C380,'Sector Output'!$D$6:$D$394,0))/INDEX('Sector Output'!$L$6:$L$394,MATCH("_"&amp;'Commodity Output &amp; Imports'!$C380,'Sector Output'!$D$6:$D$394,0))</f>
        <v>0</v>
      </c>
      <c r="G380" s="179">
        <v>57759</v>
      </c>
      <c r="H380" s="179">
        <v>0</v>
      </c>
      <c r="I380" s="191">
        <v>0</v>
      </c>
      <c r="J380" s="240">
        <f t="shared" si="5"/>
        <v>0</v>
      </c>
    </row>
    <row r="381" spans="2:10" x14ac:dyDescent="0.25">
      <c r="B381" s="176" t="s">
        <v>971</v>
      </c>
      <c r="C381" s="177">
        <v>813100</v>
      </c>
      <c r="D381" s="178" t="s">
        <v>128</v>
      </c>
      <c r="E381" s="181">
        <f>G381*INDEX('Sector Output'!$M$6:$M$394,MATCH("_"&amp;'Commodity Output &amp; Imports'!$C381,'Sector Output'!$D$6:$D$394,0))/INDEX('Sector Output'!$L$6:$L$394,MATCH("_"&amp;'Commodity Output &amp; Imports'!$C381,'Sector Output'!$D$6:$D$394,0))</f>
        <v>88671.069243564532</v>
      </c>
      <c r="F381" s="181">
        <f>(I381+H381)*INDEX('Sector Output'!$M$6:$M$394,MATCH("_"&amp;'Commodity Output &amp; Imports'!$C381,'Sector Output'!$D$6:$D$394,0))/INDEX('Sector Output'!$L$6:$L$394,MATCH("_"&amp;'Commodity Output &amp; Imports'!$C381,'Sector Output'!$D$6:$D$394,0))</f>
        <v>0</v>
      </c>
      <c r="G381" s="179">
        <v>77273</v>
      </c>
      <c r="H381" s="179">
        <v>0</v>
      </c>
      <c r="I381" s="191">
        <v>0</v>
      </c>
      <c r="J381" s="240">
        <f t="shared" si="5"/>
        <v>0</v>
      </c>
    </row>
    <row r="382" spans="2:10" x14ac:dyDescent="0.25">
      <c r="B382" s="176" t="s">
        <v>972</v>
      </c>
      <c r="C382" s="177" t="s">
        <v>973</v>
      </c>
      <c r="D382" s="178" t="s">
        <v>128</v>
      </c>
      <c r="E382" s="181">
        <f>G382*INDEX('Sector Output'!$M$6:$M$394,MATCH("_"&amp;'Commodity Output &amp; Imports'!$C382,'Sector Output'!$D$6:$D$394,0))/INDEX('Sector Output'!$L$6:$L$394,MATCH("_"&amp;'Commodity Output &amp; Imports'!$C382,'Sector Output'!$D$6:$D$394,0))</f>
        <v>45646.345495601359</v>
      </c>
      <c r="F382" s="181">
        <f>(I382+H382)*INDEX('Sector Output'!$M$6:$M$394,MATCH("_"&amp;'Commodity Output &amp; Imports'!$C382,'Sector Output'!$D$6:$D$394,0))/INDEX('Sector Output'!$L$6:$L$394,MATCH("_"&amp;'Commodity Output &amp; Imports'!$C382,'Sector Output'!$D$6:$D$394,0))</f>
        <v>0</v>
      </c>
      <c r="G382" s="179">
        <v>40180</v>
      </c>
      <c r="H382" s="179">
        <v>0</v>
      </c>
      <c r="I382" s="191">
        <v>0</v>
      </c>
      <c r="J382" s="240">
        <f t="shared" si="5"/>
        <v>0</v>
      </c>
    </row>
    <row r="383" spans="2:10" x14ac:dyDescent="0.25">
      <c r="B383" s="176" t="s">
        <v>974</v>
      </c>
      <c r="C383" s="177" t="s">
        <v>975</v>
      </c>
      <c r="D383" s="178" t="s">
        <v>128</v>
      </c>
      <c r="E383" s="181">
        <f>G383*INDEX('Sector Output'!$M$6:$M$394,MATCH("_"&amp;'Commodity Output &amp; Imports'!$C383,'Sector Output'!$D$6:$D$394,0))/INDEX('Sector Output'!$L$6:$L$394,MATCH("_"&amp;'Commodity Output &amp; Imports'!$C383,'Sector Output'!$D$6:$D$394,0))</f>
        <v>64876.445619257815</v>
      </c>
      <c r="F383" s="181">
        <f>(I383+H383)*INDEX('Sector Output'!$M$6:$M$394,MATCH("_"&amp;'Commodity Output &amp; Imports'!$C383,'Sector Output'!$D$6:$D$394,0))/INDEX('Sector Output'!$L$6:$L$394,MATCH("_"&amp;'Commodity Output &amp; Imports'!$C383,'Sector Output'!$D$6:$D$394,0))</f>
        <v>0</v>
      </c>
      <c r="G383" s="179">
        <v>57850</v>
      </c>
      <c r="H383" s="179">
        <v>0</v>
      </c>
      <c r="I383" s="191">
        <v>0</v>
      </c>
      <c r="J383" s="240">
        <f t="shared" si="5"/>
        <v>0</v>
      </c>
    </row>
    <row r="384" spans="2:10" x14ac:dyDescent="0.25">
      <c r="B384" s="176" t="s">
        <v>976</v>
      </c>
      <c r="C384" s="177">
        <v>814000</v>
      </c>
      <c r="D384" s="178" t="s">
        <v>128</v>
      </c>
      <c r="E384" s="181">
        <f>G384*INDEX('Sector Output'!$M$6:$M$394,MATCH("_"&amp;'Commodity Output &amp; Imports'!$C384,'Sector Output'!$D$6:$D$394,0))/INDEX('Sector Output'!$L$6:$L$394,MATCH("_"&amp;'Commodity Output &amp; Imports'!$C384,'Sector Output'!$D$6:$D$394,0))</f>
        <v>19955.41820280124</v>
      </c>
      <c r="F384" s="181">
        <f>(I384+H384)*INDEX('Sector Output'!$M$6:$M$394,MATCH("_"&amp;'Commodity Output &amp; Imports'!$C384,'Sector Output'!$D$6:$D$394,0))/INDEX('Sector Output'!$L$6:$L$394,MATCH("_"&amp;'Commodity Output &amp; Imports'!$C384,'Sector Output'!$D$6:$D$394,0))</f>
        <v>0</v>
      </c>
      <c r="G384" s="179">
        <v>18131</v>
      </c>
      <c r="H384" s="179">
        <v>0</v>
      </c>
      <c r="I384" s="191">
        <v>0</v>
      </c>
      <c r="J384" s="240">
        <f t="shared" si="5"/>
        <v>0</v>
      </c>
    </row>
    <row r="385" spans="2:10" x14ac:dyDescent="0.25">
      <c r="B385" s="176" t="s">
        <v>977</v>
      </c>
      <c r="C385" s="177" t="s">
        <v>978</v>
      </c>
      <c r="D385" s="178" t="s">
        <v>128</v>
      </c>
      <c r="E385" s="181">
        <f>G385*INDEX('Sector Output'!$M$6:$M$394,MATCH("_"&amp;'Commodity Output &amp; Imports'!$C385,'Sector Output'!$D$6:$D$394,0))/INDEX('Sector Output'!$L$6:$L$394,MATCH("_"&amp;'Commodity Output &amp; Imports'!$C385,'Sector Output'!$D$6:$D$394,0))</f>
        <v>581186.1037599385</v>
      </c>
      <c r="F385" s="181">
        <f>(I385+H385)*INDEX('Sector Output'!$M$6:$M$394,MATCH("_"&amp;'Commodity Output &amp; Imports'!$C385,'Sector Output'!$D$6:$D$394,0))/INDEX('Sector Output'!$L$6:$L$394,MATCH("_"&amp;'Commodity Output &amp; Imports'!$C385,'Sector Output'!$D$6:$D$394,0))</f>
        <v>0</v>
      </c>
      <c r="G385" s="179">
        <v>526072</v>
      </c>
      <c r="H385" s="179">
        <v>0</v>
      </c>
      <c r="I385" s="191">
        <v>0</v>
      </c>
      <c r="J385" s="240">
        <f t="shared" si="5"/>
        <v>0</v>
      </c>
    </row>
    <row r="386" spans="2:10" x14ac:dyDescent="0.25">
      <c r="B386" s="176" t="s">
        <v>979</v>
      </c>
      <c r="C386" s="177" t="s">
        <v>980</v>
      </c>
      <c r="D386" s="178" t="s">
        <v>128</v>
      </c>
      <c r="E386" s="181">
        <f>G386*INDEX('Sector Output'!$M$6:$M$394,MATCH("_"&amp;'Commodity Output &amp; Imports'!$C386,'Sector Output'!$D$6:$D$394,0))/INDEX('Sector Output'!$L$6:$L$394,MATCH("_"&amp;'Commodity Output &amp; Imports'!$C386,'Sector Output'!$D$6:$D$394,0))</f>
        <v>307586.72902175831</v>
      </c>
      <c r="F386" s="181">
        <f>(I386+H386)*INDEX('Sector Output'!$M$6:$M$394,MATCH("_"&amp;'Commodity Output &amp; Imports'!$C386,'Sector Output'!$D$6:$D$394,0))/INDEX('Sector Output'!$L$6:$L$394,MATCH("_"&amp;'Commodity Output &amp; Imports'!$C386,'Sector Output'!$D$6:$D$394,0))</f>
        <v>0</v>
      </c>
      <c r="G386" s="179">
        <v>272278</v>
      </c>
      <c r="H386" s="179">
        <v>0</v>
      </c>
      <c r="I386" s="191">
        <v>0</v>
      </c>
      <c r="J386" s="240">
        <f t="shared" si="5"/>
        <v>0</v>
      </c>
    </row>
    <row r="387" spans="2:10" x14ac:dyDescent="0.25">
      <c r="B387" s="176" t="s">
        <v>981</v>
      </c>
      <c r="C387" s="177">
        <v>491000</v>
      </c>
      <c r="D387" s="178" t="s">
        <v>128</v>
      </c>
      <c r="E387" s="181">
        <f>G387*INDEX('Sector Output'!$M$6:$M$394,MATCH("_"&amp;'Commodity Output &amp; Imports'!$C387,'Sector Output'!$D$6:$D$394,0))/INDEX('Sector Output'!$L$6:$L$394,MATCH("_"&amp;'Commodity Output &amp; Imports'!$C387,'Sector Output'!$D$6:$D$394,0))</f>
        <v>87262.223757353349</v>
      </c>
      <c r="F387" s="181">
        <f>(I387+H387)*INDEX('Sector Output'!$M$6:$M$394,MATCH("_"&amp;'Commodity Output &amp; Imports'!$C387,'Sector Output'!$D$6:$D$394,0))/INDEX('Sector Output'!$L$6:$L$394,MATCH("_"&amp;'Commodity Output &amp; Imports'!$C387,'Sector Output'!$D$6:$D$394,0))</f>
        <v>528.15379135409364</v>
      </c>
      <c r="G387" s="179">
        <v>74680</v>
      </c>
      <c r="H387" s="179">
        <v>452</v>
      </c>
      <c r="I387" s="191">
        <v>0</v>
      </c>
      <c r="J387" s="240">
        <f t="shared" si="5"/>
        <v>6.0160783687376882E-3</v>
      </c>
    </row>
    <row r="388" spans="2:10" x14ac:dyDescent="0.25">
      <c r="B388" s="176" t="s">
        <v>984</v>
      </c>
      <c r="C388" s="177" t="s">
        <v>985</v>
      </c>
      <c r="D388" s="178" t="s">
        <v>128</v>
      </c>
      <c r="E388" s="181">
        <f>G388*INDEX('Sector Output'!$M$6:$M$394,MATCH("_"&amp;'Commodity Output &amp; Imports'!$C388,'Sector Output'!$D$6:$D$394,0))/INDEX('Sector Output'!$L$6:$L$394,MATCH("_"&amp;'Commodity Output &amp; Imports'!$C388,'Sector Output'!$D$6:$D$394,0))</f>
        <v>3886.3953621857427</v>
      </c>
      <c r="F388" s="181">
        <f>(I388+H388)*INDEX('Sector Output'!$M$6:$M$394,MATCH("_"&amp;'Commodity Output &amp; Imports'!$C388,'Sector Output'!$D$6:$D$394,0))/INDEX('Sector Output'!$L$6:$L$394,MATCH("_"&amp;'Commodity Output &amp; Imports'!$C388,'Sector Output'!$D$6:$D$394,0))</f>
        <v>0</v>
      </c>
      <c r="G388" s="179">
        <v>3050</v>
      </c>
      <c r="H388" s="179">
        <v>0</v>
      </c>
      <c r="I388" s="191">
        <v>0</v>
      </c>
      <c r="J388" s="240">
        <f t="shared" si="5"/>
        <v>0</v>
      </c>
    </row>
    <row r="389" spans="2:10" x14ac:dyDescent="0.25">
      <c r="B389" s="176" t="s">
        <v>986</v>
      </c>
      <c r="C389" s="177" t="s">
        <v>987</v>
      </c>
      <c r="D389" s="178" t="s">
        <v>128</v>
      </c>
      <c r="E389" s="181">
        <f>G389*INDEX('Sector Output'!$M$6:$M$394,MATCH("_"&amp;'Commodity Output &amp; Imports'!$C389,'Sector Output'!$D$6:$D$394,0))/INDEX('Sector Output'!$L$6:$L$394,MATCH("_"&amp;'Commodity Output &amp; Imports'!$C389,'Sector Output'!$D$6:$D$394,0))</f>
        <v>1640222.3476795466</v>
      </c>
      <c r="F389" s="181">
        <f>(I389+H389)*INDEX('Sector Output'!$M$6:$M$394,MATCH("_"&amp;'Commodity Output &amp; Imports'!$C389,'Sector Output'!$D$6:$D$394,0))/INDEX('Sector Output'!$L$6:$L$394,MATCH("_"&amp;'Commodity Output &amp; Imports'!$C389,'Sector Output'!$D$6:$D$394,0))</f>
        <v>0</v>
      </c>
      <c r="G389" s="179">
        <v>1411371</v>
      </c>
      <c r="H389" s="179">
        <v>0</v>
      </c>
      <c r="I389" s="191">
        <v>0</v>
      </c>
      <c r="J389" s="240">
        <f t="shared" si="5"/>
        <v>0</v>
      </c>
    </row>
    <row r="390" spans="2:10" x14ac:dyDescent="0.25">
      <c r="B390" s="176" t="s">
        <v>993</v>
      </c>
      <c r="C390" s="177" t="s">
        <v>994</v>
      </c>
      <c r="D390" s="178" t="s">
        <v>128</v>
      </c>
      <c r="E390" s="181">
        <f>G390*INDEX('Sector Output'!$M$6:$M$394,MATCH("_"&amp;'Commodity Output &amp; Imports'!$C390,'Sector Output'!$D$6:$D$394,0))/INDEX('Sector Output'!$L$6:$L$394,MATCH("_"&amp;'Commodity Output &amp; Imports'!$C390,'Sector Output'!$D$6:$D$394,0))</f>
        <v>81756.261386389015</v>
      </c>
      <c r="F390" s="181">
        <f>(I390+H390)*INDEX('Sector Output'!$M$6:$M$394,MATCH("_"&amp;'Commodity Output &amp; Imports'!$C390,'Sector Output'!$D$6:$D$394,0))/INDEX('Sector Output'!$L$6:$L$394,MATCH("_"&amp;'Commodity Output &amp; Imports'!$C390,'Sector Output'!$D$6:$D$394,0))</f>
        <v>0</v>
      </c>
      <c r="G390" s="179">
        <v>68727</v>
      </c>
      <c r="H390" s="179">
        <v>0</v>
      </c>
      <c r="I390" s="191">
        <v>0</v>
      </c>
      <c r="J390" s="240">
        <f t="shared" si="5"/>
        <v>0</v>
      </c>
    </row>
    <row r="391" spans="2:10" x14ac:dyDescent="0.25">
      <c r="B391" s="182" t="s">
        <v>1341</v>
      </c>
      <c r="C391" s="183" t="s">
        <v>1340</v>
      </c>
      <c r="D391" s="184" t="s">
        <v>128</v>
      </c>
      <c r="E391" s="185"/>
      <c r="F391" s="185"/>
      <c r="G391" s="186">
        <v>10223</v>
      </c>
      <c r="H391" s="186">
        <v>5153</v>
      </c>
      <c r="I391" s="241"/>
      <c r="J391" s="242"/>
    </row>
    <row r="392" spans="2:10" x14ac:dyDescent="0.25">
      <c r="B392" s="182" t="s">
        <v>1343</v>
      </c>
      <c r="C392" s="183" t="s">
        <v>1342</v>
      </c>
      <c r="D392" s="184" t="s">
        <v>128</v>
      </c>
      <c r="E392" s="185"/>
      <c r="F392" s="185"/>
      <c r="G392" s="186"/>
      <c r="H392" s="186">
        <v>6900</v>
      </c>
      <c r="I392" s="241"/>
      <c r="J392" s="242"/>
    </row>
    <row r="393" spans="2:10" x14ac:dyDescent="0.25">
      <c r="B393" s="182" t="s">
        <v>1345</v>
      </c>
      <c r="C393" s="183" t="s">
        <v>1344</v>
      </c>
      <c r="D393" s="184" t="s">
        <v>128</v>
      </c>
      <c r="E393" s="185"/>
      <c r="F393" s="185"/>
      <c r="G393" s="186"/>
      <c r="H393" s="186">
        <v>192223</v>
      </c>
      <c r="I393" s="241"/>
      <c r="J393" s="242"/>
    </row>
    <row r="394" spans="2:10" x14ac:dyDescent="0.25">
      <c r="B394" s="182" t="s">
        <v>1347</v>
      </c>
      <c r="C394" s="183" t="s">
        <v>1346</v>
      </c>
      <c r="D394" s="184" t="s">
        <v>128</v>
      </c>
      <c r="E394" s="185"/>
      <c r="F394" s="185"/>
      <c r="G394" s="186">
        <v>1703</v>
      </c>
      <c r="H394" s="186">
        <v>-8</v>
      </c>
      <c r="I394" s="241"/>
      <c r="J394" s="242"/>
    </row>
  </sheetData>
  <mergeCells count="2">
    <mergeCell ref="B2:G2"/>
    <mergeCell ref="B3:E3"/>
  </mergeCells>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1:K393"/>
  <sheetViews>
    <sheetView showGridLines="0" workbookViewId="0">
      <pane ySplit="4" topLeftCell="A367" activePane="bottomLeft" state="frozen"/>
      <selection activeCell="C19" sqref="C19"/>
      <selection pane="bottomLeft" activeCell="C20" sqref="C20"/>
    </sheetView>
  </sheetViews>
  <sheetFormatPr defaultColWidth="9.140625" defaultRowHeight="15" x14ac:dyDescent="0.25"/>
  <cols>
    <col min="1" max="1" width="2.85546875" style="40" customWidth="1"/>
    <col min="2" max="2" width="4" style="44" bestFit="1" customWidth="1"/>
    <col min="3" max="3" width="53.85546875" style="40" customWidth="1"/>
    <col min="4" max="4" width="9.42578125" style="45" customWidth="1"/>
    <col min="5" max="16384" width="9.140625" style="40"/>
  </cols>
  <sheetData>
    <row r="1" spans="2:11" s="16" customFormat="1" ht="6" customHeight="1" x14ac:dyDescent="0.2">
      <c r="C1" s="50"/>
      <c r="H1" s="29"/>
      <c r="I1" s="50"/>
      <c r="K1" s="47"/>
    </row>
    <row r="2" spans="2:11" s="16" customFormat="1" ht="28.5" x14ac:dyDescent="0.2">
      <c r="B2" s="256" t="s">
        <v>518</v>
      </c>
      <c r="C2" s="256"/>
      <c r="D2" s="256"/>
      <c r="E2" s="256"/>
      <c r="F2" s="256"/>
      <c r="G2" s="34"/>
      <c r="H2" s="48"/>
      <c r="I2" s="52"/>
      <c r="K2"/>
    </row>
    <row r="3" spans="2:11" s="16" customFormat="1" ht="57.75" customHeight="1" x14ac:dyDescent="0.2">
      <c r="B3" s="271"/>
      <c r="C3" s="271"/>
      <c r="D3" s="271"/>
      <c r="E3" s="271"/>
      <c r="F3" s="271"/>
      <c r="G3" s="34"/>
      <c r="H3" s="48"/>
      <c r="I3" s="52"/>
      <c r="K3"/>
    </row>
    <row r="4" spans="2:11" x14ac:dyDescent="0.25">
      <c r="B4" s="37" t="s">
        <v>115</v>
      </c>
      <c r="C4" s="38" t="s">
        <v>118</v>
      </c>
      <c r="D4" s="39" t="s">
        <v>119</v>
      </c>
    </row>
    <row r="5" spans="2:11" x14ac:dyDescent="0.25">
      <c r="B5" s="41">
        <v>1</v>
      </c>
      <c r="C5" s="42" t="s">
        <v>534</v>
      </c>
      <c r="D5" s="43" t="s">
        <v>535</v>
      </c>
    </row>
    <row r="6" spans="2:11" x14ac:dyDescent="0.25">
      <c r="B6" s="41">
        <v>2</v>
      </c>
      <c r="C6" s="42" t="s">
        <v>536</v>
      </c>
      <c r="D6" s="43" t="s">
        <v>537</v>
      </c>
    </row>
    <row r="7" spans="2:11" x14ac:dyDescent="0.25">
      <c r="B7" s="41">
        <v>3</v>
      </c>
      <c r="C7" s="42" t="s">
        <v>538</v>
      </c>
      <c r="D7" s="43">
        <v>111200</v>
      </c>
    </row>
    <row r="8" spans="2:11" x14ac:dyDescent="0.25">
      <c r="B8" s="41">
        <v>4</v>
      </c>
      <c r="C8" s="42" t="s">
        <v>539</v>
      </c>
      <c r="D8" s="43">
        <v>111300</v>
      </c>
    </row>
    <row r="9" spans="2:11" x14ac:dyDescent="0.25">
      <c r="B9" s="41">
        <v>5</v>
      </c>
      <c r="C9" s="42" t="s">
        <v>540</v>
      </c>
      <c r="D9" s="43">
        <v>111400</v>
      </c>
    </row>
    <row r="10" spans="2:11" x14ac:dyDescent="0.25">
      <c r="B10" s="41">
        <v>6</v>
      </c>
      <c r="C10" s="42" t="s">
        <v>541</v>
      </c>
      <c r="D10" s="43">
        <v>111900</v>
      </c>
    </row>
    <row r="11" spans="2:11" x14ac:dyDescent="0.25">
      <c r="B11" s="41">
        <v>7</v>
      </c>
      <c r="C11" s="42" t="s">
        <v>542</v>
      </c>
      <c r="D11" s="43" t="s">
        <v>543</v>
      </c>
    </row>
    <row r="12" spans="2:11" x14ac:dyDescent="0.25">
      <c r="B12" s="41">
        <v>8</v>
      </c>
      <c r="C12" s="42" t="s">
        <v>544</v>
      </c>
      <c r="D12" s="43">
        <v>112120</v>
      </c>
    </row>
    <row r="13" spans="2:11" x14ac:dyDescent="0.25">
      <c r="B13" s="41">
        <v>9</v>
      </c>
      <c r="C13" s="42" t="s">
        <v>545</v>
      </c>
      <c r="D13" s="43" t="s">
        <v>546</v>
      </c>
    </row>
    <row r="14" spans="2:11" x14ac:dyDescent="0.25">
      <c r="B14" s="41">
        <v>10</v>
      </c>
      <c r="C14" s="42" t="s">
        <v>547</v>
      </c>
      <c r="D14" s="43">
        <v>112300</v>
      </c>
    </row>
    <row r="15" spans="2:11" x14ac:dyDescent="0.25">
      <c r="B15" s="41">
        <v>11</v>
      </c>
      <c r="C15" s="42" t="s">
        <v>548</v>
      </c>
      <c r="D15" s="43">
        <v>113000</v>
      </c>
    </row>
    <row r="16" spans="2:11" x14ac:dyDescent="0.25">
      <c r="B16" s="41">
        <v>12</v>
      </c>
      <c r="C16" s="42" t="s">
        <v>549</v>
      </c>
      <c r="D16" s="43">
        <v>114000</v>
      </c>
    </row>
    <row r="17" spans="2:4" x14ac:dyDescent="0.25">
      <c r="B17" s="41">
        <v>13</v>
      </c>
      <c r="C17" s="42" t="s">
        <v>550</v>
      </c>
      <c r="D17" s="43">
        <v>115000</v>
      </c>
    </row>
    <row r="18" spans="2:4" x14ac:dyDescent="0.25">
      <c r="B18" s="41">
        <v>14</v>
      </c>
      <c r="C18" s="42" t="s">
        <v>551</v>
      </c>
      <c r="D18" s="43">
        <v>211000</v>
      </c>
    </row>
    <row r="19" spans="2:4" x14ac:dyDescent="0.25">
      <c r="B19" s="41">
        <v>15</v>
      </c>
      <c r="C19" s="42" t="s">
        <v>552</v>
      </c>
      <c r="D19" s="43">
        <v>212100</v>
      </c>
    </row>
    <row r="20" spans="2:4" x14ac:dyDescent="0.25">
      <c r="B20" s="41">
        <v>16</v>
      </c>
      <c r="C20" s="78" t="s">
        <v>553</v>
      </c>
      <c r="D20" s="43" t="s">
        <v>554</v>
      </c>
    </row>
    <row r="21" spans="2:4" x14ac:dyDescent="0.25">
      <c r="B21" s="41">
        <v>17</v>
      </c>
      <c r="C21" s="42" t="s">
        <v>555</v>
      </c>
      <c r="D21" s="43">
        <v>212230</v>
      </c>
    </row>
    <row r="22" spans="2:4" x14ac:dyDescent="0.25">
      <c r="B22" s="41">
        <v>18</v>
      </c>
      <c r="C22" s="42" t="s">
        <v>556</v>
      </c>
      <c r="D22" s="43">
        <v>212310</v>
      </c>
    </row>
    <row r="23" spans="2:4" x14ac:dyDescent="0.25">
      <c r="B23" s="41">
        <v>19</v>
      </c>
      <c r="C23" s="42" t="s">
        <v>557</v>
      </c>
      <c r="D23" s="43" t="s">
        <v>558</v>
      </c>
    </row>
    <row r="24" spans="2:4" x14ac:dyDescent="0.25">
      <c r="B24" s="41">
        <v>20</v>
      </c>
      <c r="C24" s="42" t="s">
        <v>559</v>
      </c>
      <c r="D24" s="43">
        <v>213111</v>
      </c>
    </row>
    <row r="25" spans="2:4" x14ac:dyDescent="0.25">
      <c r="B25" s="41">
        <v>21</v>
      </c>
      <c r="C25" s="42" t="s">
        <v>560</v>
      </c>
      <c r="D25" s="43" t="s">
        <v>561</v>
      </c>
    </row>
    <row r="26" spans="2:4" x14ac:dyDescent="0.25">
      <c r="B26" s="41">
        <v>22</v>
      </c>
      <c r="C26" s="42" t="s">
        <v>563</v>
      </c>
      <c r="D26" s="43">
        <v>221100</v>
      </c>
    </row>
    <row r="27" spans="2:4" x14ac:dyDescent="0.25">
      <c r="B27" s="41">
        <v>23</v>
      </c>
      <c r="C27" s="42" t="s">
        <v>564</v>
      </c>
      <c r="D27" s="43">
        <v>221200</v>
      </c>
    </row>
    <row r="28" spans="2:4" x14ac:dyDescent="0.25">
      <c r="B28" s="41">
        <v>24</v>
      </c>
      <c r="C28" s="42" t="s">
        <v>565</v>
      </c>
      <c r="D28" s="43">
        <v>221300</v>
      </c>
    </row>
    <row r="29" spans="2:4" x14ac:dyDescent="0.25">
      <c r="B29" s="41">
        <v>25</v>
      </c>
      <c r="C29" s="42" t="s">
        <v>566</v>
      </c>
      <c r="D29" s="43">
        <v>230301</v>
      </c>
    </row>
    <row r="30" spans="2:4" x14ac:dyDescent="0.25">
      <c r="B30" s="41">
        <v>26</v>
      </c>
      <c r="C30" s="42" t="s">
        <v>567</v>
      </c>
      <c r="D30" s="43">
        <v>230302</v>
      </c>
    </row>
    <row r="31" spans="2:4" x14ac:dyDescent="0.25">
      <c r="B31" s="41">
        <v>27</v>
      </c>
      <c r="C31" s="42" t="s">
        <v>568</v>
      </c>
      <c r="D31" s="43">
        <v>233210</v>
      </c>
    </row>
    <row r="32" spans="2:4" x14ac:dyDescent="0.25">
      <c r="B32" s="41">
        <v>28</v>
      </c>
      <c r="C32" s="42" t="s">
        <v>569</v>
      </c>
      <c r="D32" s="43">
        <v>233230</v>
      </c>
    </row>
    <row r="33" spans="2:4" x14ac:dyDescent="0.25">
      <c r="B33" s="41">
        <v>29</v>
      </c>
      <c r="C33" s="42" t="s">
        <v>570</v>
      </c>
      <c r="D33" s="43">
        <v>233240</v>
      </c>
    </row>
    <row r="34" spans="2:4" x14ac:dyDescent="0.25">
      <c r="B34" s="41">
        <v>30</v>
      </c>
      <c r="C34" s="42" t="s">
        <v>571</v>
      </c>
      <c r="D34" s="43">
        <v>233262</v>
      </c>
    </row>
    <row r="35" spans="2:4" x14ac:dyDescent="0.25">
      <c r="B35" s="41">
        <v>31</v>
      </c>
      <c r="C35" s="42" t="s">
        <v>572</v>
      </c>
      <c r="D35" s="43">
        <v>233293</v>
      </c>
    </row>
    <row r="36" spans="2:4" x14ac:dyDescent="0.25">
      <c r="B36" s="41">
        <v>32</v>
      </c>
      <c r="C36" s="42" t="s">
        <v>573</v>
      </c>
      <c r="D36" s="43" t="s">
        <v>574</v>
      </c>
    </row>
    <row r="37" spans="2:4" x14ac:dyDescent="0.25">
      <c r="B37" s="41">
        <v>33</v>
      </c>
      <c r="C37" s="42" t="s">
        <v>575</v>
      </c>
      <c r="D37" s="43" t="s">
        <v>576</v>
      </c>
    </row>
    <row r="38" spans="2:4" x14ac:dyDescent="0.25">
      <c r="B38" s="41">
        <v>34</v>
      </c>
      <c r="C38" s="42" t="s">
        <v>577</v>
      </c>
      <c r="D38" s="43">
        <v>233411</v>
      </c>
    </row>
    <row r="39" spans="2:4" x14ac:dyDescent="0.25">
      <c r="B39" s="41">
        <v>35</v>
      </c>
      <c r="C39" s="42" t="s">
        <v>578</v>
      </c>
      <c r="D39" s="43">
        <v>233412</v>
      </c>
    </row>
    <row r="40" spans="2:4" x14ac:dyDescent="0.25">
      <c r="B40" s="41">
        <v>36</v>
      </c>
      <c r="C40" s="42" t="s">
        <v>579</v>
      </c>
      <c r="D40" s="43" t="s">
        <v>580</v>
      </c>
    </row>
    <row r="41" spans="2:4" x14ac:dyDescent="0.25">
      <c r="B41" s="41">
        <v>37</v>
      </c>
      <c r="C41" s="42" t="s">
        <v>581</v>
      </c>
      <c r="D41" s="43">
        <v>321100</v>
      </c>
    </row>
    <row r="42" spans="2:4" x14ac:dyDescent="0.25">
      <c r="B42" s="41">
        <v>38</v>
      </c>
      <c r="C42" s="42" t="s">
        <v>582</v>
      </c>
      <c r="D42" s="43">
        <v>321200</v>
      </c>
    </row>
    <row r="43" spans="2:4" x14ac:dyDescent="0.25">
      <c r="B43" s="41">
        <v>39</v>
      </c>
      <c r="C43" s="42" t="s">
        <v>583</v>
      </c>
      <c r="D43" s="43">
        <v>321910</v>
      </c>
    </row>
    <row r="44" spans="2:4" x14ac:dyDescent="0.25">
      <c r="B44" s="41">
        <v>40</v>
      </c>
      <c r="C44" s="42" t="s">
        <v>584</v>
      </c>
      <c r="D44" s="43" t="s">
        <v>585</v>
      </c>
    </row>
    <row r="45" spans="2:4" x14ac:dyDescent="0.25">
      <c r="B45" s="41">
        <v>41</v>
      </c>
      <c r="C45" s="42" t="s">
        <v>586</v>
      </c>
      <c r="D45" s="43">
        <v>327100</v>
      </c>
    </row>
    <row r="46" spans="2:4" x14ac:dyDescent="0.25">
      <c r="B46" s="41">
        <v>42</v>
      </c>
      <c r="C46" s="42" t="s">
        <v>587</v>
      </c>
      <c r="D46" s="43">
        <v>327200</v>
      </c>
    </row>
    <row r="47" spans="2:4" x14ac:dyDescent="0.25">
      <c r="B47" s="41">
        <v>43</v>
      </c>
      <c r="C47" s="42" t="s">
        <v>588</v>
      </c>
      <c r="D47" s="43">
        <v>327310</v>
      </c>
    </row>
    <row r="48" spans="2:4" x14ac:dyDescent="0.25">
      <c r="B48" s="41">
        <v>44</v>
      </c>
      <c r="C48" s="42" t="s">
        <v>589</v>
      </c>
      <c r="D48" s="43">
        <v>327320</v>
      </c>
    </row>
    <row r="49" spans="2:4" x14ac:dyDescent="0.25">
      <c r="B49" s="41">
        <v>45</v>
      </c>
      <c r="C49" s="42" t="s">
        <v>590</v>
      </c>
      <c r="D49" s="43">
        <v>327330</v>
      </c>
    </row>
    <row r="50" spans="2:4" x14ac:dyDescent="0.25">
      <c r="B50" s="41">
        <v>46</v>
      </c>
      <c r="C50" s="42" t="s">
        <v>591</v>
      </c>
      <c r="D50" s="43">
        <v>327390</v>
      </c>
    </row>
    <row r="51" spans="2:4" x14ac:dyDescent="0.25">
      <c r="B51" s="41">
        <v>47</v>
      </c>
      <c r="C51" s="42" t="s">
        <v>592</v>
      </c>
      <c r="D51" s="43">
        <v>327400</v>
      </c>
    </row>
    <row r="52" spans="2:4" x14ac:dyDescent="0.25">
      <c r="B52" s="41">
        <v>48</v>
      </c>
      <c r="C52" s="42" t="s">
        <v>593</v>
      </c>
      <c r="D52" s="43">
        <v>327910</v>
      </c>
    </row>
    <row r="53" spans="2:4" x14ac:dyDescent="0.25">
      <c r="B53" s="41">
        <v>49</v>
      </c>
      <c r="C53" s="42" t="s">
        <v>594</v>
      </c>
      <c r="D53" s="43">
        <v>327991</v>
      </c>
    </row>
    <row r="54" spans="2:4" x14ac:dyDescent="0.25">
      <c r="B54" s="41">
        <v>50</v>
      </c>
      <c r="C54" s="42" t="s">
        <v>595</v>
      </c>
      <c r="D54" s="43">
        <v>327992</v>
      </c>
    </row>
    <row r="55" spans="2:4" x14ac:dyDescent="0.25">
      <c r="B55" s="41">
        <v>51</v>
      </c>
      <c r="C55" s="42" t="s">
        <v>596</v>
      </c>
      <c r="D55" s="43">
        <v>327993</v>
      </c>
    </row>
    <row r="56" spans="2:4" x14ac:dyDescent="0.25">
      <c r="B56" s="41">
        <v>52</v>
      </c>
      <c r="C56" s="42" t="s">
        <v>597</v>
      </c>
      <c r="D56" s="43">
        <v>327999</v>
      </c>
    </row>
    <row r="57" spans="2:4" x14ac:dyDescent="0.25">
      <c r="B57" s="41">
        <v>53</v>
      </c>
      <c r="C57" s="42" t="s">
        <v>598</v>
      </c>
      <c r="D57" s="43">
        <v>331110</v>
      </c>
    </row>
    <row r="58" spans="2:4" x14ac:dyDescent="0.25">
      <c r="B58" s="41">
        <v>54</v>
      </c>
      <c r="C58" s="42" t="s">
        <v>599</v>
      </c>
      <c r="D58" s="43">
        <v>331200</v>
      </c>
    </row>
    <row r="59" spans="2:4" x14ac:dyDescent="0.25">
      <c r="B59" s="41">
        <v>55</v>
      </c>
      <c r="C59" s="42" t="s">
        <v>600</v>
      </c>
      <c r="D59" s="43" t="s">
        <v>601</v>
      </c>
    </row>
    <row r="60" spans="2:4" x14ac:dyDescent="0.25">
      <c r="B60" s="41">
        <v>56</v>
      </c>
      <c r="C60" s="42" t="s">
        <v>602</v>
      </c>
      <c r="D60" s="43">
        <v>331314</v>
      </c>
    </row>
    <row r="61" spans="2:4" x14ac:dyDescent="0.25">
      <c r="B61" s="41">
        <v>57</v>
      </c>
      <c r="C61" s="42" t="s">
        <v>603</v>
      </c>
      <c r="D61" s="43" t="s">
        <v>604</v>
      </c>
    </row>
    <row r="62" spans="2:4" x14ac:dyDescent="0.25">
      <c r="B62" s="41">
        <v>58</v>
      </c>
      <c r="C62" s="42" t="s">
        <v>605</v>
      </c>
      <c r="D62" s="43">
        <v>331411</v>
      </c>
    </row>
    <row r="63" spans="2:4" x14ac:dyDescent="0.25">
      <c r="B63" s="41">
        <v>59</v>
      </c>
      <c r="C63" s="42" t="s">
        <v>606</v>
      </c>
      <c r="D63" s="43">
        <v>331419</v>
      </c>
    </row>
    <row r="64" spans="2:4" x14ac:dyDescent="0.25">
      <c r="B64" s="41">
        <v>60</v>
      </c>
      <c r="C64" s="42" t="s">
        <v>607</v>
      </c>
      <c r="D64" s="43">
        <v>331420</v>
      </c>
    </row>
    <row r="65" spans="2:4" x14ac:dyDescent="0.25">
      <c r="B65" s="41">
        <v>61</v>
      </c>
      <c r="C65" s="42" t="s">
        <v>608</v>
      </c>
      <c r="D65" s="43">
        <v>331490</v>
      </c>
    </row>
    <row r="66" spans="2:4" x14ac:dyDescent="0.25">
      <c r="B66" s="41">
        <v>62</v>
      </c>
      <c r="C66" s="42" t="s">
        <v>609</v>
      </c>
      <c r="D66" s="43">
        <v>331510</v>
      </c>
    </row>
    <row r="67" spans="2:4" x14ac:dyDescent="0.25">
      <c r="B67" s="41">
        <v>63</v>
      </c>
      <c r="C67" s="42" t="s">
        <v>610</v>
      </c>
      <c r="D67" s="43">
        <v>331520</v>
      </c>
    </row>
    <row r="68" spans="2:4" x14ac:dyDescent="0.25">
      <c r="B68" s="41">
        <v>64</v>
      </c>
      <c r="C68" s="42" t="s">
        <v>611</v>
      </c>
      <c r="D68" s="43" t="s">
        <v>612</v>
      </c>
    </row>
    <row r="69" spans="2:4" x14ac:dyDescent="0.25">
      <c r="B69" s="41">
        <v>65</v>
      </c>
      <c r="C69" s="42" t="s">
        <v>613</v>
      </c>
      <c r="D69" s="43">
        <v>332114</v>
      </c>
    </row>
    <row r="70" spans="2:4" x14ac:dyDescent="0.25">
      <c r="B70" s="41">
        <v>66</v>
      </c>
      <c r="C70" s="42" t="s">
        <v>614</v>
      </c>
      <c r="D70" s="43" t="s">
        <v>615</v>
      </c>
    </row>
    <row r="71" spans="2:4" x14ac:dyDescent="0.25">
      <c r="B71" s="41">
        <v>67</v>
      </c>
      <c r="C71" s="42" t="s">
        <v>616</v>
      </c>
      <c r="D71" s="43">
        <v>332200</v>
      </c>
    </row>
    <row r="72" spans="2:4" x14ac:dyDescent="0.25">
      <c r="B72" s="41">
        <v>68</v>
      </c>
      <c r="C72" s="42" t="s">
        <v>617</v>
      </c>
      <c r="D72" s="43">
        <v>332310</v>
      </c>
    </row>
    <row r="73" spans="2:4" x14ac:dyDescent="0.25">
      <c r="B73" s="41">
        <v>69</v>
      </c>
      <c r="C73" s="42" t="s">
        <v>618</v>
      </c>
      <c r="D73" s="43">
        <v>332320</v>
      </c>
    </row>
    <row r="74" spans="2:4" x14ac:dyDescent="0.25">
      <c r="B74" s="41">
        <v>70</v>
      </c>
      <c r="C74" s="42" t="s">
        <v>619</v>
      </c>
      <c r="D74" s="43">
        <v>332410</v>
      </c>
    </row>
    <row r="75" spans="2:4" x14ac:dyDescent="0.25">
      <c r="B75" s="41">
        <v>71</v>
      </c>
      <c r="C75" s="42" t="s">
        <v>620</v>
      </c>
      <c r="D75" s="43">
        <v>332420</v>
      </c>
    </row>
    <row r="76" spans="2:4" x14ac:dyDescent="0.25">
      <c r="B76" s="41">
        <v>72</v>
      </c>
      <c r="C76" s="42" t="s">
        <v>621</v>
      </c>
      <c r="D76" s="43">
        <v>332430</v>
      </c>
    </row>
    <row r="77" spans="2:4" x14ac:dyDescent="0.25">
      <c r="B77" s="41">
        <v>73</v>
      </c>
      <c r="C77" s="42" t="s">
        <v>622</v>
      </c>
      <c r="D77" s="43">
        <v>332500</v>
      </c>
    </row>
    <row r="78" spans="2:4" x14ac:dyDescent="0.25">
      <c r="B78" s="41">
        <v>74</v>
      </c>
      <c r="C78" s="42" t="s">
        <v>623</v>
      </c>
      <c r="D78" s="43">
        <v>332600</v>
      </c>
    </row>
    <row r="79" spans="2:4" x14ac:dyDescent="0.25">
      <c r="B79" s="41">
        <v>75</v>
      </c>
      <c r="C79" s="42" t="s">
        <v>624</v>
      </c>
      <c r="D79" s="43">
        <v>332710</v>
      </c>
    </row>
    <row r="80" spans="2:4" x14ac:dyDescent="0.25">
      <c r="B80" s="41">
        <v>76</v>
      </c>
      <c r="C80" s="42" t="s">
        <v>625</v>
      </c>
      <c r="D80" s="43">
        <v>332720</v>
      </c>
    </row>
    <row r="81" spans="2:4" x14ac:dyDescent="0.25">
      <c r="B81" s="41">
        <v>77</v>
      </c>
      <c r="C81" s="42" t="s">
        <v>626</v>
      </c>
      <c r="D81" s="43">
        <v>332800</v>
      </c>
    </row>
    <row r="82" spans="2:4" x14ac:dyDescent="0.25">
      <c r="B82" s="41">
        <v>78</v>
      </c>
      <c r="C82" s="42" t="s">
        <v>627</v>
      </c>
      <c r="D82" s="43" t="s">
        <v>628</v>
      </c>
    </row>
    <row r="83" spans="2:4" x14ac:dyDescent="0.25">
      <c r="B83" s="41">
        <v>79</v>
      </c>
      <c r="C83" s="42" t="s">
        <v>629</v>
      </c>
      <c r="D83" s="43">
        <v>332913</v>
      </c>
    </row>
    <row r="84" spans="2:4" x14ac:dyDescent="0.25">
      <c r="B84" s="41">
        <v>80</v>
      </c>
      <c r="C84" s="42" t="s">
        <v>630</v>
      </c>
      <c r="D84" s="43">
        <v>332991</v>
      </c>
    </row>
    <row r="85" spans="2:4" x14ac:dyDescent="0.25">
      <c r="B85" s="41">
        <v>81</v>
      </c>
      <c r="C85" s="42" t="s">
        <v>631</v>
      </c>
      <c r="D85" s="43" t="s">
        <v>632</v>
      </c>
    </row>
    <row r="86" spans="2:4" x14ac:dyDescent="0.25">
      <c r="B86" s="41">
        <v>82</v>
      </c>
      <c r="C86" s="42" t="s">
        <v>633</v>
      </c>
      <c r="D86" s="43">
        <v>332996</v>
      </c>
    </row>
    <row r="87" spans="2:4" x14ac:dyDescent="0.25">
      <c r="B87" s="41">
        <v>83</v>
      </c>
      <c r="C87" s="42" t="s">
        <v>634</v>
      </c>
      <c r="D87" s="43" t="s">
        <v>635</v>
      </c>
    </row>
    <row r="88" spans="2:4" x14ac:dyDescent="0.25">
      <c r="B88" s="41">
        <v>84</v>
      </c>
      <c r="C88" s="42" t="s">
        <v>636</v>
      </c>
      <c r="D88" s="43">
        <v>333111</v>
      </c>
    </row>
    <row r="89" spans="2:4" x14ac:dyDescent="0.25">
      <c r="B89" s="41">
        <v>85</v>
      </c>
      <c r="C89" s="42" t="s">
        <v>637</v>
      </c>
      <c r="D89" s="43">
        <v>333112</v>
      </c>
    </row>
    <row r="90" spans="2:4" x14ac:dyDescent="0.25">
      <c r="B90" s="41">
        <v>86</v>
      </c>
      <c r="C90" s="42" t="s">
        <v>638</v>
      </c>
      <c r="D90" s="43">
        <v>333120</v>
      </c>
    </row>
    <row r="91" spans="2:4" x14ac:dyDescent="0.25">
      <c r="B91" s="41">
        <v>87</v>
      </c>
      <c r="C91" s="42" t="s">
        <v>639</v>
      </c>
      <c r="D91" s="43">
        <v>333130</v>
      </c>
    </row>
    <row r="92" spans="2:4" x14ac:dyDescent="0.25">
      <c r="B92" s="41">
        <v>88</v>
      </c>
      <c r="C92" s="42" t="s">
        <v>640</v>
      </c>
      <c r="D92" s="43" t="s">
        <v>641</v>
      </c>
    </row>
    <row r="93" spans="2:4" x14ac:dyDescent="0.25">
      <c r="B93" s="41">
        <v>89</v>
      </c>
      <c r="C93" s="42" t="s">
        <v>642</v>
      </c>
      <c r="D93" s="43">
        <v>333220</v>
      </c>
    </row>
    <row r="94" spans="2:4" x14ac:dyDescent="0.25">
      <c r="B94" s="41">
        <v>90</v>
      </c>
      <c r="C94" s="42" t="s">
        <v>643</v>
      </c>
      <c r="D94" s="43">
        <v>333295</v>
      </c>
    </row>
    <row r="95" spans="2:4" x14ac:dyDescent="0.25">
      <c r="B95" s="41">
        <v>91</v>
      </c>
      <c r="C95" s="42" t="s">
        <v>644</v>
      </c>
      <c r="D95" s="43" t="s">
        <v>645</v>
      </c>
    </row>
    <row r="96" spans="2:4" x14ac:dyDescent="0.25">
      <c r="B96" s="41">
        <v>92</v>
      </c>
      <c r="C96" s="42" t="s">
        <v>646</v>
      </c>
      <c r="D96" s="43">
        <v>333313</v>
      </c>
    </row>
    <row r="97" spans="2:4" x14ac:dyDescent="0.25">
      <c r="B97" s="41">
        <v>93</v>
      </c>
      <c r="C97" s="42" t="s">
        <v>647</v>
      </c>
      <c r="D97" s="43">
        <v>333314</v>
      </c>
    </row>
    <row r="98" spans="2:4" x14ac:dyDescent="0.25">
      <c r="B98" s="41">
        <v>94</v>
      </c>
      <c r="C98" s="42" t="s">
        <v>648</v>
      </c>
      <c r="D98" s="43">
        <v>333315</v>
      </c>
    </row>
    <row r="99" spans="2:4" x14ac:dyDescent="0.25">
      <c r="B99" s="41">
        <v>95</v>
      </c>
      <c r="C99" s="42" t="s">
        <v>649</v>
      </c>
      <c r="D99" s="43" t="s">
        <v>650</v>
      </c>
    </row>
    <row r="100" spans="2:4" x14ac:dyDescent="0.25">
      <c r="B100" s="41">
        <v>96</v>
      </c>
      <c r="C100" s="42" t="s">
        <v>651</v>
      </c>
      <c r="D100" s="43">
        <v>333414</v>
      </c>
    </row>
    <row r="101" spans="2:4" x14ac:dyDescent="0.25">
      <c r="B101" s="41">
        <v>97</v>
      </c>
      <c r="C101" s="42" t="s">
        <v>652</v>
      </c>
      <c r="D101" s="43">
        <v>333415</v>
      </c>
    </row>
    <row r="102" spans="2:4" x14ac:dyDescent="0.25">
      <c r="B102" s="41">
        <v>98</v>
      </c>
      <c r="C102" s="42" t="s">
        <v>653</v>
      </c>
      <c r="D102" s="43">
        <v>333511</v>
      </c>
    </row>
    <row r="103" spans="2:4" x14ac:dyDescent="0.25">
      <c r="B103" s="41">
        <v>99</v>
      </c>
      <c r="C103" s="42" t="s">
        <v>654</v>
      </c>
      <c r="D103" s="43" t="s">
        <v>655</v>
      </c>
    </row>
    <row r="104" spans="2:4" x14ac:dyDescent="0.25">
      <c r="B104" s="41">
        <v>100</v>
      </c>
      <c r="C104" s="42" t="s">
        <v>656</v>
      </c>
      <c r="D104" s="43">
        <v>333514</v>
      </c>
    </row>
    <row r="105" spans="2:4" x14ac:dyDescent="0.25">
      <c r="B105" s="41">
        <v>101</v>
      </c>
      <c r="C105" s="42" t="s">
        <v>657</v>
      </c>
      <c r="D105" s="43" t="s">
        <v>658</v>
      </c>
    </row>
    <row r="106" spans="2:4" x14ac:dyDescent="0.25">
      <c r="B106" s="41">
        <v>102</v>
      </c>
      <c r="C106" s="42" t="s">
        <v>659</v>
      </c>
      <c r="D106" s="43">
        <v>333611</v>
      </c>
    </row>
    <row r="107" spans="2:4" x14ac:dyDescent="0.25">
      <c r="B107" s="41">
        <v>103</v>
      </c>
      <c r="C107" s="42" t="s">
        <v>660</v>
      </c>
      <c r="D107" s="43">
        <v>333612</v>
      </c>
    </row>
    <row r="108" spans="2:4" x14ac:dyDescent="0.25">
      <c r="B108" s="41">
        <v>104</v>
      </c>
      <c r="C108" s="42" t="s">
        <v>661</v>
      </c>
      <c r="D108" s="43">
        <v>333613</v>
      </c>
    </row>
    <row r="109" spans="2:4" x14ac:dyDescent="0.25">
      <c r="B109" s="41">
        <v>105</v>
      </c>
      <c r="C109" s="42" t="s">
        <v>662</v>
      </c>
      <c r="D109" s="43">
        <v>333618</v>
      </c>
    </row>
    <row r="110" spans="2:4" x14ac:dyDescent="0.25">
      <c r="B110" s="41">
        <v>106</v>
      </c>
      <c r="C110" s="42" t="s">
        <v>663</v>
      </c>
      <c r="D110" s="43" t="s">
        <v>664</v>
      </c>
    </row>
    <row r="111" spans="2:4" x14ac:dyDescent="0.25">
      <c r="B111" s="41">
        <v>107</v>
      </c>
      <c r="C111" s="42" t="s">
        <v>665</v>
      </c>
      <c r="D111" s="43">
        <v>333912</v>
      </c>
    </row>
    <row r="112" spans="2:4" x14ac:dyDescent="0.25">
      <c r="B112" s="41">
        <v>108</v>
      </c>
      <c r="C112" s="42" t="s">
        <v>666</v>
      </c>
      <c r="D112" s="43">
        <v>333920</v>
      </c>
    </row>
    <row r="113" spans="2:4" x14ac:dyDescent="0.25">
      <c r="B113" s="41">
        <v>109</v>
      </c>
      <c r="C113" s="42" t="s">
        <v>667</v>
      </c>
      <c r="D113" s="43">
        <v>333991</v>
      </c>
    </row>
    <row r="114" spans="2:4" x14ac:dyDescent="0.25">
      <c r="B114" s="41">
        <v>110</v>
      </c>
      <c r="C114" s="42" t="s">
        <v>668</v>
      </c>
      <c r="D114" s="43" t="s">
        <v>669</v>
      </c>
    </row>
    <row r="115" spans="2:4" x14ac:dyDescent="0.25">
      <c r="B115" s="41">
        <v>111</v>
      </c>
      <c r="C115" s="42" t="s">
        <v>670</v>
      </c>
      <c r="D115" s="43">
        <v>333993</v>
      </c>
    </row>
    <row r="116" spans="2:4" x14ac:dyDescent="0.25">
      <c r="B116" s="41">
        <v>112</v>
      </c>
      <c r="C116" s="42" t="s">
        <v>671</v>
      </c>
      <c r="D116" s="43">
        <v>333994</v>
      </c>
    </row>
    <row r="117" spans="2:4" x14ac:dyDescent="0.25">
      <c r="B117" s="41">
        <v>113</v>
      </c>
      <c r="C117" s="42" t="s">
        <v>672</v>
      </c>
      <c r="D117" s="43" t="s">
        <v>673</v>
      </c>
    </row>
    <row r="118" spans="2:4" x14ac:dyDescent="0.25">
      <c r="B118" s="41">
        <v>114</v>
      </c>
      <c r="C118" s="42" t="s">
        <v>674</v>
      </c>
      <c r="D118" s="43">
        <v>334111</v>
      </c>
    </row>
    <row r="119" spans="2:4" x14ac:dyDescent="0.25">
      <c r="B119" s="41">
        <v>115</v>
      </c>
      <c r="C119" s="42" t="s">
        <v>675</v>
      </c>
      <c r="D119" s="43">
        <v>334112</v>
      </c>
    </row>
    <row r="120" spans="2:4" x14ac:dyDescent="0.25">
      <c r="B120" s="41">
        <v>116</v>
      </c>
      <c r="C120" s="42" t="s">
        <v>676</v>
      </c>
      <c r="D120" s="43" t="s">
        <v>677</v>
      </c>
    </row>
    <row r="121" spans="2:4" x14ac:dyDescent="0.25">
      <c r="B121" s="41">
        <v>117</v>
      </c>
      <c r="C121" s="42" t="s">
        <v>678</v>
      </c>
      <c r="D121" s="43">
        <v>334210</v>
      </c>
    </row>
    <row r="122" spans="2:4" x14ac:dyDescent="0.25">
      <c r="B122" s="41">
        <v>118</v>
      </c>
      <c r="C122" s="42" t="s">
        <v>679</v>
      </c>
      <c r="D122" s="43">
        <v>334220</v>
      </c>
    </row>
    <row r="123" spans="2:4" x14ac:dyDescent="0.25">
      <c r="B123" s="41">
        <v>119</v>
      </c>
      <c r="C123" s="42" t="s">
        <v>680</v>
      </c>
      <c r="D123" s="43">
        <v>334290</v>
      </c>
    </row>
    <row r="124" spans="2:4" x14ac:dyDescent="0.25">
      <c r="B124" s="41">
        <v>120</v>
      </c>
      <c r="C124" s="42" t="s">
        <v>681</v>
      </c>
      <c r="D124" s="43">
        <v>334300</v>
      </c>
    </row>
    <row r="125" spans="2:4" x14ac:dyDescent="0.25">
      <c r="B125" s="41">
        <v>121</v>
      </c>
      <c r="C125" s="42" t="s">
        <v>682</v>
      </c>
      <c r="D125" s="43" t="s">
        <v>683</v>
      </c>
    </row>
    <row r="126" spans="2:4" x14ac:dyDescent="0.25">
      <c r="B126" s="41">
        <v>122</v>
      </c>
      <c r="C126" s="42" t="s">
        <v>684</v>
      </c>
      <c r="D126" s="43">
        <v>334413</v>
      </c>
    </row>
    <row r="127" spans="2:4" x14ac:dyDescent="0.25">
      <c r="B127" s="41">
        <v>123</v>
      </c>
      <c r="C127" s="42" t="s">
        <v>685</v>
      </c>
      <c r="D127" s="43">
        <v>334418</v>
      </c>
    </row>
    <row r="128" spans="2:4" x14ac:dyDescent="0.25">
      <c r="B128" s="41">
        <v>124</v>
      </c>
      <c r="C128" s="42" t="s">
        <v>686</v>
      </c>
      <c r="D128" s="43">
        <v>334510</v>
      </c>
    </row>
    <row r="129" spans="2:4" x14ac:dyDescent="0.25">
      <c r="B129" s="41">
        <v>125</v>
      </c>
      <c r="C129" s="42" t="s">
        <v>687</v>
      </c>
      <c r="D129" s="43">
        <v>334511</v>
      </c>
    </row>
    <row r="130" spans="2:4" x14ac:dyDescent="0.25">
      <c r="B130" s="41">
        <v>126</v>
      </c>
      <c r="C130" s="42" t="s">
        <v>688</v>
      </c>
      <c r="D130" s="43">
        <v>334512</v>
      </c>
    </row>
    <row r="131" spans="2:4" x14ac:dyDescent="0.25">
      <c r="B131" s="41">
        <v>127</v>
      </c>
      <c r="C131" s="42" t="s">
        <v>689</v>
      </c>
      <c r="D131" s="43">
        <v>334513</v>
      </c>
    </row>
    <row r="132" spans="2:4" x14ac:dyDescent="0.25">
      <c r="B132" s="41">
        <v>128</v>
      </c>
      <c r="C132" s="42" t="s">
        <v>690</v>
      </c>
      <c r="D132" s="43">
        <v>334514</v>
      </c>
    </row>
    <row r="133" spans="2:4" x14ac:dyDescent="0.25">
      <c r="B133" s="41">
        <v>129</v>
      </c>
      <c r="C133" s="42" t="s">
        <v>691</v>
      </c>
      <c r="D133" s="43">
        <v>334515</v>
      </c>
    </row>
    <row r="134" spans="2:4" x14ac:dyDescent="0.25">
      <c r="B134" s="41">
        <v>130</v>
      </c>
      <c r="C134" s="42" t="s">
        <v>692</v>
      </c>
      <c r="D134" s="43">
        <v>334516</v>
      </c>
    </row>
    <row r="135" spans="2:4" x14ac:dyDescent="0.25">
      <c r="B135" s="41">
        <v>131</v>
      </c>
      <c r="C135" s="42" t="s">
        <v>693</v>
      </c>
      <c r="D135" s="43">
        <v>334517</v>
      </c>
    </row>
    <row r="136" spans="2:4" x14ac:dyDescent="0.25">
      <c r="B136" s="41">
        <v>132</v>
      </c>
      <c r="C136" s="42" t="s">
        <v>694</v>
      </c>
      <c r="D136" s="43" t="s">
        <v>695</v>
      </c>
    </row>
    <row r="137" spans="2:4" x14ac:dyDescent="0.25">
      <c r="B137" s="41">
        <v>133</v>
      </c>
      <c r="C137" s="42" t="s">
        <v>696</v>
      </c>
      <c r="D137" s="43">
        <v>334610</v>
      </c>
    </row>
    <row r="138" spans="2:4" x14ac:dyDescent="0.25">
      <c r="B138" s="41">
        <v>134</v>
      </c>
      <c r="C138" s="42" t="s">
        <v>697</v>
      </c>
      <c r="D138" s="43">
        <v>335110</v>
      </c>
    </row>
    <row r="139" spans="2:4" x14ac:dyDescent="0.25">
      <c r="B139" s="41">
        <v>135</v>
      </c>
      <c r="C139" s="42" t="s">
        <v>698</v>
      </c>
      <c r="D139" s="43">
        <v>335120</v>
      </c>
    </row>
    <row r="140" spans="2:4" x14ac:dyDescent="0.25">
      <c r="B140" s="41">
        <v>136</v>
      </c>
      <c r="C140" s="42" t="s">
        <v>699</v>
      </c>
      <c r="D140" s="43">
        <v>335210</v>
      </c>
    </row>
    <row r="141" spans="2:4" x14ac:dyDescent="0.25">
      <c r="B141" s="41">
        <v>137</v>
      </c>
      <c r="C141" s="42" t="s">
        <v>700</v>
      </c>
      <c r="D141" s="43">
        <v>335221</v>
      </c>
    </row>
    <row r="142" spans="2:4" x14ac:dyDescent="0.25">
      <c r="B142" s="41">
        <v>138</v>
      </c>
      <c r="C142" s="42" t="s">
        <v>701</v>
      </c>
      <c r="D142" s="43">
        <v>335222</v>
      </c>
    </row>
    <row r="143" spans="2:4" x14ac:dyDescent="0.25">
      <c r="B143" s="41">
        <v>139</v>
      </c>
      <c r="C143" s="42" t="s">
        <v>702</v>
      </c>
      <c r="D143" s="43">
        <v>335224</v>
      </c>
    </row>
    <row r="144" spans="2:4" x14ac:dyDescent="0.25">
      <c r="B144" s="41">
        <v>140</v>
      </c>
      <c r="C144" s="42" t="s">
        <v>703</v>
      </c>
      <c r="D144" s="43">
        <v>335228</v>
      </c>
    </row>
    <row r="145" spans="2:4" x14ac:dyDescent="0.25">
      <c r="B145" s="41">
        <v>141</v>
      </c>
      <c r="C145" s="42" t="s">
        <v>704</v>
      </c>
      <c r="D145" s="43">
        <v>335311</v>
      </c>
    </row>
    <row r="146" spans="2:4" x14ac:dyDescent="0.25">
      <c r="B146" s="41">
        <v>142</v>
      </c>
      <c r="C146" s="42" t="s">
        <v>705</v>
      </c>
      <c r="D146" s="43">
        <v>335312</v>
      </c>
    </row>
    <row r="147" spans="2:4" x14ac:dyDescent="0.25">
      <c r="B147" s="41">
        <v>143</v>
      </c>
      <c r="C147" s="42" t="s">
        <v>706</v>
      </c>
      <c r="D147" s="43">
        <v>335313</v>
      </c>
    </row>
    <row r="148" spans="2:4" x14ac:dyDescent="0.25">
      <c r="B148" s="41">
        <v>144</v>
      </c>
      <c r="C148" s="42" t="s">
        <v>707</v>
      </c>
      <c r="D148" s="43">
        <v>335314</v>
      </c>
    </row>
    <row r="149" spans="2:4" x14ac:dyDescent="0.25">
      <c r="B149" s="41">
        <v>145</v>
      </c>
      <c r="C149" s="42" t="s">
        <v>708</v>
      </c>
      <c r="D149" s="43">
        <v>335911</v>
      </c>
    </row>
    <row r="150" spans="2:4" x14ac:dyDescent="0.25">
      <c r="B150" s="41">
        <v>146</v>
      </c>
      <c r="C150" s="42" t="s">
        <v>709</v>
      </c>
      <c r="D150" s="43">
        <v>335912</v>
      </c>
    </row>
    <row r="151" spans="2:4" x14ac:dyDescent="0.25">
      <c r="B151" s="41">
        <v>147</v>
      </c>
      <c r="C151" s="42" t="s">
        <v>710</v>
      </c>
      <c r="D151" s="43">
        <v>335920</v>
      </c>
    </row>
    <row r="152" spans="2:4" x14ac:dyDescent="0.25">
      <c r="B152" s="41">
        <v>148</v>
      </c>
      <c r="C152" s="42" t="s">
        <v>711</v>
      </c>
      <c r="D152" s="43">
        <v>335930</v>
      </c>
    </row>
    <row r="153" spans="2:4" x14ac:dyDescent="0.25">
      <c r="B153" s="41">
        <v>149</v>
      </c>
      <c r="C153" s="42" t="s">
        <v>712</v>
      </c>
      <c r="D153" s="43">
        <v>335991</v>
      </c>
    </row>
    <row r="154" spans="2:4" x14ac:dyDescent="0.25">
      <c r="B154" s="41">
        <v>150</v>
      </c>
      <c r="C154" s="42" t="s">
        <v>713</v>
      </c>
      <c r="D154" s="43">
        <v>335999</v>
      </c>
    </row>
    <row r="155" spans="2:4" x14ac:dyDescent="0.25">
      <c r="B155" s="41">
        <v>151</v>
      </c>
      <c r="C155" s="42" t="s">
        <v>714</v>
      </c>
      <c r="D155" s="43">
        <v>336111</v>
      </c>
    </row>
    <row r="156" spans="2:4" x14ac:dyDescent="0.25">
      <c r="B156" s="41">
        <v>152</v>
      </c>
      <c r="C156" s="42" t="s">
        <v>715</v>
      </c>
      <c r="D156" s="43">
        <v>336112</v>
      </c>
    </row>
    <row r="157" spans="2:4" x14ac:dyDescent="0.25">
      <c r="B157" s="41">
        <v>153</v>
      </c>
      <c r="C157" s="42" t="s">
        <v>716</v>
      </c>
      <c r="D157" s="43">
        <v>336120</v>
      </c>
    </row>
    <row r="158" spans="2:4" x14ac:dyDescent="0.25">
      <c r="B158" s="41">
        <v>154</v>
      </c>
      <c r="C158" s="42" t="s">
        <v>717</v>
      </c>
      <c r="D158" s="43">
        <v>336211</v>
      </c>
    </row>
    <row r="159" spans="2:4" x14ac:dyDescent="0.25">
      <c r="B159" s="41">
        <v>155</v>
      </c>
      <c r="C159" s="42" t="s">
        <v>718</v>
      </c>
      <c r="D159" s="43">
        <v>336212</v>
      </c>
    </row>
    <row r="160" spans="2:4" x14ac:dyDescent="0.25">
      <c r="B160" s="41">
        <v>156</v>
      </c>
      <c r="C160" s="42" t="s">
        <v>719</v>
      </c>
      <c r="D160" s="43">
        <v>336213</v>
      </c>
    </row>
    <row r="161" spans="2:4" x14ac:dyDescent="0.25">
      <c r="B161" s="41">
        <v>157</v>
      </c>
      <c r="C161" s="42" t="s">
        <v>720</v>
      </c>
      <c r="D161" s="43">
        <v>336214</v>
      </c>
    </row>
    <row r="162" spans="2:4" x14ac:dyDescent="0.25">
      <c r="B162" s="41">
        <v>158</v>
      </c>
      <c r="C162" s="42" t="s">
        <v>721</v>
      </c>
      <c r="D162" s="43">
        <v>336310</v>
      </c>
    </row>
    <row r="163" spans="2:4" x14ac:dyDescent="0.25">
      <c r="B163" s="41">
        <v>159</v>
      </c>
      <c r="C163" s="42" t="s">
        <v>722</v>
      </c>
      <c r="D163" s="43">
        <v>336320</v>
      </c>
    </row>
    <row r="164" spans="2:4" x14ac:dyDescent="0.25">
      <c r="B164" s="41">
        <v>160</v>
      </c>
      <c r="C164" s="42" t="s">
        <v>723</v>
      </c>
      <c r="D164" s="43" t="s">
        <v>724</v>
      </c>
    </row>
    <row r="165" spans="2:4" x14ac:dyDescent="0.25">
      <c r="B165" s="41">
        <v>161</v>
      </c>
      <c r="C165" s="42" t="s">
        <v>725</v>
      </c>
      <c r="D165" s="43">
        <v>336350</v>
      </c>
    </row>
    <row r="166" spans="2:4" x14ac:dyDescent="0.25">
      <c r="B166" s="41">
        <v>162</v>
      </c>
      <c r="C166" s="42" t="s">
        <v>726</v>
      </c>
      <c r="D166" s="43">
        <v>336360</v>
      </c>
    </row>
    <row r="167" spans="2:4" x14ac:dyDescent="0.25">
      <c r="B167" s="41">
        <v>163</v>
      </c>
      <c r="C167" s="42" t="s">
        <v>727</v>
      </c>
      <c r="D167" s="43">
        <v>336370</v>
      </c>
    </row>
    <row r="168" spans="2:4" x14ac:dyDescent="0.25">
      <c r="B168" s="41">
        <v>164</v>
      </c>
      <c r="C168" s="42" t="s">
        <v>728</v>
      </c>
      <c r="D168" s="43">
        <v>336390</v>
      </c>
    </row>
    <row r="169" spans="2:4" x14ac:dyDescent="0.25">
      <c r="B169" s="41">
        <v>165</v>
      </c>
      <c r="C169" s="42" t="s">
        <v>729</v>
      </c>
      <c r="D169" s="43">
        <v>336411</v>
      </c>
    </row>
    <row r="170" spans="2:4" x14ac:dyDescent="0.25">
      <c r="B170" s="41">
        <v>166</v>
      </c>
      <c r="C170" s="42" t="s">
        <v>730</v>
      </c>
      <c r="D170" s="43">
        <v>336412</v>
      </c>
    </row>
    <row r="171" spans="2:4" x14ac:dyDescent="0.25">
      <c r="B171" s="41">
        <v>167</v>
      </c>
      <c r="C171" s="42" t="s">
        <v>731</v>
      </c>
      <c r="D171" s="43">
        <v>336413</v>
      </c>
    </row>
    <row r="172" spans="2:4" x14ac:dyDescent="0.25">
      <c r="B172" s="41">
        <v>168</v>
      </c>
      <c r="C172" s="42" t="s">
        <v>732</v>
      </c>
      <c r="D172" s="43">
        <v>336414</v>
      </c>
    </row>
    <row r="173" spans="2:4" x14ac:dyDescent="0.25">
      <c r="B173" s="41">
        <v>169</v>
      </c>
      <c r="C173" s="42" t="s">
        <v>733</v>
      </c>
      <c r="D173" s="43" t="s">
        <v>734</v>
      </c>
    </row>
    <row r="174" spans="2:4" x14ac:dyDescent="0.25">
      <c r="B174" s="41">
        <v>170</v>
      </c>
      <c r="C174" s="42" t="s">
        <v>735</v>
      </c>
      <c r="D174" s="43">
        <v>336500</v>
      </c>
    </row>
    <row r="175" spans="2:4" x14ac:dyDescent="0.25">
      <c r="B175" s="41">
        <v>171</v>
      </c>
      <c r="C175" s="42" t="s">
        <v>736</v>
      </c>
      <c r="D175" s="43">
        <v>336611</v>
      </c>
    </row>
    <row r="176" spans="2:4" x14ac:dyDescent="0.25">
      <c r="B176" s="41">
        <v>172</v>
      </c>
      <c r="C176" s="42" t="s">
        <v>737</v>
      </c>
      <c r="D176" s="43">
        <v>336612</v>
      </c>
    </row>
    <row r="177" spans="2:4" x14ac:dyDescent="0.25">
      <c r="B177" s="41">
        <v>173</v>
      </c>
      <c r="C177" s="42" t="s">
        <v>738</v>
      </c>
      <c r="D177" s="43">
        <v>336991</v>
      </c>
    </row>
    <row r="178" spans="2:4" x14ac:dyDescent="0.25">
      <c r="B178" s="41">
        <v>174</v>
      </c>
      <c r="C178" s="42" t="s">
        <v>739</v>
      </c>
      <c r="D178" s="43">
        <v>336992</v>
      </c>
    </row>
    <row r="179" spans="2:4" x14ac:dyDescent="0.25">
      <c r="B179" s="41">
        <v>175</v>
      </c>
      <c r="C179" s="42" t="s">
        <v>740</v>
      </c>
      <c r="D179" s="43">
        <v>336999</v>
      </c>
    </row>
    <row r="180" spans="2:4" x14ac:dyDescent="0.25">
      <c r="B180" s="41">
        <v>176</v>
      </c>
      <c r="C180" s="42" t="s">
        <v>741</v>
      </c>
      <c r="D180" s="43">
        <v>337110</v>
      </c>
    </row>
    <row r="181" spans="2:4" x14ac:dyDescent="0.25">
      <c r="B181" s="41">
        <v>177</v>
      </c>
      <c r="C181" s="42" t="s">
        <v>742</v>
      </c>
      <c r="D181" s="43">
        <v>337121</v>
      </c>
    </row>
    <row r="182" spans="2:4" x14ac:dyDescent="0.25">
      <c r="B182" s="41">
        <v>178</v>
      </c>
      <c r="C182" s="42" t="s">
        <v>743</v>
      </c>
      <c r="D182" s="43">
        <v>337122</v>
      </c>
    </row>
    <row r="183" spans="2:4" x14ac:dyDescent="0.25">
      <c r="B183" s="41">
        <v>179</v>
      </c>
      <c r="C183" s="42" t="s">
        <v>744</v>
      </c>
      <c r="D183" s="43" t="s">
        <v>745</v>
      </c>
    </row>
    <row r="184" spans="2:4" x14ac:dyDescent="0.25">
      <c r="B184" s="41">
        <v>180</v>
      </c>
      <c r="C184" s="42" t="s">
        <v>746</v>
      </c>
      <c r="D184" s="43">
        <v>337127</v>
      </c>
    </row>
    <row r="185" spans="2:4" x14ac:dyDescent="0.25">
      <c r="B185" s="41">
        <v>181</v>
      </c>
      <c r="C185" s="42" t="s">
        <v>747</v>
      </c>
      <c r="D185" s="43" t="s">
        <v>748</v>
      </c>
    </row>
    <row r="186" spans="2:4" x14ac:dyDescent="0.25">
      <c r="B186" s="41">
        <v>182</v>
      </c>
      <c r="C186" s="42" t="s">
        <v>749</v>
      </c>
      <c r="D186" s="43">
        <v>337215</v>
      </c>
    </row>
    <row r="187" spans="2:4" x14ac:dyDescent="0.25">
      <c r="B187" s="41">
        <v>183</v>
      </c>
      <c r="C187" s="42" t="s">
        <v>750</v>
      </c>
      <c r="D187" s="43">
        <v>337900</v>
      </c>
    </row>
    <row r="188" spans="2:4" x14ac:dyDescent="0.25">
      <c r="B188" s="41">
        <v>184</v>
      </c>
      <c r="C188" s="42" t="s">
        <v>751</v>
      </c>
      <c r="D188" s="43">
        <v>339112</v>
      </c>
    </row>
    <row r="189" spans="2:4" x14ac:dyDescent="0.25">
      <c r="B189" s="41">
        <v>185</v>
      </c>
      <c r="C189" s="42" t="s">
        <v>752</v>
      </c>
      <c r="D189" s="43">
        <v>339113</v>
      </c>
    </row>
    <row r="190" spans="2:4" x14ac:dyDescent="0.25">
      <c r="B190" s="41">
        <v>186</v>
      </c>
      <c r="C190" s="42" t="s">
        <v>753</v>
      </c>
      <c r="D190" s="43">
        <v>339114</v>
      </c>
    </row>
    <row r="191" spans="2:4" x14ac:dyDescent="0.25">
      <c r="B191" s="41">
        <v>187</v>
      </c>
      <c r="C191" s="42" t="s">
        <v>754</v>
      </c>
      <c r="D191" s="43">
        <v>339115</v>
      </c>
    </row>
    <row r="192" spans="2:4" x14ac:dyDescent="0.25">
      <c r="B192" s="41">
        <v>188</v>
      </c>
      <c r="C192" s="42" t="s">
        <v>755</v>
      </c>
      <c r="D192" s="43">
        <v>339116</v>
      </c>
    </row>
    <row r="193" spans="2:4" x14ac:dyDescent="0.25">
      <c r="B193" s="41">
        <v>189</v>
      </c>
      <c r="C193" s="42" t="s">
        <v>756</v>
      </c>
      <c r="D193" s="43">
        <v>339910</v>
      </c>
    </row>
    <row r="194" spans="2:4" x14ac:dyDescent="0.25">
      <c r="B194" s="41">
        <v>190</v>
      </c>
      <c r="C194" s="42" t="s">
        <v>757</v>
      </c>
      <c r="D194" s="43">
        <v>339920</v>
      </c>
    </row>
    <row r="195" spans="2:4" x14ac:dyDescent="0.25">
      <c r="B195" s="41">
        <v>191</v>
      </c>
      <c r="C195" s="42" t="s">
        <v>758</v>
      </c>
      <c r="D195" s="43">
        <v>339930</v>
      </c>
    </row>
    <row r="196" spans="2:4" x14ac:dyDescent="0.25">
      <c r="B196" s="41">
        <v>192</v>
      </c>
      <c r="C196" s="42" t="s">
        <v>759</v>
      </c>
      <c r="D196" s="43">
        <v>339940</v>
      </c>
    </row>
    <row r="197" spans="2:4" x14ac:dyDescent="0.25">
      <c r="B197" s="41">
        <v>193</v>
      </c>
      <c r="C197" s="42" t="s">
        <v>760</v>
      </c>
      <c r="D197" s="43">
        <v>339950</v>
      </c>
    </row>
    <row r="198" spans="2:4" x14ac:dyDescent="0.25">
      <c r="B198" s="41">
        <v>194</v>
      </c>
      <c r="C198" s="42" t="s">
        <v>761</v>
      </c>
      <c r="D198" s="43">
        <v>339990</v>
      </c>
    </row>
    <row r="199" spans="2:4" x14ac:dyDescent="0.25">
      <c r="B199" s="41">
        <v>195</v>
      </c>
      <c r="C199" s="42" t="s">
        <v>762</v>
      </c>
      <c r="D199" s="43">
        <v>311111</v>
      </c>
    </row>
    <row r="200" spans="2:4" x14ac:dyDescent="0.25">
      <c r="B200" s="41">
        <v>196</v>
      </c>
      <c r="C200" s="42" t="s">
        <v>763</v>
      </c>
      <c r="D200" s="43">
        <v>311119</v>
      </c>
    </row>
    <row r="201" spans="2:4" x14ac:dyDescent="0.25">
      <c r="B201" s="41">
        <v>197</v>
      </c>
      <c r="C201" s="42" t="s">
        <v>764</v>
      </c>
      <c r="D201" s="43">
        <v>311210</v>
      </c>
    </row>
    <row r="202" spans="2:4" x14ac:dyDescent="0.25">
      <c r="B202" s="41">
        <v>198</v>
      </c>
      <c r="C202" s="42" t="s">
        <v>765</v>
      </c>
      <c r="D202" s="43">
        <v>311221</v>
      </c>
    </row>
    <row r="203" spans="2:4" x14ac:dyDescent="0.25">
      <c r="B203" s="41">
        <v>199</v>
      </c>
      <c r="C203" s="42" t="s">
        <v>766</v>
      </c>
      <c r="D203" s="43" t="s">
        <v>767</v>
      </c>
    </row>
    <row r="204" spans="2:4" x14ac:dyDescent="0.25">
      <c r="B204" s="41">
        <v>200</v>
      </c>
      <c r="C204" s="42" t="s">
        <v>768</v>
      </c>
      <c r="D204" s="43">
        <v>311225</v>
      </c>
    </row>
    <row r="205" spans="2:4" x14ac:dyDescent="0.25">
      <c r="B205" s="41">
        <v>201</v>
      </c>
      <c r="C205" s="42" t="s">
        <v>769</v>
      </c>
      <c r="D205" s="43">
        <v>311230</v>
      </c>
    </row>
    <row r="206" spans="2:4" x14ac:dyDescent="0.25">
      <c r="B206" s="41">
        <v>202</v>
      </c>
      <c r="C206" s="42" t="s">
        <v>770</v>
      </c>
      <c r="D206" s="43">
        <v>311300</v>
      </c>
    </row>
    <row r="207" spans="2:4" x14ac:dyDescent="0.25">
      <c r="B207" s="41">
        <v>203</v>
      </c>
      <c r="C207" s="42" t="s">
        <v>771</v>
      </c>
      <c r="D207" s="43">
        <v>311410</v>
      </c>
    </row>
    <row r="208" spans="2:4" x14ac:dyDescent="0.25">
      <c r="B208" s="41">
        <v>204</v>
      </c>
      <c r="C208" s="42" t="s">
        <v>772</v>
      </c>
      <c r="D208" s="43">
        <v>311420</v>
      </c>
    </row>
    <row r="209" spans="2:4" x14ac:dyDescent="0.25">
      <c r="B209" s="41">
        <v>205</v>
      </c>
      <c r="C209" s="42" t="s">
        <v>773</v>
      </c>
      <c r="D209" s="43" t="s">
        <v>774</v>
      </c>
    </row>
    <row r="210" spans="2:4" x14ac:dyDescent="0.25">
      <c r="B210" s="41">
        <v>206</v>
      </c>
      <c r="C210" s="42" t="s">
        <v>775</v>
      </c>
      <c r="D210" s="43">
        <v>311513</v>
      </c>
    </row>
    <row r="211" spans="2:4" x14ac:dyDescent="0.25">
      <c r="B211" s="41">
        <v>207</v>
      </c>
      <c r="C211" s="42" t="s">
        <v>776</v>
      </c>
      <c r="D211" s="43">
        <v>311514</v>
      </c>
    </row>
    <row r="212" spans="2:4" x14ac:dyDescent="0.25">
      <c r="B212" s="41">
        <v>208</v>
      </c>
      <c r="C212" s="42" t="s">
        <v>777</v>
      </c>
      <c r="D212" s="43">
        <v>311520</v>
      </c>
    </row>
    <row r="213" spans="2:4" x14ac:dyDescent="0.25">
      <c r="B213" s="41">
        <v>209</v>
      </c>
      <c r="C213" s="42" t="s">
        <v>778</v>
      </c>
      <c r="D213" s="43" t="s">
        <v>779</v>
      </c>
    </row>
    <row r="214" spans="2:4" x14ac:dyDescent="0.25">
      <c r="B214" s="41">
        <v>210</v>
      </c>
      <c r="C214" s="42" t="s">
        <v>780</v>
      </c>
      <c r="D214" s="43">
        <v>311615</v>
      </c>
    </row>
    <row r="215" spans="2:4" x14ac:dyDescent="0.25">
      <c r="B215" s="41">
        <v>211</v>
      </c>
      <c r="C215" s="42" t="s">
        <v>781</v>
      </c>
      <c r="D215" s="43">
        <v>311700</v>
      </c>
    </row>
    <row r="216" spans="2:4" x14ac:dyDescent="0.25">
      <c r="B216" s="41">
        <v>212</v>
      </c>
      <c r="C216" s="42" t="s">
        <v>782</v>
      </c>
      <c r="D216" s="43">
        <v>311810</v>
      </c>
    </row>
    <row r="217" spans="2:4" x14ac:dyDescent="0.25">
      <c r="B217" s="41">
        <v>213</v>
      </c>
      <c r="C217" s="42" t="s">
        <v>783</v>
      </c>
      <c r="D217" s="43" t="s">
        <v>784</v>
      </c>
    </row>
    <row r="218" spans="2:4" x14ac:dyDescent="0.25">
      <c r="B218" s="41">
        <v>214</v>
      </c>
      <c r="C218" s="42" t="s">
        <v>785</v>
      </c>
      <c r="D218" s="43">
        <v>311910</v>
      </c>
    </row>
    <row r="219" spans="2:4" x14ac:dyDescent="0.25">
      <c r="B219" s="41">
        <v>215</v>
      </c>
      <c r="C219" s="42" t="s">
        <v>786</v>
      </c>
      <c r="D219" s="43">
        <v>311920</v>
      </c>
    </row>
    <row r="220" spans="2:4" x14ac:dyDescent="0.25">
      <c r="B220" s="41">
        <v>216</v>
      </c>
      <c r="C220" s="42" t="s">
        <v>787</v>
      </c>
      <c r="D220" s="43">
        <v>311930</v>
      </c>
    </row>
    <row r="221" spans="2:4" x14ac:dyDescent="0.25">
      <c r="B221" s="41">
        <v>217</v>
      </c>
      <c r="C221" s="42" t="s">
        <v>788</v>
      </c>
      <c r="D221" s="43">
        <v>311940</v>
      </c>
    </row>
    <row r="222" spans="2:4" x14ac:dyDescent="0.25">
      <c r="B222" s="41">
        <v>218</v>
      </c>
      <c r="C222" s="42" t="s">
        <v>789</v>
      </c>
      <c r="D222" s="43">
        <v>311990</v>
      </c>
    </row>
    <row r="223" spans="2:4" x14ac:dyDescent="0.25">
      <c r="B223" s="41">
        <v>219</v>
      </c>
      <c r="C223" s="42" t="s">
        <v>790</v>
      </c>
      <c r="D223" s="43">
        <v>312110</v>
      </c>
    </row>
    <row r="224" spans="2:4" x14ac:dyDescent="0.25">
      <c r="B224" s="41">
        <v>220</v>
      </c>
      <c r="C224" s="42" t="s">
        <v>791</v>
      </c>
      <c r="D224" s="43">
        <v>312120</v>
      </c>
    </row>
    <row r="225" spans="2:4" x14ac:dyDescent="0.25">
      <c r="B225" s="41">
        <v>221</v>
      </c>
      <c r="C225" s="42" t="s">
        <v>792</v>
      </c>
      <c r="D225" s="43">
        <v>312130</v>
      </c>
    </row>
    <row r="226" spans="2:4" x14ac:dyDescent="0.25">
      <c r="B226" s="41">
        <v>222</v>
      </c>
      <c r="C226" s="42" t="s">
        <v>793</v>
      </c>
      <c r="D226" s="43">
        <v>312140</v>
      </c>
    </row>
    <row r="227" spans="2:4" x14ac:dyDescent="0.25">
      <c r="B227" s="41">
        <v>223</v>
      </c>
      <c r="C227" s="42" t="s">
        <v>794</v>
      </c>
      <c r="D227" s="43">
        <v>312200</v>
      </c>
    </row>
    <row r="228" spans="2:4" x14ac:dyDescent="0.25">
      <c r="B228" s="41">
        <v>224</v>
      </c>
      <c r="C228" s="42" t="s">
        <v>795</v>
      </c>
      <c r="D228" s="43">
        <v>313100</v>
      </c>
    </row>
    <row r="229" spans="2:4" x14ac:dyDescent="0.25">
      <c r="B229" s="41">
        <v>225</v>
      </c>
      <c r="C229" s="42" t="s">
        <v>796</v>
      </c>
      <c r="D229" s="43">
        <v>313200</v>
      </c>
    </row>
    <row r="230" spans="2:4" x14ac:dyDescent="0.25">
      <c r="B230" s="41">
        <v>226</v>
      </c>
      <c r="C230" s="42" t="s">
        <v>797</v>
      </c>
      <c r="D230" s="43">
        <v>313300</v>
      </c>
    </row>
    <row r="231" spans="2:4" x14ac:dyDescent="0.25">
      <c r="B231" s="41">
        <v>227</v>
      </c>
      <c r="C231" s="42" t="s">
        <v>798</v>
      </c>
      <c r="D231" s="43">
        <v>314110</v>
      </c>
    </row>
    <row r="232" spans="2:4" x14ac:dyDescent="0.25">
      <c r="B232" s="41">
        <v>228</v>
      </c>
      <c r="C232" s="42" t="s">
        <v>799</v>
      </c>
      <c r="D232" s="43">
        <v>314120</v>
      </c>
    </row>
    <row r="233" spans="2:4" x14ac:dyDescent="0.25">
      <c r="B233" s="41">
        <v>229</v>
      </c>
      <c r="C233" s="42" t="s">
        <v>800</v>
      </c>
      <c r="D233" s="43">
        <v>314900</v>
      </c>
    </row>
    <row r="234" spans="2:4" x14ac:dyDescent="0.25">
      <c r="B234" s="41">
        <v>230</v>
      </c>
      <c r="C234" s="42" t="s">
        <v>801</v>
      </c>
      <c r="D234" s="43">
        <v>315000</v>
      </c>
    </row>
    <row r="235" spans="2:4" x14ac:dyDescent="0.25">
      <c r="B235" s="41">
        <v>231</v>
      </c>
      <c r="C235" s="42" t="s">
        <v>802</v>
      </c>
      <c r="D235" s="43">
        <v>316000</v>
      </c>
    </row>
    <row r="236" spans="2:4" x14ac:dyDescent="0.25">
      <c r="B236" s="41">
        <v>232</v>
      </c>
      <c r="C236" s="42" t="s">
        <v>803</v>
      </c>
      <c r="D236" s="43">
        <v>322110</v>
      </c>
    </row>
    <row r="237" spans="2:4" x14ac:dyDescent="0.25">
      <c r="B237" s="41">
        <v>233</v>
      </c>
      <c r="C237" s="42" t="s">
        <v>804</v>
      </c>
      <c r="D237" s="43">
        <v>322120</v>
      </c>
    </row>
    <row r="238" spans="2:4" x14ac:dyDescent="0.25">
      <c r="B238" s="41">
        <v>234</v>
      </c>
      <c r="C238" s="42" t="s">
        <v>805</v>
      </c>
      <c r="D238" s="43">
        <v>322130</v>
      </c>
    </row>
    <row r="239" spans="2:4" x14ac:dyDescent="0.25">
      <c r="B239" s="41">
        <v>235</v>
      </c>
      <c r="C239" s="42" t="s">
        <v>806</v>
      </c>
      <c r="D239" s="43">
        <v>322210</v>
      </c>
    </row>
    <row r="240" spans="2:4" x14ac:dyDescent="0.25">
      <c r="B240" s="41">
        <v>236</v>
      </c>
      <c r="C240" s="42" t="s">
        <v>807</v>
      </c>
      <c r="D240" s="43">
        <v>322220</v>
      </c>
    </row>
    <row r="241" spans="2:4" x14ac:dyDescent="0.25">
      <c r="B241" s="41">
        <v>237</v>
      </c>
      <c r="C241" s="42" t="s">
        <v>808</v>
      </c>
      <c r="D241" s="43">
        <v>322230</v>
      </c>
    </row>
    <row r="242" spans="2:4" x14ac:dyDescent="0.25">
      <c r="B242" s="41">
        <v>238</v>
      </c>
      <c r="C242" s="42" t="s">
        <v>809</v>
      </c>
      <c r="D242" s="43">
        <v>322291</v>
      </c>
    </row>
    <row r="243" spans="2:4" x14ac:dyDescent="0.25">
      <c r="B243" s="41">
        <v>239</v>
      </c>
      <c r="C243" s="42" t="s">
        <v>810</v>
      </c>
      <c r="D243" s="43">
        <v>322299</v>
      </c>
    </row>
    <row r="244" spans="2:4" x14ac:dyDescent="0.25">
      <c r="B244" s="41">
        <v>240</v>
      </c>
      <c r="C244" s="42" t="s">
        <v>811</v>
      </c>
      <c r="D244" s="43">
        <v>323110</v>
      </c>
    </row>
    <row r="245" spans="2:4" x14ac:dyDescent="0.25">
      <c r="B245" s="41">
        <v>241</v>
      </c>
      <c r="C245" s="42" t="s">
        <v>812</v>
      </c>
      <c r="D245" s="43">
        <v>323120</v>
      </c>
    </row>
    <row r="246" spans="2:4" x14ac:dyDescent="0.25">
      <c r="B246" s="41">
        <v>242</v>
      </c>
      <c r="C246" s="42" t="s">
        <v>813</v>
      </c>
      <c r="D246" s="43">
        <v>324110</v>
      </c>
    </row>
    <row r="247" spans="2:4" x14ac:dyDescent="0.25">
      <c r="B247" s="41">
        <v>243</v>
      </c>
      <c r="C247" s="42" t="s">
        <v>814</v>
      </c>
      <c r="D247" s="43">
        <v>324121</v>
      </c>
    </row>
    <row r="248" spans="2:4" x14ac:dyDescent="0.25">
      <c r="B248" s="41">
        <v>244</v>
      </c>
      <c r="C248" s="42" t="s">
        <v>815</v>
      </c>
      <c r="D248" s="43">
        <v>324122</v>
      </c>
    </row>
    <row r="249" spans="2:4" x14ac:dyDescent="0.25">
      <c r="B249" s="41">
        <v>245</v>
      </c>
      <c r="C249" s="42" t="s">
        <v>816</v>
      </c>
      <c r="D249" s="43">
        <v>324190</v>
      </c>
    </row>
    <row r="250" spans="2:4" x14ac:dyDescent="0.25">
      <c r="B250" s="41">
        <v>246</v>
      </c>
      <c r="C250" s="42" t="s">
        <v>817</v>
      </c>
      <c r="D250" s="43">
        <v>325110</v>
      </c>
    </row>
    <row r="251" spans="2:4" x14ac:dyDescent="0.25">
      <c r="B251" s="41">
        <v>247</v>
      </c>
      <c r="C251" s="42" t="s">
        <v>818</v>
      </c>
      <c r="D251" s="43">
        <v>325120</v>
      </c>
    </row>
    <row r="252" spans="2:4" x14ac:dyDescent="0.25">
      <c r="B252" s="41">
        <v>248</v>
      </c>
      <c r="C252" s="42" t="s">
        <v>819</v>
      </c>
      <c r="D252" s="43">
        <v>325130</v>
      </c>
    </row>
    <row r="253" spans="2:4" x14ac:dyDescent="0.25">
      <c r="B253" s="41">
        <v>249</v>
      </c>
      <c r="C253" s="42" t="s">
        <v>820</v>
      </c>
      <c r="D253" s="43">
        <v>325180</v>
      </c>
    </row>
    <row r="254" spans="2:4" x14ac:dyDescent="0.25">
      <c r="B254" s="41">
        <v>250</v>
      </c>
      <c r="C254" s="42" t="s">
        <v>821</v>
      </c>
      <c r="D254" s="43">
        <v>325190</v>
      </c>
    </row>
    <row r="255" spans="2:4" x14ac:dyDescent="0.25">
      <c r="B255" s="41">
        <v>251</v>
      </c>
      <c r="C255" s="42" t="s">
        <v>822</v>
      </c>
      <c r="D255" s="43">
        <v>325211</v>
      </c>
    </row>
    <row r="256" spans="2:4" x14ac:dyDescent="0.25">
      <c r="B256" s="41">
        <v>252</v>
      </c>
      <c r="C256" s="42" t="s">
        <v>823</v>
      </c>
      <c r="D256" s="43" t="s">
        <v>824</v>
      </c>
    </row>
    <row r="257" spans="2:4" x14ac:dyDescent="0.25">
      <c r="B257" s="41">
        <v>253</v>
      </c>
      <c r="C257" s="42" t="s">
        <v>825</v>
      </c>
      <c r="D257" s="43">
        <v>325310</v>
      </c>
    </row>
    <row r="258" spans="2:4" x14ac:dyDescent="0.25">
      <c r="B258" s="41">
        <v>254</v>
      </c>
      <c r="C258" s="42" t="s">
        <v>826</v>
      </c>
      <c r="D258" s="43">
        <v>325320</v>
      </c>
    </row>
    <row r="259" spans="2:4" x14ac:dyDescent="0.25">
      <c r="B259" s="41">
        <v>255</v>
      </c>
      <c r="C259" s="42" t="s">
        <v>827</v>
      </c>
      <c r="D259" s="43">
        <v>325411</v>
      </c>
    </row>
    <row r="260" spans="2:4" x14ac:dyDescent="0.25">
      <c r="B260" s="41">
        <v>256</v>
      </c>
      <c r="C260" s="42" t="s">
        <v>828</v>
      </c>
      <c r="D260" s="43">
        <v>325412</v>
      </c>
    </row>
    <row r="261" spans="2:4" x14ac:dyDescent="0.25">
      <c r="B261" s="41">
        <v>257</v>
      </c>
      <c r="C261" s="42" t="s">
        <v>829</v>
      </c>
      <c r="D261" s="43">
        <v>325413</v>
      </c>
    </row>
    <row r="262" spans="2:4" x14ac:dyDescent="0.25">
      <c r="B262" s="41">
        <v>258</v>
      </c>
      <c r="C262" s="42" t="s">
        <v>830</v>
      </c>
      <c r="D262" s="43">
        <v>325414</v>
      </c>
    </row>
    <row r="263" spans="2:4" x14ac:dyDescent="0.25">
      <c r="B263" s="41">
        <v>259</v>
      </c>
      <c r="C263" s="42" t="s">
        <v>831</v>
      </c>
      <c r="D263" s="43">
        <v>325510</v>
      </c>
    </row>
    <row r="264" spans="2:4" x14ac:dyDescent="0.25">
      <c r="B264" s="41">
        <v>260</v>
      </c>
      <c r="C264" s="42" t="s">
        <v>832</v>
      </c>
      <c r="D264" s="43">
        <v>325520</v>
      </c>
    </row>
    <row r="265" spans="2:4" x14ac:dyDescent="0.25">
      <c r="B265" s="41">
        <v>261</v>
      </c>
      <c r="C265" s="42" t="s">
        <v>833</v>
      </c>
      <c r="D265" s="43">
        <v>325610</v>
      </c>
    </row>
    <row r="266" spans="2:4" x14ac:dyDescent="0.25">
      <c r="B266" s="41">
        <v>262</v>
      </c>
      <c r="C266" s="42" t="s">
        <v>834</v>
      </c>
      <c r="D266" s="43">
        <v>325620</v>
      </c>
    </row>
    <row r="267" spans="2:4" x14ac:dyDescent="0.25">
      <c r="B267" s="41">
        <v>263</v>
      </c>
      <c r="C267" s="42" t="s">
        <v>835</v>
      </c>
      <c r="D267" s="43">
        <v>325910</v>
      </c>
    </row>
    <row r="268" spans="2:4" x14ac:dyDescent="0.25">
      <c r="B268" s="41">
        <v>264</v>
      </c>
      <c r="C268" s="42" t="s">
        <v>836</v>
      </c>
      <c r="D268" s="43" t="s">
        <v>837</v>
      </c>
    </row>
    <row r="269" spans="2:4" x14ac:dyDescent="0.25">
      <c r="B269" s="41">
        <v>265</v>
      </c>
      <c r="C269" s="42" t="s">
        <v>838</v>
      </c>
      <c r="D269" s="43">
        <v>326110</v>
      </c>
    </row>
    <row r="270" spans="2:4" x14ac:dyDescent="0.25">
      <c r="B270" s="41">
        <v>266</v>
      </c>
      <c r="C270" s="42" t="s">
        <v>839</v>
      </c>
      <c r="D270" s="43">
        <v>326120</v>
      </c>
    </row>
    <row r="271" spans="2:4" x14ac:dyDescent="0.25">
      <c r="B271" s="41">
        <v>267</v>
      </c>
      <c r="C271" s="42" t="s">
        <v>840</v>
      </c>
      <c r="D271" s="43">
        <v>326130</v>
      </c>
    </row>
    <row r="272" spans="2:4" x14ac:dyDescent="0.25">
      <c r="B272" s="41">
        <v>268</v>
      </c>
      <c r="C272" s="42" t="s">
        <v>841</v>
      </c>
      <c r="D272" s="43">
        <v>326140</v>
      </c>
    </row>
    <row r="273" spans="2:4" x14ac:dyDescent="0.25">
      <c r="B273" s="41">
        <v>269</v>
      </c>
      <c r="C273" s="42" t="s">
        <v>842</v>
      </c>
      <c r="D273" s="43">
        <v>326150</v>
      </c>
    </row>
    <row r="274" spans="2:4" x14ac:dyDescent="0.25">
      <c r="B274" s="41">
        <v>270</v>
      </c>
      <c r="C274" s="42" t="s">
        <v>843</v>
      </c>
      <c r="D274" s="43">
        <v>326160</v>
      </c>
    </row>
    <row r="275" spans="2:4" x14ac:dyDescent="0.25">
      <c r="B275" s="41">
        <v>271</v>
      </c>
      <c r="C275" s="42" t="s">
        <v>844</v>
      </c>
      <c r="D275" s="43">
        <v>326190</v>
      </c>
    </row>
    <row r="276" spans="2:4" x14ac:dyDescent="0.25">
      <c r="B276" s="41">
        <v>272</v>
      </c>
      <c r="C276" s="42" t="s">
        <v>845</v>
      </c>
      <c r="D276" s="43">
        <v>326210</v>
      </c>
    </row>
    <row r="277" spans="2:4" x14ac:dyDescent="0.25">
      <c r="B277" s="41">
        <v>273</v>
      </c>
      <c r="C277" s="42" t="s">
        <v>846</v>
      </c>
      <c r="D277" s="43">
        <v>326220</v>
      </c>
    </row>
    <row r="278" spans="2:4" x14ac:dyDescent="0.25">
      <c r="B278" s="41">
        <v>274</v>
      </c>
      <c r="C278" s="42" t="s">
        <v>847</v>
      </c>
      <c r="D278" s="43">
        <v>326290</v>
      </c>
    </row>
    <row r="279" spans="2:4" x14ac:dyDescent="0.25">
      <c r="B279" s="41">
        <v>275</v>
      </c>
      <c r="C279" s="42" t="s">
        <v>401</v>
      </c>
      <c r="D279" s="43">
        <v>420000</v>
      </c>
    </row>
    <row r="280" spans="2:4" x14ac:dyDescent="0.25">
      <c r="B280" s="41">
        <v>276</v>
      </c>
      <c r="C280" s="42" t="s">
        <v>848</v>
      </c>
      <c r="D280" s="43">
        <v>441000</v>
      </c>
    </row>
    <row r="281" spans="2:4" x14ac:dyDescent="0.25">
      <c r="B281" s="41">
        <v>277</v>
      </c>
      <c r="C281" s="42" t="s">
        <v>849</v>
      </c>
      <c r="D281" s="43">
        <v>445000</v>
      </c>
    </row>
    <row r="282" spans="2:4" x14ac:dyDescent="0.25">
      <c r="B282" s="41">
        <v>278</v>
      </c>
      <c r="C282" s="42" t="s">
        <v>850</v>
      </c>
      <c r="D282" s="43">
        <v>452000</v>
      </c>
    </row>
    <row r="283" spans="2:4" x14ac:dyDescent="0.25">
      <c r="B283" s="41">
        <v>279</v>
      </c>
      <c r="C283" s="42" t="s">
        <v>851</v>
      </c>
      <c r="D283" s="43" t="s">
        <v>852</v>
      </c>
    </row>
    <row r="284" spans="2:4" x14ac:dyDescent="0.25">
      <c r="B284" s="41">
        <v>280</v>
      </c>
      <c r="C284" s="42" t="s">
        <v>853</v>
      </c>
      <c r="D284" s="43">
        <v>481000</v>
      </c>
    </row>
    <row r="285" spans="2:4" x14ac:dyDescent="0.25">
      <c r="B285" s="41">
        <v>281</v>
      </c>
      <c r="C285" s="42" t="s">
        <v>854</v>
      </c>
      <c r="D285" s="43">
        <v>482000</v>
      </c>
    </row>
    <row r="286" spans="2:4" x14ac:dyDescent="0.25">
      <c r="B286" s="41">
        <v>282</v>
      </c>
      <c r="C286" s="42" t="s">
        <v>855</v>
      </c>
      <c r="D286" s="43">
        <v>483000</v>
      </c>
    </row>
    <row r="287" spans="2:4" x14ac:dyDescent="0.25">
      <c r="B287" s="41">
        <v>283</v>
      </c>
      <c r="C287" s="42" t="s">
        <v>856</v>
      </c>
      <c r="D287" s="43">
        <v>484000</v>
      </c>
    </row>
    <row r="288" spans="2:4" x14ac:dyDescent="0.25">
      <c r="B288" s="41">
        <v>284</v>
      </c>
      <c r="C288" s="42" t="s">
        <v>858</v>
      </c>
      <c r="D288" s="43">
        <v>485000</v>
      </c>
    </row>
    <row r="289" spans="2:4" x14ac:dyDescent="0.25">
      <c r="B289" s="41">
        <v>285</v>
      </c>
      <c r="C289" s="42" t="s">
        <v>859</v>
      </c>
      <c r="D289" s="43">
        <v>486000</v>
      </c>
    </row>
    <row r="290" spans="2:4" x14ac:dyDescent="0.25">
      <c r="B290" s="41">
        <v>286</v>
      </c>
      <c r="C290" s="42" t="s">
        <v>860</v>
      </c>
      <c r="D290" s="43" t="s">
        <v>861</v>
      </c>
    </row>
    <row r="291" spans="2:4" x14ac:dyDescent="0.25">
      <c r="B291" s="41">
        <v>287</v>
      </c>
      <c r="C291" s="42" t="s">
        <v>862</v>
      </c>
      <c r="D291" s="43">
        <v>492000</v>
      </c>
    </row>
    <row r="292" spans="2:4" x14ac:dyDescent="0.25">
      <c r="B292" s="41">
        <v>288</v>
      </c>
      <c r="C292" s="42" t="s">
        <v>863</v>
      </c>
      <c r="D292" s="43">
        <v>493000</v>
      </c>
    </row>
    <row r="293" spans="2:4" x14ac:dyDescent="0.25">
      <c r="B293" s="41">
        <v>289</v>
      </c>
      <c r="C293" s="42" t="s">
        <v>864</v>
      </c>
      <c r="D293" s="43">
        <v>511110</v>
      </c>
    </row>
    <row r="294" spans="2:4" x14ac:dyDescent="0.25">
      <c r="B294" s="41">
        <v>290</v>
      </c>
      <c r="C294" s="42" t="s">
        <v>865</v>
      </c>
      <c r="D294" s="43">
        <v>511120</v>
      </c>
    </row>
    <row r="295" spans="2:4" x14ac:dyDescent="0.25">
      <c r="B295" s="41">
        <v>291</v>
      </c>
      <c r="C295" s="42" t="s">
        <v>866</v>
      </c>
      <c r="D295" s="43">
        <v>511130</v>
      </c>
    </row>
    <row r="296" spans="2:4" x14ac:dyDescent="0.25">
      <c r="B296" s="41">
        <v>292</v>
      </c>
      <c r="C296" s="42" t="s">
        <v>867</v>
      </c>
      <c r="D296" s="43" t="s">
        <v>868</v>
      </c>
    </row>
    <row r="297" spans="2:4" x14ac:dyDescent="0.25">
      <c r="B297" s="41">
        <v>293</v>
      </c>
      <c r="C297" s="42" t="s">
        <v>869</v>
      </c>
      <c r="D297" s="43">
        <v>511200</v>
      </c>
    </row>
    <row r="298" spans="2:4" x14ac:dyDescent="0.25">
      <c r="B298" s="41">
        <v>294</v>
      </c>
      <c r="C298" s="42" t="s">
        <v>870</v>
      </c>
      <c r="D298" s="43">
        <v>512100</v>
      </c>
    </row>
    <row r="299" spans="2:4" x14ac:dyDescent="0.25">
      <c r="B299" s="41">
        <v>295</v>
      </c>
      <c r="C299" s="42" t="s">
        <v>871</v>
      </c>
      <c r="D299" s="43">
        <v>512200</v>
      </c>
    </row>
    <row r="300" spans="2:4" x14ac:dyDescent="0.25">
      <c r="B300" s="41">
        <v>296</v>
      </c>
      <c r="C300" s="42" t="s">
        <v>872</v>
      </c>
      <c r="D300" s="43">
        <v>515100</v>
      </c>
    </row>
    <row r="301" spans="2:4" x14ac:dyDescent="0.25">
      <c r="B301" s="41">
        <v>297</v>
      </c>
      <c r="C301" s="42" t="s">
        <v>873</v>
      </c>
      <c r="D301" s="43">
        <v>515200</v>
      </c>
    </row>
    <row r="302" spans="2:4" x14ac:dyDescent="0.25">
      <c r="B302" s="41">
        <v>298</v>
      </c>
      <c r="C302" s="42" t="s">
        <v>874</v>
      </c>
      <c r="D302" s="43">
        <v>517110</v>
      </c>
    </row>
    <row r="303" spans="2:4" x14ac:dyDescent="0.25">
      <c r="B303" s="41">
        <v>299</v>
      </c>
      <c r="C303" s="42" t="s">
        <v>875</v>
      </c>
      <c r="D303" s="43">
        <v>517210</v>
      </c>
    </row>
    <row r="304" spans="2:4" x14ac:dyDescent="0.25">
      <c r="B304" s="41">
        <v>300</v>
      </c>
      <c r="C304" s="42" t="s">
        <v>876</v>
      </c>
      <c r="D304" s="43" t="s">
        <v>877</v>
      </c>
    </row>
    <row r="305" spans="2:4" x14ac:dyDescent="0.25">
      <c r="B305" s="41">
        <v>301</v>
      </c>
      <c r="C305" s="42" t="s">
        <v>878</v>
      </c>
      <c r="D305" s="43">
        <v>518200</v>
      </c>
    </row>
    <row r="306" spans="2:4" x14ac:dyDescent="0.25">
      <c r="B306" s="41">
        <v>302</v>
      </c>
      <c r="C306" s="42" t="s">
        <v>879</v>
      </c>
      <c r="D306" s="43" t="s">
        <v>880</v>
      </c>
    </row>
    <row r="307" spans="2:4" x14ac:dyDescent="0.25">
      <c r="B307" s="41">
        <v>303</v>
      </c>
      <c r="C307" s="42" t="s">
        <v>881</v>
      </c>
      <c r="D307" s="43">
        <v>519130</v>
      </c>
    </row>
    <row r="308" spans="2:4" x14ac:dyDescent="0.25">
      <c r="B308" s="41">
        <v>304</v>
      </c>
      <c r="C308" s="42" t="s">
        <v>882</v>
      </c>
      <c r="D308" s="43" t="s">
        <v>883</v>
      </c>
    </row>
    <row r="309" spans="2:4" x14ac:dyDescent="0.25">
      <c r="B309" s="41">
        <v>305</v>
      </c>
      <c r="C309" s="42" t="s">
        <v>884</v>
      </c>
      <c r="D309" s="43" t="s">
        <v>885</v>
      </c>
    </row>
    <row r="310" spans="2:4" x14ac:dyDescent="0.25">
      <c r="B310" s="41">
        <v>306</v>
      </c>
      <c r="C310" s="42" t="s">
        <v>886</v>
      </c>
      <c r="D310" s="43" t="s">
        <v>887</v>
      </c>
    </row>
    <row r="311" spans="2:4" x14ac:dyDescent="0.25">
      <c r="B311" s="41">
        <v>307</v>
      </c>
      <c r="C311" s="42" t="s">
        <v>888</v>
      </c>
      <c r="D311" s="43">
        <v>523900</v>
      </c>
    </row>
    <row r="312" spans="2:4" x14ac:dyDescent="0.25">
      <c r="B312" s="41">
        <v>308</v>
      </c>
      <c r="C312" s="42" t="s">
        <v>889</v>
      </c>
      <c r="D312" s="43">
        <v>524100</v>
      </c>
    </row>
    <row r="313" spans="2:4" x14ac:dyDescent="0.25">
      <c r="B313" s="41">
        <v>309</v>
      </c>
      <c r="C313" s="42" t="s">
        <v>890</v>
      </c>
      <c r="D313" s="43">
        <v>524200</v>
      </c>
    </row>
    <row r="314" spans="2:4" x14ac:dyDescent="0.25">
      <c r="B314" s="41">
        <v>310</v>
      </c>
      <c r="C314" s="42" t="s">
        <v>891</v>
      </c>
      <c r="D314" s="43">
        <v>525000</v>
      </c>
    </row>
    <row r="315" spans="2:4" x14ac:dyDescent="0.25">
      <c r="B315" s="41">
        <v>311</v>
      </c>
      <c r="C315" s="42" t="s">
        <v>892</v>
      </c>
      <c r="D315" s="43" t="s">
        <v>893</v>
      </c>
    </row>
    <row r="316" spans="2:4" x14ac:dyDescent="0.25">
      <c r="B316" s="41">
        <v>312</v>
      </c>
      <c r="C316" s="42" t="s">
        <v>894</v>
      </c>
      <c r="D316" s="43" t="s">
        <v>895</v>
      </c>
    </row>
    <row r="317" spans="2:4" x14ac:dyDescent="0.25">
      <c r="B317" s="41">
        <v>313</v>
      </c>
      <c r="C317" s="42" t="s">
        <v>896</v>
      </c>
      <c r="D317" s="43">
        <v>532100</v>
      </c>
    </row>
    <row r="318" spans="2:4" x14ac:dyDescent="0.25">
      <c r="B318" s="41">
        <v>314</v>
      </c>
      <c r="C318" s="42" t="s">
        <v>897</v>
      </c>
      <c r="D318" s="43" t="s">
        <v>898</v>
      </c>
    </row>
    <row r="319" spans="2:4" x14ac:dyDescent="0.25">
      <c r="B319" s="41">
        <v>315</v>
      </c>
      <c r="C319" s="42" t="s">
        <v>899</v>
      </c>
      <c r="D319" s="43">
        <v>532400</v>
      </c>
    </row>
    <row r="320" spans="2:4" x14ac:dyDescent="0.25">
      <c r="B320" s="41">
        <v>316</v>
      </c>
      <c r="C320" s="42" t="s">
        <v>900</v>
      </c>
      <c r="D320" s="43">
        <v>533000</v>
      </c>
    </row>
    <row r="321" spans="2:4" x14ac:dyDescent="0.25">
      <c r="B321" s="41">
        <v>317</v>
      </c>
      <c r="C321" s="42" t="s">
        <v>901</v>
      </c>
      <c r="D321" s="43">
        <v>541100</v>
      </c>
    </row>
    <row r="322" spans="2:4" x14ac:dyDescent="0.25">
      <c r="B322" s="41">
        <v>318</v>
      </c>
      <c r="C322" s="42" t="s">
        <v>902</v>
      </c>
      <c r="D322" s="43">
        <v>541511</v>
      </c>
    </row>
    <row r="323" spans="2:4" x14ac:dyDescent="0.25">
      <c r="B323" s="41">
        <v>319</v>
      </c>
      <c r="C323" s="42" t="s">
        <v>903</v>
      </c>
      <c r="D323" s="43">
        <v>541512</v>
      </c>
    </row>
    <row r="324" spans="2:4" x14ac:dyDescent="0.25">
      <c r="B324" s="41">
        <v>320</v>
      </c>
      <c r="C324" s="42" t="s">
        <v>904</v>
      </c>
      <c r="D324" s="43" t="s">
        <v>905</v>
      </c>
    </row>
    <row r="325" spans="2:4" x14ac:dyDescent="0.25">
      <c r="B325" s="41">
        <v>321</v>
      </c>
      <c r="C325" s="42" t="s">
        <v>906</v>
      </c>
      <c r="D325" s="43">
        <v>541200</v>
      </c>
    </row>
    <row r="326" spans="2:4" x14ac:dyDescent="0.25">
      <c r="B326" s="41">
        <v>322</v>
      </c>
      <c r="C326" s="42" t="s">
        <v>907</v>
      </c>
      <c r="D326" s="43">
        <v>541300</v>
      </c>
    </row>
    <row r="327" spans="2:4" x14ac:dyDescent="0.25">
      <c r="B327" s="41">
        <v>323</v>
      </c>
      <c r="C327" s="42" t="s">
        <v>908</v>
      </c>
      <c r="D327" s="43">
        <v>541400</v>
      </c>
    </row>
    <row r="328" spans="2:4" x14ac:dyDescent="0.25">
      <c r="B328" s="41">
        <v>324</v>
      </c>
      <c r="C328" s="42" t="s">
        <v>909</v>
      </c>
      <c r="D328" s="43">
        <v>541610</v>
      </c>
    </row>
    <row r="329" spans="2:4" x14ac:dyDescent="0.25">
      <c r="B329" s="41">
        <v>325</v>
      </c>
      <c r="C329" s="42" t="s">
        <v>910</v>
      </c>
      <c r="D329" s="43" t="s">
        <v>911</v>
      </c>
    </row>
    <row r="330" spans="2:4" x14ac:dyDescent="0.25">
      <c r="B330" s="41">
        <v>326</v>
      </c>
      <c r="C330" s="42" t="s">
        <v>912</v>
      </c>
      <c r="D330" s="43">
        <v>541700</v>
      </c>
    </row>
    <row r="331" spans="2:4" x14ac:dyDescent="0.25">
      <c r="B331" s="41">
        <v>327</v>
      </c>
      <c r="C331" s="42" t="s">
        <v>913</v>
      </c>
      <c r="D331" s="43">
        <v>541800</v>
      </c>
    </row>
    <row r="332" spans="2:4" x14ac:dyDescent="0.25">
      <c r="B332" s="41">
        <v>328</v>
      </c>
      <c r="C332" s="42" t="s">
        <v>914</v>
      </c>
      <c r="D332" s="43" t="s">
        <v>915</v>
      </c>
    </row>
    <row r="333" spans="2:4" x14ac:dyDescent="0.25">
      <c r="B333" s="41">
        <v>329</v>
      </c>
      <c r="C333" s="42" t="s">
        <v>916</v>
      </c>
      <c r="D333" s="43">
        <v>541920</v>
      </c>
    </row>
    <row r="334" spans="2:4" x14ac:dyDescent="0.25">
      <c r="B334" s="41">
        <v>330</v>
      </c>
      <c r="C334" s="42" t="s">
        <v>917</v>
      </c>
      <c r="D334" s="43">
        <v>541940</v>
      </c>
    </row>
    <row r="335" spans="2:4" x14ac:dyDescent="0.25">
      <c r="B335" s="41">
        <v>331</v>
      </c>
      <c r="C335" s="42" t="s">
        <v>918</v>
      </c>
      <c r="D335" s="43">
        <v>550000</v>
      </c>
    </row>
    <row r="336" spans="2:4" x14ac:dyDescent="0.25">
      <c r="B336" s="41">
        <v>332</v>
      </c>
      <c r="C336" s="42" t="s">
        <v>919</v>
      </c>
      <c r="D336" s="43">
        <v>561100</v>
      </c>
    </row>
    <row r="337" spans="2:4" x14ac:dyDescent="0.25">
      <c r="B337" s="41">
        <v>333</v>
      </c>
      <c r="C337" s="42" t="s">
        <v>920</v>
      </c>
      <c r="D337" s="43">
        <v>561200</v>
      </c>
    </row>
    <row r="338" spans="2:4" x14ac:dyDescent="0.25">
      <c r="B338" s="41">
        <v>334</v>
      </c>
      <c r="C338" s="42" t="s">
        <v>921</v>
      </c>
      <c r="D338" s="43">
        <v>561300</v>
      </c>
    </row>
    <row r="339" spans="2:4" x14ac:dyDescent="0.25">
      <c r="B339" s="41">
        <v>335</v>
      </c>
      <c r="C339" s="42" t="s">
        <v>922</v>
      </c>
      <c r="D339" s="43">
        <v>561400</v>
      </c>
    </row>
    <row r="340" spans="2:4" x14ac:dyDescent="0.25">
      <c r="B340" s="41">
        <v>336</v>
      </c>
      <c r="C340" s="42" t="s">
        <v>923</v>
      </c>
      <c r="D340" s="43">
        <v>561500</v>
      </c>
    </row>
    <row r="341" spans="2:4" x14ac:dyDescent="0.25">
      <c r="B341" s="41">
        <v>337</v>
      </c>
      <c r="C341" s="42" t="s">
        <v>924</v>
      </c>
      <c r="D341" s="43">
        <v>561600</v>
      </c>
    </row>
    <row r="342" spans="2:4" x14ac:dyDescent="0.25">
      <c r="B342" s="41">
        <v>338</v>
      </c>
      <c r="C342" s="42" t="s">
        <v>925</v>
      </c>
      <c r="D342" s="43">
        <v>561700</v>
      </c>
    </row>
    <row r="343" spans="2:4" x14ac:dyDescent="0.25">
      <c r="B343" s="41">
        <v>339</v>
      </c>
      <c r="C343" s="42" t="s">
        <v>926</v>
      </c>
      <c r="D343" s="43">
        <v>561900</v>
      </c>
    </row>
    <row r="344" spans="2:4" x14ac:dyDescent="0.25">
      <c r="B344" s="41">
        <v>340</v>
      </c>
      <c r="C344" s="42" t="s">
        <v>927</v>
      </c>
      <c r="D344" s="43">
        <v>562000</v>
      </c>
    </row>
    <row r="345" spans="2:4" x14ac:dyDescent="0.25">
      <c r="B345" s="41">
        <v>341</v>
      </c>
      <c r="C345" s="42" t="s">
        <v>928</v>
      </c>
      <c r="D345" s="43">
        <v>611100</v>
      </c>
    </row>
    <row r="346" spans="2:4" x14ac:dyDescent="0.25">
      <c r="B346" s="41">
        <v>342</v>
      </c>
      <c r="C346" s="42" t="s">
        <v>929</v>
      </c>
      <c r="D346" s="43" t="s">
        <v>930</v>
      </c>
    </row>
    <row r="347" spans="2:4" x14ac:dyDescent="0.25">
      <c r="B347" s="41">
        <v>343</v>
      </c>
      <c r="C347" s="42" t="s">
        <v>931</v>
      </c>
      <c r="D347" s="43" t="s">
        <v>932</v>
      </c>
    </row>
    <row r="348" spans="2:4" x14ac:dyDescent="0.25">
      <c r="B348" s="41">
        <v>344</v>
      </c>
      <c r="C348" s="42" t="s">
        <v>933</v>
      </c>
      <c r="D348" s="43">
        <v>621100</v>
      </c>
    </row>
    <row r="349" spans="2:4" x14ac:dyDescent="0.25">
      <c r="B349" s="41">
        <v>345</v>
      </c>
      <c r="C349" s="42" t="s">
        <v>934</v>
      </c>
      <c r="D349" s="43">
        <v>621200</v>
      </c>
    </row>
    <row r="350" spans="2:4" x14ac:dyDescent="0.25">
      <c r="B350" s="41">
        <v>346</v>
      </c>
      <c r="C350" s="42" t="s">
        <v>935</v>
      </c>
      <c r="D350" s="43">
        <v>621300</v>
      </c>
    </row>
    <row r="351" spans="2:4" x14ac:dyDescent="0.25">
      <c r="B351" s="41">
        <v>347</v>
      </c>
      <c r="C351" s="42" t="s">
        <v>936</v>
      </c>
      <c r="D351" s="43">
        <v>621400</v>
      </c>
    </row>
    <row r="352" spans="2:4" x14ac:dyDescent="0.25">
      <c r="B352" s="41">
        <v>348</v>
      </c>
      <c r="C352" s="42" t="s">
        <v>937</v>
      </c>
      <c r="D352" s="43">
        <v>621500</v>
      </c>
    </row>
    <row r="353" spans="2:4" x14ac:dyDescent="0.25">
      <c r="B353" s="41">
        <v>349</v>
      </c>
      <c r="C353" s="42" t="s">
        <v>938</v>
      </c>
      <c r="D353" s="43">
        <v>621600</v>
      </c>
    </row>
    <row r="354" spans="2:4" x14ac:dyDescent="0.25">
      <c r="B354" s="41">
        <v>350</v>
      </c>
      <c r="C354" s="42" t="s">
        <v>939</v>
      </c>
      <c r="D354" s="43">
        <v>621900</v>
      </c>
    </row>
    <row r="355" spans="2:4" x14ac:dyDescent="0.25">
      <c r="B355" s="41">
        <v>351</v>
      </c>
      <c r="C355" s="42" t="s">
        <v>940</v>
      </c>
      <c r="D355" s="43">
        <v>622000</v>
      </c>
    </row>
    <row r="356" spans="2:4" x14ac:dyDescent="0.25">
      <c r="B356" s="41">
        <v>352</v>
      </c>
      <c r="C356" s="42" t="s">
        <v>941</v>
      </c>
      <c r="D356" s="43" t="s">
        <v>942</v>
      </c>
    </row>
    <row r="357" spans="2:4" x14ac:dyDescent="0.25">
      <c r="B357" s="41">
        <v>353</v>
      </c>
      <c r="C357" s="42" t="s">
        <v>943</v>
      </c>
      <c r="D357" s="43" t="s">
        <v>944</v>
      </c>
    </row>
    <row r="358" spans="2:4" x14ac:dyDescent="0.25">
      <c r="B358" s="41">
        <v>354</v>
      </c>
      <c r="C358" s="42" t="s">
        <v>945</v>
      </c>
      <c r="D358" s="43">
        <v>624100</v>
      </c>
    </row>
    <row r="359" spans="2:4" x14ac:dyDescent="0.25">
      <c r="B359" s="41">
        <v>355</v>
      </c>
      <c r="C359" s="42" t="s">
        <v>946</v>
      </c>
      <c r="D359" s="43" t="s">
        <v>947</v>
      </c>
    </row>
    <row r="360" spans="2:4" x14ac:dyDescent="0.25">
      <c r="B360" s="41">
        <v>356</v>
      </c>
      <c r="C360" s="42" t="s">
        <v>948</v>
      </c>
      <c r="D360" s="43">
        <v>624400</v>
      </c>
    </row>
    <row r="361" spans="2:4" x14ac:dyDescent="0.25">
      <c r="B361" s="41">
        <v>357</v>
      </c>
      <c r="C361" s="42" t="s">
        <v>949</v>
      </c>
      <c r="D361" s="43">
        <v>711100</v>
      </c>
    </row>
    <row r="362" spans="2:4" x14ac:dyDescent="0.25">
      <c r="B362" s="41">
        <v>358</v>
      </c>
      <c r="C362" s="42" t="s">
        <v>950</v>
      </c>
      <c r="D362" s="43">
        <v>711200</v>
      </c>
    </row>
    <row r="363" spans="2:4" x14ac:dyDescent="0.25">
      <c r="B363" s="41">
        <v>359</v>
      </c>
      <c r="C363" s="42" t="s">
        <v>951</v>
      </c>
      <c r="D363" s="43" t="s">
        <v>952</v>
      </c>
    </row>
    <row r="364" spans="2:4" x14ac:dyDescent="0.25">
      <c r="B364" s="41">
        <v>360</v>
      </c>
      <c r="C364" s="42" t="s">
        <v>953</v>
      </c>
      <c r="D364" s="43">
        <v>711500</v>
      </c>
    </row>
    <row r="365" spans="2:4" x14ac:dyDescent="0.25">
      <c r="B365" s="41">
        <v>361</v>
      </c>
      <c r="C365" s="42" t="s">
        <v>954</v>
      </c>
      <c r="D365" s="43">
        <v>712000</v>
      </c>
    </row>
    <row r="366" spans="2:4" x14ac:dyDescent="0.25">
      <c r="B366" s="41">
        <v>362</v>
      </c>
      <c r="C366" s="42" t="s">
        <v>955</v>
      </c>
      <c r="D366" s="43">
        <v>713100</v>
      </c>
    </row>
    <row r="367" spans="2:4" x14ac:dyDescent="0.25">
      <c r="B367" s="41">
        <v>363</v>
      </c>
      <c r="C367" s="42" t="s">
        <v>956</v>
      </c>
      <c r="D367" s="43">
        <v>713200</v>
      </c>
    </row>
    <row r="368" spans="2:4" x14ac:dyDescent="0.25">
      <c r="B368" s="41">
        <v>364</v>
      </c>
      <c r="C368" s="42" t="s">
        <v>957</v>
      </c>
      <c r="D368" s="43">
        <v>713900</v>
      </c>
    </row>
    <row r="369" spans="2:4" x14ac:dyDescent="0.25">
      <c r="B369" s="41">
        <v>365</v>
      </c>
      <c r="C369" s="42" t="s">
        <v>958</v>
      </c>
      <c r="D369" s="43">
        <v>721000</v>
      </c>
    </row>
    <row r="370" spans="2:4" x14ac:dyDescent="0.25">
      <c r="B370" s="41">
        <v>366</v>
      </c>
      <c r="C370" s="42" t="s">
        <v>959</v>
      </c>
      <c r="D370" s="43">
        <v>722110</v>
      </c>
    </row>
    <row r="371" spans="2:4" x14ac:dyDescent="0.25">
      <c r="B371" s="41">
        <v>367</v>
      </c>
      <c r="C371" s="42" t="s">
        <v>960</v>
      </c>
      <c r="D371" s="43">
        <v>722211</v>
      </c>
    </row>
    <row r="372" spans="2:4" x14ac:dyDescent="0.25">
      <c r="B372" s="41">
        <v>368</v>
      </c>
      <c r="C372" s="42" t="s">
        <v>961</v>
      </c>
      <c r="D372" s="43" t="s">
        <v>962</v>
      </c>
    </row>
    <row r="373" spans="2:4" x14ac:dyDescent="0.25">
      <c r="B373" s="41">
        <v>369</v>
      </c>
      <c r="C373" s="42" t="s">
        <v>963</v>
      </c>
      <c r="D373" s="43">
        <v>811100</v>
      </c>
    </row>
    <row r="374" spans="2:4" x14ac:dyDescent="0.25">
      <c r="B374" s="41">
        <v>370</v>
      </c>
      <c r="C374" s="42" t="s">
        <v>964</v>
      </c>
      <c r="D374" s="43">
        <v>811200</v>
      </c>
    </row>
    <row r="375" spans="2:4" x14ac:dyDescent="0.25">
      <c r="B375" s="41">
        <v>371</v>
      </c>
      <c r="C375" s="42" t="s">
        <v>965</v>
      </c>
      <c r="D375" s="43">
        <v>811300</v>
      </c>
    </row>
    <row r="376" spans="2:4" x14ac:dyDescent="0.25">
      <c r="B376" s="41">
        <v>372</v>
      </c>
      <c r="C376" s="42" t="s">
        <v>966</v>
      </c>
      <c r="D376" s="43">
        <v>811400</v>
      </c>
    </row>
    <row r="377" spans="2:4" x14ac:dyDescent="0.25">
      <c r="B377" s="41">
        <v>373</v>
      </c>
      <c r="C377" s="42" t="s">
        <v>967</v>
      </c>
      <c r="D377" s="43">
        <v>812100</v>
      </c>
    </row>
    <row r="378" spans="2:4" x14ac:dyDescent="0.25">
      <c r="B378" s="41">
        <v>374</v>
      </c>
      <c r="C378" s="42" t="s">
        <v>968</v>
      </c>
      <c r="D378" s="43">
        <v>812200</v>
      </c>
    </row>
    <row r="379" spans="2:4" x14ac:dyDescent="0.25">
      <c r="B379" s="41">
        <v>375</v>
      </c>
      <c r="C379" s="42" t="s">
        <v>969</v>
      </c>
      <c r="D379" s="43">
        <v>812300</v>
      </c>
    </row>
    <row r="380" spans="2:4" x14ac:dyDescent="0.25">
      <c r="B380" s="41">
        <v>376</v>
      </c>
      <c r="C380" s="42" t="s">
        <v>970</v>
      </c>
      <c r="D380" s="43">
        <v>812900</v>
      </c>
    </row>
    <row r="381" spans="2:4" x14ac:dyDescent="0.25">
      <c r="B381" s="41">
        <v>377</v>
      </c>
      <c r="C381" s="42" t="s">
        <v>971</v>
      </c>
      <c r="D381" s="43">
        <v>813100</v>
      </c>
    </row>
    <row r="382" spans="2:4" x14ac:dyDescent="0.25">
      <c r="B382" s="41">
        <v>378</v>
      </c>
      <c r="C382" s="42" t="s">
        <v>972</v>
      </c>
      <c r="D382" s="43" t="s">
        <v>973</v>
      </c>
    </row>
    <row r="383" spans="2:4" x14ac:dyDescent="0.25">
      <c r="B383" s="41">
        <v>379</v>
      </c>
      <c r="C383" s="42" t="s">
        <v>974</v>
      </c>
      <c r="D383" s="43" t="s">
        <v>975</v>
      </c>
    </row>
    <row r="384" spans="2:4" x14ac:dyDescent="0.25">
      <c r="B384" s="41">
        <v>380</v>
      </c>
      <c r="C384" s="42" t="s">
        <v>976</v>
      </c>
      <c r="D384" s="43">
        <v>814000</v>
      </c>
    </row>
    <row r="385" spans="2:4" x14ac:dyDescent="0.25">
      <c r="B385" s="41">
        <v>381</v>
      </c>
      <c r="C385" s="42" t="s">
        <v>977</v>
      </c>
      <c r="D385" s="43" t="s">
        <v>978</v>
      </c>
    </row>
    <row r="386" spans="2:4" x14ac:dyDescent="0.25">
      <c r="B386" s="41">
        <v>382</v>
      </c>
      <c r="C386" s="42" t="s">
        <v>979</v>
      </c>
      <c r="D386" s="43" t="s">
        <v>980</v>
      </c>
    </row>
    <row r="387" spans="2:4" x14ac:dyDescent="0.25">
      <c r="B387" s="41">
        <v>383</v>
      </c>
      <c r="C387" s="42" t="s">
        <v>981</v>
      </c>
      <c r="D387" s="43">
        <v>491000</v>
      </c>
    </row>
    <row r="388" spans="2:4" x14ac:dyDescent="0.25">
      <c r="B388" s="41">
        <v>384</v>
      </c>
      <c r="C388" s="42" t="s">
        <v>982</v>
      </c>
      <c r="D388" s="43" t="s">
        <v>983</v>
      </c>
    </row>
    <row r="389" spans="2:4" x14ac:dyDescent="0.25">
      <c r="B389" s="41">
        <v>385</v>
      </c>
      <c r="C389" s="42" t="s">
        <v>984</v>
      </c>
      <c r="D389" s="43" t="s">
        <v>985</v>
      </c>
    </row>
    <row r="390" spans="2:4" x14ac:dyDescent="0.25">
      <c r="B390" s="41">
        <v>386</v>
      </c>
      <c r="C390" s="42" t="s">
        <v>986</v>
      </c>
      <c r="D390" s="43" t="s">
        <v>987</v>
      </c>
    </row>
    <row r="391" spans="2:4" x14ac:dyDescent="0.25">
      <c r="B391" s="41">
        <v>387</v>
      </c>
      <c r="C391" s="42" t="s">
        <v>989</v>
      </c>
      <c r="D391" s="43" t="s">
        <v>990</v>
      </c>
    </row>
    <row r="392" spans="2:4" x14ac:dyDescent="0.25">
      <c r="B392" s="41">
        <v>388</v>
      </c>
      <c r="C392" s="42" t="s">
        <v>991</v>
      </c>
      <c r="D392" s="43" t="s">
        <v>992</v>
      </c>
    </row>
    <row r="393" spans="2:4" x14ac:dyDescent="0.25">
      <c r="B393" s="41">
        <v>389</v>
      </c>
      <c r="C393" s="42" t="s">
        <v>993</v>
      </c>
      <c r="D393" s="43" t="s">
        <v>994</v>
      </c>
    </row>
  </sheetData>
  <mergeCells count="2">
    <mergeCell ref="B2:F2"/>
    <mergeCell ref="B3:F3"/>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X49"/>
  <sheetViews>
    <sheetView workbookViewId="0">
      <pane ySplit="1" topLeftCell="A2" activePane="bottomLeft" state="frozen"/>
      <selection pane="bottomLeft"/>
    </sheetView>
  </sheetViews>
  <sheetFormatPr defaultColWidth="9.140625" defaultRowHeight="12.75" x14ac:dyDescent="0.2"/>
  <cols>
    <col min="1" max="1" width="10.42578125" style="12" customWidth="1"/>
    <col min="2" max="2" width="9.5703125" style="12" customWidth="1"/>
    <col min="3" max="3" width="12" style="12" customWidth="1"/>
    <col min="4" max="4" width="15.28515625" style="12" customWidth="1"/>
    <col min="5" max="13" width="9.140625" style="12"/>
    <col min="14" max="14" width="5.42578125" style="12" customWidth="1"/>
    <col min="15" max="15" width="6.42578125" style="12" customWidth="1"/>
    <col min="16" max="21" width="9.140625" style="12"/>
    <col min="22" max="22" width="27.7109375" style="12" customWidth="1"/>
    <col min="23" max="23" width="9.140625" style="12"/>
    <col min="24" max="24" width="45.7109375" style="12" customWidth="1"/>
    <col min="25" max="16384" width="9.140625" style="12"/>
  </cols>
  <sheetData>
    <row r="1" spans="1:24" ht="12.75" customHeight="1" x14ac:dyDescent="0.2">
      <c r="A1" s="36" t="s">
        <v>999</v>
      </c>
      <c r="B1" s="36" t="s">
        <v>513</v>
      </c>
      <c r="C1" s="36" t="s">
        <v>1000</v>
      </c>
      <c r="D1" s="36" t="s">
        <v>1001</v>
      </c>
      <c r="E1" s="36" t="s">
        <v>1002</v>
      </c>
      <c r="F1" s="36" t="s">
        <v>1003</v>
      </c>
      <c r="G1" s="36" t="s">
        <v>1004</v>
      </c>
      <c r="H1" s="36" t="s">
        <v>1005</v>
      </c>
      <c r="I1" s="36" t="s">
        <v>1006</v>
      </c>
      <c r="J1" s="36" t="s">
        <v>1007</v>
      </c>
      <c r="K1" s="36" t="s">
        <v>1008</v>
      </c>
      <c r="L1" s="36" t="s">
        <v>1009</v>
      </c>
      <c r="M1" s="36" t="s">
        <v>1010</v>
      </c>
      <c r="N1" s="36" t="s">
        <v>1011</v>
      </c>
      <c r="O1" s="36" t="s">
        <v>1012</v>
      </c>
      <c r="P1" s="36" t="s">
        <v>1013</v>
      </c>
      <c r="Q1" s="36" t="s">
        <v>1014</v>
      </c>
      <c r="R1" s="36" t="s">
        <v>1015</v>
      </c>
      <c r="S1" s="36" t="s">
        <v>1016</v>
      </c>
      <c r="T1" s="36" t="s">
        <v>1023</v>
      </c>
      <c r="U1" s="36" t="s">
        <v>1017</v>
      </c>
      <c r="V1" s="36" t="s">
        <v>1018</v>
      </c>
      <c r="W1" s="36" t="s">
        <v>1019</v>
      </c>
      <c r="X1" s="36" t="s">
        <v>1020</v>
      </c>
    </row>
    <row r="2" spans="1:24" x14ac:dyDescent="0.2">
      <c r="A2" s="12" t="str">
        <f>Exchanges!B6</f>
        <v>Copper</v>
      </c>
      <c r="B2" s="12">
        <f>IF(ISBLANK(Exchanges!C6),"",Exchanges!C6)</f>
        <v>7440508</v>
      </c>
      <c r="C2" s="12" t="str">
        <f>Exchanges!D6</f>
        <v>resource</v>
      </c>
      <c r="D2" s="12" t="str">
        <f>Exchanges!E6</f>
        <v>in ground</v>
      </c>
      <c r="E2" s="12" t="str">
        <f>Exchanges!F6</f>
        <v>fe0acd60-3ddc-11dd-ae5c-0050c2490048</v>
      </c>
      <c r="F2" s="12" t="str">
        <f>Exchanges!H6</f>
        <v>Copper, nickel, lead, and zinc mining</v>
      </c>
      <c r="G2" s="12">
        <f>Exchanges!I6</f>
        <v>212230</v>
      </c>
      <c r="H2" s="12" t="str">
        <f>Exchanges!J6</f>
        <v>US</v>
      </c>
      <c r="I2" s="12">
        <f>Exchanges!K6</f>
        <v>9.6611940375794556E-2</v>
      </c>
      <c r="J2" s="12" t="str">
        <f>Exchanges!L6</f>
        <v>kg</v>
      </c>
      <c r="P2" s="12">
        <f>Exchanges!R6</f>
        <v>1</v>
      </c>
      <c r="Q2" s="12">
        <f>Exchanges!S6</f>
        <v>1</v>
      </c>
      <c r="R2" s="12">
        <f>Exchanges!T6</f>
        <v>1</v>
      </c>
      <c r="S2" s="12">
        <f>Exchanges!U6</f>
        <v>1</v>
      </c>
      <c r="T2" s="12">
        <f>Exchanges!V6</f>
        <v>1</v>
      </c>
      <c r="U2" s="12">
        <f>Exchanges!W6</f>
        <v>2014</v>
      </c>
      <c r="V2" s="12" t="str">
        <f>Exchanges!X6</f>
        <v>Copper; mine</v>
      </c>
      <c r="W2" s="12" t="str">
        <f>Exchanges!Y6</f>
        <v>USGS 2016</v>
      </c>
      <c r="X2" s="12" t="str">
        <f>Exchanges!Z6</f>
        <v/>
      </c>
    </row>
    <row r="3" spans="1:24" x14ac:dyDescent="0.2">
      <c r="A3" s="12" t="str">
        <f>Exchanges!B7</f>
        <v>Lead</v>
      </c>
      <c r="B3" s="12">
        <f>IF(ISBLANK(Exchanges!C7),"",Exchanges!C7)</f>
        <v>7439921</v>
      </c>
      <c r="C3" s="12" t="str">
        <f>Exchanges!D7</f>
        <v>resource</v>
      </c>
      <c r="D3" s="12" t="str">
        <f>Exchanges!E7</f>
        <v>in ground</v>
      </c>
      <c r="E3" s="12" t="str">
        <f>Exchanges!F7</f>
        <v>fe0acd60-3ddc-11dd-ae5d-0050c2490048</v>
      </c>
      <c r="F3" s="12" t="str">
        <f>Exchanges!H7</f>
        <v>Copper, nickel, lead, and zinc mining</v>
      </c>
      <c r="G3" s="12">
        <f>Exchanges!I7</f>
        <v>212230</v>
      </c>
      <c r="H3" s="12" t="str">
        <f>Exchanges!J7</f>
        <v>US</v>
      </c>
      <c r="I3" s="12">
        <f>Exchanges!K7</f>
        <v>2.503448090029713E-2</v>
      </c>
      <c r="J3" s="12" t="str">
        <f>Exchanges!L7</f>
        <v>kg</v>
      </c>
      <c r="P3" s="12">
        <f>Exchanges!R7</f>
        <v>1</v>
      </c>
      <c r="Q3" s="12">
        <f>Exchanges!S7</f>
        <v>1</v>
      </c>
      <c r="R3" s="12">
        <f>Exchanges!T7</f>
        <v>1</v>
      </c>
      <c r="S3" s="12">
        <f>Exchanges!U7</f>
        <v>1</v>
      </c>
      <c r="T3" s="12">
        <f>Exchanges!V7</f>
        <v>1</v>
      </c>
      <c r="U3" s="12">
        <f>Exchanges!W7</f>
        <v>2014</v>
      </c>
      <c r="V3" s="12" t="str">
        <f>Exchanges!X7</f>
        <v>Lead; mine, concentrates</v>
      </c>
      <c r="W3" s="12" t="str">
        <f>Exchanges!Y7</f>
        <v>USGS 2016</v>
      </c>
      <c r="X3" s="12" t="str">
        <f>Exchanges!Z7</f>
        <v/>
      </c>
    </row>
    <row r="4" spans="1:24" x14ac:dyDescent="0.2">
      <c r="A4" s="12" t="str">
        <f>Exchanges!B8</f>
        <v>Nickel</v>
      </c>
      <c r="B4" s="12">
        <f>IF(ISBLANK(Exchanges!C8),"",Exchanges!C8)</f>
        <v>7440020</v>
      </c>
      <c r="C4" s="12" t="str">
        <f>Exchanges!D8</f>
        <v>resource</v>
      </c>
      <c r="D4" s="12" t="str">
        <f>Exchanges!E8</f>
        <v>in ground</v>
      </c>
      <c r="E4" s="12" t="str">
        <f>Exchanges!F8</f>
        <v>08a91e70-3ddc-11dd-96d1-0050c2490048</v>
      </c>
      <c r="F4" s="12" t="str">
        <f>Exchanges!H8</f>
        <v>Copper, nickel, lead, and zinc mining</v>
      </c>
      <c r="G4" s="12">
        <f>Exchanges!I8</f>
        <v>212230</v>
      </c>
      <c r="H4" s="12" t="str">
        <f>Exchanges!J8</f>
        <v>US</v>
      </c>
      <c r="I4" s="12">
        <f>Exchanges!K8</f>
        <v>2.5387079222836527E-4</v>
      </c>
      <c r="J4" s="12" t="str">
        <f>Exchanges!L8</f>
        <v>kg</v>
      </c>
      <c r="P4" s="12">
        <f>Exchanges!R8</f>
        <v>1</v>
      </c>
      <c r="Q4" s="12">
        <f>Exchanges!S8</f>
        <v>1</v>
      </c>
      <c r="R4" s="12">
        <f>Exchanges!T8</f>
        <v>1</v>
      </c>
      <c r="S4" s="12">
        <f>Exchanges!U8</f>
        <v>1</v>
      </c>
      <c r="T4" s="12">
        <f>Exchanges!V8</f>
        <v>1</v>
      </c>
      <c r="U4" s="12">
        <f>Exchanges!W8</f>
        <v>2014</v>
      </c>
      <c r="V4" s="12" t="str">
        <f>Exchanges!X8</f>
        <v>Nickel; mine</v>
      </c>
      <c r="W4" s="12" t="str">
        <f>Exchanges!Y8</f>
        <v>USGS 2016</v>
      </c>
      <c r="X4" s="12" t="str">
        <f>Exchanges!Z8</f>
        <v/>
      </c>
    </row>
    <row r="5" spans="1:24" x14ac:dyDescent="0.2">
      <c r="A5" s="12" t="str">
        <f>Exchanges!B9</f>
        <v>Zinc</v>
      </c>
      <c r="B5" s="12">
        <f>IF(ISBLANK(Exchanges!C9),"",Exchanges!C9)</f>
        <v>7440666</v>
      </c>
      <c r="C5" s="12" t="str">
        <f>Exchanges!D9</f>
        <v>resource</v>
      </c>
      <c r="D5" s="12" t="str">
        <f>Exchanges!E9</f>
        <v>in ground</v>
      </c>
      <c r="E5" s="12" t="str">
        <f>Exchanges!F9</f>
        <v>64b1ce4a-6556-11dd-ad8b-0800200c9a66</v>
      </c>
      <c r="F5" s="12" t="str">
        <f>Exchanges!H9</f>
        <v>Copper, nickel, lead, and zinc mining</v>
      </c>
      <c r="G5" s="12">
        <f>Exchanges!I9</f>
        <v>212230</v>
      </c>
      <c r="H5" s="12" t="str">
        <f>Exchanges!J9</f>
        <v>US</v>
      </c>
      <c r="I5" s="12">
        <f>Exchanges!K9</f>
        <v>5.8672360870555523E-2</v>
      </c>
      <c r="J5" s="12" t="str">
        <f>Exchanges!L9</f>
        <v>kg</v>
      </c>
      <c r="P5" s="12">
        <f>Exchanges!R9</f>
        <v>1</v>
      </c>
      <c r="Q5" s="12">
        <f>Exchanges!S9</f>
        <v>1</v>
      </c>
      <c r="R5" s="12">
        <f>Exchanges!T9</f>
        <v>1</v>
      </c>
      <c r="S5" s="12">
        <f>Exchanges!U9</f>
        <v>1</v>
      </c>
      <c r="T5" s="12">
        <f>Exchanges!V9</f>
        <v>1</v>
      </c>
      <c r="U5" s="12">
        <f>Exchanges!W9</f>
        <v>2014</v>
      </c>
      <c r="V5" s="12" t="str">
        <f>Exchanges!X9</f>
        <v>Zinc; mine, zinc in concentrate</v>
      </c>
      <c r="W5" s="12" t="str">
        <f>Exchanges!Y9</f>
        <v>USGS 2016</v>
      </c>
      <c r="X5" s="12" t="str">
        <f>Exchanges!Z9</f>
        <v/>
      </c>
    </row>
    <row r="6" spans="1:24" x14ac:dyDescent="0.2">
      <c r="A6" s="12" t="str">
        <f>Exchanges!B10</f>
        <v>Limestone</v>
      </c>
      <c r="B6" s="12">
        <f>IF(ISBLANK(Exchanges!C10),"",Exchanges!C10)</f>
        <v>1317653</v>
      </c>
      <c r="C6" s="12" t="str">
        <f>Exchanges!D10</f>
        <v>resource</v>
      </c>
      <c r="D6" s="12" t="str">
        <f>Exchanges!E10</f>
        <v>in ground</v>
      </c>
      <c r="E6" s="12" t="str">
        <f>Exchanges!F10</f>
        <v>537b8312-3f27-4d3c-859f-55d3f944f42d</v>
      </c>
      <c r="F6" s="12" t="str">
        <f>Exchanges!H10</f>
        <v>Stone mining and quarrying</v>
      </c>
      <c r="G6" s="12">
        <f>Exchanges!I10</f>
        <v>212310</v>
      </c>
      <c r="H6" s="12" t="str">
        <f>Exchanges!J10</f>
        <v>US</v>
      </c>
      <c r="I6" s="12">
        <f>Exchanges!K10</f>
        <v>1.0347329216572814</v>
      </c>
      <c r="J6" s="12" t="str">
        <f>Exchanges!L10</f>
        <v>kg</v>
      </c>
      <c r="P6" s="12">
        <f>Exchanges!R10</f>
        <v>1</v>
      </c>
      <c r="Q6" s="12">
        <f>Exchanges!S10</f>
        <v>1</v>
      </c>
      <c r="R6" s="12">
        <f>Exchanges!T10</f>
        <v>1</v>
      </c>
      <c r="S6" s="12">
        <f>Exchanges!U10</f>
        <v>1</v>
      </c>
      <c r="T6" s="12">
        <f>Exchanges!V10</f>
        <v>1</v>
      </c>
      <c r="U6" s="12">
        <f>Exchanges!W10</f>
        <v>2014</v>
      </c>
      <c r="V6" s="12" t="str">
        <f>Exchanges!X10</f>
        <v>Lime; lime</v>
      </c>
      <c r="W6" s="12" t="str">
        <f>Exchanges!Y10</f>
        <v>USGS 2016</v>
      </c>
      <c r="X6" s="12" t="str">
        <f>Exchanges!Z10</f>
        <v/>
      </c>
    </row>
    <row r="7" spans="1:24" x14ac:dyDescent="0.2">
      <c r="A7" s="12" t="str">
        <f>Exchanges!B11</f>
        <v>Sand and gravel</v>
      </c>
      <c r="B7" s="12" t="str">
        <f>IF(ISBLANK(Exchanges!C11),"",Exchanges!C11)</f>
        <v/>
      </c>
      <c r="C7" s="12" t="str">
        <f>Exchanges!D11</f>
        <v>resource</v>
      </c>
      <c r="D7" s="12" t="str">
        <f>Exchanges!E11</f>
        <v>in ground</v>
      </c>
      <c r="E7" s="12" t="str">
        <f>Exchanges!F11</f>
        <v>615486d0-49e4-331a-8e90-f26136f4b55f</v>
      </c>
      <c r="F7" s="12" t="str">
        <f>Exchanges!H11</f>
        <v>Stone mining and quarrying</v>
      </c>
      <c r="G7" s="12">
        <f>Exchanges!I11</f>
        <v>212310</v>
      </c>
      <c r="H7" s="12" t="str">
        <f>Exchanges!J11</f>
        <v>US</v>
      </c>
      <c r="I7" s="12">
        <f>Exchanges!K11</f>
        <v>47.969156983496532</v>
      </c>
      <c r="J7" s="12" t="str">
        <f>Exchanges!L11</f>
        <v>kg</v>
      </c>
      <c r="P7" s="12">
        <f>Exchanges!R11</f>
        <v>1</v>
      </c>
      <c r="Q7" s="12">
        <f>Exchanges!S11</f>
        <v>1</v>
      </c>
      <c r="R7" s="12">
        <f>Exchanges!T11</f>
        <v>1</v>
      </c>
      <c r="S7" s="12">
        <f>Exchanges!U11</f>
        <v>1</v>
      </c>
      <c r="T7" s="12">
        <f>Exchanges!V11</f>
        <v>1</v>
      </c>
      <c r="U7" s="12">
        <f>Exchanges!W11</f>
        <v>2014</v>
      </c>
      <c r="V7" s="12" t="str">
        <f>Exchanges!X11</f>
        <v>Sand and Gravel; sand and gravel (construction)</v>
      </c>
      <c r="W7" s="12" t="str">
        <f>Exchanges!Y11</f>
        <v>USGS 2016</v>
      </c>
      <c r="X7" s="12" t="str">
        <f>Exchanges!Z11</f>
        <v/>
      </c>
    </row>
    <row r="8" spans="1:24" x14ac:dyDescent="0.2">
      <c r="A8" s="12" t="str">
        <f>Exchanges!B12</f>
        <v>Sand and gravel</v>
      </c>
      <c r="B8" s="12" t="str">
        <f>IF(ISBLANK(Exchanges!C12),"",Exchanges!C12)</f>
        <v/>
      </c>
      <c r="C8" s="12" t="str">
        <f>Exchanges!D12</f>
        <v>resource</v>
      </c>
      <c r="D8" s="12" t="str">
        <f>Exchanges!E12</f>
        <v>in ground</v>
      </c>
      <c r="E8" s="12" t="str">
        <f>Exchanges!F12</f>
        <v>615486d0-49e4-331a-8e90-f26136f4b55f</v>
      </c>
      <c r="F8" s="12" t="str">
        <f>Exchanges!H12</f>
        <v>Stone mining and quarrying</v>
      </c>
      <c r="G8" s="12">
        <f>Exchanges!I12</f>
        <v>212310</v>
      </c>
      <c r="H8" s="12" t="str">
        <f>Exchanges!J12</f>
        <v>US</v>
      </c>
      <c r="I8" s="12">
        <f>Exchanges!K12</f>
        <v>5.8369549426820999</v>
      </c>
      <c r="J8" s="12" t="str">
        <f>Exchanges!L12</f>
        <v>kg</v>
      </c>
      <c r="P8" s="12">
        <f>Exchanges!R12</f>
        <v>1</v>
      </c>
      <c r="Q8" s="12">
        <f>Exchanges!S12</f>
        <v>1</v>
      </c>
      <c r="R8" s="12">
        <f>Exchanges!T12</f>
        <v>1</v>
      </c>
      <c r="S8" s="12">
        <f>Exchanges!U12</f>
        <v>1</v>
      </c>
      <c r="T8" s="12">
        <f>Exchanges!V12</f>
        <v>1</v>
      </c>
      <c r="U8" s="12">
        <f>Exchanges!W12</f>
        <v>2014</v>
      </c>
      <c r="V8" s="12" t="str">
        <f>Exchanges!X12</f>
        <v>Sand and Gravel; sand and gravel (industrial)</v>
      </c>
      <c r="W8" s="12" t="str">
        <f>Exchanges!Y12</f>
        <v>USGS 2016</v>
      </c>
      <c r="X8" s="12" t="str">
        <f>Exchanges!Z12</f>
        <v/>
      </c>
    </row>
    <row r="9" spans="1:24" x14ac:dyDescent="0.2">
      <c r="A9" s="12" t="str">
        <f>Exchanges!B13</f>
        <v>Stone</v>
      </c>
      <c r="B9" s="12" t="str">
        <f>IF(ISBLANK(Exchanges!C13),"",Exchanges!C13)</f>
        <v/>
      </c>
      <c r="C9" s="12" t="str">
        <f>Exchanges!D13</f>
        <v>resource</v>
      </c>
      <c r="D9" s="12" t="str">
        <f>Exchanges!E13</f>
        <v>in ground</v>
      </c>
      <c r="E9" s="12" t="str">
        <f>Exchanges!F13</f>
        <v>033f8342-fd62-405e-a512-3fa8619e6ded</v>
      </c>
      <c r="F9" s="12" t="str">
        <f>Exchanges!H13</f>
        <v>Stone mining and quarrying</v>
      </c>
      <c r="G9" s="12">
        <f>Exchanges!I13</f>
        <v>212310</v>
      </c>
      <c r="H9" s="12" t="str">
        <f>Exchanges!J13</f>
        <v>US</v>
      </c>
      <c r="I9" s="12">
        <f>Exchanges!K13</f>
        <v>66.329033439569315</v>
      </c>
      <c r="J9" s="12" t="str">
        <f>Exchanges!L13</f>
        <v>kg</v>
      </c>
      <c r="P9" s="12">
        <f>Exchanges!R13</f>
        <v>1</v>
      </c>
      <c r="Q9" s="12">
        <f>Exchanges!S13</f>
        <v>1</v>
      </c>
      <c r="R9" s="12">
        <f>Exchanges!T13</f>
        <v>1</v>
      </c>
      <c r="S9" s="12">
        <f>Exchanges!U13</f>
        <v>1</v>
      </c>
      <c r="T9" s="12">
        <f>Exchanges!V13</f>
        <v>1</v>
      </c>
      <c r="U9" s="12">
        <f>Exchanges!W13</f>
        <v>2014</v>
      </c>
      <c r="V9" s="12" t="str">
        <f>Exchanges!X13</f>
        <v>Stone; Stone (crushed)</v>
      </c>
      <c r="W9" s="12" t="str">
        <f>Exchanges!Y13</f>
        <v>USGS 2016</v>
      </c>
      <c r="X9" s="12" t="str">
        <f>Exchanges!Z13</f>
        <v/>
      </c>
    </row>
    <row r="10" spans="1:24" x14ac:dyDescent="0.2">
      <c r="A10" s="12" t="str">
        <f>Exchanges!B14</f>
        <v>Stone</v>
      </c>
      <c r="B10" s="12" t="str">
        <f>IF(ISBLANK(Exchanges!C14),"",Exchanges!C14)</f>
        <v/>
      </c>
      <c r="C10" s="12" t="str">
        <f>Exchanges!D14</f>
        <v>resource</v>
      </c>
      <c r="D10" s="12" t="str">
        <f>Exchanges!E14</f>
        <v>in ground</v>
      </c>
      <c r="E10" s="12" t="str">
        <f>Exchanges!F14</f>
        <v>033f8342-fd62-405e-a512-3fa8619e6ded</v>
      </c>
      <c r="F10" s="12" t="str">
        <f>Exchanges!H14</f>
        <v>Stone mining and quarrying</v>
      </c>
      <c r="G10" s="12">
        <f>Exchanges!I14</f>
        <v>212310</v>
      </c>
      <c r="H10" s="12" t="str">
        <f>Exchanges!J14</f>
        <v>US</v>
      </c>
      <c r="I10" s="12">
        <f>Exchanges!K14</f>
        <v>0.13106617007658897</v>
      </c>
      <c r="J10" s="12" t="str">
        <f>Exchanges!L14</f>
        <v>kg</v>
      </c>
      <c r="P10" s="12">
        <f>Exchanges!R14</f>
        <v>1</v>
      </c>
      <c r="Q10" s="12">
        <f>Exchanges!S14</f>
        <v>1</v>
      </c>
      <c r="R10" s="12">
        <f>Exchanges!T14</f>
        <v>1</v>
      </c>
      <c r="S10" s="12">
        <f>Exchanges!U14</f>
        <v>1</v>
      </c>
      <c r="T10" s="12">
        <f>Exchanges!V14</f>
        <v>1</v>
      </c>
      <c r="U10" s="12">
        <f>Exchanges!W14</f>
        <v>2014</v>
      </c>
      <c r="V10" s="12" t="str">
        <f>Exchanges!X14</f>
        <v>Stone; Stone (dimension)</v>
      </c>
      <c r="W10" s="12" t="str">
        <f>Exchanges!Y14</f>
        <v>USGS 2016</v>
      </c>
      <c r="X10" s="12" t="str">
        <f>Exchanges!Z14</f>
        <v/>
      </c>
    </row>
    <row r="11" spans="1:24" x14ac:dyDescent="0.2">
      <c r="A11" s="12" t="str">
        <f>Exchanges!B15</f>
        <v>Beryllium</v>
      </c>
      <c r="B11" s="12">
        <f>IF(ISBLANK(Exchanges!C15),"",Exchanges!C15)</f>
        <v>7440417</v>
      </c>
      <c r="C11" s="12" t="str">
        <f>Exchanges!D15</f>
        <v>resource</v>
      </c>
      <c r="D11" s="12" t="str">
        <f>Exchanges!E15</f>
        <v>in ground</v>
      </c>
      <c r="E11" s="12" t="str">
        <f>Exchanges!F15</f>
        <v>b4da1495-2556-46e0-a4d4-a8c9cc75014e</v>
      </c>
      <c r="F11" s="12" t="str">
        <f>Exchanges!H15</f>
        <v>Iron, gold, silver, and other metal ore mining</v>
      </c>
      <c r="G11" s="12" t="str">
        <f>Exchanges!I15</f>
        <v>2122A0</v>
      </c>
      <c r="H11" s="12" t="str">
        <f>Exchanges!J15</f>
        <v>US</v>
      </c>
      <c r="I11" s="12">
        <f>Exchanges!K15</f>
        <v>1.1267399061842986E-5</v>
      </c>
      <c r="J11" s="12" t="str">
        <f>Exchanges!L15</f>
        <v>kg</v>
      </c>
      <c r="P11" s="12">
        <f>Exchanges!R15</f>
        <v>1</v>
      </c>
      <c r="Q11" s="12">
        <f>Exchanges!S15</f>
        <v>1</v>
      </c>
      <c r="R11" s="12">
        <f>Exchanges!T15</f>
        <v>1</v>
      </c>
      <c r="S11" s="12">
        <f>Exchanges!U15</f>
        <v>1</v>
      </c>
      <c r="T11" s="12">
        <f>Exchanges!V15</f>
        <v>1</v>
      </c>
      <c r="U11" s="12">
        <f>Exchanges!W15</f>
        <v>2014</v>
      </c>
      <c r="V11" s="12" t="str">
        <f>Exchanges!X15</f>
        <v>Beryllium; mine shipments</v>
      </c>
      <c r="W11" s="12" t="str">
        <f>Exchanges!Y15</f>
        <v>USGS 2016</v>
      </c>
      <c r="X11" s="12" t="str">
        <f>Exchanges!Z15</f>
        <v/>
      </c>
    </row>
    <row r="12" spans="1:24" x14ac:dyDescent="0.2">
      <c r="A12" s="12" t="str">
        <f>Exchanges!B16</f>
        <v>Cobalt</v>
      </c>
      <c r="B12" s="12">
        <f>IF(ISBLANK(Exchanges!C16),"",Exchanges!C16)</f>
        <v>7440484</v>
      </c>
      <c r="C12" s="12" t="str">
        <f>Exchanges!D16</f>
        <v>resource</v>
      </c>
      <c r="D12" s="12" t="str">
        <f>Exchanges!E16</f>
        <v>in ground</v>
      </c>
      <c r="E12" s="12" t="str">
        <f>Exchanges!F16</f>
        <v>0bd9a952-58ff-42d9-9e02-2d76dff6d120</v>
      </c>
      <c r="F12" s="12" t="str">
        <f>Exchanges!H16</f>
        <v>Iron, gold, silver, and other metal ore mining</v>
      </c>
      <c r="G12" s="12" t="str">
        <f>Exchanges!I16</f>
        <v>2122A0</v>
      </c>
      <c r="H12" s="12" t="str">
        <f>Exchanges!J16</f>
        <v>US</v>
      </c>
      <c r="I12" s="12">
        <f>Exchanges!K16</f>
        <v>5.6336995309214928E-6</v>
      </c>
      <c r="J12" s="12" t="str">
        <f>Exchanges!L16</f>
        <v>kg</v>
      </c>
      <c r="P12" s="12">
        <f>Exchanges!R16</f>
        <v>1</v>
      </c>
      <c r="Q12" s="12">
        <f>Exchanges!S16</f>
        <v>1</v>
      </c>
      <c r="R12" s="12">
        <f>Exchanges!T16</f>
        <v>1</v>
      </c>
      <c r="S12" s="12">
        <f>Exchanges!U16</f>
        <v>1</v>
      </c>
      <c r="T12" s="12">
        <f>Exchanges!V16</f>
        <v>1</v>
      </c>
      <c r="U12" s="12">
        <f>Exchanges!W16</f>
        <v>2014</v>
      </c>
      <c r="V12" s="12" t="str">
        <f>Exchanges!X16</f>
        <v>Cobalt; cobalt content</v>
      </c>
      <c r="W12" s="12" t="str">
        <f>Exchanges!Y16</f>
        <v>USGS 2016</v>
      </c>
      <c r="X12" s="12" t="str">
        <f>Exchanges!Z16</f>
        <v/>
      </c>
    </row>
    <row r="13" spans="1:24" x14ac:dyDescent="0.2">
      <c r="A13" s="12" t="str">
        <f>Exchanges!B17</f>
        <v>Gold</v>
      </c>
      <c r="B13" s="12">
        <f>IF(ISBLANK(Exchanges!C17),"",Exchanges!C17)</f>
        <v>7440575</v>
      </c>
      <c r="C13" s="12" t="str">
        <f>Exchanges!D17</f>
        <v>resource</v>
      </c>
      <c r="D13" s="12" t="str">
        <f>Exchanges!E17</f>
        <v>in ground</v>
      </c>
      <c r="E13" s="12" t="str">
        <f>Exchanges!F17</f>
        <v>fe0acd60-3ddc-11dd-a2bf-0050c2490048</v>
      </c>
      <c r="F13" s="12" t="str">
        <f>Exchanges!H17</f>
        <v>Iron, gold, silver, and other metal ore mining</v>
      </c>
      <c r="G13" s="12" t="str">
        <f>Exchanges!I17</f>
        <v>2122A0</v>
      </c>
      <c r="H13" s="12" t="str">
        <f>Exchanges!J17</f>
        <v>US</v>
      </c>
      <c r="I13" s="12">
        <f>Exchanges!K17</f>
        <v>9.9059216752036253E-6</v>
      </c>
      <c r="J13" s="12" t="str">
        <f>Exchanges!L17</f>
        <v>kg</v>
      </c>
      <c r="P13" s="12">
        <f>Exchanges!R17</f>
        <v>1</v>
      </c>
      <c r="Q13" s="12">
        <f>Exchanges!S17</f>
        <v>1</v>
      </c>
      <c r="R13" s="12">
        <f>Exchanges!T17</f>
        <v>1</v>
      </c>
      <c r="S13" s="12">
        <f>Exchanges!U17</f>
        <v>1</v>
      </c>
      <c r="T13" s="12">
        <f>Exchanges!V17</f>
        <v>1</v>
      </c>
      <c r="U13" s="12">
        <f>Exchanges!W17</f>
        <v>2014</v>
      </c>
      <c r="V13" s="12" t="str">
        <f>Exchanges!X17</f>
        <v>Gold; mine</v>
      </c>
      <c r="W13" s="12" t="str">
        <f>Exchanges!Y17</f>
        <v>USGS 2016</v>
      </c>
      <c r="X13" s="12" t="str">
        <f>Exchanges!Z17</f>
        <v/>
      </c>
    </row>
    <row r="14" spans="1:24" x14ac:dyDescent="0.2">
      <c r="A14" s="12" t="str">
        <f>Exchanges!B18</f>
        <v>Iron</v>
      </c>
      <c r="B14" s="12">
        <f>IF(ISBLANK(Exchanges!C18),"",Exchanges!C18)</f>
        <v>7439896</v>
      </c>
      <c r="C14" s="12" t="str">
        <f>Exchanges!D18</f>
        <v>resource</v>
      </c>
      <c r="D14" s="12" t="str">
        <f>Exchanges!E18</f>
        <v>in ground</v>
      </c>
      <c r="E14" s="12" t="str">
        <f>Exchanges!F18</f>
        <v>08a91e70-3ddc-11dd-959a-0050c2490048</v>
      </c>
      <c r="F14" s="12" t="str">
        <f>Exchanges!H18</f>
        <v>Iron, gold, silver, and other metal ore mining</v>
      </c>
      <c r="G14" s="12" t="str">
        <f>Exchanges!I18</f>
        <v>2122A0</v>
      </c>
      <c r="H14" s="12" t="str">
        <f>Exchanges!J18</f>
        <v>US</v>
      </c>
      <c r="I14" s="12">
        <f>Exchanges!K18</f>
        <v>0.79871979219187694</v>
      </c>
      <c r="J14" s="12" t="str">
        <f>Exchanges!L18</f>
        <v>kg</v>
      </c>
      <c r="P14" s="12">
        <f>Exchanges!R18</f>
        <v>1</v>
      </c>
      <c r="Q14" s="12">
        <f>Exchanges!S18</f>
        <v>1</v>
      </c>
      <c r="R14" s="12">
        <f>Exchanges!T18</f>
        <v>1</v>
      </c>
      <c r="S14" s="12">
        <f>Exchanges!U18</f>
        <v>1</v>
      </c>
      <c r="T14" s="12">
        <f>Exchanges!V18</f>
        <v>1</v>
      </c>
      <c r="U14" s="12">
        <f>Exchanges!W18</f>
        <v>2014</v>
      </c>
      <c r="V14" s="12" t="str">
        <f>Exchanges!X18</f>
        <v>Iron Ore, US production</v>
      </c>
      <c r="W14" s="12" t="str">
        <f>Exchanges!Y18</f>
        <v>USGS 2016</v>
      </c>
      <c r="X14" s="12" t="str">
        <f>Exchanges!Z18</f>
        <v/>
      </c>
    </row>
    <row r="15" spans="1:24" x14ac:dyDescent="0.2">
      <c r="A15" s="12" t="str">
        <f>Exchanges!B19</f>
        <v>Magnesium</v>
      </c>
      <c r="B15" s="12">
        <f>IF(ISBLANK(Exchanges!C19),"",Exchanges!C19)</f>
        <v>7439954</v>
      </c>
      <c r="C15" s="12" t="str">
        <f>Exchanges!D19</f>
        <v>resource</v>
      </c>
      <c r="D15" s="12" t="str">
        <f>Exchanges!E19</f>
        <v>in ground</v>
      </c>
      <c r="E15" s="12" t="str">
        <f>Exchanges!F19</f>
        <v>fe0acd60-3ddc-11dd-aac3-0050c2490048</v>
      </c>
      <c r="F15" s="12" t="str">
        <f>Exchanges!H19</f>
        <v>Iron, gold, silver, and other metal ore mining</v>
      </c>
      <c r="G15" s="12" t="str">
        <f>Exchanges!I19</f>
        <v>2122A0</v>
      </c>
      <c r="H15" s="12" t="str">
        <f>Exchanges!J19</f>
        <v>US</v>
      </c>
      <c r="I15" s="12">
        <f>Exchanges!K19</f>
        <v>1.3520878874211583E-2</v>
      </c>
      <c r="J15" s="12" t="str">
        <f>Exchanges!L19</f>
        <v>kg</v>
      </c>
      <c r="P15" s="12">
        <f>Exchanges!R19</f>
        <v>1</v>
      </c>
      <c r="Q15" s="12">
        <f>Exchanges!S19</f>
        <v>1</v>
      </c>
      <c r="R15" s="12">
        <f>Exchanges!T19</f>
        <v>1</v>
      </c>
      <c r="S15" s="12">
        <f>Exchanges!U19</f>
        <v>1</v>
      </c>
      <c r="T15" s="12">
        <f>Exchanges!V19</f>
        <v>1</v>
      </c>
      <c r="U15" s="12">
        <f>Exchanges!W19</f>
        <v>2014</v>
      </c>
      <c r="V15" s="12" t="str">
        <f>Exchanges!X19</f>
        <v>Magnesium; magnesium compounds</v>
      </c>
      <c r="W15" s="12" t="str">
        <f>Exchanges!Y19</f>
        <v>USGS 2016</v>
      </c>
      <c r="X15" s="12" t="str">
        <f>Exchanges!Z19</f>
        <v/>
      </c>
    </row>
    <row r="16" spans="1:24" x14ac:dyDescent="0.2">
      <c r="A16" s="12" t="str">
        <f>Exchanges!B20</f>
        <v>Molybdenum</v>
      </c>
      <c r="B16" s="12">
        <f>IF(ISBLANK(Exchanges!C20),"",Exchanges!C20)</f>
        <v>7439987</v>
      </c>
      <c r="C16" s="12" t="str">
        <f>Exchanges!D20</f>
        <v>resource</v>
      </c>
      <c r="D16" s="12" t="str">
        <f>Exchanges!E20</f>
        <v>in ground</v>
      </c>
      <c r="E16" s="12" t="str">
        <f>Exchanges!F20</f>
        <v>fe0acd60-3ddc-11dd-a2be-0050c2490048</v>
      </c>
      <c r="F16" s="12" t="str">
        <f>Exchanges!H20</f>
        <v>Iron, gold, silver, and other metal ore mining</v>
      </c>
      <c r="G16" s="12" t="str">
        <f>Exchanges!I20</f>
        <v>2122A0</v>
      </c>
      <c r="H16" s="12" t="str">
        <f>Exchanges!J20</f>
        <v>US</v>
      </c>
      <c r="I16" s="12">
        <f>Exchanges!K20</f>
        <v>3.2018192334070484E-4</v>
      </c>
      <c r="J16" s="12" t="str">
        <f>Exchanges!L20</f>
        <v>kg</v>
      </c>
      <c r="P16" s="12">
        <f>Exchanges!R20</f>
        <v>1</v>
      </c>
      <c r="Q16" s="12">
        <f>Exchanges!S20</f>
        <v>1</v>
      </c>
      <c r="R16" s="12">
        <f>Exchanges!T20</f>
        <v>1</v>
      </c>
      <c r="S16" s="12">
        <f>Exchanges!U20</f>
        <v>1</v>
      </c>
      <c r="T16" s="12">
        <f>Exchanges!V20</f>
        <v>1</v>
      </c>
      <c r="U16" s="12">
        <f>Exchanges!W20</f>
        <v>2014</v>
      </c>
      <c r="V16" s="12" t="str">
        <f>Exchanges!X20</f>
        <v>Molybdenum; mine</v>
      </c>
      <c r="W16" s="12" t="str">
        <f>Exchanges!Y20</f>
        <v>USGS 2016</v>
      </c>
      <c r="X16" s="12" t="str">
        <f>Exchanges!Z20</f>
        <v/>
      </c>
    </row>
    <row r="17" spans="1:24" x14ac:dyDescent="0.2">
      <c r="A17" s="12" t="str">
        <f>Exchanges!B21</f>
        <v>Palladium</v>
      </c>
      <c r="B17" s="12">
        <f>IF(ISBLANK(Exchanges!C21),"",Exchanges!C21)</f>
        <v>7440053</v>
      </c>
      <c r="C17" s="12" t="str">
        <f>Exchanges!D21</f>
        <v>resource</v>
      </c>
      <c r="D17" s="12" t="str">
        <f>Exchanges!E21</f>
        <v>in ground</v>
      </c>
      <c r="E17" s="12" t="str">
        <f>Exchanges!F21</f>
        <v>e2fb2bc2-6555-11dd-ad8b-0800200c9a66</v>
      </c>
      <c r="F17" s="12" t="str">
        <f>Exchanges!H21</f>
        <v>Iron, gold, silver, and other metal ore mining</v>
      </c>
      <c r="G17" s="12" t="str">
        <f>Exchanges!I21</f>
        <v>2122A0</v>
      </c>
      <c r="H17" s="12" t="str">
        <f>Exchanges!J21</f>
        <v>US</v>
      </c>
      <c r="I17" s="12">
        <f>Exchanges!K21</f>
        <v>5.7275945231035173E-7</v>
      </c>
      <c r="J17" s="12" t="str">
        <f>Exchanges!L21</f>
        <v>kg</v>
      </c>
      <c r="P17" s="12">
        <f>Exchanges!R21</f>
        <v>1</v>
      </c>
      <c r="Q17" s="12">
        <f>Exchanges!S21</f>
        <v>1</v>
      </c>
      <c r="R17" s="12">
        <f>Exchanges!T21</f>
        <v>1</v>
      </c>
      <c r="S17" s="12">
        <f>Exchanges!U21</f>
        <v>1</v>
      </c>
      <c r="T17" s="12">
        <f>Exchanges!V21</f>
        <v>1</v>
      </c>
      <c r="U17" s="12">
        <f>Exchanges!W21</f>
        <v>2014</v>
      </c>
      <c r="V17" s="12" t="str">
        <f>Exchanges!X21</f>
        <v>Platinum group metals; palladium</v>
      </c>
      <c r="W17" s="12" t="str">
        <f>Exchanges!Y21</f>
        <v>USGS 2016</v>
      </c>
      <c r="X17" s="12" t="str">
        <f>Exchanges!Z21</f>
        <v/>
      </c>
    </row>
    <row r="18" spans="1:24" x14ac:dyDescent="0.2">
      <c r="A18" s="12" t="str">
        <f>Exchanges!B22</f>
        <v>Platinum</v>
      </c>
      <c r="B18" s="12">
        <f>IF(ISBLANK(Exchanges!C22),"",Exchanges!C22)</f>
        <v>7440064</v>
      </c>
      <c r="C18" s="12" t="str">
        <f>Exchanges!D22</f>
        <v>resource</v>
      </c>
      <c r="D18" s="12" t="str">
        <f>Exchanges!E22</f>
        <v>in ground</v>
      </c>
      <c r="E18" s="12" t="str">
        <f>Exchanges!F22</f>
        <v>041fab30-6556-11dd-ad8b-0800200c9a66</v>
      </c>
      <c r="F18" s="12" t="str">
        <f>Exchanges!H22</f>
        <v>Iron, gold, silver, and other metal ore mining</v>
      </c>
      <c r="G18" s="12" t="str">
        <f>Exchanges!I22</f>
        <v>2122A0</v>
      </c>
      <c r="H18" s="12" t="str">
        <f>Exchanges!J22</f>
        <v>US</v>
      </c>
      <c r="I18" s="12">
        <f>Exchanges!K22</f>
        <v>1.713583607321954E-7</v>
      </c>
      <c r="J18" s="12" t="str">
        <f>Exchanges!L22</f>
        <v>kg</v>
      </c>
      <c r="P18" s="12">
        <f>Exchanges!R22</f>
        <v>1</v>
      </c>
      <c r="Q18" s="12">
        <f>Exchanges!S22</f>
        <v>1</v>
      </c>
      <c r="R18" s="12">
        <f>Exchanges!T22</f>
        <v>1</v>
      </c>
      <c r="S18" s="12">
        <f>Exchanges!U22</f>
        <v>1</v>
      </c>
      <c r="T18" s="12">
        <f>Exchanges!V22</f>
        <v>1</v>
      </c>
      <c r="U18" s="12">
        <f>Exchanges!W22</f>
        <v>2014</v>
      </c>
      <c r="V18" s="12" t="str">
        <f>Exchanges!X22</f>
        <v>Platinum group metals; platinum</v>
      </c>
      <c r="W18" s="12" t="str">
        <f>Exchanges!Y22</f>
        <v>USGS 2016</v>
      </c>
      <c r="X18" s="12" t="str">
        <f>Exchanges!Z22</f>
        <v/>
      </c>
    </row>
    <row r="19" spans="1:24" x14ac:dyDescent="0.2">
      <c r="A19" s="12" t="str">
        <f>Exchanges!B23</f>
        <v>Cerium</v>
      </c>
      <c r="B19" s="12">
        <f>IF(ISBLANK(Exchanges!C23),"",Exchanges!C23)</f>
        <v>7440451</v>
      </c>
      <c r="C19" s="12" t="str">
        <f>Exchanges!D23</f>
        <v>resource</v>
      </c>
      <c r="D19" s="12" t="str">
        <f>Exchanges!E23</f>
        <v>in ground</v>
      </c>
      <c r="E19" s="12" t="str">
        <f>Exchanges!F23</f>
        <v>bdb1d022-b426-48ac-853f-5ae6e5786873</v>
      </c>
      <c r="F19" s="12" t="str">
        <f>Exchanges!H23</f>
        <v>Iron, gold, silver, and other metal ore mining</v>
      </c>
      <c r="G19" s="12" t="str">
        <f>Exchanges!I23</f>
        <v>2122A0</v>
      </c>
      <c r="H19" s="12" t="str">
        <f>Exchanges!J23</f>
        <v>US</v>
      </c>
      <c r="I19" s="12">
        <f>Exchanges!K23</f>
        <v>2.0638384936308096E-4</v>
      </c>
      <c r="J19" s="12" t="str">
        <f>Exchanges!L23</f>
        <v>kg</v>
      </c>
      <c r="P19" s="12">
        <f>Exchanges!R23</f>
        <v>1</v>
      </c>
      <c r="Q19" s="12">
        <f>Exchanges!S23</f>
        <v>1</v>
      </c>
      <c r="R19" s="12">
        <f>Exchanges!T23</f>
        <v>1</v>
      </c>
      <c r="S19" s="12">
        <f>Exchanges!U23</f>
        <v>1</v>
      </c>
      <c r="T19" s="12">
        <f>Exchanges!V23</f>
        <v>1</v>
      </c>
      <c r="U19" s="12">
        <f>Exchanges!W23</f>
        <v>2014</v>
      </c>
      <c r="V19" s="12" t="str">
        <f>Exchanges!X23</f>
        <v>Rare Earths; bastnasite concentrates</v>
      </c>
      <c r="W19" s="12" t="str">
        <f>Exchanges!Y23</f>
        <v>USGS 2016</v>
      </c>
      <c r="X19" s="12" t="str">
        <f>Exchanges!Z23</f>
        <v/>
      </c>
    </row>
    <row r="20" spans="1:24" x14ac:dyDescent="0.2">
      <c r="A20" s="12" t="str">
        <f>Exchanges!B24</f>
        <v>Rhenium, in crude ore</v>
      </c>
      <c r="B20" s="12">
        <f>IF(ISBLANK(Exchanges!C24),"",Exchanges!C24)</f>
        <v>7440155</v>
      </c>
      <c r="C20" s="12" t="str">
        <f>Exchanges!D24</f>
        <v>resource</v>
      </c>
      <c r="D20" s="12" t="str">
        <f>Exchanges!E24</f>
        <v>in ground</v>
      </c>
      <c r="E20" s="12" t="str">
        <f>Exchanges!F24</f>
        <v>a3930b4d-74da-4489-9a50-d175c25d4fe8</v>
      </c>
      <c r="F20" s="12" t="str">
        <f>Exchanges!H24</f>
        <v>Iron, gold, silver, and other metal ore mining</v>
      </c>
      <c r="G20" s="12" t="str">
        <f>Exchanges!I24</f>
        <v>2122A0</v>
      </c>
      <c r="H20" s="12" t="str">
        <f>Exchanges!J24</f>
        <v>US</v>
      </c>
      <c r="I20" s="12">
        <f>Exchanges!K24</f>
        <v>3.9905371677360572E-7</v>
      </c>
      <c r="J20" s="12" t="str">
        <f>Exchanges!L24</f>
        <v>kg</v>
      </c>
      <c r="P20" s="12">
        <f>Exchanges!R24</f>
        <v>1</v>
      </c>
      <c r="Q20" s="12">
        <f>Exchanges!S24</f>
        <v>1</v>
      </c>
      <c r="R20" s="12">
        <f>Exchanges!T24</f>
        <v>1</v>
      </c>
      <c r="S20" s="12">
        <f>Exchanges!U24</f>
        <v>1</v>
      </c>
      <c r="T20" s="12">
        <f>Exchanges!V24</f>
        <v>1</v>
      </c>
      <c r="U20" s="12">
        <f>Exchanges!W24</f>
        <v>2014</v>
      </c>
      <c r="V20" s="12" t="str">
        <f>Exchanges!X24</f>
        <v>Rhenium; rhenium</v>
      </c>
      <c r="W20" s="12" t="str">
        <f>Exchanges!Y24</f>
        <v>USGS 2016</v>
      </c>
      <c r="X20" s="12" t="str">
        <f>Exchanges!Z24</f>
        <v/>
      </c>
    </row>
    <row r="21" spans="1:24" x14ac:dyDescent="0.2">
      <c r="A21" s="12" t="str">
        <f>Exchanges!B25</f>
        <v>Silver</v>
      </c>
      <c r="B21" s="12">
        <f>IF(ISBLANK(Exchanges!C25),"",Exchanges!C25)</f>
        <v>7440224</v>
      </c>
      <c r="C21" s="12" t="str">
        <f>Exchanges!D25</f>
        <v>resource</v>
      </c>
      <c r="D21" s="12" t="str">
        <f>Exchanges!E25</f>
        <v>in ground</v>
      </c>
      <c r="E21" s="12" t="str">
        <f>Exchanges!F25</f>
        <v>172ab2d8-6556-11dd-ad8b-0800200c9a66</v>
      </c>
      <c r="F21" s="12" t="str">
        <f>Exchanges!H25</f>
        <v>Iron, gold, silver, and other metal ore mining</v>
      </c>
      <c r="G21" s="12" t="str">
        <f>Exchanges!I25</f>
        <v>2122A0</v>
      </c>
      <c r="H21" s="12" t="str">
        <f>Exchanges!J25</f>
        <v>US</v>
      </c>
      <c r="I21" s="12">
        <f>Exchanges!K25</f>
        <v>5.5398045387394683E-5</v>
      </c>
      <c r="J21" s="12" t="str">
        <f>Exchanges!L25</f>
        <v>kg</v>
      </c>
      <c r="P21" s="12">
        <f>Exchanges!R25</f>
        <v>1</v>
      </c>
      <c r="Q21" s="12">
        <f>Exchanges!S25</f>
        <v>1</v>
      </c>
      <c r="R21" s="12">
        <f>Exchanges!T25</f>
        <v>1</v>
      </c>
      <c r="S21" s="12">
        <f>Exchanges!U25</f>
        <v>1</v>
      </c>
      <c r="T21" s="12">
        <f>Exchanges!V25</f>
        <v>1</v>
      </c>
      <c r="U21" s="12">
        <f>Exchanges!W25</f>
        <v>2014</v>
      </c>
      <c r="V21" s="12" t="str">
        <f>Exchanges!X25</f>
        <v>Silver; mine</v>
      </c>
      <c r="W21" s="12" t="str">
        <f>Exchanges!Y25</f>
        <v>USGS 2016</v>
      </c>
      <c r="X21" s="12" t="str">
        <f>Exchanges!Z25</f>
        <v/>
      </c>
    </row>
    <row r="22" spans="1:24" x14ac:dyDescent="0.2">
      <c r="A22" s="12" t="str">
        <f>Exchanges!B26</f>
        <v>Titanium</v>
      </c>
      <c r="B22" s="12">
        <f>IF(ISBLANK(Exchanges!C26),"",Exchanges!C26)</f>
        <v>7440326</v>
      </c>
      <c r="C22" s="12" t="str">
        <f>Exchanges!D26</f>
        <v>resource</v>
      </c>
      <c r="D22" s="12" t="str">
        <f>Exchanges!E26</f>
        <v>in ground</v>
      </c>
      <c r="E22" s="12" t="str">
        <f>Exchanges!F26</f>
        <v>2906898f-6556-11dd-ad8b-0800200c9a66</v>
      </c>
      <c r="F22" s="12" t="str">
        <f>Exchanges!H26</f>
        <v>Iron, gold, silver, and other metal ore mining</v>
      </c>
      <c r="G22" s="12" t="str">
        <f>Exchanges!I26</f>
        <v>2122A0</v>
      </c>
      <c r="H22" s="12" t="str">
        <f>Exchanges!J26</f>
        <v>US</v>
      </c>
      <c r="I22" s="12">
        <f>Exchanges!K26</f>
        <v>2.813764834745902E-3</v>
      </c>
      <c r="J22" s="12" t="str">
        <f>Exchanges!L26</f>
        <v>kg</v>
      </c>
      <c r="P22" s="12">
        <f>Exchanges!R26</f>
        <v>1</v>
      </c>
      <c r="Q22" s="12">
        <f>Exchanges!S26</f>
        <v>1</v>
      </c>
      <c r="R22" s="12">
        <f>Exchanges!T26</f>
        <v>1</v>
      </c>
      <c r="S22" s="12">
        <f>Exchanges!U26</f>
        <v>1</v>
      </c>
      <c r="T22" s="12">
        <f>Exchanges!V26</f>
        <v>1</v>
      </c>
      <c r="U22" s="12">
        <f>Exchanges!W26</f>
        <v>2014</v>
      </c>
      <c r="V22" s="12" t="str">
        <f>Exchanges!X26</f>
        <v>Titanium and Titanium Dioxide; mineral concentrate</v>
      </c>
      <c r="W22" s="12" t="str">
        <f>Exchanges!Y26</f>
        <v>USGS 2016</v>
      </c>
      <c r="X22" s="12" t="str">
        <f>Exchanges!Z26</f>
        <v/>
      </c>
    </row>
    <row r="23" spans="1:24" x14ac:dyDescent="0.2">
      <c r="A23" s="12" t="str">
        <f>Exchanges!B27</f>
        <v>Zirconium</v>
      </c>
      <c r="B23" s="12">
        <f>IF(ISBLANK(Exchanges!C27),"",Exchanges!C27)</f>
        <v>7440677</v>
      </c>
      <c r="C23" s="12" t="str">
        <f>Exchanges!D27</f>
        <v>resource</v>
      </c>
      <c r="D23" s="12" t="str">
        <f>Exchanges!E27</f>
        <v>in ground</v>
      </c>
      <c r="E23" s="12" t="str">
        <f>Exchanges!F27</f>
        <v>76bcc22f-224c-40a4-9b22-9621467498cf</v>
      </c>
      <c r="F23" s="12" t="str">
        <f>Exchanges!H27</f>
        <v>Iron, gold, silver, and other metal ore mining</v>
      </c>
      <c r="G23" s="12" t="str">
        <f>Exchanges!I27</f>
        <v>2122A0</v>
      </c>
      <c r="H23" s="12" t="str">
        <f>Exchanges!J27</f>
        <v>US</v>
      </c>
      <c r="I23" s="12">
        <f>Exchanges!K27</f>
        <v>2.0853632850770403E-3</v>
      </c>
      <c r="J23" s="12" t="str">
        <f>Exchanges!L27</f>
        <v>kg</v>
      </c>
      <c r="P23" s="12">
        <f>Exchanges!R27</f>
        <v>1</v>
      </c>
      <c r="Q23" s="12">
        <f>Exchanges!S27</f>
        <v>1</v>
      </c>
      <c r="R23" s="12">
        <f>Exchanges!T27</f>
        <v>1</v>
      </c>
      <c r="S23" s="12">
        <f>Exchanges!U27</f>
        <v>1</v>
      </c>
      <c r="T23" s="12">
        <f>Exchanges!V27</f>
        <v>1</v>
      </c>
      <c r="U23" s="12">
        <f>Exchanges!W27</f>
        <v>2014</v>
      </c>
      <c r="V23" s="12" t="str">
        <f>Exchanges!X27</f>
        <v>Zirconium and Hafnium; zirconium, ores and concentrates</v>
      </c>
      <c r="W23" s="12" t="str">
        <f>Exchanges!Y27</f>
        <v>USGS 2016</v>
      </c>
      <c r="X23" s="12" t="str">
        <f>Exchanges!Z27</f>
        <v/>
      </c>
    </row>
    <row r="24" spans="1:24" x14ac:dyDescent="0.2">
      <c r="A24" s="12" t="str">
        <f>Exchanges!B28</f>
        <v>Barite</v>
      </c>
      <c r="B24" s="12">
        <f>IF(ISBLANK(Exchanges!C28),"",Exchanges!C28)</f>
        <v>7727437</v>
      </c>
      <c r="C24" s="12" t="str">
        <f>Exchanges!D28</f>
        <v>resource</v>
      </c>
      <c r="D24" s="12" t="str">
        <f>Exchanges!E28</f>
        <v>in ground</v>
      </c>
      <c r="E24" s="12" t="str">
        <f>Exchanges!F28</f>
        <v>08a91e70-3ddc-11dd-97f9-0050c2490048</v>
      </c>
      <c r="F24" s="12" t="str">
        <f>Exchanges!H28</f>
        <v>Other nonmetallic mineral mining and quarrying</v>
      </c>
      <c r="G24" s="12" t="str">
        <f>Exchanges!I28</f>
        <v>2123A0</v>
      </c>
      <c r="H24" s="12" t="str">
        <f>Exchanges!J28</f>
        <v>US</v>
      </c>
      <c r="I24" s="12">
        <f>Exchanges!K28</f>
        <v>2.7545234667357584E-2</v>
      </c>
      <c r="J24" s="12" t="str">
        <f>Exchanges!L28</f>
        <v>kg</v>
      </c>
      <c r="P24" s="12">
        <f>Exchanges!R28</f>
        <v>1</v>
      </c>
      <c r="Q24" s="12">
        <f>Exchanges!S28</f>
        <v>1</v>
      </c>
      <c r="R24" s="12">
        <f>Exchanges!T28</f>
        <v>1</v>
      </c>
      <c r="S24" s="12">
        <f>Exchanges!U28</f>
        <v>1</v>
      </c>
      <c r="T24" s="12">
        <f>Exchanges!V28</f>
        <v>1</v>
      </c>
      <c r="U24" s="12">
        <f>Exchanges!W28</f>
        <v>2014</v>
      </c>
      <c r="V24" s="12" t="str">
        <f>Exchanges!X28</f>
        <v>Barite; sold or used, mine</v>
      </c>
      <c r="W24" s="12" t="str">
        <f>Exchanges!Y28</f>
        <v>USGS 2016</v>
      </c>
      <c r="X24" s="12" t="str">
        <f>Exchanges!Z28</f>
        <v/>
      </c>
    </row>
    <row r="25" spans="1:24" x14ac:dyDescent="0.2">
      <c r="A25" s="12" t="str">
        <f>Exchanges!B29</f>
        <v>Boron</v>
      </c>
      <c r="B25" s="12">
        <f>IF(ISBLANK(Exchanges!C29),"",Exchanges!C29)</f>
        <v>7440428</v>
      </c>
      <c r="C25" s="12" t="str">
        <f>Exchanges!D29</f>
        <v>resource</v>
      </c>
      <c r="D25" s="12" t="str">
        <f>Exchanges!E29</f>
        <v>in ground</v>
      </c>
      <c r="E25" s="12" t="str">
        <f>Exchanges!F29</f>
        <v>094ded20-e873-4338-8d81-b570a1d65acc</v>
      </c>
      <c r="F25" s="12" t="str">
        <f>Exchanges!H29</f>
        <v>Other nonmetallic mineral mining and quarrying</v>
      </c>
      <c r="G25" s="12" t="str">
        <f>Exchanges!I29</f>
        <v>2123A0</v>
      </c>
      <c r="H25" s="12" t="str">
        <f>Exchanges!J29</f>
        <v>US</v>
      </c>
      <c r="I25" s="12">
        <f>Exchanges!K29</f>
        <v>0.1623077678740226</v>
      </c>
      <c r="J25" s="12" t="str">
        <f>Exchanges!L29</f>
        <v>kg</v>
      </c>
      <c r="P25" s="12">
        <f>Exchanges!R29</f>
        <v>1</v>
      </c>
      <c r="Q25" s="12">
        <f>Exchanges!S29</f>
        <v>1</v>
      </c>
      <c r="R25" s="12">
        <f>Exchanges!T29</f>
        <v>1</v>
      </c>
      <c r="S25" s="12">
        <f>Exchanges!U29</f>
        <v>1</v>
      </c>
      <c r="T25" s="12">
        <f>Exchanges!V29</f>
        <v>1</v>
      </c>
      <c r="U25" s="12">
        <f>Exchanges!W29</f>
        <v>2014</v>
      </c>
      <c r="V25" s="12" t="str">
        <f>Exchanges!X29</f>
        <v>Boron</v>
      </c>
      <c r="W25" s="12" t="str">
        <f>Exchanges!Y29</f>
        <v>USGS 2016</v>
      </c>
      <c r="X25" s="12" t="str">
        <f>Exchanges!Z29</f>
        <v/>
      </c>
    </row>
    <row r="26" spans="1:24" x14ac:dyDescent="0.2">
      <c r="A26" s="12" t="str">
        <f>Exchanges!B30</f>
        <v>Clay, unspecified</v>
      </c>
      <c r="B26" s="12" t="str">
        <f>IF(ISBLANK(Exchanges!C30),"",Exchanges!C30)</f>
        <v/>
      </c>
      <c r="C26" s="12" t="str">
        <f>Exchanges!D30</f>
        <v>resource</v>
      </c>
      <c r="D26" s="12" t="str">
        <f>Exchanges!E30</f>
        <v>in ground</v>
      </c>
      <c r="E26" s="12" t="str">
        <f>Exchanges!F30</f>
        <v>f7519ca9-5ffc-41c3-a33e-806da82cfc0e</v>
      </c>
      <c r="F26" s="12" t="str">
        <f>Exchanges!H30</f>
        <v>Other nonmetallic mineral mining and quarrying</v>
      </c>
      <c r="G26" s="12" t="str">
        <f>Exchanges!I30</f>
        <v>2123A0</v>
      </c>
      <c r="H26" s="12" t="str">
        <f>Exchanges!J30</f>
        <v>US</v>
      </c>
      <c r="I26" s="12">
        <f>Exchanges!K30</f>
        <v>4.2792747673270459E-2</v>
      </c>
      <c r="J26" s="12" t="str">
        <f>Exchanges!L30</f>
        <v>kg</v>
      </c>
      <c r="P26" s="12">
        <f>Exchanges!R30</f>
        <v>1</v>
      </c>
      <c r="Q26" s="12">
        <f>Exchanges!S30</f>
        <v>1</v>
      </c>
      <c r="R26" s="12">
        <f>Exchanges!T30</f>
        <v>1</v>
      </c>
      <c r="S26" s="12">
        <f>Exchanges!U30</f>
        <v>1</v>
      </c>
      <c r="T26" s="12">
        <f>Exchanges!V30</f>
        <v>1</v>
      </c>
      <c r="U26" s="12">
        <f>Exchanges!W30</f>
        <v>2014</v>
      </c>
      <c r="V26" s="12" t="str">
        <f>Exchanges!X30</f>
        <v>Clays; Ball clay</v>
      </c>
      <c r="W26" s="12" t="str">
        <f>Exchanges!Y30</f>
        <v>USGS 2016</v>
      </c>
      <c r="X26" s="12" t="str">
        <f>Exchanges!Z30</f>
        <v/>
      </c>
    </row>
    <row r="27" spans="1:24" x14ac:dyDescent="0.2">
      <c r="A27" s="12" t="str">
        <f>Exchanges!B31</f>
        <v>Clay, bentonite</v>
      </c>
      <c r="B27" s="12">
        <f>IF(ISBLANK(Exchanges!C31),"",Exchanges!C31)</f>
        <v>1302789</v>
      </c>
      <c r="C27" s="12" t="str">
        <f>Exchanges!D31</f>
        <v>resource</v>
      </c>
      <c r="D27" s="12" t="str">
        <f>Exchanges!E31</f>
        <v>in ground</v>
      </c>
      <c r="E27" s="12" t="str">
        <f>Exchanges!F31</f>
        <v>93806a54-46f5-409c-99c5-4144a1e73b5d</v>
      </c>
      <c r="F27" s="12" t="str">
        <f>Exchanges!H31</f>
        <v>Other nonmetallic mineral mining and quarrying</v>
      </c>
      <c r="G27" s="12" t="str">
        <f>Exchanges!I31</f>
        <v>2123A0</v>
      </c>
      <c r="H27" s="12" t="str">
        <f>Exchanges!J31</f>
        <v>US</v>
      </c>
      <c r="I27" s="12">
        <f>Exchanges!K31</f>
        <v>0.19942251342883319</v>
      </c>
      <c r="J27" s="12" t="str">
        <f>Exchanges!L31</f>
        <v>kg</v>
      </c>
      <c r="P27" s="12">
        <f>Exchanges!R31</f>
        <v>1</v>
      </c>
      <c r="Q27" s="12">
        <f>Exchanges!S31</f>
        <v>1</v>
      </c>
      <c r="R27" s="12">
        <f>Exchanges!T31</f>
        <v>1</v>
      </c>
      <c r="S27" s="12">
        <f>Exchanges!U31</f>
        <v>1</v>
      </c>
      <c r="T27" s="12">
        <f>Exchanges!V31</f>
        <v>1</v>
      </c>
      <c r="U27" s="12">
        <f>Exchanges!W31</f>
        <v>2014</v>
      </c>
      <c r="V27" s="12" t="str">
        <f>Exchanges!X31</f>
        <v>Clays; Bentonite</v>
      </c>
      <c r="W27" s="12" t="str">
        <f>Exchanges!Y31</f>
        <v>USGS 2016</v>
      </c>
      <c r="X27" s="12" t="str">
        <f>Exchanges!Z31</f>
        <v/>
      </c>
    </row>
    <row r="28" spans="1:24" x14ac:dyDescent="0.2">
      <c r="A28" s="12" t="str">
        <f>Exchanges!B32</f>
        <v>Clay, unspecified</v>
      </c>
      <c r="B28" s="12" t="str">
        <f>IF(ISBLANK(Exchanges!C32),"",Exchanges!C32)</f>
        <v/>
      </c>
      <c r="C28" s="12" t="str">
        <f>Exchanges!D32</f>
        <v>resource</v>
      </c>
      <c r="D28" s="12" t="str">
        <f>Exchanges!E32</f>
        <v>in ground</v>
      </c>
      <c r="E28" s="12" t="str">
        <f>Exchanges!F32</f>
        <v>f7519ca9-5ffc-41c3-a33e-806da82cfc0e</v>
      </c>
      <c r="F28" s="12" t="str">
        <f>Exchanges!H32</f>
        <v>Other nonmetallic mineral mining and quarrying</v>
      </c>
      <c r="G28" s="12" t="str">
        <f>Exchanges!I32</f>
        <v>2123A0</v>
      </c>
      <c r="H28" s="12" t="str">
        <f>Exchanges!J32</f>
        <v>US</v>
      </c>
      <c r="I28" s="12">
        <f>Exchanges!K32</f>
        <v>0.48193774078634688</v>
      </c>
      <c r="J28" s="12" t="str">
        <f>Exchanges!L32</f>
        <v>kg</v>
      </c>
      <c r="P28" s="12">
        <f>Exchanges!R32</f>
        <v>1</v>
      </c>
      <c r="Q28" s="12">
        <f>Exchanges!S32</f>
        <v>1</v>
      </c>
      <c r="R28" s="12">
        <f>Exchanges!T32</f>
        <v>1</v>
      </c>
      <c r="S28" s="12">
        <f>Exchanges!U32</f>
        <v>1</v>
      </c>
      <c r="T28" s="12">
        <f>Exchanges!V32</f>
        <v>1</v>
      </c>
      <c r="U28" s="12">
        <f>Exchanges!W32</f>
        <v>2014</v>
      </c>
      <c r="V28" s="12" t="str">
        <f>Exchanges!X32</f>
        <v>Clays; Common clay</v>
      </c>
      <c r="W28" s="12" t="str">
        <f>Exchanges!Y32</f>
        <v>USGS 2016</v>
      </c>
      <c r="X28" s="12" t="str">
        <f>Exchanges!Z32</f>
        <v/>
      </c>
    </row>
    <row r="29" spans="1:24" x14ac:dyDescent="0.2">
      <c r="A29" s="12" t="str">
        <f>Exchanges!B33</f>
        <v>Clay, unspecified</v>
      </c>
      <c r="B29" s="12" t="str">
        <f>IF(ISBLANK(Exchanges!C33),"",Exchanges!C33)</f>
        <v/>
      </c>
      <c r="C29" s="12" t="str">
        <f>Exchanges!D33</f>
        <v>resource</v>
      </c>
      <c r="D29" s="12" t="str">
        <f>Exchanges!E33</f>
        <v>in ground</v>
      </c>
      <c r="E29" s="12" t="str">
        <f>Exchanges!F33</f>
        <v>f7519ca9-5ffc-41c3-a33e-806da82cfc0e</v>
      </c>
      <c r="F29" s="12" t="str">
        <f>Exchanges!H33</f>
        <v>Other nonmetallic mineral mining and quarrying</v>
      </c>
      <c r="G29" s="12" t="str">
        <f>Exchanges!I33</f>
        <v>2123A0</v>
      </c>
      <c r="H29" s="12" t="str">
        <f>Exchanges!J33</f>
        <v>US</v>
      </c>
      <c r="I29" s="12">
        <f>Exchanges!K33</f>
        <v>9.0155594612618337E-3</v>
      </c>
      <c r="J29" s="12" t="str">
        <f>Exchanges!L33</f>
        <v>kg</v>
      </c>
      <c r="P29" s="12">
        <f>Exchanges!R33</f>
        <v>1</v>
      </c>
      <c r="Q29" s="12">
        <f>Exchanges!S33</f>
        <v>1</v>
      </c>
      <c r="R29" s="12">
        <f>Exchanges!T33</f>
        <v>1</v>
      </c>
      <c r="S29" s="12">
        <f>Exchanges!U33</f>
        <v>1</v>
      </c>
      <c r="T29" s="12">
        <f>Exchanges!V33</f>
        <v>1</v>
      </c>
      <c r="U29" s="12">
        <f>Exchanges!W33</f>
        <v>2014</v>
      </c>
      <c r="V29" s="12" t="str">
        <f>Exchanges!X33</f>
        <v>Clays; Fire clay</v>
      </c>
      <c r="W29" s="12" t="str">
        <f>Exchanges!Y33</f>
        <v>USGS 2016</v>
      </c>
      <c r="X29" s="12" t="str">
        <f>Exchanges!Z33</f>
        <v/>
      </c>
    </row>
    <row r="30" spans="1:24" x14ac:dyDescent="0.2">
      <c r="A30" s="12" t="str">
        <f>Exchanges!B34</f>
        <v>Clay, unspecified</v>
      </c>
      <c r="B30" s="12" t="str">
        <f>IF(ISBLANK(Exchanges!C34),"",Exchanges!C34)</f>
        <v/>
      </c>
      <c r="C30" s="12" t="str">
        <f>Exchanges!D34</f>
        <v>resource</v>
      </c>
      <c r="D30" s="12" t="str">
        <f>Exchanges!E34</f>
        <v>in ground</v>
      </c>
      <c r="E30" s="12" t="str">
        <f>Exchanges!F34</f>
        <v>f7519ca9-5ffc-41c3-a33e-806da82cfc0e</v>
      </c>
      <c r="F30" s="12" t="str">
        <f>Exchanges!H34</f>
        <v>Other nonmetallic mineral mining and quarrying</v>
      </c>
      <c r="G30" s="12" t="str">
        <f>Exchanges!I34</f>
        <v>2123A0</v>
      </c>
      <c r="H30" s="12" t="str">
        <f>Exchanges!J34</f>
        <v>US</v>
      </c>
      <c r="I30" s="12">
        <f>Exchanges!K34</f>
        <v>8.2677250359037099E-2</v>
      </c>
      <c r="J30" s="12" t="str">
        <f>Exchanges!L34</f>
        <v>kg</v>
      </c>
      <c r="P30" s="12">
        <f>Exchanges!R34</f>
        <v>1</v>
      </c>
      <c r="Q30" s="12">
        <f>Exchanges!S34</f>
        <v>1</v>
      </c>
      <c r="R30" s="12">
        <f>Exchanges!T34</f>
        <v>1</v>
      </c>
      <c r="S30" s="12">
        <f>Exchanges!U34</f>
        <v>1</v>
      </c>
      <c r="T30" s="12">
        <f>Exchanges!V34</f>
        <v>1</v>
      </c>
      <c r="U30" s="12">
        <f>Exchanges!W34</f>
        <v>2014</v>
      </c>
      <c r="V30" s="12" t="str">
        <f>Exchanges!X34</f>
        <v>Clays; Fuller's earth</v>
      </c>
      <c r="W30" s="12" t="str">
        <f>Exchanges!Y34</f>
        <v>USGS 2016</v>
      </c>
      <c r="X30" s="12" t="str">
        <f>Exchanges!Z34</f>
        <v/>
      </c>
    </row>
    <row r="31" spans="1:24" x14ac:dyDescent="0.2">
      <c r="A31" s="12" t="str">
        <f>Exchanges!B35</f>
        <v>Kaolin</v>
      </c>
      <c r="B31" s="12">
        <f>IF(ISBLANK(Exchanges!C35),"",Exchanges!C35)</f>
        <v>1332587</v>
      </c>
      <c r="C31" s="12" t="str">
        <f>Exchanges!D35</f>
        <v>resource</v>
      </c>
      <c r="D31" s="12" t="str">
        <f>Exchanges!E35</f>
        <v>in ground</v>
      </c>
      <c r="E31" s="12" t="str">
        <f>Exchanges!F35</f>
        <v>fe0acd60-3ddc-11dd-aab8-0050c2490048</v>
      </c>
      <c r="F31" s="12" t="str">
        <f>Exchanges!H35</f>
        <v>Other nonmetallic mineral mining and quarrying</v>
      </c>
      <c r="G31" s="12" t="str">
        <f>Exchanges!I35</f>
        <v>2123A0</v>
      </c>
      <c r="H31" s="12" t="str">
        <f>Exchanges!J35</f>
        <v>US</v>
      </c>
      <c r="I31" s="12">
        <f>Exchanges!K35</f>
        <v>0.26215751244498697</v>
      </c>
      <c r="J31" s="12" t="str">
        <f>Exchanges!L35</f>
        <v>kg</v>
      </c>
      <c r="P31" s="12">
        <f>Exchanges!R35</f>
        <v>1</v>
      </c>
      <c r="Q31" s="12">
        <f>Exchanges!S35</f>
        <v>1</v>
      </c>
      <c r="R31" s="12">
        <f>Exchanges!T35</f>
        <v>1</v>
      </c>
      <c r="S31" s="12">
        <f>Exchanges!U35</f>
        <v>1</v>
      </c>
      <c r="T31" s="12">
        <f>Exchanges!V35</f>
        <v>1</v>
      </c>
      <c r="U31" s="12">
        <f>Exchanges!W35</f>
        <v>2014</v>
      </c>
      <c r="V31" s="12" t="str">
        <f>Exchanges!X35</f>
        <v>Clays; Kaolin</v>
      </c>
      <c r="W31" s="12" t="str">
        <f>Exchanges!Y35</f>
        <v>USGS 2016</v>
      </c>
      <c r="X31" s="12" t="str">
        <f>Exchanges!Z35</f>
        <v/>
      </c>
    </row>
    <row r="32" spans="1:24" x14ac:dyDescent="0.2">
      <c r="A32" s="12" t="str">
        <f>Exchanges!B36</f>
        <v>Diatomite</v>
      </c>
      <c r="B32" s="12">
        <f>IF(ISBLANK(Exchanges!C36),"",Exchanges!C36)</f>
        <v>68855549</v>
      </c>
      <c r="C32" s="12" t="str">
        <f>Exchanges!D36</f>
        <v>resource</v>
      </c>
      <c r="D32" s="12" t="str">
        <f>Exchanges!E36</f>
        <v>in ground</v>
      </c>
      <c r="E32" s="12" t="str">
        <f>Exchanges!F36</f>
        <v>9877ce00-65f8-4c0c-9fcf-92aa53a2c9c0</v>
      </c>
      <c r="F32" s="12" t="str">
        <f>Exchanges!H36</f>
        <v>Other nonmetallic mineral mining and quarrying</v>
      </c>
      <c r="G32" s="12" t="str">
        <f>Exchanges!I36</f>
        <v>2123A0</v>
      </c>
      <c r="H32" s="12" t="str">
        <f>Exchanges!J36</f>
        <v>US</v>
      </c>
      <c r="I32" s="12">
        <f>Exchanges!K36</f>
        <v>3.7433267624870564E-2</v>
      </c>
      <c r="J32" s="12" t="str">
        <f>Exchanges!L36</f>
        <v>kg</v>
      </c>
      <c r="P32" s="12">
        <f>Exchanges!R36</f>
        <v>1</v>
      </c>
      <c r="Q32" s="12">
        <f>Exchanges!S36</f>
        <v>1</v>
      </c>
      <c r="R32" s="12">
        <f>Exchanges!T36</f>
        <v>1</v>
      </c>
      <c r="S32" s="12">
        <f>Exchanges!U36</f>
        <v>1</v>
      </c>
      <c r="T32" s="12">
        <f>Exchanges!V36</f>
        <v>1</v>
      </c>
      <c r="U32" s="12">
        <f>Exchanges!W36</f>
        <v>2014</v>
      </c>
      <c r="V32" s="12" t="str">
        <f>Exchanges!X36</f>
        <v>Diatomite; diatomite</v>
      </c>
      <c r="W32" s="12" t="str">
        <f>Exchanges!Y36</f>
        <v>USGS 2016</v>
      </c>
      <c r="X32" s="12" t="str">
        <f>Exchanges!Z36</f>
        <v/>
      </c>
    </row>
    <row r="33" spans="1:24" x14ac:dyDescent="0.2">
      <c r="A33" s="12" t="str">
        <f>Exchanges!B37</f>
        <v>Feldspar</v>
      </c>
      <c r="B33" s="12">
        <f>IF(ISBLANK(Exchanges!C37),"",Exchanges!C37)</f>
        <v>68476255</v>
      </c>
      <c r="C33" s="12" t="str">
        <f>Exchanges!D37</f>
        <v>resource</v>
      </c>
      <c r="D33" s="12" t="str">
        <f>Exchanges!E37</f>
        <v>in ground</v>
      </c>
      <c r="E33" s="12" t="str">
        <f>Exchanges!F37</f>
        <v>26296ec9-ff93-41e6-bbbf-6175af04284d</v>
      </c>
      <c r="F33" s="12" t="str">
        <f>Exchanges!H37</f>
        <v>Other nonmetallic mineral mining and quarrying</v>
      </c>
      <c r="G33" s="12" t="str">
        <f>Exchanges!I37</f>
        <v>2123A0</v>
      </c>
      <c r="H33" s="12" t="str">
        <f>Exchanges!J37</f>
        <v>US</v>
      </c>
      <c r="I33" s="12">
        <f>Exchanges!K37</f>
        <v>2.2019569191100333E-2</v>
      </c>
      <c r="J33" s="12" t="str">
        <f>Exchanges!L37</f>
        <v>kg</v>
      </c>
      <c r="P33" s="12">
        <f>Exchanges!R37</f>
        <v>1</v>
      </c>
      <c r="Q33" s="12">
        <f>Exchanges!S37</f>
        <v>1</v>
      </c>
      <c r="R33" s="12">
        <f>Exchanges!T37</f>
        <v>1</v>
      </c>
      <c r="S33" s="12">
        <f>Exchanges!U37</f>
        <v>1</v>
      </c>
      <c r="T33" s="12">
        <f>Exchanges!V37</f>
        <v>1</v>
      </c>
      <c r="U33" s="12">
        <f>Exchanges!W37</f>
        <v>2014</v>
      </c>
      <c r="V33" s="12" t="str">
        <f>Exchanges!X37</f>
        <v>Feldspar; marketable</v>
      </c>
      <c r="W33" s="12" t="str">
        <f>Exchanges!Y37</f>
        <v>USGS 2016</v>
      </c>
      <c r="X33" s="12" t="str">
        <f>Exchanges!Z37</f>
        <v/>
      </c>
    </row>
    <row r="34" spans="1:24" x14ac:dyDescent="0.2">
      <c r="A34" s="12" t="str">
        <f>Exchanges!B38</f>
        <v>Fluorspar</v>
      </c>
      <c r="B34" s="12">
        <f>IF(ISBLANK(Exchanges!C38),"",Exchanges!C38)</f>
        <v>14542235</v>
      </c>
      <c r="C34" s="12" t="str">
        <f>Exchanges!D38</f>
        <v>resource</v>
      </c>
      <c r="D34" s="12" t="str">
        <f>Exchanges!E38</f>
        <v>in ground</v>
      </c>
      <c r="E34" s="12" t="str">
        <f>Exchanges!F38</f>
        <v>08a91e70-3ddc-11dd-97f7-0050c2490048</v>
      </c>
      <c r="F34" s="12" t="str">
        <f>Exchanges!H38</f>
        <v>Other nonmetallic mineral mining and quarrying</v>
      </c>
      <c r="G34" s="12" t="str">
        <f>Exchanges!I38</f>
        <v>2123A0</v>
      </c>
      <c r="H34" s="12" t="str">
        <f>Exchanges!J38</f>
        <v>US</v>
      </c>
      <c r="I34" s="12">
        <f>Exchanges!K38</f>
        <v>4.7362846939347884E-3</v>
      </c>
      <c r="J34" s="12" t="str">
        <f>Exchanges!L38</f>
        <v>kg</v>
      </c>
      <c r="P34" s="12">
        <f>Exchanges!R38</f>
        <v>1</v>
      </c>
      <c r="Q34" s="12">
        <f>Exchanges!S38</f>
        <v>1</v>
      </c>
      <c r="R34" s="12">
        <f>Exchanges!T38</f>
        <v>1</v>
      </c>
      <c r="S34" s="12">
        <f>Exchanges!U38</f>
        <v>1</v>
      </c>
      <c r="T34" s="12">
        <f>Exchanges!V38</f>
        <v>1</v>
      </c>
      <c r="U34" s="12">
        <f>Exchanges!W38</f>
        <v>2014</v>
      </c>
      <c r="V34" s="12" t="str">
        <f>Exchanges!X38</f>
        <v>Fluorspar; fluorspar equivalent from phosphate rock</v>
      </c>
      <c r="W34" s="12" t="str">
        <f>Exchanges!Y38</f>
        <v>USGS 2016</v>
      </c>
      <c r="X34" s="12" t="str">
        <f>Exchanges!Z38</f>
        <v/>
      </c>
    </row>
    <row r="35" spans="1:24" x14ac:dyDescent="0.2">
      <c r="A35" s="12" t="str">
        <f>Exchanges!B39</f>
        <v>Garnet</v>
      </c>
      <c r="B35" s="12" t="str">
        <f>IF(ISBLANK(Exchanges!C39),"",Exchanges!C39)</f>
        <v/>
      </c>
      <c r="C35" s="12" t="str">
        <f>Exchanges!D39</f>
        <v>resource</v>
      </c>
      <c r="D35" s="12" t="str">
        <f>Exchanges!E39</f>
        <v>in ground</v>
      </c>
      <c r="E35" s="12" t="str">
        <f>Exchanges!F39</f>
        <v>12a76745-b9f2-3450-b681-075d265b254d</v>
      </c>
      <c r="F35" s="12" t="str">
        <f>Exchanges!H39</f>
        <v>Other nonmetallic mineral mining and quarrying</v>
      </c>
      <c r="G35" s="12" t="str">
        <f>Exchanges!I39</f>
        <v>2123A0</v>
      </c>
      <c r="H35" s="12" t="str">
        <f>Exchanges!J39</f>
        <v>US</v>
      </c>
      <c r="I35" s="12">
        <f>Exchanges!K39</f>
        <v>1.3377926942517561E-3</v>
      </c>
      <c r="J35" s="12" t="str">
        <f>Exchanges!L39</f>
        <v>kg</v>
      </c>
      <c r="P35" s="12">
        <f>Exchanges!R39</f>
        <v>1</v>
      </c>
      <c r="Q35" s="12">
        <f>Exchanges!S39</f>
        <v>1</v>
      </c>
      <c r="R35" s="12">
        <f>Exchanges!T39</f>
        <v>1</v>
      </c>
      <c r="S35" s="12">
        <f>Exchanges!U39</f>
        <v>1</v>
      </c>
      <c r="T35" s="12">
        <f>Exchanges!V39</f>
        <v>1</v>
      </c>
      <c r="U35" s="12">
        <f>Exchanges!W39</f>
        <v>2014</v>
      </c>
      <c r="V35" s="12" t="str">
        <f>Exchanges!X39</f>
        <v>Garnet (Industrial); crude</v>
      </c>
      <c r="W35" s="12" t="str">
        <f>Exchanges!Y39</f>
        <v>USGS 2016</v>
      </c>
      <c r="X35" s="12" t="str">
        <f>Exchanges!Z39</f>
        <v/>
      </c>
    </row>
    <row r="36" spans="1:24" x14ac:dyDescent="0.2">
      <c r="A36" s="12" t="str">
        <f>Exchanges!B40</f>
        <v>Gypsum</v>
      </c>
      <c r="B36" s="12">
        <f>IF(ISBLANK(Exchanges!C40),"",Exchanges!C40)</f>
        <v>13397245</v>
      </c>
      <c r="C36" s="12" t="str">
        <f>Exchanges!D40</f>
        <v>resource</v>
      </c>
      <c r="D36" s="12" t="str">
        <f>Exchanges!E40</f>
        <v>in ground</v>
      </c>
      <c r="E36" s="12" t="str">
        <f>Exchanges!F40</f>
        <v>11a2a7b1-ab2f-47b8-9e29-6f33d5207fa6</v>
      </c>
      <c r="F36" s="12" t="str">
        <f>Exchanges!H40</f>
        <v>Other nonmetallic mineral mining and quarrying</v>
      </c>
      <c r="G36" s="12" t="str">
        <f>Exchanges!I40</f>
        <v>2123A0</v>
      </c>
      <c r="H36" s="12" t="str">
        <f>Exchanges!J40</f>
        <v>US</v>
      </c>
      <c r="I36" s="12">
        <f>Exchanges!K40</f>
        <v>0.45700992660774276</v>
      </c>
      <c r="J36" s="12" t="str">
        <f>Exchanges!L40</f>
        <v>kg</v>
      </c>
      <c r="P36" s="12">
        <f>Exchanges!R40</f>
        <v>1</v>
      </c>
      <c r="Q36" s="12">
        <f>Exchanges!S40</f>
        <v>1</v>
      </c>
      <c r="R36" s="12">
        <f>Exchanges!T40</f>
        <v>1</v>
      </c>
      <c r="S36" s="12">
        <f>Exchanges!U40</f>
        <v>1</v>
      </c>
      <c r="T36" s="12">
        <f>Exchanges!V40</f>
        <v>1</v>
      </c>
      <c r="U36" s="12">
        <f>Exchanges!W40</f>
        <v>2014</v>
      </c>
      <c r="V36" s="12" t="str">
        <f>Exchanges!X40</f>
        <v>Gypsum; crude</v>
      </c>
      <c r="W36" s="12" t="str">
        <f>Exchanges!Y40</f>
        <v>USGS 2016</v>
      </c>
      <c r="X36" s="12" t="str">
        <f>Exchanges!Z40</f>
        <v/>
      </c>
    </row>
    <row r="37" spans="1:24" x14ac:dyDescent="0.2">
      <c r="A37" s="12" t="str">
        <f>Exchanges!B41</f>
        <v>Kyanite</v>
      </c>
      <c r="B37" s="12" t="str">
        <f>IF(ISBLANK(Exchanges!C41),"",Exchanges!C41)</f>
        <v/>
      </c>
      <c r="C37" s="12" t="str">
        <f>Exchanges!D41</f>
        <v>resource</v>
      </c>
      <c r="D37" s="12" t="str">
        <f>Exchanges!E41</f>
        <v>in ground</v>
      </c>
      <c r="E37" s="12" t="str">
        <f>Exchanges!F41</f>
        <v>ae096570-ac22-3699-9691-4ca0169c9273</v>
      </c>
      <c r="F37" s="12" t="str">
        <f>Exchanges!H41</f>
        <v>Other nonmetallic mineral mining and quarrying</v>
      </c>
      <c r="G37" s="12" t="str">
        <f>Exchanges!I41</f>
        <v>2123A0</v>
      </c>
      <c r="H37" s="12" t="str">
        <f>Exchanges!J41</f>
        <v>US</v>
      </c>
      <c r="I37" s="12">
        <f>Exchanges!K41</f>
        <v>4.5700992660774277E-3</v>
      </c>
      <c r="J37" s="12" t="str">
        <f>Exchanges!L41</f>
        <v>kg</v>
      </c>
      <c r="P37" s="12">
        <f>Exchanges!R41</f>
        <v>1</v>
      </c>
      <c r="Q37" s="12">
        <f>Exchanges!S41</f>
        <v>1</v>
      </c>
      <c r="R37" s="12">
        <f>Exchanges!T41</f>
        <v>1</v>
      </c>
      <c r="S37" s="12">
        <f>Exchanges!U41</f>
        <v>1</v>
      </c>
      <c r="T37" s="12">
        <f>Exchanges!V41</f>
        <v>1</v>
      </c>
      <c r="U37" s="12">
        <f>Exchanges!W41</f>
        <v>2014</v>
      </c>
      <c r="V37" s="12" t="str">
        <f>Exchanges!X41</f>
        <v>Kyanite and related; mine</v>
      </c>
      <c r="W37" s="12" t="str">
        <f>Exchanges!Y41</f>
        <v>USGS 2016</v>
      </c>
      <c r="X37" s="12" t="str">
        <f>Exchanges!Z41</f>
        <v/>
      </c>
    </row>
    <row r="38" spans="1:24" x14ac:dyDescent="0.2">
      <c r="A38" s="12" t="str">
        <f>Exchanges!B42</f>
        <v>Lithium</v>
      </c>
      <c r="B38" s="12">
        <f>IF(ISBLANK(Exchanges!C42),"",Exchanges!C42)</f>
        <v>7439932</v>
      </c>
      <c r="C38" s="12" t="str">
        <f>Exchanges!D42</f>
        <v>resource</v>
      </c>
      <c r="D38" s="12" t="str">
        <f>Exchanges!E42</f>
        <v>in ground</v>
      </c>
      <c r="E38" s="12" t="str">
        <f>Exchanges!F42</f>
        <v>1aeadede-4403-45c1-aed8-b742a0d57a02</v>
      </c>
      <c r="F38" s="12" t="str">
        <f>Exchanges!H42</f>
        <v>Other nonmetallic mineral mining and quarrying</v>
      </c>
      <c r="G38" s="12" t="str">
        <f>Exchanges!I42</f>
        <v>2123A0</v>
      </c>
      <c r="H38" s="12" t="str">
        <f>Exchanges!J42</f>
        <v>US</v>
      </c>
      <c r="I38" s="12">
        <f>Exchanges!K42</f>
        <v>3.6145330558976019E-5</v>
      </c>
      <c r="J38" s="12" t="str">
        <f>Exchanges!L42</f>
        <v>kg</v>
      </c>
      <c r="P38" s="12">
        <f>Exchanges!R42</f>
        <v>1</v>
      </c>
      <c r="Q38" s="12">
        <f>Exchanges!S42</f>
        <v>1</v>
      </c>
      <c r="R38" s="12">
        <f>Exchanges!T42</f>
        <v>1</v>
      </c>
      <c r="S38" s="12">
        <f>Exchanges!U42</f>
        <v>1</v>
      </c>
      <c r="T38" s="12">
        <f>Exchanges!V42</f>
        <v>1</v>
      </c>
      <c r="U38" s="12">
        <f>Exchanges!W42</f>
        <v>2014</v>
      </c>
      <c r="V38" s="12" t="str">
        <f>Exchanges!X42</f>
        <v>Lithium; lithium</v>
      </c>
      <c r="W38" s="12" t="str">
        <f>Exchanges!Y42</f>
        <v>USGS 2016</v>
      </c>
      <c r="X38" s="12" t="str">
        <f>Exchanges!Z42</f>
        <v/>
      </c>
    </row>
    <row r="39" spans="1:24" x14ac:dyDescent="0.2">
      <c r="A39" s="12" t="str">
        <f>Exchanges!B43</f>
        <v>Mica</v>
      </c>
      <c r="B39" s="12" t="str">
        <f>IF(ISBLANK(Exchanges!C43),"",Exchanges!C43)</f>
        <v/>
      </c>
      <c r="C39" s="12" t="str">
        <f>Exchanges!D43</f>
        <v>resource</v>
      </c>
      <c r="D39" s="12" t="str">
        <f>Exchanges!E43</f>
        <v>in ground</v>
      </c>
      <c r="E39" s="12" t="str">
        <f>Exchanges!F43</f>
        <v>41d06180-1d62-3216-ab67-43ac09273107</v>
      </c>
      <c r="F39" s="12" t="str">
        <f>Exchanges!H43</f>
        <v>Other nonmetallic mineral mining and quarrying</v>
      </c>
      <c r="G39" s="12" t="str">
        <f>Exchanges!I43</f>
        <v>2123A0</v>
      </c>
      <c r="H39" s="12" t="str">
        <f>Exchanges!J43</f>
        <v>US</v>
      </c>
      <c r="I39" s="12">
        <f>Exchanges!K43</f>
        <v>1.9111324203596514E-3</v>
      </c>
      <c r="J39" s="12" t="str">
        <f>Exchanges!L43</f>
        <v>kg</v>
      </c>
      <c r="P39" s="12">
        <f>Exchanges!R43</f>
        <v>1</v>
      </c>
      <c r="Q39" s="12">
        <f>Exchanges!S43</f>
        <v>1</v>
      </c>
      <c r="R39" s="12">
        <f>Exchanges!T43</f>
        <v>1</v>
      </c>
      <c r="S39" s="12">
        <f>Exchanges!U43</f>
        <v>1</v>
      </c>
      <c r="T39" s="12">
        <f>Exchanges!V43</f>
        <v>1</v>
      </c>
      <c r="U39" s="12">
        <f>Exchanges!W43</f>
        <v>2014</v>
      </c>
      <c r="V39" s="12" t="str">
        <f>Exchanges!X43</f>
        <v>Mica; mine</v>
      </c>
      <c r="W39" s="12" t="str">
        <f>Exchanges!Y43</f>
        <v>USGS 2016</v>
      </c>
      <c r="X39" s="12" t="str">
        <f>Exchanges!Z43</f>
        <v/>
      </c>
    </row>
    <row r="40" spans="1:24" x14ac:dyDescent="0.2">
      <c r="A40" s="12" t="str">
        <f>Exchanges!B44</f>
        <v>Peat</v>
      </c>
      <c r="B40" s="12" t="str">
        <f>IF(ISBLANK(Exchanges!C44),"",Exchanges!C44)</f>
        <v/>
      </c>
      <c r="C40" s="12" t="str">
        <f>Exchanges!D44</f>
        <v>resource</v>
      </c>
      <c r="D40" s="12" t="str">
        <f>Exchanges!E44</f>
        <v>in ground</v>
      </c>
      <c r="E40" s="12" t="str">
        <f>Exchanges!F44</f>
        <v>384e875d-2237-4d74-8f62-6b04173f656b</v>
      </c>
      <c r="F40" s="12" t="str">
        <f>Exchanges!H44</f>
        <v>Other nonmetallic mineral mining and quarrying</v>
      </c>
      <c r="G40" s="12" t="str">
        <f>Exchanges!I44</f>
        <v>2123A0</v>
      </c>
      <c r="H40" s="12" t="str">
        <f>Exchanges!J44</f>
        <v>US</v>
      </c>
      <c r="I40" s="12">
        <f>Exchanges!K44</f>
        <v>1.9443695059311237E-2</v>
      </c>
      <c r="J40" s="12" t="str">
        <f>Exchanges!L44</f>
        <v>kg</v>
      </c>
      <c r="P40" s="12">
        <f>Exchanges!R44</f>
        <v>1</v>
      </c>
      <c r="Q40" s="12">
        <f>Exchanges!S44</f>
        <v>1</v>
      </c>
      <c r="R40" s="12">
        <f>Exchanges!T44</f>
        <v>1</v>
      </c>
      <c r="S40" s="12">
        <f>Exchanges!U44</f>
        <v>1</v>
      </c>
      <c r="T40" s="12">
        <f>Exchanges!V44</f>
        <v>1</v>
      </c>
      <c r="U40" s="12">
        <f>Exchanges!W44</f>
        <v>2014</v>
      </c>
      <c r="V40" s="12" t="str">
        <f>Exchanges!X44</f>
        <v>Peat; peat</v>
      </c>
      <c r="W40" s="12" t="str">
        <f>Exchanges!Y44</f>
        <v>USGS 2016</v>
      </c>
      <c r="X40" s="12" t="str">
        <f>Exchanges!Z44</f>
        <v/>
      </c>
    </row>
    <row r="41" spans="1:24" x14ac:dyDescent="0.2">
      <c r="A41" s="12" t="str">
        <f>Exchanges!B45</f>
        <v>Perlite</v>
      </c>
      <c r="B41" s="12" t="str">
        <f>IF(ISBLANK(Exchanges!C45),"",Exchanges!C45)</f>
        <v/>
      </c>
      <c r="C41" s="12" t="str">
        <f>Exchanges!D45</f>
        <v>resource</v>
      </c>
      <c r="D41" s="12" t="str">
        <f>Exchanges!E45</f>
        <v>in ground</v>
      </c>
      <c r="E41" s="12" t="str">
        <f>Exchanges!F45</f>
        <v>09a68c14-01f6-4dee-ba29-8b7f400b72b5</v>
      </c>
      <c r="F41" s="12" t="str">
        <f>Exchanges!H45</f>
        <v>Other nonmetallic mineral mining and quarrying</v>
      </c>
      <c r="G41" s="12" t="str">
        <f>Exchanges!I45</f>
        <v>2123A0</v>
      </c>
      <c r="H41" s="12" t="str">
        <f>Exchanges!J45</f>
        <v>US</v>
      </c>
      <c r="I41" s="12">
        <f>Exchanges!K45</f>
        <v>1.8737406990917454E-2</v>
      </c>
      <c r="J41" s="12" t="str">
        <f>Exchanges!L45</f>
        <v>kg</v>
      </c>
      <c r="P41" s="12">
        <f>Exchanges!R45</f>
        <v>1</v>
      </c>
      <c r="Q41" s="12">
        <f>Exchanges!S45</f>
        <v>1</v>
      </c>
      <c r="R41" s="12">
        <f>Exchanges!T45</f>
        <v>1</v>
      </c>
      <c r="S41" s="12">
        <f>Exchanges!U45</f>
        <v>1</v>
      </c>
      <c r="T41" s="12">
        <f>Exchanges!V45</f>
        <v>1</v>
      </c>
      <c r="U41" s="12">
        <f>Exchanges!W45</f>
        <v>2014</v>
      </c>
      <c r="V41" s="12" t="str">
        <f>Exchanges!X45</f>
        <v>Perlite; perlite</v>
      </c>
      <c r="W41" s="12" t="str">
        <f>Exchanges!Y45</f>
        <v>USGS 2016</v>
      </c>
      <c r="X41" s="12" t="str">
        <f>Exchanges!Z45</f>
        <v/>
      </c>
    </row>
    <row r="42" spans="1:24" x14ac:dyDescent="0.2">
      <c r="A42" s="12" t="str">
        <f>Exchanges!B46</f>
        <v>Phosphate ore</v>
      </c>
      <c r="B42" s="12" t="str">
        <f>IF(ISBLANK(Exchanges!C46),"",Exchanges!C46)</f>
        <v/>
      </c>
      <c r="C42" s="12" t="str">
        <f>Exchanges!D46</f>
        <v>resource</v>
      </c>
      <c r="D42" s="12" t="str">
        <f>Exchanges!E46</f>
        <v>in ground</v>
      </c>
      <c r="E42" s="12" t="str">
        <f>Exchanges!F46</f>
        <v>fe3009be-3a28-4e9a-b521-b57eae0f1443</v>
      </c>
      <c r="F42" s="12" t="str">
        <f>Exchanges!H46</f>
        <v>Other nonmetallic mineral mining and quarrying</v>
      </c>
      <c r="G42" s="12" t="str">
        <f>Exchanges!I46</f>
        <v>2123A0</v>
      </c>
      <c r="H42" s="12" t="str">
        <f>Exchanges!J46</f>
        <v>US</v>
      </c>
      <c r="I42" s="12">
        <f>Exchanges!K46</f>
        <v>1.0511228311978082</v>
      </c>
      <c r="J42" s="12" t="str">
        <f>Exchanges!L46</f>
        <v>kg</v>
      </c>
      <c r="P42" s="12">
        <f>Exchanges!R46</f>
        <v>1</v>
      </c>
      <c r="Q42" s="12">
        <f>Exchanges!S46</f>
        <v>1</v>
      </c>
      <c r="R42" s="12">
        <f>Exchanges!T46</f>
        <v>1</v>
      </c>
      <c r="S42" s="12">
        <f>Exchanges!U46</f>
        <v>1</v>
      </c>
      <c r="T42" s="12">
        <f>Exchanges!V46</f>
        <v>1</v>
      </c>
      <c r="U42" s="12">
        <f>Exchanges!W46</f>
        <v>2014</v>
      </c>
      <c r="V42" s="12" t="str">
        <f>Exchanges!X46</f>
        <v>Phosphate Rock; marketable</v>
      </c>
      <c r="W42" s="12" t="str">
        <f>Exchanges!Y46</f>
        <v>USGS 2016</v>
      </c>
      <c r="X42" s="12" t="str">
        <f>Exchanges!Z46</f>
        <v/>
      </c>
    </row>
    <row r="43" spans="1:24" x14ac:dyDescent="0.2">
      <c r="A43" s="12" t="str">
        <f>Exchanges!B47</f>
        <v>Potassium</v>
      </c>
      <c r="B43" s="12">
        <f>IF(ISBLANK(Exchanges!C47),"",Exchanges!C47)</f>
        <v>7440097</v>
      </c>
      <c r="C43" s="12" t="str">
        <f>Exchanges!D47</f>
        <v>resource</v>
      </c>
      <c r="D43" s="12" t="str">
        <f>Exchanges!E47</f>
        <v>in ground</v>
      </c>
      <c r="E43" s="12" t="str">
        <f>Exchanges!F47</f>
        <v>38a037a3-47a7-4df7-a986-84e60f50f62e</v>
      </c>
      <c r="F43" s="12" t="str">
        <f>Exchanges!H47</f>
        <v>Other nonmetallic mineral mining and quarrying</v>
      </c>
      <c r="G43" s="12" t="str">
        <f>Exchanges!I47</f>
        <v>2123A0</v>
      </c>
      <c r="H43" s="12" t="str">
        <f>Exchanges!J47</f>
        <v>US</v>
      </c>
      <c r="I43" s="12">
        <f>Exchanges!K47</f>
        <v>2.9316173494076919E-2</v>
      </c>
      <c r="J43" s="12" t="str">
        <f>Exchanges!L47</f>
        <v>kg</v>
      </c>
      <c r="P43" s="12">
        <f>Exchanges!R47</f>
        <v>1</v>
      </c>
      <c r="Q43" s="12">
        <f>Exchanges!S47</f>
        <v>1</v>
      </c>
      <c r="R43" s="12">
        <f>Exchanges!T47</f>
        <v>1</v>
      </c>
      <c r="S43" s="12">
        <f>Exchanges!U47</f>
        <v>1</v>
      </c>
      <c r="T43" s="12">
        <f>Exchanges!V47</f>
        <v>1</v>
      </c>
      <c r="U43" s="12">
        <f>Exchanges!W47</f>
        <v>2014</v>
      </c>
      <c r="V43" s="12" t="str">
        <f>Exchanges!X47</f>
        <v>Potash; marketable</v>
      </c>
      <c r="W43" s="12" t="str">
        <f>Exchanges!Y47</f>
        <v>USGS 2016</v>
      </c>
      <c r="X43" s="12" t="str">
        <f>Exchanges!Z47</f>
        <v/>
      </c>
    </row>
    <row r="44" spans="1:24" x14ac:dyDescent="0.2">
      <c r="A44" s="12" t="str">
        <f>Exchanges!B48</f>
        <v>Pumice</v>
      </c>
      <c r="B44" s="12">
        <f>IF(ISBLANK(Exchanges!C48),"",Exchanges!C48)</f>
        <v>1332098</v>
      </c>
      <c r="C44" s="12" t="str">
        <f>Exchanges!D48</f>
        <v>resource</v>
      </c>
      <c r="D44" s="12" t="str">
        <f>Exchanges!E48</f>
        <v>in ground</v>
      </c>
      <c r="E44" s="12" t="str">
        <f>Exchanges!F48</f>
        <v>4402f445-984c-4728-be22-6f9aea1146b9</v>
      </c>
      <c r="F44" s="12" t="str">
        <f>Exchanges!H48</f>
        <v>Other nonmetallic mineral mining and quarrying</v>
      </c>
      <c r="G44" s="12" t="str">
        <f>Exchanges!I48</f>
        <v>2123A0</v>
      </c>
      <c r="H44" s="12" t="str">
        <f>Exchanges!J48</f>
        <v>US</v>
      </c>
      <c r="I44" s="12">
        <f>Exchanges!K48</f>
        <v>1.154988723608659E-2</v>
      </c>
      <c r="J44" s="12" t="str">
        <f>Exchanges!L48</f>
        <v>kg</v>
      </c>
      <c r="P44" s="12">
        <f>Exchanges!R48</f>
        <v>1</v>
      </c>
      <c r="Q44" s="12">
        <f>Exchanges!S48</f>
        <v>1</v>
      </c>
      <c r="R44" s="12">
        <f>Exchanges!T48</f>
        <v>1</v>
      </c>
      <c r="S44" s="12">
        <f>Exchanges!U48</f>
        <v>1</v>
      </c>
      <c r="T44" s="12">
        <f>Exchanges!V48</f>
        <v>1</v>
      </c>
      <c r="U44" s="12">
        <f>Exchanges!W48</f>
        <v>2014</v>
      </c>
      <c r="V44" s="12" t="str">
        <f>Exchanges!X48</f>
        <v>Pumice and Pumicite; mine</v>
      </c>
      <c r="W44" s="12" t="str">
        <f>Exchanges!Y48</f>
        <v>USGS 2016</v>
      </c>
      <c r="X44" s="12" t="str">
        <f>Exchanges!Z48</f>
        <v/>
      </c>
    </row>
    <row r="45" spans="1:24" x14ac:dyDescent="0.2">
      <c r="A45" s="12" t="str">
        <f>Exchanges!B49</f>
        <v>Sodium chloride</v>
      </c>
      <c r="B45" s="12">
        <f>IF(ISBLANK(Exchanges!C49),"",Exchanges!C49)</f>
        <v>7647145</v>
      </c>
      <c r="C45" s="12" t="str">
        <f>Exchanges!D49</f>
        <v>resource</v>
      </c>
      <c r="D45" s="12" t="str">
        <f>Exchanges!E49</f>
        <v>in water</v>
      </c>
      <c r="E45" s="12" t="str">
        <f>Exchanges!F49</f>
        <v>a2b40a28-3aa6-470d-a3fd-994cd18c0371</v>
      </c>
      <c r="F45" s="12" t="str">
        <f>Exchanges!H49</f>
        <v>Other nonmetallic mineral mining and quarrying</v>
      </c>
      <c r="G45" s="12" t="str">
        <f>Exchanges!I49</f>
        <v>2123A0</v>
      </c>
      <c r="H45" s="12" t="str">
        <f>Exchanges!J49</f>
        <v>US</v>
      </c>
      <c r="I45" s="12">
        <f>Exchanges!K49</f>
        <v>1.8820499704846134</v>
      </c>
      <c r="J45" s="12" t="str">
        <f>Exchanges!L49</f>
        <v>kg</v>
      </c>
      <c r="P45" s="12">
        <f>Exchanges!R49</f>
        <v>1</v>
      </c>
      <c r="Q45" s="12">
        <f>Exchanges!S49</f>
        <v>1</v>
      </c>
      <c r="R45" s="12">
        <f>Exchanges!T49</f>
        <v>1</v>
      </c>
      <c r="S45" s="12">
        <f>Exchanges!U49</f>
        <v>1</v>
      </c>
      <c r="T45" s="12">
        <f>Exchanges!V49</f>
        <v>1</v>
      </c>
      <c r="U45" s="12">
        <f>Exchanges!W49</f>
        <v>2014</v>
      </c>
      <c r="V45" s="12" t="str">
        <f>Exchanges!X49</f>
        <v>Salt; salt</v>
      </c>
      <c r="W45" s="12" t="str">
        <f>Exchanges!Y49</f>
        <v>USGS 2016</v>
      </c>
      <c r="X45" s="12" t="str">
        <f>Exchanges!Z49</f>
        <v/>
      </c>
    </row>
    <row r="46" spans="1:24" x14ac:dyDescent="0.2">
      <c r="A46" s="12" t="str">
        <f>Exchanges!B50</f>
        <v>Sodium carbonate</v>
      </c>
      <c r="B46" s="12">
        <f>IF(ISBLANK(Exchanges!C50),"",Exchanges!C50)</f>
        <v>497198</v>
      </c>
      <c r="C46" s="12" t="str">
        <f>Exchanges!D50</f>
        <v>resource</v>
      </c>
      <c r="D46" s="12" t="str">
        <f>Exchanges!E50</f>
        <v>in ground</v>
      </c>
      <c r="E46" s="12" t="str">
        <f>Exchanges!F50</f>
        <v>4d81f2d8-1e44-44d0-8439-a1121c8bce27</v>
      </c>
      <c r="F46" s="12" t="str">
        <f>Exchanges!H50</f>
        <v>Other nonmetallic mineral mining and quarrying</v>
      </c>
      <c r="G46" s="12" t="str">
        <f>Exchanges!I50</f>
        <v>2123A0</v>
      </c>
      <c r="H46" s="12" t="str">
        <f>Exchanges!J50</f>
        <v>US</v>
      </c>
      <c r="I46" s="12">
        <f>Exchanges!K50</f>
        <v>0.48609237648278092</v>
      </c>
      <c r="J46" s="12" t="str">
        <f>Exchanges!L50</f>
        <v>kg</v>
      </c>
      <c r="P46" s="12">
        <f>Exchanges!R50</f>
        <v>1</v>
      </c>
      <c r="Q46" s="12">
        <f>Exchanges!S50</f>
        <v>1</v>
      </c>
      <c r="R46" s="12">
        <f>Exchanges!T50</f>
        <v>1</v>
      </c>
      <c r="S46" s="12">
        <f>Exchanges!U50</f>
        <v>1</v>
      </c>
      <c r="T46" s="12">
        <f>Exchanges!V50</f>
        <v>1</v>
      </c>
      <c r="U46" s="12">
        <f>Exchanges!W50</f>
        <v>2014</v>
      </c>
      <c r="V46" s="12" t="str">
        <f>Exchanges!X50</f>
        <v>Soda Ash; soda ash</v>
      </c>
      <c r="W46" s="12" t="str">
        <f>Exchanges!Y50</f>
        <v>USGS 2016</v>
      </c>
      <c r="X46" s="12" t="str">
        <f>Exchanges!Z50</f>
        <v/>
      </c>
    </row>
    <row r="47" spans="1:24" x14ac:dyDescent="0.2">
      <c r="A47" s="12" t="str">
        <f>Exchanges!B51</f>
        <v>Talc</v>
      </c>
      <c r="B47" s="12">
        <f>IF(ISBLANK(Exchanges!C51),"",Exchanges!C51)</f>
        <v>14807966</v>
      </c>
      <c r="C47" s="12" t="str">
        <f>Exchanges!D51</f>
        <v>resource</v>
      </c>
      <c r="D47" s="12" t="str">
        <f>Exchanges!E51</f>
        <v>in ground</v>
      </c>
      <c r="E47" s="12" t="str">
        <f>Exchanges!F51</f>
        <v>bc97531c-12d8-4113-bcb2-663a47d12d0f</v>
      </c>
      <c r="F47" s="12" t="str">
        <f>Exchanges!H51</f>
        <v>Other nonmetallic mineral mining and quarrying</v>
      </c>
      <c r="G47" s="12" t="str">
        <f>Exchanges!I51</f>
        <v>2123A0</v>
      </c>
      <c r="H47" s="12" t="str">
        <f>Exchanges!J51</f>
        <v>US</v>
      </c>
      <c r="I47" s="12">
        <f>Exchanges!K51</f>
        <v>2.5343277748247552E-2</v>
      </c>
      <c r="J47" s="12" t="str">
        <f>Exchanges!L51</f>
        <v>kg</v>
      </c>
      <c r="P47" s="12">
        <f>Exchanges!R51</f>
        <v>1</v>
      </c>
      <c r="Q47" s="12">
        <f>Exchanges!S51</f>
        <v>1</v>
      </c>
      <c r="R47" s="12">
        <f>Exchanges!T51</f>
        <v>1</v>
      </c>
      <c r="S47" s="12">
        <f>Exchanges!U51</f>
        <v>1</v>
      </c>
      <c r="T47" s="12">
        <f>Exchanges!V51</f>
        <v>1</v>
      </c>
      <c r="U47" s="12">
        <f>Exchanges!W51</f>
        <v>2014</v>
      </c>
      <c r="V47" s="12" t="str">
        <f>Exchanges!X51</f>
        <v>Talc and pyrophyllite; mine</v>
      </c>
      <c r="W47" s="12" t="str">
        <f>Exchanges!Y51</f>
        <v>USGS 2016</v>
      </c>
      <c r="X47" s="12" t="str">
        <f>Exchanges!Z51</f>
        <v/>
      </c>
    </row>
    <row r="48" spans="1:24" x14ac:dyDescent="0.2">
      <c r="A48" s="12" t="str">
        <f>Exchanges!B52</f>
        <v>Vermiculite</v>
      </c>
      <c r="B48" s="12">
        <f>IF(ISBLANK(Exchanges!C52),"",Exchanges!C52)</f>
        <v>1318009</v>
      </c>
      <c r="C48" s="12" t="str">
        <f>Exchanges!D52</f>
        <v>resource</v>
      </c>
      <c r="D48" s="12" t="str">
        <f>Exchanges!E52</f>
        <v>in ground</v>
      </c>
      <c r="E48" s="12" t="str">
        <f>Exchanges!F52</f>
        <v>bea19217-6a28-4711-8142-2e71090c0b46</v>
      </c>
      <c r="F48" s="12" t="str">
        <f>Exchanges!H52</f>
        <v>Other nonmetallic mineral mining and quarrying</v>
      </c>
      <c r="G48" s="12" t="str">
        <f>Exchanges!I52</f>
        <v>2123A0</v>
      </c>
      <c r="H48" s="12" t="str">
        <f>Exchanges!J52</f>
        <v>US</v>
      </c>
      <c r="I48" s="12">
        <f>Exchanges!K52</f>
        <v>4.1546356964340253E-3</v>
      </c>
      <c r="J48" s="12" t="str">
        <f>Exchanges!L52</f>
        <v>kg</v>
      </c>
      <c r="P48" s="12">
        <f>Exchanges!R52</f>
        <v>1</v>
      </c>
      <c r="Q48" s="12">
        <f>Exchanges!S52</f>
        <v>1</v>
      </c>
      <c r="R48" s="12">
        <f>Exchanges!T52</f>
        <v>1</v>
      </c>
      <c r="S48" s="12">
        <f>Exchanges!U52</f>
        <v>1</v>
      </c>
      <c r="T48" s="12">
        <f>Exchanges!V52</f>
        <v>1</v>
      </c>
      <c r="U48" s="12">
        <f>Exchanges!W52</f>
        <v>2014</v>
      </c>
      <c r="V48" s="12" t="str">
        <f>Exchanges!X52</f>
        <v>Vermiculite; vermiculite</v>
      </c>
      <c r="W48" s="12" t="str">
        <f>Exchanges!Y52</f>
        <v>USGS 2016</v>
      </c>
      <c r="X48" s="12" t="str">
        <f>Exchanges!Z52</f>
        <v/>
      </c>
    </row>
    <row r="49" spans="1:24" x14ac:dyDescent="0.2">
      <c r="A49" s="12" t="str">
        <f>Exchanges!B53</f>
        <v>Zeolites</v>
      </c>
      <c r="B49" s="12">
        <f>IF(ISBLANK(Exchanges!C53),"",Exchanges!C53)</f>
        <v>1318021</v>
      </c>
      <c r="C49" s="12" t="str">
        <f>Exchanges!D53</f>
        <v>resource</v>
      </c>
      <c r="D49" s="12" t="str">
        <f>Exchanges!E53</f>
        <v>in ground</v>
      </c>
      <c r="E49" s="12" t="str">
        <f>Exchanges!F53</f>
        <v>729136d0-7c24-3c53-a41d-3d1b4aa10f2d</v>
      </c>
      <c r="F49" s="12" t="str">
        <f>Exchanges!H53</f>
        <v>Other nonmetallic mineral mining and quarrying</v>
      </c>
      <c r="G49" s="12" t="str">
        <f>Exchanges!I53</f>
        <v>2123A0</v>
      </c>
      <c r="H49" s="12" t="str">
        <f>Exchanges!J53</f>
        <v>US</v>
      </c>
      <c r="I49" s="12">
        <f>Exchanges!K53</f>
        <v>2.6631214814142102E-3</v>
      </c>
      <c r="J49" s="12" t="str">
        <f>Exchanges!L53</f>
        <v>kg</v>
      </c>
      <c r="P49" s="12">
        <f>Exchanges!R53</f>
        <v>1</v>
      </c>
      <c r="Q49" s="12">
        <f>Exchanges!S53</f>
        <v>1</v>
      </c>
      <c r="R49" s="12">
        <f>Exchanges!T53</f>
        <v>1</v>
      </c>
      <c r="S49" s="12">
        <f>Exchanges!U53</f>
        <v>1</v>
      </c>
      <c r="T49" s="12">
        <f>Exchanges!V53</f>
        <v>1</v>
      </c>
      <c r="U49" s="12">
        <f>Exchanges!W53</f>
        <v>2014</v>
      </c>
      <c r="V49" s="12" t="str">
        <f>Exchanges!X53</f>
        <v>Zeolites; zeolites, natural</v>
      </c>
      <c r="W49" s="12" t="str">
        <f>Exchanges!Y53</f>
        <v>USGS 2016</v>
      </c>
      <c r="X49" s="12" t="str">
        <f>Exchanges!Z53</f>
        <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theme="1" tint="0.499984740745262"/>
  </sheetPr>
  <dimension ref="A1:I41"/>
  <sheetViews>
    <sheetView topLeftCell="A4" workbookViewId="0">
      <selection activeCell="D13" sqref="D13"/>
    </sheetView>
  </sheetViews>
  <sheetFormatPr defaultColWidth="8.7109375" defaultRowHeight="12.75" x14ac:dyDescent="0.2"/>
  <cols>
    <col min="1" max="1" width="19.7109375" style="1" customWidth="1"/>
    <col min="2" max="2" width="28" style="1" customWidth="1"/>
    <col min="3" max="4" width="8.7109375" style="1"/>
    <col min="5" max="5" width="32.42578125" style="1" customWidth="1"/>
    <col min="6" max="6" width="30.7109375" style="1" bestFit="1" customWidth="1"/>
    <col min="7" max="16384" width="8.7109375" style="1"/>
  </cols>
  <sheetData>
    <row r="1" spans="1:7" x14ac:dyDescent="0.2">
      <c r="A1" s="5" t="s">
        <v>46</v>
      </c>
    </row>
    <row r="6" spans="1:7" x14ac:dyDescent="0.2">
      <c r="A6" s="4" t="s">
        <v>45</v>
      </c>
      <c r="B6" s="2"/>
    </row>
    <row r="8" spans="1:7" x14ac:dyDescent="0.2">
      <c r="A8" s="3" t="s">
        <v>51</v>
      </c>
      <c r="B8" s="3" t="b">
        <v>1</v>
      </c>
    </row>
    <row r="9" spans="1:7" x14ac:dyDescent="0.2">
      <c r="B9" s="3" t="b">
        <v>0</v>
      </c>
    </row>
    <row r="11" spans="1:7" x14ac:dyDescent="0.2">
      <c r="A11" s="4" t="s">
        <v>52</v>
      </c>
      <c r="B11" s="2"/>
      <c r="E11" s="4" t="s">
        <v>54</v>
      </c>
      <c r="F11" s="4" t="s">
        <v>88</v>
      </c>
      <c r="G11" s="4" t="s">
        <v>55</v>
      </c>
    </row>
    <row r="13" spans="1:7" x14ac:dyDescent="0.2">
      <c r="A13" s="3" t="s">
        <v>56</v>
      </c>
      <c r="B13" s="1">
        <v>4</v>
      </c>
      <c r="E13" s="3" t="s">
        <v>30</v>
      </c>
      <c r="F13" s="3" t="s">
        <v>66</v>
      </c>
      <c r="G13" s="3" t="s">
        <v>4</v>
      </c>
    </row>
    <row r="14" spans="1:7" x14ac:dyDescent="0.2">
      <c r="B14" s="1">
        <v>5</v>
      </c>
      <c r="E14" s="3" t="s">
        <v>31</v>
      </c>
      <c r="F14" s="3" t="s">
        <v>67</v>
      </c>
      <c r="G14" s="3" t="s">
        <v>12</v>
      </c>
    </row>
    <row r="15" spans="1:7" x14ac:dyDescent="0.2">
      <c r="E15" s="3" t="s">
        <v>41</v>
      </c>
      <c r="F15" s="3" t="s">
        <v>65</v>
      </c>
      <c r="G15" s="3" t="s">
        <v>5</v>
      </c>
    </row>
    <row r="16" spans="1:7" x14ac:dyDescent="0.2">
      <c r="A16" s="3" t="s">
        <v>57</v>
      </c>
      <c r="B16" s="1">
        <v>0</v>
      </c>
      <c r="E16" s="3" t="s">
        <v>38</v>
      </c>
      <c r="F16" s="3" t="s">
        <v>68</v>
      </c>
      <c r="G16" s="3" t="s">
        <v>37</v>
      </c>
    </row>
    <row r="17" spans="1:9" x14ac:dyDescent="0.2">
      <c r="B17" s="1">
        <v>2</v>
      </c>
      <c r="E17" s="3" t="s">
        <v>36</v>
      </c>
      <c r="F17" s="3" t="s">
        <v>69</v>
      </c>
      <c r="G17" s="3" t="s">
        <v>35</v>
      </c>
    </row>
    <row r="18" spans="1:9" x14ac:dyDescent="0.2">
      <c r="B18" s="1">
        <v>3</v>
      </c>
      <c r="E18" s="3" t="s">
        <v>94</v>
      </c>
      <c r="F18" s="3" t="s">
        <v>64</v>
      </c>
      <c r="G18" s="3" t="s">
        <v>2</v>
      </c>
      <c r="H18" s="3"/>
      <c r="I18" s="3"/>
    </row>
    <row r="19" spans="1:9" x14ac:dyDescent="0.2">
      <c r="B19" s="1">
        <v>4</v>
      </c>
      <c r="E19" s="3" t="s">
        <v>95</v>
      </c>
      <c r="F19" s="3" t="s">
        <v>76</v>
      </c>
      <c r="G19" s="3" t="s">
        <v>93</v>
      </c>
      <c r="H19" s="3"/>
      <c r="I19" s="3"/>
    </row>
    <row r="20" spans="1:9" x14ac:dyDescent="0.2">
      <c r="E20" s="3" t="s">
        <v>21</v>
      </c>
      <c r="F20" s="3" t="s">
        <v>77</v>
      </c>
      <c r="G20" s="3" t="s">
        <v>14</v>
      </c>
      <c r="H20" s="3"/>
      <c r="I20" s="3"/>
    </row>
    <row r="21" spans="1:9" x14ac:dyDescent="0.2">
      <c r="A21" s="4" t="s">
        <v>58</v>
      </c>
      <c r="B21" s="2"/>
      <c r="E21" s="3" t="s">
        <v>28</v>
      </c>
      <c r="F21" s="3" t="s">
        <v>65</v>
      </c>
      <c r="G21" s="3" t="s">
        <v>5</v>
      </c>
      <c r="H21" s="3"/>
      <c r="I21" s="3"/>
    </row>
    <row r="22" spans="1:9" x14ac:dyDescent="0.2">
      <c r="E22" s="3" t="s">
        <v>96</v>
      </c>
      <c r="F22" s="3" t="s">
        <v>73</v>
      </c>
      <c r="G22" s="3" t="s">
        <v>91</v>
      </c>
      <c r="H22" s="3"/>
      <c r="I22" s="3"/>
    </row>
    <row r="23" spans="1:9" x14ac:dyDescent="0.2">
      <c r="A23" s="3" t="s">
        <v>63</v>
      </c>
      <c r="E23" s="3" t="s">
        <v>97</v>
      </c>
      <c r="F23" s="3" t="s">
        <v>89</v>
      </c>
      <c r="G23" s="3" t="s">
        <v>90</v>
      </c>
      <c r="H23" s="3"/>
      <c r="I23" s="3"/>
    </row>
    <row r="24" spans="1:9" x14ac:dyDescent="0.2">
      <c r="A24" s="3" t="s">
        <v>59</v>
      </c>
      <c r="E24" s="3" t="s">
        <v>17</v>
      </c>
      <c r="F24" s="3" t="s">
        <v>71</v>
      </c>
      <c r="G24" s="3" t="s">
        <v>16</v>
      </c>
      <c r="H24" s="3"/>
      <c r="I24" s="3"/>
    </row>
    <row r="25" spans="1:9" x14ac:dyDescent="0.2">
      <c r="A25" s="3" t="s">
        <v>60</v>
      </c>
      <c r="E25" s="3" t="s">
        <v>22</v>
      </c>
      <c r="F25" s="3" t="s">
        <v>72</v>
      </c>
      <c r="G25" s="3" t="s">
        <v>15</v>
      </c>
      <c r="H25" s="3"/>
      <c r="I25" s="3"/>
    </row>
    <row r="26" spans="1:9" x14ac:dyDescent="0.2">
      <c r="A26" s="3" t="s">
        <v>61</v>
      </c>
      <c r="E26" s="3" t="s">
        <v>34</v>
      </c>
      <c r="F26" s="3" t="s">
        <v>75</v>
      </c>
      <c r="G26" s="3" t="s">
        <v>33</v>
      </c>
      <c r="H26" s="3"/>
      <c r="I26" s="3"/>
    </row>
    <row r="27" spans="1:9" x14ac:dyDescent="0.2">
      <c r="A27" s="3" t="s">
        <v>62</v>
      </c>
      <c r="E27" s="3" t="s">
        <v>25</v>
      </c>
      <c r="F27" s="3" t="s">
        <v>64</v>
      </c>
      <c r="G27" s="3" t="s">
        <v>2</v>
      </c>
      <c r="H27" s="3"/>
      <c r="I27" s="3"/>
    </row>
    <row r="28" spans="1:9" x14ac:dyDescent="0.2">
      <c r="E28" s="3" t="s">
        <v>18</v>
      </c>
      <c r="F28" s="3" t="s">
        <v>78</v>
      </c>
      <c r="G28" s="3" t="s">
        <v>9</v>
      </c>
      <c r="H28" s="3"/>
      <c r="I28" s="3"/>
    </row>
    <row r="29" spans="1:9" x14ac:dyDescent="0.2">
      <c r="E29" s="3" t="s">
        <v>98</v>
      </c>
      <c r="F29" s="3" t="s">
        <v>79</v>
      </c>
      <c r="G29" s="3" t="s">
        <v>103</v>
      </c>
      <c r="H29" s="3"/>
      <c r="I29" s="3"/>
    </row>
    <row r="30" spans="1:9" x14ac:dyDescent="0.2">
      <c r="E30" s="3" t="s">
        <v>99</v>
      </c>
      <c r="F30" s="3" t="s">
        <v>74</v>
      </c>
      <c r="G30" s="3" t="s">
        <v>92</v>
      </c>
      <c r="H30" s="3"/>
      <c r="I30" s="3"/>
    </row>
    <row r="31" spans="1:9" x14ac:dyDescent="0.2">
      <c r="E31" s="3" t="s">
        <v>26</v>
      </c>
      <c r="F31" s="3" t="s">
        <v>65</v>
      </c>
      <c r="G31" s="3" t="s">
        <v>5</v>
      </c>
      <c r="H31" s="3"/>
      <c r="I31" s="3"/>
    </row>
    <row r="32" spans="1:9" x14ac:dyDescent="0.2">
      <c r="E32" s="3" t="s">
        <v>27</v>
      </c>
      <c r="F32" s="3" t="s">
        <v>85</v>
      </c>
      <c r="G32" s="3" t="s">
        <v>10</v>
      </c>
      <c r="H32" s="3"/>
      <c r="I32" s="3"/>
    </row>
    <row r="33" spans="1:9" x14ac:dyDescent="0.2">
      <c r="A33" s="2" t="s">
        <v>47</v>
      </c>
      <c r="E33" s="3" t="s">
        <v>8</v>
      </c>
      <c r="F33" s="3" t="s">
        <v>70</v>
      </c>
      <c r="G33" s="3" t="s">
        <v>7</v>
      </c>
      <c r="H33" s="3"/>
      <c r="I33" s="3"/>
    </row>
    <row r="34" spans="1:9" x14ac:dyDescent="0.2">
      <c r="A34" s="3" t="s">
        <v>42</v>
      </c>
      <c r="E34" s="3" t="s">
        <v>24</v>
      </c>
      <c r="F34" s="3" t="s">
        <v>82</v>
      </c>
      <c r="G34" s="3" t="s">
        <v>23</v>
      </c>
      <c r="H34" s="3"/>
      <c r="I34" s="3"/>
    </row>
    <row r="35" spans="1:9" x14ac:dyDescent="0.2">
      <c r="A35" s="1" t="s">
        <v>48</v>
      </c>
      <c r="E35" s="3" t="s">
        <v>100</v>
      </c>
      <c r="F35" s="3" t="s">
        <v>81</v>
      </c>
      <c r="G35" s="3" t="s">
        <v>105</v>
      </c>
      <c r="H35" s="3"/>
      <c r="I35" s="3"/>
    </row>
    <row r="36" spans="1:9" x14ac:dyDescent="0.2">
      <c r="A36" s="1" t="s">
        <v>49</v>
      </c>
      <c r="E36" s="3" t="s">
        <v>101</v>
      </c>
      <c r="F36" s="3" t="s">
        <v>80</v>
      </c>
      <c r="G36" s="3" t="s">
        <v>104</v>
      </c>
      <c r="H36" s="3"/>
      <c r="I36" s="3"/>
    </row>
    <row r="37" spans="1:9" x14ac:dyDescent="0.2">
      <c r="A37" s="1" t="s">
        <v>50</v>
      </c>
      <c r="E37" s="3" t="s">
        <v>29</v>
      </c>
      <c r="F37" s="3" t="s">
        <v>83</v>
      </c>
      <c r="G37" s="3" t="s">
        <v>11</v>
      </c>
      <c r="H37" s="3"/>
      <c r="I37" s="3"/>
    </row>
    <row r="38" spans="1:9" x14ac:dyDescent="0.2">
      <c r="E38" s="3" t="s">
        <v>40</v>
      </c>
      <c r="F38" s="3" t="s">
        <v>84</v>
      </c>
      <c r="G38" s="3" t="s">
        <v>39</v>
      </c>
      <c r="H38" s="3"/>
      <c r="I38" s="3"/>
    </row>
    <row r="39" spans="1:9" x14ac:dyDescent="0.2">
      <c r="A39" s="4" t="s">
        <v>43</v>
      </c>
      <c r="E39" s="3" t="s">
        <v>32</v>
      </c>
      <c r="F39" s="3" t="s">
        <v>85</v>
      </c>
      <c r="G39" s="3" t="s">
        <v>10</v>
      </c>
    </row>
    <row r="40" spans="1:9" x14ac:dyDescent="0.2">
      <c r="A40" s="3" t="s">
        <v>3</v>
      </c>
      <c r="E40" s="3" t="s">
        <v>20</v>
      </c>
      <c r="F40" s="3" t="s">
        <v>86</v>
      </c>
      <c r="G40" s="3" t="s">
        <v>19</v>
      </c>
    </row>
    <row r="41" spans="1:9" x14ac:dyDescent="0.2">
      <c r="A41" s="3" t="s">
        <v>106</v>
      </c>
      <c r="E41" s="3" t="s">
        <v>102</v>
      </c>
      <c r="F41" s="3" t="s">
        <v>87</v>
      </c>
      <c r="G41" s="3" t="s">
        <v>13</v>
      </c>
    </row>
  </sheetData>
  <pageMargins left="0.7" right="0.7" top="0.75" bottom="0.75" header="0.3" footer="0.3"/>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99"/>
  </sheetPr>
  <dimension ref="B1:C19"/>
  <sheetViews>
    <sheetView showGridLines="0" topLeftCell="A13" workbookViewId="0">
      <selection activeCell="B5" sqref="B5"/>
    </sheetView>
  </sheetViews>
  <sheetFormatPr defaultColWidth="9.140625" defaultRowHeight="12.75" x14ac:dyDescent="0.2"/>
  <cols>
    <col min="1" max="1" width="3" style="12" customWidth="1"/>
    <col min="2" max="2" width="34.85546875" style="61" customWidth="1"/>
    <col min="3" max="3" width="83.42578125" style="61" customWidth="1"/>
    <col min="4" max="16384" width="9.140625" style="12"/>
  </cols>
  <sheetData>
    <row r="1" spans="2:3" ht="7.5" customHeight="1" x14ac:dyDescent="0.2"/>
    <row r="2" spans="2:3" ht="117.75" customHeight="1" x14ac:dyDescent="0.45">
      <c r="B2" s="255" t="str">
        <f>Cover!B2&amp;":
Contents"</f>
        <v>Mineral Resource Use Satellite Account for Use with the USEEIOv1.1 Model:
Contents</v>
      </c>
      <c r="C2" s="255"/>
    </row>
    <row r="3" spans="2:3" ht="10.5" customHeight="1" x14ac:dyDescent="0.45">
      <c r="B3" s="13"/>
    </row>
    <row r="4" spans="2:3" ht="15.75" x14ac:dyDescent="0.25">
      <c r="B4" s="110" t="s">
        <v>1061</v>
      </c>
      <c r="C4" s="62"/>
    </row>
    <row r="5" spans="2:3" ht="41.25" customHeight="1" x14ac:dyDescent="0.2">
      <c r="B5" s="63" t="s">
        <v>121</v>
      </c>
      <c r="C5" s="64" t="s">
        <v>123</v>
      </c>
    </row>
    <row r="6" spans="2:3" ht="40.5" customHeight="1" x14ac:dyDescent="0.2">
      <c r="B6" s="63" t="s">
        <v>122</v>
      </c>
      <c r="C6" s="64" t="s">
        <v>124</v>
      </c>
    </row>
    <row r="7" spans="2:3" ht="25.5" customHeight="1" x14ac:dyDescent="0.2">
      <c r="B7" s="65" t="s">
        <v>515</v>
      </c>
      <c r="C7" s="25" t="s">
        <v>516</v>
      </c>
    </row>
    <row r="8" spans="2:3" ht="10.5" customHeight="1" x14ac:dyDescent="0.2">
      <c r="B8" s="66"/>
      <c r="C8" s="21"/>
    </row>
    <row r="9" spans="2:3" ht="15.75" x14ac:dyDescent="0.25">
      <c r="B9" s="110" t="s">
        <v>1060</v>
      </c>
      <c r="C9" s="62"/>
    </row>
    <row r="10" spans="2:3" ht="214.5" customHeight="1" x14ac:dyDescent="0.2">
      <c r="B10" s="70" t="s">
        <v>1336</v>
      </c>
      <c r="C10" s="71" t="s">
        <v>1356</v>
      </c>
    </row>
    <row r="11" spans="2:3" ht="50.25" customHeight="1" x14ac:dyDescent="0.2">
      <c r="B11" s="70" t="s">
        <v>1195</v>
      </c>
      <c r="C11" s="112" t="s">
        <v>1371</v>
      </c>
    </row>
    <row r="12" spans="2:3" ht="45.75" customHeight="1" x14ac:dyDescent="0.2">
      <c r="B12" s="70" t="s">
        <v>1197</v>
      </c>
      <c r="C12" s="71" t="s">
        <v>1370</v>
      </c>
    </row>
    <row r="13" spans="2:3" ht="56.25" customHeight="1" x14ac:dyDescent="0.2">
      <c r="B13" s="237" t="s">
        <v>1196</v>
      </c>
      <c r="C13" s="238" t="s">
        <v>1357</v>
      </c>
    </row>
    <row r="14" spans="2:3" ht="81.75" customHeight="1" x14ac:dyDescent="0.2">
      <c r="B14" s="239" t="s">
        <v>1353</v>
      </c>
      <c r="C14" s="169" t="s">
        <v>1358</v>
      </c>
    </row>
    <row r="15" spans="2:3" ht="25.5" customHeight="1" x14ac:dyDescent="0.25">
      <c r="B15" s="110" t="s">
        <v>1063</v>
      </c>
      <c r="C15" s="25"/>
    </row>
    <row r="16" spans="2:3" ht="30" customHeight="1" x14ac:dyDescent="0.2">
      <c r="B16" s="245" t="s">
        <v>518</v>
      </c>
      <c r="C16" s="19" t="s">
        <v>1025</v>
      </c>
    </row>
    <row r="18" spans="2:3" ht="15.75" x14ac:dyDescent="0.25">
      <c r="B18" s="111" t="s">
        <v>1062</v>
      </c>
      <c r="C18" s="67"/>
    </row>
    <row r="19" spans="2:3" ht="72" customHeight="1" x14ac:dyDescent="0.2">
      <c r="B19" s="68" t="s">
        <v>517</v>
      </c>
      <c r="C19" s="69" t="s">
        <v>1026</v>
      </c>
    </row>
  </sheetData>
  <mergeCells count="1">
    <mergeCell ref="B2:C2"/>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C12"/>
  <sheetViews>
    <sheetView showGridLines="0" zoomScalePageLayoutView="80" workbookViewId="0"/>
  </sheetViews>
  <sheetFormatPr defaultColWidth="8.7109375" defaultRowHeight="15" x14ac:dyDescent="0.2"/>
  <cols>
    <col min="1" max="1" width="4.28515625" style="14" customWidth="1"/>
    <col min="2" max="2" width="21.140625" style="15" bestFit="1" customWidth="1"/>
    <col min="3" max="3" width="58.140625" style="15" bestFit="1" customWidth="1"/>
    <col min="4" max="16384" width="8.7109375" style="16"/>
  </cols>
  <sheetData>
    <row r="1" spans="1:3" ht="11.45" customHeight="1" x14ac:dyDescent="0.2"/>
    <row r="2" spans="1:3" ht="40.35" customHeight="1" x14ac:dyDescent="0.2">
      <c r="B2" s="256" t="s">
        <v>121</v>
      </c>
      <c r="C2" s="256"/>
    </row>
    <row r="3" spans="1:3" ht="55.5" customHeight="1" x14ac:dyDescent="0.2">
      <c r="A3" s="17"/>
      <c r="B3" s="18" t="s">
        <v>116</v>
      </c>
      <c r="C3" s="19" t="s">
        <v>1375</v>
      </c>
    </row>
    <row r="4" spans="1:3" ht="40.5" customHeight="1" x14ac:dyDescent="0.2">
      <c r="A4" s="17"/>
      <c r="B4" s="20" t="s">
        <v>6</v>
      </c>
      <c r="C4" s="21" t="s">
        <v>1337</v>
      </c>
    </row>
    <row r="5" spans="1:3" ht="38.25" customHeight="1" x14ac:dyDescent="0.2">
      <c r="A5" s="17"/>
      <c r="B5" s="20" t="s">
        <v>108</v>
      </c>
      <c r="C5" s="21" t="s">
        <v>1024</v>
      </c>
    </row>
    <row r="6" spans="1:3" ht="38.25" customHeight="1" x14ac:dyDescent="0.2">
      <c r="A6" s="22"/>
      <c r="B6" s="20" t="s">
        <v>53</v>
      </c>
      <c r="C6" s="21" t="s">
        <v>1359</v>
      </c>
    </row>
    <row r="7" spans="1:3" ht="41.25" customHeight="1" x14ac:dyDescent="0.2">
      <c r="A7" s="23"/>
      <c r="B7" s="20" t="s">
        <v>107</v>
      </c>
      <c r="C7" s="21" t="s">
        <v>1056</v>
      </c>
    </row>
    <row r="8" spans="1:3" ht="24" customHeight="1" x14ac:dyDescent="0.2">
      <c r="A8" s="22"/>
      <c r="B8" s="20" t="s">
        <v>1373</v>
      </c>
      <c r="C8" s="21" t="s">
        <v>1066</v>
      </c>
    </row>
    <row r="9" spans="1:3" ht="24" customHeight="1" x14ac:dyDescent="0.2">
      <c r="A9" s="22"/>
      <c r="B9" s="20" t="s">
        <v>1374</v>
      </c>
      <c r="C9" s="21" t="s">
        <v>1376</v>
      </c>
    </row>
    <row r="10" spans="1:3" ht="30.75" customHeight="1" x14ac:dyDescent="0.2">
      <c r="A10" s="22"/>
      <c r="B10" s="24" t="s">
        <v>117</v>
      </c>
      <c r="C10" s="25" t="s">
        <v>1378</v>
      </c>
    </row>
    <row r="11" spans="1:3" x14ac:dyDescent="0.2">
      <c r="A11" s="26"/>
      <c r="B11" s="27"/>
    </row>
    <row r="12" spans="1:3" x14ac:dyDescent="0.2">
      <c r="A12" s="26"/>
      <c r="B12" s="27"/>
    </row>
  </sheetData>
  <mergeCells count="1">
    <mergeCell ref="B2:C2"/>
  </mergeCells>
  <dataValidations count="1">
    <dataValidation type="textLength" operator="lessThanOrEqual" allowBlank="1" showInputMessage="1" showErrorMessage="1" sqref="C8:C10">
      <formula1>255</formula1>
    </dataValidation>
  </dataValidations>
  <pageMargins left="0.7" right="0.7" top="0.75" bottom="0.75" header="0.3" footer="0.3"/>
  <pageSetup orientation="portrai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F0"/>
  </sheetPr>
  <dimension ref="A1:Z53"/>
  <sheetViews>
    <sheetView showGridLines="0" topLeftCell="B1" zoomScale="85" zoomScaleNormal="85" zoomScalePageLayoutView="85" workbookViewId="0">
      <pane ySplit="5" topLeftCell="A23" activePane="bottomLeft" state="frozen"/>
      <selection pane="bottomLeft" activeCell="Y6" sqref="Y6:Y53"/>
    </sheetView>
  </sheetViews>
  <sheetFormatPr defaultColWidth="8.7109375" defaultRowHeight="15" x14ac:dyDescent="0.2"/>
  <cols>
    <col min="1" max="1" width="1.42578125" style="16" customWidth="1"/>
    <col min="2" max="2" width="18.140625" style="16" bestFit="1" customWidth="1"/>
    <col min="3" max="3" width="13.28515625" style="16" customWidth="1"/>
    <col min="4" max="4" width="9" style="16" bestFit="1" customWidth="1"/>
    <col min="5" max="5" width="11.85546875" style="16" bestFit="1" customWidth="1"/>
    <col min="6" max="6" width="40.7109375" style="16" customWidth="1"/>
    <col min="7" max="7" width="8.42578125" style="16" bestFit="1" customWidth="1"/>
    <col min="8" max="8" width="41.140625" style="16" customWidth="1"/>
    <col min="9" max="9" width="8.7109375" style="16" bestFit="1" customWidth="1"/>
    <col min="10" max="10" width="8.42578125" style="16" bestFit="1" customWidth="1"/>
    <col min="11" max="11" width="12.28515625" style="53" bestFit="1" customWidth="1"/>
    <col min="12" max="12" width="9" style="50" bestFit="1" customWidth="1"/>
    <col min="13" max="13" width="11.42578125" style="16" bestFit="1" customWidth="1"/>
    <col min="14" max="14" width="10.28515625" style="16" customWidth="1"/>
    <col min="15" max="15" width="11.42578125" style="16" customWidth="1"/>
    <col min="16" max="16" width="10.85546875" style="16" customWidth="1"/>
    <col min="17" max="17" width="10.7109375" style="16" customWidth="1"/>
    <col min="18" max="18" width="5.42578125" style="72" customWidth="1"/>
    <col min="19" max="19" width="5" style="72" customWidth="1"/>
    <col min="20" max="21" width="6" style="72" bestFit="1" customWidth="1"/>
    <col min="22" max="22" width="6" style="72" customWidth="1"/>
    <col min="23" max="23" width="7.28515625" style="16" customWidth="1"/>
    <col min="24" max="24" width="55.7109375" style="16" bestFit="1" customWidth="1"/>
    <col min="25" max="25" width="13.7109375" style="16" customWidth="1"/>
    <col min="26" max="26" width="16.28515625" style="16" bestFit="1" customWidth="1"/>
    <col min="27" max="27" width="8.7109375" style="16"/>
    <col min="28" max="28" width="12.28515625" style="16" customWidth="1"/>
    <col min="29" max="16384" width="8.7109375" style="16"/>
  </cols>
  <sheetData>
    <row r="1" spans="1:26" ht="6" customHeight="1" x14ac:dyDescent="0.2"/>
    <row r="2" spans="1:26" ht="38.450000000000003" customHeight="1" x14ac:dyDescent="0.2">
      <c r="A2" s="28"/>
      <c r="B2" s="256" t="s">
        <v>122</v>
      </c>
      <c r="C2" s="256"/>
    </row>
    <row r="3" spans="1:26" x14ac:dyDescent="0.25">
      <c r="A3" s="12"/>
      <c r="B3" s="268" t="s">
        <v>519</v>
      </c>
      <c r="C3" s="270"/>
      <c r="D3" s="270"/>
      <c r="E3" s="270"/>
      <c r="F3" s="270"/>
      <c r="G3" s="269"/>
      <c r="H3" s="265" t="s">
        <v>520</v>
      </c>
      <c r="I3" s="266"/>
      <c r="J3" s="267"/>
      <c r="K3" s="268" t="s">
        <v>521</v>
      </c>
      <c r="L3" s="269"/>
      <c r="M3" s="257" t="s">
        <v>522</v>
      </c>
      <c r="N3" s="258"/>
      <c r="O3" s="258"/>
      <c r="P3" s="258"/>
      <c r="Q3" s="259"/>
      <c r="R3" s="260" t="s">
        <v>109</v>
      </c>
      <c r="S3" s="261"/>
      <c r="T3" s="261"/>
      <c r="U3" s="261"/>
      <c r="V3" s="261"/>
      <c r="W3" s="257" t="s">
        <v>125</v>
      </c>
      <c r="X3" s="258"/>
      <c r="Y3" s="258"/>
      <c r="Z3" s="259"/>
    </row>
    <row r="4" spans="1:26" ht="14.85" customHeight="1" x14ac:dyDescent="0.25">
      <c r="A4" s="12"/>
      <c r="B4" s="55"/>
      <c r="C4" s="55"/>
      <c r="D4" s="55"/>
      <c r="E4" s="55"/>
      <c r="F4" s="55"/>
      <c r="G4" s="55"/>
      <c r="H4" s="55"/>
      <c r="I4" s="55"/>
      <c r="J4" s="55"/>
      <c r="K4" s="243"/>
      <c r="L4" s="165"/>
      <c r="M4" s="55"/>
      <c r="N4" s="113"/>
      <c r="O4" s="113"/>
      <c r="P4" s="113"/>
      <c r="Q4" s="113"/>
      <c r="R4" s="73"/>
      <c r="S4" s="262" t="s">
        <v>111</v>
      </c>
      <c r="T4" s="263"/>
      <c r="U4" s="263"/>
      <c r="V4" s="264"/>
      <c r="W4" s="55"/>
      <c r="X4" s="55"/>
      <c r="Y4" s="56"/>
      <c r="Z4" s="57"/>
    </row>
    <row r="5" spans="1:26" s="29" customFormat="1" ht="89.1" customHeight="1" x14ac:dyDescent="0.25">
      <c r="A5" s="12"/>
      <c r="B5" s="58" t="s">
        <v>523</v>
      </c>
      <c r="C5" s="58" t="s">
        <v>524</v>
      </c>
      <c r="D5" s="58" t="s">
        <v>1</v>
      </c>
      <c r="E5" s="58" t="s">
        <v>44</v>
      </c>
      <c r="F5" s="58" t="s">
        <v>525</v>
      </c>
      <c r="G5" s="58" t="s">
        <v>1065</v>
      </c>
      <c r="H5" s="58" t="s">
        <v>523</v>
      </c>
      <c r="I5" s="58" t="s">
        <v>526</v>
      </c>
      <c r="J5" s="58" t="s">
        <v>1064</v>
      </c>
      <c r="K5" s="244" t="s">
        <v>0</v>
      </c>
      <c r="L5" s="166" t="s">
        <v>1022</v>
      </c>
      <c r="M5" s="58" t="s">
        <v>527</v>
      </c>
      <c r="N5" s="114" t="s">
        <v>528</v>
      </c>
      <c r="O5" s="115" t="s">
        <v>529</v>
      </c>
      <c r="P5" s="115" t="s">
        <v>530</v>
      </c>
      <c r="Q5" s="115" t="s">
        <v>531</v>
      </c>
      <c r="R5" s="74" t="s">
        <v>110</v>
      </c>
      <c r="S5" s="46" t="s">
        <v>112</v>
      </c>
      <c r="T5" s="46" t="s">
        <v>113</v>
      </c>
      <c r="U5" s="46" t="s">
        <v>114</v>
      </c>
      <c r="V5" s="46" t="s">
        <v>533</v>
      </c>
      <c r="W5" s="58" t="s">
        <v>126</v>
      </c>
      <c r="X5" s="58" t="s">
        <v>120</v>
      </c>
      <c r="Y5" s="59" t="s">
        <v>515</v>
      </c>
      <c r="Z5" s="60" t="s">
        <v>532</v>
      </c>
    </row>
    <row r="6" spans="1:26" x14ac:dyDescent="0.2">
      <c r="A6" s="30"/>
      <c r="B6" s="31" t="str">
        <f>'Mineral Use Compiled'!L6</f>
        <v>Copper</v>
      </c>
      <c r="C6" s="31">
        <f>'Mineral Use Compiled'!M6</f>
        <v>7440508</v>
      </c>
      <c r="D6" s="31" t="str">
        <f>'Mineral Use Compiled'!N6</f>
        <v>resource</v>
      </c>
      <c r="E6" s="31" t="str">
        <f>'Mineral Use Compiled'!O6</f>
        <v>in ground</v>
      </c>
      <c r="F6" s="31" t="str">
        <f>'Mineral Use Compiled'!P6</f>
        <v>fe0acd60-3ddc-11dd-ae5c-0050c2490048</v>
      </c>
      <c r="G6" s="116" t="s">
        <v>128</v>
      </c>
      <c r="H6" s="31" t="str">
        <f>'Mineral Use Compiled'!Q6</f>
        <v>Copper, nickel, lead, and zinc mining</v>
      </c>
      <c r="I6" s="31">
        <f>'Mineral Use Compiled'!R6</f>
        <v>212230</v>
      </c>
      <c r="J6" s="31" t="s">
        <v>128</v>
      </c>
      <c r="K6" s="157">
        <f>'Mineral Use Compiled'!I6/(1000000*INDEX('Sector Output'!$I$6:$I$394,MATCH("_"&amp;I6,'Sector Output'!$D$6:$D$394,0)))</f>
        <v>9.6611940375794556E-2</v>
      </c>
      <c r="L6" s="167" t="str">
        <f>'Mineral Use Compiled'!K6</f>
        <v>kg</v>
      </c>
      <c r="M6" s="31"/>
      <c r="N6" s="54"/>
      <c r="O6" s="31"/>
      <c r="P6" s="31"/>
      <c r="Q6" s="31"/>
      <c r="R6" s="75">
        <v>1</v>
      </c>
      <c r="S6" s="75">
        <v>1</v>
      </c>
      <c r="T6" s="75">
        <v>1</v>
      </c>
      <c r="U6" s="75">
        <v>1</v>
      </c>
      <c r="V6" s="75">
        <v>1</v>
      </c>
      <c r="W6" s="31">
        <f>'Mineral Use Compiled'!C6</f>
        <v>2014</v>
      </c>
      <c r="X6" s="31" t="str">
        <f>'Mineral Use Compiled'!B6</f>
        <v>Copper; mine</v>
      </c>
      <c r="Y6" s="31" t="s">
        <v>1379</v>
      </c>
      <c r="Z6" s="171" t="s">
        <v>1055</v>
      </c>
    </row>
    <row r="7" spans="1:26" x14ac:dyDescent="0.2">
      <c r="A7" s="32"/>
      <c r="B7" s="31" t="str">
        <f>'Mineral Use Compiled'!L7</f>
        <v>Lead</v>
      </c>
      <c r="C7" s="31">
        <f>'Mineral Use Compiled'!M7</f>
        <v>7439921</v>
      </c>
      <c r="D7" s="31" t="str">
        <f>'Mineral Use Compiled'!N7</f>
        <v>resource</v>
      </c>
      <c r="E7" s="31" t="str">
        <f>'Mineral Use Compiled'!O7</f>
        <v>in ground</v>
      </c>
      <c r="F7" s="31" t="str">
        <f>'Mineral Use Compiled'!P7</f>
        <v>fe0acd60-3ddc-11dd-ae5d-0050c2490048</v>
      </c>
      <c r="G7" s="116" t="s">
        <v>128</v>
      </c>
      <c r="H7" s="31" t="str">
        <f>'Mineral Use Compiled'!Q7</f>
        <v>Copper, nickel, lead, and zinc mining</v>
      </c>
      <c r="I7" s="31">
        <f>'Mineral Use Compiled'!R7</f>
        <v>212230</v>
      </c>
      <c r="J7" s="31" t="s">
        <v>128</v>
      </c>
      <c r="K7" s="157">
        <f>'Mineral Use Compiled'!I7/(1000000*INDEX('Sector Output'!$I$6:$I$394,MATCH("_"&amp;I7,'Sector Output'!$D$6:$D$394,0)))</f>
        <v>2.503448090029713E-2</v>
      </c>
      <c r="L7" s="167" t="str">
        <f>'Mineral Use Compiled'!K7</f>
        <v>kg</v>
      </c>
      <c r="M7" s="31"/>
      <c r="N7" s="54"/>
      <c r="O7" s="31"/>
      <c r="P7" s="31"/>
      <c r="Q7" s="31"/>
      <c r="R7" s="75">
        <v>1</v>
      </c>
      <c r="S7" s="75">
        <v>1</v>
      </c>
      <c r="T7" s="75">
        <v>1</v>
      </c>
      <c r="U7" s="75">
        <v>1</v>
      </c>
      <c r="V7" s="75">
        <v>1</v>
      </c>
      <c r="W7" s="31">
        <f>'Mineral Use Compiled'!C7</f>
        <v>2014</v>
      </c>
      <c r="X7" s="31" t="str">
        <f>'Mineral Use Compiled'!B7</f>
        <v>Lead; mine, concentrates</v>
      </c>
      <c r="Y7" s="31" t="s">
        <v>1379</v>
      </c>
      <c r="Z7" s="171" t="s">
        <v>1055</v>
      </c>
    </row>
    <row r="8" spans="1:26" x14ac:dyDescent="0.2">
      <c r="A8" s="30"/>
      <c r="B8" s="31" t="str">
        <f>'Mineral Use Compiled'!L8</f>
        <v>Nickel</v>
      </c>
      <c r="C8" s="31">
        <f>'Mineral Use Compiled'!M8</f>
        <v>7440020</v>
      </c>
      <c r="D8" s="31" t="str">
        <f>'Mineral Use Compiled'!N8</f>
        <v>resource</v>
      </c>
      <c r="E8" s="31" t="str">
        <f>'Mineral Use Compiled'!O8</f>
        <v>in ground</v>
      </c>
      <c r="F8" s="31" t="str">
        <f>'Mineral Use Compiled'!P8</f>
        <v>08a91e70-3ddc-11dd-96d1-0050c2490048</v>
      </c>
      <c r="G8" s="116" t="s">
        <v>128</v>
      </c>
      <c r="H8" s="31" t="str">
        <f>'Mineral Use Compiled'!Q8</f>
        <v>Copper, nickel, lead, and zinc mining</v>
      </c>
      <c r="I8" s="31">
        <f>'Mineral Use Compiled'!R8</f>
        <v>212230</v>
      </c>
      <c r="J8" s="31" t="s">
        <v>128</v>
      </c>
      <c r="K8" s="157">
        <f>'Mineral Use Compiled'!I8/(1000000*INDEX('Sector Output'!$I$6:$I$394,MATCH("_"&amp;I8,'Sector Output'!$D$6:$D$394,0)))</f>
        <v>2.5387079222836527E-4</v>
      </c>
      <c r="L8" s="167" t="str">
        <f>'Mineral Use Compiled'!K8</f>
        <v>kg</v>
      </c>
      <c r="M8" s="31"/>
      <c r="N8" s="54"/>
      <c r="O8" s="31"/>
      <c r="P8" s="31"/>
      <c r="Q8" s="31"/>
      <c r="R8" s="75">
        <v>1</v>
      </c>
      <c r="S8" s="75">
        <v>1</v>
      </c>
      <c r="T8" s="75">
        <v>1</v>
      </c>
      <c r="U8" s="75">
        <v>1</v>
      </c>
      <c r="V8" s="75">
        <v>1</v>
      </c>
      <c r="W8" s="31">
        <f>'Mineral Use Compiled'!C8</f>
        <v>2014</v>
      </c>
      <c r="X8" s="31" t="str">
        <f>'Mineral Use Compiled'!B8</f>
        <v>Nickel; mine</v>
      </c>
      <c r="Y8" s="31" t="s">
        <v>1379</v>
      </c>
      <c r="Z8" s="171" t="s">
        <v>1055</v>
      </c>
    </row>
    <row r="9" spans="1:26" x14ac:dyDescent="0.2">
      <c r="A9" s="32"/>
      <c r="B9" s="31" t="str">
        <f>'Mineral Use Compiled'!L9</f>
        <v>Zinc</v>
      </c>
      <c r="C9" s="31">
        <f>'Mineral Use Compiled'!M9</f>
        <v>7440666</v>
      </c>
      <c r="D9" s="31" t="str">
        <f>'Mineral Use Compiled'!N9</f>
        <v>resource</v>
      </c>
      <c r="E9" s="31" t="str">
        <f>'Mineral Use Compiled'!O9</f>
        <v>in ground</v>
      </c>
      <c r="F9" s="31" t="str">
        <f>'Mineral Use Compiled'!P9</f>
        <v>64b1ce4a-6556-11dd-ad8b-0800200c9a66</v>
      </c>
      <c r="G9" s="116" t="s">
        <v>128</v>
      </c>
      <c r="H9" s="31" t="str">
        <f>'Mineral Use Compiled'!Q9</f>
        <v>Copper, nickel, lead, and zinc mining</v>
      </c>
      <c r="I9" s="31">
        <f>'Mineral Use Compiled'!R9</f>
        <v>212230</v>
      </c>
      <c r="J9" s="31" t="s">
        <v>128</v>
      </c>
      <c r="K9" s="157">
        <f>'Mineral Use Compiled'!I9/(1000000*INDEX('Sector Output'!$I$6:$I$394,MATCH("_"&amp;I9,'Sector Output'!$D$6:$D$394,0)))</f>
        <v>5.8672360870555523E-2</v>
      </c>
      <c r="L9" s="167" t="str">
        <f>'Mineral Use Compiled'!K9</f>
        <v>kg</v>
      </c>
      <c r="M9" s="31"/>
      <c r="N9" s="54"/>
      <c r="O9" s="31"/>
      <c r="P9" s="31"/>
      <c r="Q9" s="31"/>
      <c r="R9" s="75">
        <v>1</v>
      </c>
      <c r="S9" s="75">
        <v>1</v>
      </c>
      <c r="T9" s="75">
        <v>1</v>
      </c>
      <c r="U9" s="75">
        <v>1</v>
      </c>
      <c r="V9" s="75">
        <v>1</v>
      </c>
      <c r="W9" s="31">
        <f>'Mineral Use Compiled'!C9</f>
        <v>2014</v>
      </c>
      <c r="X9" s="31" t="str">
        <f>'Mineral Use Compiled'!B9</f>
        <v>Zinc; mine, zinc in concentrate</v>
      </c>
      <c r="Y9" s="31" t="s">
        <v>1379</v>
      </c>
      <c r="Z9" s="171" t="s">
        <v>1055</v>
      </c>
    </row>
    <row r="10" spans="1:26" x14ac:dyDescent="0.2">
      <c r="A10" s="32"/>
      <c r="B10" s="31" t="str">
        <f>'Mineral Use Compiled'!L10</f>
        <v>Limestone</v>
      </c>
      <c r="C10" s="31">
        <f>'Mineral Use Compiled'!M10</f>
        <v>1317653</v>
      </c>
      <c r="D10" s="31" t="str">
        <f>'Mineral Use Compiled'!N10</f>
        <v>resource</v>
      </c>
      <c r="E10" s="31" t="str">
        <f>'Mineral Use Compiled'!O10</f>
        <v>in ground</v>
      </c>
      <c r="F10" s="31" t="str">
        <f>'Mineral Use Compiled'!P10</f>
        <v>537b8312-3f27-4d3c-859f-55d3f944f42d</v>
      </c>
      <c r="G10" s="116" t="s">
        <v>128</v>
      </c>
      <c r="H10" s="31" t="str">
        <f>'Mineral Use Compiled'!Q10</f>
        <v>Stone mining and quarrying</v>
      </c>
      <c r="I10" s="31">
        <f>'Mineral Use Compiled'!R10</f>
        <v>212310</v>
      </c>
      <c r="J10" s="31" t="s">
        <v>128</v>
      </c>
      <c r="K10" s="157">
        <f>'Mineral Use Compiled'!I10/(1000000*INDEX('Sector Output'!$I$6:$I$394,MATCH("_"&amp;I10,'Sector Output'!$D$6:$D$394,0)))</f>
        <v>1.0347329216572814</v>
      </c>
      <c r="L10" s="167" t="str">
        <f>'Mineral Use Compiled'!K10</f>
        <v>kg</v>
      </c>
      <c r="M10" s="31"/>
      <c r="N10" s="54"/>
      <c r="O10" s="31"/>
      <c r="P10" s="31"/>
      <c r="Q10" s="31"/>
      <c r="R10" s="75">
        <v>1</v>
      </c>
      <c r="S10" s="75">
        <v>1</v>
      </c>
      <c r="T10" s="75">
        <v>1</v>
      </c>
      <c r="U10" s="75">
        <v>1</v>
      </c>
      <c r="V10" s="75">
        <v>1</v>
      </c>
      <c r="W10" s="31">
        <f>'Mineral Use Compiled'!C10</f>
        <v>2014</v>
      </c>
      <c r="X10" s="31" t="str">
        <f>'Mineral Use Compiled'!B10</f>
        <v>Lime; lime</v>
      </c>
      <c r="Y10" s="31" t="s">
        <v>1379</v>
      </c>
      <c r="Z10" s="171" t="s">
        <v>1055</v>
      </c>
    </row>
    <row r="11" spans="1:26" x14ac:dyDescent="0.2">
      <c r="A11" s="32"/>
      <c r="B11" s="31" t="str">
        <f>'Mineral Use Compiled'!L11</f>
        <v>Sand and gravel</v>
      </c>
      <c r="C11" s="31" t="str">
        <f>'Mineral Use Compiled'!M11</f>
        <v/>
      </c>
      <c r="D11" s="31" t="str">
        <f>'Mineral Use Compiled'!N11</f>
        <v>resource</v>
      </c>
      <c r="E11" s="31" t="str">
        <f>'Mineral Use Compiled'!O11</f>
        <v>in ground</v>
      </c>
      <c r="F11" s="31" t="str">
        <f>'Mineral Use Compiled'!P11</f>
        <v>615486d0-49e4-331a-8e90-f26136f4b55f</v>
      </c>
      <c r="G11" s="116" t="s">
        <v>128</v>
      </c>
      <c r="H11" s="31" t="str">
        <f>'Mineral Use Compiled'!Q11</f>
        <v>Stone mining and quarrying</v>
      </c>
      <c r="I11" s="31">
        <f>'Mineral Use Compiled'!R11</f>
        <v>212310</v>
      </c>
      <c r="J11" s="31" t="s">
        <v>128</v>
      </c>
      <c r="K11" s="157">
        <f>'Mineral Use Compiled'!I11/(1000000*INDEX('Sector Output'!$I$6:$I$394,MATCH("_"&amp;I11,'Sector Output'!$D$6:$D$394,0)))</f>
        <v>47.969156983496532</v>
      </c>
      <c r="L11" s="167" t="str">
        <f>'Mineral Use Compiled'!K11</f>
        <v>kg</v>
      </c>
      <c r="M11" s="31"/>
      <c r="N11" s="54"/>
      <c r="O11" s="31"/>
      <c r="P11" s="31"/>
      <c r="Q11" s="31"/>
      <c r="R11" s="75">
        <v>1</v>
      </c>
      <c r="S11" s="75">
        <v>1</v>
      </c>
      <c r="T11" s="75">
        <v>1</v>
      </c>
      <c r="U11" s="75">
        <v>1</v>
      </c>
      <c r="V11" s="75">
        <v>1</v>
      </c>
      <c r="W11" s="31">
        <f>'Mineral Use Compiled'!C11</f>
        <v>2014</v>
      </c>
      <c r="X11" s="31" t="str">
        <f>'Mineral Use Compiled'!B11</f>
        <v>Sand and Gravel; sand and gravel (construction)</v>
      </c>
      <c r="Y11" s="31" t="s">
        <v>1379</v>
      </c>
      <c r="Z11" s="171" t="s">
        <v>1055</v>
      </c>
    </row>
    <row r="12" spans="1:26" x14ac:dyDescent="0.2">
      <c r="A12" s="32"/>
      <c r="B12" s="31" t="str">
        <f>'Mineral Use Compiled'!L12</f>
        <v>Sand and gravel</v>
      </c>
      <c r="C12" s="31" t="str">
        <f>'Mineral Use Compiled'!M12</f>
        <v/>
      </c>
      <c r="D12" s="31" t="str">
        <f>'Mineral Use Compiled'!N12</f>
        <v>resource</v>
      </c>
      <c r="E12" s="31" t="str">
        <f>'Mineral Use Compiled'!O12</f>
        <v>in ground</v>
      </c>
      <c r="F12" s="31" t="str">
        <f>'Mineral Use Compiled'!P12</f>
        <v>615486d0-49e4-331a-8e90-f26136f4b55f</v>
      </c>
      <c r="G12" s="116" t="s">
        <v>128</v>
      </c>
      <c r="H12" s="31" t="str">
        <f>'Mineral Use Compiled'!Q12</f>
        <v>Stone mining and quarrying</v>
      </c>
      <c r="I12" s="31">
        <f>'Mineral Use Compiled'!R12</f>
        <v>212310</v>
      </c>
      <c r="J12" s="31" t="s">
        <v>128</v>
      </c>
      <c r="K12" s="157">
        <f>'Mineral Use Compiled'!I12/(1000000*INDEX('Sector Output'!$I$6:$I$394,MATCH("_"&amp;I12,'Sector Output'!$D$6:$D$394,0)))</f>
        <v>5.8369549426820999</v>
      </c>
      <c r="L12" s="167" t="str">
        <f>'Mineral Use Compiled'!K12</f>
        <v>kg</v>
      </c>
      <c r="M12" s="31"/>
      <c r="N12" s="54"/>
      <c r="O12" s="31"/>
      <c r="P12" s="31"/>
      <c r="Q12" s="31"/>
      <c r="R12" s="75">
        <v>1</v>
      </c>
      <c r="S12" s="75">
        <v>1</v>
      </c>
      <c r="T12" s="75">
        <v>1</v>
      </c>
      <c r="U12" s="75">
        <v>1</v>
      </c>
      <c r="V12" s="75">
        <v>1</v>
      </c>
      <c r="W12" s="31">
        <f>'Mineral Use Compiled'!C12</f>
        <v>2014</v>
      </c>
      <c r="X12" s="31" t="str">
        <f>'Mineral Use Compiled'!B12</f>
        <v>Sand and Gravel; sand and gravel (industrial)</v>
      </c>
      <c r="Y12" s="31" t="s">
        <v>1379</v>
      </c>
      <c r="Z12" s="171" t="s">
        <v>1055</v>
      </c>
    </row>
    <row r="13" spans="1:26" x14ac:dyDescent="0.2">
      <c r="A13" s="32"/>
      <c r="B13" s="31" t="str">
        <f>'Mineral Use Compiled'!L13</f>
        <v>Stone</v>
      </c>
      <c r="C13" s="31" t="str">
        <f>'Mineral Use Compiled'!M13</f>
        <v/>
      </c>
      <c r="D13" s="31" t="str">
        <f>'Mineral Use Compiled'!N13</f>
        <v>resource</v>
      </c>
      <c r="E13" s="31" t="str">
        <f>'Mineral Use Compiled'!O13</f>
        <v>in ground</v>
      </c>
      <c r="F13" s="31" t="str">
        <f>'Mineral Use Compiled'!P13</f>
        <v>033f8342-fd62-405e-a512-3fa8619e6ded</v>
      </c>
      <c r="G13" s="116" t="s">
        <v>128</v>
      </c>
      <c r="H13" s="31" t="str">
        <f>'Mineral Use Compiled'!Q13</f>
        <v>Stone mining and quarrying</v>
      </c>
      <c r="I13" s="31">
        <f>'Mineral Use Compiled'!R13</f>
        <v>212310</v>
      </c>
      <c r="J13" s="31" t="s">
        <v>128</v>
      </c>
      <c r="K13" s="157">
        <f>'Mineral Use Compiled'!I13/(1000000*INDEX('Sector Output'!$I$6:$I$394,MATCH("_"&amp;I13,'Sector Output'!$D$6:$D$394,0)))</f>
        <v>66.329033439569315</v>
      </c>
      <c r="L13" s="167" t="str">
        <f>'Mineral Use Compiled'!K13</f>
        <v>kg</v>
      </c>
      <c r="M13" s="31"/>
      <c r="N13" s="54"/>
      <c r="O13" s="31"/>
      <c r="P13" s="31"/>
      <c r="Q13" s="31"/>
      <c r="R13" s="75">
        <v>1</v>
      </c>
      <c r="S13" s="75">
        <v>1</v>
      </c>
      <c r="T13" s="75">
        <v>1</v>
      </c>
      <c r="U13" s="75">
        <v>1</v>
      </c>
      <c r="V13" s="75">
        <v>1</v>
      </c>
      <c r="W13" s="31">
        <f>'Mineral Use Compiled'!C13</f>
        <v>2014</v>
      </c>
      <c r="X13" s="31" t="str">
        <f>'Mineral Use Compiled'!B13</f>
        <v>Stone; Stone (crushed)</v>
      </c>
      <c r="Y13" s="31" t="s">
        <v>1379</v>
      </c>
      <c r="Z13" s="171" t="s">
        <v>1055</v>
      </c>
    </row>
    <row r="14" spans="1:26" x14ac:dyDescent="0.2">
      <c r="A14" s="30"/>
      <c r="B14" s="31" t="str">
        <f>'Mineral Use Compiled'!L14</f>
        <v>Stone</v>
      </c>
      <c r="C14" s="31" t="str">
        <f>'Mineral Use Compiled'!M14</f>
        <v/>
      </c>
      <c r="D14" s="31" t="str">
        <f>'Mineral Use Compiled'!N14</f>
        <v>resource</v>
      </c>
      <c r="E14" s="31" t="str">
        <f>'Mineral Use Compiled'!O14</f>
        <v>in ground</v>
      </c>
      <c r="F14" s="31" t="str">
        <f>'Mineral Use Compiled'!P14</f>
        <v>033f8342-fd62-405e-a512-3fa8619e6ded</v>
      </c>
      <c r="G14" s="116" t="s">
        <v>128</v>
      </c>
      <c r="H14" s="31" t="str">
        <f>'Mineral Use Compiled'!Q14</f>
        <v>Stone mining and quarrying</v>
      </c>
      <c r="I14" s="31">
        <f>'Mineral Use Compiled'!R14</f>
        <v>212310</v>
      </c>
      <c r="J14" s="31" t="s">
        <v>128</v>
      </c>
      <c r="K14" s="157">
        <f>'Mineral Use Compiled'!I14/(1000000*INDEX('Sector Output'!$I$6:$I$394,MATCH("_"&amp;I14,'Sector Output'!$D$6:$D$394,0)))</f>
        <v>0.13106617007658897</v>
      </c>
      <c r="L14" s="167" t="str">
        <f>'Mineral Use Compiled'!K14</f>
        <v>kg</v>
      </c>
      <c r="M14" s="31"/>
      <c r="N14" s="54"/>
      <c r="O14" s="31"/>
      <c r="P14" s="31"/>
      <c r="Q14" s="31"/>
      <c r="R14" s="75">
        <v>1</v>
      </c>
      <c r="S14" s="75">
        <v>1</v>
      </c>
      <c r="T14" s="75">
        <v>1</v>
      </c>
      <c r="U14" s="75">
        <v>1</v>
      </c>
      <c r="V14" s="75">
        <v>1</v>
      </c>
      <c r="W14" s="31">
        <f>'Mineral Use Compiled'!C14</f>
        <v>2014</v>
      </c>
      <c r="X14" s="31" t="str">
        <f>'Mineral Use Compiled'!B14</f>
        <v>Stone; Stone (dimension)</v>
      </c>
      <c r="Y14" s="31" t="s">
        <v>1379</v>
      </c>
      <c r="Z14" s="171" t="s">
        <v>1055</v>
      </c>
    </row>
    <row r="15" spans="1:26" x14ac:dyDescent="0.2">
      <c r="A15" s="12"/>
      <c r="B15" s="31" t="str">
        <f>'Mineral Use Compiled'!L15</f>
        <v>Beryllium</v>
      </c>
      <c r="C15" s="31">
        <f>'Mineral Use Compiled'!M15</f>
        <v>7440417</v>
      </c>
      <c r="D15" s="31" t="str">
        <f>'Mineral Use Compiled'!N15</f>
        <v>resource</v>
      </c>
      <c r="E15" s="31" t="str">
        <f>'Mineral Use Compiled'!O15</f>
        <v>in ground</v>
      </c>
      <c r="F15" s="31" t="str">
        <f>'Mineral Use Compiled'!P15</f>
        <v>b4da1495-2556-46e0-a4d4-a8c9cc75014e</v>
      </c>
      <c r="G15" s="116" t="s">
        <v>128</v>
      </c>
      <c r="H15" s="31" t="str">
        <f>'Mineral Use Compiled'!Q15</f>
        <v>Iron, gold, silver, and other metal ore mining</v>
      </c>
      <c r="I15" s="31" t="str">
        <f>'Mineral Use Compiled'!R15</f>
        <v>2122A0</v>
      </c>
      <c r="J15" s="31" t="s">
        <v>128</v>
      </c>
      <c r="K15" s="157">
        <f>'Mineral Use Compiled'!I15/(1000000*INDEX('Sector Output'!$I$6:$I$394,MATCH("_"&amp;I15,'Sector Output'!$D$6:$D$394,0)))</f>
        <v>1.1267399061842986E-5</v>
      </c>
      <c r="L15" s="167" t="str">
        <f>'Mineral Use Compiled'!K15</f>
        <v>kg</v>
      </c>
      <c r="M15" s="31"/>
      <c r="N15" s="54"/>
      <c r="O15" s="31"/>
      <c r="P15" s="31"/>
      <c r="Q15" s="31"/>
      <c r="R15" s="75">
        <v>1</v>
      </c>
      <c r="S15" s="75">
        <v>1</v>
      </c>
      <c r="T15" s="75">
        <v>1</v>
      </c>
      <c r="U15" s="75">
        <v>1</v>
      </c>
      <c r="V15" s="75">
        <v>1</v>
      </c>
      <c r="W15" s="31">
        <f>'Mineral Use Compiled'!C15</f>
        <v>2014</v>
      </c>
      <c r="X15" s="31" t="str">
        <f>'Mineral Use Compiled'!B15</f>
        <v>Beryllium; mine shipments</v>
      </c>
      <c r="Y15" s="31" t="s">
        <v>1379</v>
      </c>
      <c r="Z15" s="171" t="s">
        <v>1055</v>
      </c>
    </row>
    <row r="16" spans="1:26" x14ac:dyDescent="0.2">
      <c r="A16" s="12"/>
      <c r="B16" s="31" t="str">
        <f>'Mineral Use Compiled'!L16</f>
        <v>Cobalt</v>
      </c>
      <c r="C16" s="31">
        <f>'Mineral Use Compiled'!M16</f>
        <v>7440484</v>
      </c>
      <c r="D16" s="31" t="str">
        <f>'Mineral Use Compiled'!N16</f>
        <v>resource</v>
      </c>
      <c r="E16" s="31" t="str">
        <f>'Mineral Use Compiled'!O16</f>
        <v>in ground</v>
      </c>
      <c r="F16" s="31" t="str">
        <f>'Mineral Use Compiled'!P16</f>
        <v>0bd9a952-58ff-42d9-9e02-2d76dff6d120</v>
      </c>
      <c r="G16" s="116" t="s">
        <v>128</v>
      </c>
      <c r="H16" s="31" t="str">
        <f>'Mineral Use Compiled'!Q16</f>
        <v>Iron, gold, silver, and other metal ore mining</v>
      </c>
      <c r="I16" s="31" t="str">
        <f>'Mineral Use Compiled'!R16</f>
        <v>2122A0</v>
      </c>
      <c r="J16" s="31" t="s">
        <v>128</v>
      </c>
      <c r="K16" s="157">
        <f>'Mineral Use Compiled'!I16/(1000000*INDEX('Sector Output'!$I$6:$I$394,MATCH("_"&amp;I16,'Sector Output'!$D$6:$D$394,0)))</f>
        <v>5.6336995309214928E-6</v>
      </c>
      <c r="L16" s="167" t="str">
        <f>'Mineral Use Compiled'!K16</f>
        <v>kg</v>
      </c>
      <c r="M16" s="31"/>
      <c r="N16" s="54"/>
      <c r="O16" s="31"/>
      <c r="P16" s="31"/>
      <c r="Q16" s="31"/>
      <c r="R16" s="75">
        <v>1</v>
      </c>
      <c r="S16" s="75">
        <v>1</v>
      </c>
      <c r="T16" s="75">
        <v>1</v>
      </c>
      <c r="U16" s="75">
        <v>1</v>
      </c>
      <c r="V16" s="75">
        <v>1</v>
      </c>
      <c r="W16" s="31">
        <f>'Mineral Use Compiled'!C16</f>
        <v>2014</v>
      </c>
      <c r="X16" s="31" t="str">
        <f>'Mineral Use Compiled'!B16</f>
        <v>Cobalt; cobalt content</v>
      </c>
      <c r="Y16" s="31" t="s">
        <v>1379</v>
      </c>
      <c r="Z16" s="171" t="s">
        <v>1055</v>
      </c>
    </row>
    <row r="17" spans="1:26" x14ac:dyDescent="0.2">
      <c r="A17" s="12"/>
      <c r="B17" s="31" t="str">
        <f>'Mineral Use Compiled'!L17</f>
        <v>Gold</v>
      </c>
      <c r="C17" s="31">
        <f>'Mineral Use Compiled'!M17</f>
        <v>7440575</v>
      </c>
      <c r="D17" s="31" t="str">
        <f>'Mineral Use Compiled'!N17</f>
        <v>resource</v>
      </c>
      <c r="E17" s="31" t="str">
        <f>'Mineral Use Compiled'!O17</f>
        <v>in ground</v>
      </c>
      <c r="F17" s="31" t="str">
        <f>'Mineral Use Compiled'!P17</f>
        <v>fe0acd60-3ddc-11dd-a2bf-0050c2490048</v>
      </c>
      <c r="G17" s="116" t="s">
        <v>128</v>
      </c>
      <c r="H17" s="31" t="str">
        <f>'Mineral Use Compiled'!Q17</f>
        <v>Iron, gold, silver, and other metal ore mining</v>
      </c>
      <c r="I17" s="31" t="str">
        <f>'Mineral Use Compiled'!R17</f>
        <v>2122A0</v>
      </c>
      <c r="J17" s="31" t="s">
        <v>128</v>
      </c>
      <c r="K17" s="157">
        <f>'Mineral Use Compiled'!I17/(1000000*INDEX('Sector Output'!$I$6:$I$394,MATCH("_"&amp;I17,'Sector Output'!$D$6:$D$394,0)))</f>
        <v>9.9059216752036253E-6</v>
      </c>
      <c r="L17" s="167" t="str">
        <f>'Mineral Use Compiled'!K17</f>
        <v>kg</v>
      </c>
      <c r="M17" s="31"/>
      <c r="N17" s="54"/>
      <c r="O17" s="31"/>
      <c r="P17" s="31"/>
      <c r="Q17" s="31"/>
      <c r="R17" s="75">
        <v>1</v>
      </c>
      <c r="S17" s="75">
        <v>1</v>
      </c>
      <c r="T17" s="75">
        <v>1</v>
      </c>
      <c r="U17" s="75">
        <v>1</v>
      </c>
      <c r="V17" s="75">
        <v>1</v>
      </c>
      <c r="W17" s="31">
        <f>'Mineral Use Compiled'!C17</f>
        <v>2014</v>
      </c>
      <c r="X17" s="31" t="str">
        <f>'Mineral Use Compiled'!B17</f>
        <v>Gold; mine</v>
      </c>
      <c r="Y17" s="31" t="s">
        <v>1379</v>
      </c>
      <c r="Z17" s="171" t="s">
        <v>1055</v>
      </c>
    </row>
    <row r="18" spans="1:26" x14ac:dyDescent="0.2">
      <c r="A18" s="12"/>
      <c r="B18" s="31" t="str">
        <f>'Mineral Use Compiled'!L18</f>
        <v>Iron</v>
      </c>
      <c r="C18" s="31">
        <f>'Mineral Use Compiled'!M18</f>
        <v>7439896</v>
      </c>
      <c r="D18" s="31" t="str">
        <f>'Mineral Use Compiled'!N18</f>
        <v>resource</v>
      </c>
      <c r="E18" s="31" t="str">
        <f>'Mineral Use Compiled'!O18</f>
        <v>in ground</v>
      </c>
      <c r="F18" s="31" t="str">
        <f>'Mineral Use Compiled'!P18</f>
        <v>08a91e70-3ddc-11dd-959a-0050c2490048</v>
      </c>
      <c r="G18" s="116" t="s">
        <v>128</v>
      </c>
      <c r="H18" s="31" t="str">
        <f>'Mineral Use Compiled'!Q18</f>
        <v>Iron, gold, silver, and other metal ore mining</v>
      </c>
      <c r="I18" s="31" t="str">
        <f>'Mineral Use Compiled'!R18</f>
        <v>2122A0</v>
      </c>
      <c r="J18" s="31" t="s">
        <v>128</v>
      </c>
      <c r="K18" s="157">
        <f>'Mineral Use Compiled'!I18/(1000000*INDEX('Sector Output'!$I$6:$I$394,MATCH("_"&amp;I18,'Sector Output'!$D$6:$D$394,0)))</f>
        <v>0.79871979219187694</v>
      </c>
      <c r="L18" s="167" t="str">
        <f>'Mineral Use Compiled'!K18</f>
        <v>kg</v>
      </c>
      <c r="M18" s="31"/>
      <c r="N18" s="54"/>
      <c r="O18" s="31"/>
      <c r="P18" s="31"/>
      <c r="Q18" s="31"/>
      <c r="R18" s="75">
        <v>1</v>
      </c>
      <c r="S18" s="75">
        <v>1</v>
      </c>
      <c r="T18" s="75">
        <v>1</v>
      </c>
      <c r="U18" s="75">
        <v>1</v>
      </c>
      <c r="V18" s="75">
        <v>1</v>
      </c>
      <c r="W18" s="31">
        <f>'Mineral Use Compiled'!C18</f>
        <v>2014</v>
      </c>
      <c r="X18" s="31" t="str">
        <f>'Mineral Use Compiled'!B18</f>
        <v>Iron Ore, US production</v>
      </c>
      <c r="Y18" s="31" t="s">
        <v>1379</v>
      </c>
      <c r="Z18" s="171" t="s">
        <v>1055</v>
      </c>
    </row>
    <row r="19" spans="1:26" x14ac:dyDescent="0.2">
      <c r="A19" s="12"/>
      <c r="B19" s="31" t="str">
        <f>'Mineral Use Compiled'!L19</f>
        <v>Magnesium</v>
      </c>
      <c r="C19" s="31">
        <f>'Mineral Use Compiled'!M19</f>
        <v>7439954</v>
      </c>
      <c r="D19" s="31" t="str">
        <f>'Mineral Use Compiled'!N19</f>
        <v>resource</v>
      </c>
      <c r="E19" s="31" t="str">
        <f>'Mineral Use Compiled'!O19</f>
        <v>in ground</v>
      </c>
      <c r="F19" s="31" t="str">
        <f>'Mineral Use Compiled'!P19</f>
        <v>fe0acd60-3ddc-11dd-aac3-0050c2490048</v>
      </c>
      <c r="G19" s="116" t="s">
        <v>128</v>
      </c>
      <c r="H19" s="31" t="str">
        <f>'Mineral Use Compiled'!Q19</f>
        <v>Iron, gold, silver, and other metal ore mining</v>
      </c>
      <c r="I19" s="31" t="str">
        <f>'Mineral Use Compiled'!R19</f>
        <v>2122A0</v>
      </c>
      <c r="J19" s="31" t="s">
        <v>128</v>
      </c>
      <c r="K19" s="157">
        <f>'Mineral Use Compiled'!I19/(1000000*INDEX('Sector Output'!$I$6:$I$394,MATCH("_"&amp;I19,'Sector Output'!$D$6:$D$394,0)))</f>
        <v>1.3520878874211583E-2</v>
      </c>
      <c r="L19" s="167" t="str">
        <f>'Mineral Use Compiled'!K19</f>
        <v>kg</v>
      </c>
      <c r="M19" s="31"/>
      <c r="N19" s="54"/>
      <c r="O19" s="31"/>
      <c r="P19" s="31"/>
      <c r="Q19" s="31"/>
      <c r="R19" s="75">
        <v>1</v>
      </c>
      <c r="S19" s="75">
        <v>1</v>
      </c>
      <c r="T19" s="75">
        <v>1</v>
      </c>
      <c r="U19" s="75">
        <v>1</v>
      </c>
      <c r="V19" s="75">
        <v>1</v>
      </c>
      <c r="W19" s="31">
        <f>'Mineral Use Compiled'!C19</f>
        <v>2014</v>
      </c>
      <c r="X19" s="31" t="str">
        <f>'Mineral Use Compiled'!B19</f>
        <v>Magnesium; magnesium compounds</v>
      </c>
      <c r="Y19" s="31" t="s">
        <v>1379</v>
      </c>
      <c r="Z19" s="171" t="s">
        <v>1055</v>
      </c>
    </row>
    <row r="20" spans="1:26" x14ac:dyDescent="0.2">
      <c r="A20" s="12"/>
      <c r="B20" s="31" t="str">
        <f>'Mineral Use Compiled'!L20</f>
        <v>Molybdenum</v>
      </c>
      <c r="C20" s="31">
        <f>'Mineral Use Compiled'!M20</f>
        <v>7439987</v>
      </c>
      <c r="D20" s="31" t="str">
        <f>'Mineral Use Compiled'!N20</f>
        <v>resource</v>
      </c>
      <c r="E20" s="31" t="str">
        <f>'Mineral Use Compiled'!O20</f>
        <v>in ground</v>
      </c>
      <c r="F20" s="31" t="str">
        <f>'Mineral Use Compiled'!P20</f>
        <v>fe0acd60-3ddc-11dd-a2be-0050c2490048</v>
      </c>
      <c r="G20" s="116" t="s">
        <v>128</v>
      </c>
      <c r="H20" s="31" t="str">
        <f>'Mineral Use Compiled'!Q20</f>
        <v>Iron, gold, silver, and other metal ore mining</v>
      </c>
      <c r="I20" s="31" t="str">
        <f>'Mineral Use Compiled'!R20</f>
        <v>2122A0</v>
      </c>
      <c r="J20" s="31" t="s">
        <v>128</v>
      </c>
      <c r="K20" s="157">
        <f>'Mineral Use Compiled'!I20/(1000000*INDEX('Sector Output'!$I$6:$I$394,MATCH("_"&amp;I20,'Sector Output'!$D$6:$D$394,0)))</f>
        <v>3.2018192334070484E-4</v>
      </c>
      <c r="L20" s="167" t="str">
        <f>'Mineral Use Compiled'!K20</f>
        <v>kg</v>
      </c>
      <c r="M20" s="31"/>
      <c r="N20" s="54"/>
      <c r="O20" s="31"/>
      <c r="P20" s="31"/>
      <c r="Q20" s="31"/>
      <c r="R20" s="75">
        <v>1</v>
      </c>
      <c r="S20" s="75">
        <v>1</v>
      </c>
      <c r="T20" s="75">
        <v>1</v>
      </c>
      <c r="U20" s="75">
        <v>1</v>
      </c>
      <c r="V20" s="75">
        <v>1</v>
      </c>
      <c r="W20" s="31">
        <f>'Mineral Use Compiled'!C20</f>
        <v>2014</v>
      </c>
      <c r="X20" s="31" t="str">
        <f>'Mineral Use Compiled'!B20</f>
        <v>Molybdenum; mine</v>
      </c>
      <c r="Y20" s="31" t="s">
        <v>1379</v>
      </c>
      <c r="Z20" s="171" t="s">
        <v>1055</v>
      </c>
    </row>
    <row r="21" spans="1:26" x14ac:dyDescent="0.2">
      <c r="A21" s="12"/>
      <c r="B21" s="31" t="str">
        <f>'Mineral Use Compiled'!L21</f>
        <v>Palladium</v>
      </c>
      <c r="C21" s="31">
        <f>'Mineral Use Compiled'!M21</f>
        <v>7440053</v>
      </c>
      <c r="D21" s="31" t="str">
        <f>'Mineral Use Compiled'!N21</f>
        <v>resource</v>
      </c>
      <c r="E21" s="31" t="str">
        <f>'Mineral Use Compiled'!O21</f>
        <v>in ground</v>
      </c>
      <c r="F21" s="31" t="str">
        <f>'Mineral Use Compiled'!P21</f>
        <v>e2fb2bc2-6555-11dd-ad8b-0800200c9a66</v>
      </c>
      <c r="G21" s="116" t="s">
        <v>128</v>
      </c>
      <c r="H21" s="31" t="str">
        <f>'Mineral Use Compiled'!Q21</f>
        <v>Iron, gold, silver, and other metal ore mining</v>
      </c>
      <c r="I21" s="31" t="str">
        <f>'Mineral Use Compiled'!R21</f>
        <v>2122A0</v>
      </c>
      <c r="J21" s="31" t="s">
        <v>128</v>
      </c>
      <c r="K21" s="157">
        <f>'Mineral Use Compiled'!I21/(1000000*INDEX('Sector Output'!$I$6:$I$394,MATCH("_"&amp;I21,'Sector Output'!$D$6:$D$394,0)))</f>
        <v>5.7275945231035173E-7</v>
      </c>
      <c r="L21" s="167" t="str">
        <f>'Mineral Use Compiled'!K21</f>
        <v>kg</v>
      </c>
      <c r="M21" s="31"/>
      <c r="N21" s="54"/>
      <c r="O21" s="31"/>
      <c r="P21" s="31"/>
      <c r="Q21" s="31"/>
      <c r="R21" s="75">
        <v>1</v>
      </c>
      <c r="S21" s="75">
        <v>1</v>
      </c>
      <c r="T21" s="75">
        <v>1</v>
      </c>
      <c r="U21" s="75">
        <v>1</v>
      </c>
      <c r="V21" s="75">
        <v>1</v>
      </c>
      <c r="W21" s="31">
        <f>'Mineral Use Compiled'!C21</f>
        <v>2014</v>
      </c>
      <c r="X21" s="31" t="str">
        <f>'Mineral Use Compiled'!B21</f>
        <v>Platinum group metals; palladium</v>
      </c>
      <c r="Y21" s="31" t="s">
        <v>1379</v>
      </c>
      <c r="Z21" s="171" t="s">
        <v>1055</v>
      </c>
    </row>
    <row r="22" spans="1:26" x14ac:dyDescent="0.2">
      <c r="A22" s="33"/>
      <c r="B22" s="31" t="str">
        <f>'Mineral Use Compiled'!L22</f>
        <v>Platinum</v>
      </c>
      <c r="C22" s="31">
        <f>'Mineral Use Compiled'!M22</f>
        <v>7440064</v>
      </c>
      <c r="D22" s="31" t="str">
        <f>'Mineral Use Compiled'!N22</f>
        <v>resource</v>
      </c>
      <c r="E22" s="31" t="str">
        <f>'Mineral Use Compiled'!O22</f>
        <v>in ground</v>
      </c>
      <c r="F22" s="31" t="str">
        <f>'Mineral Use Compiled'!P22</f>
        <v>041fab30-6556-11dd-ad8b-0800200c9a66</v>
      </c>
      <c r="G22" s="116" t="s">
        <v>128</v>
      </c>
      <c r="H22" s="31" t="str">
        <f>'Mineral Use Compiled'!Q22</f>
        <v>Iron, gold, silver, and other metal ore mining</v>
      </c>
      <c r="I22" s="31" t="str">
        <f>'Mineral Use Compiled'!R22</f>
        <v>2122A0</v>
      </c>
      <c r="J22" s="31" t="s">
        <v>128</v>
      </c>
      <c r="K22" s="157">
        <f>'Mineral Use Compiled'!I22/(1000000*INDEX('Sector Output'!$I$6:$I$394,MATCH("_"&amp;I22,'Sector Output'!$D$6:$D$394,0)))</f>
        <v>1.713583607321954E-7</v>
      </c>
      <c r="L22" s="167" t="str">
        <f>'Mineral Use Compiled'!K22</f>
        <v>kg</v>
      </c>
      <c r="M22" s="31"/>
      <c r="N22" s="54"/>
      <c r="O22" s="31"/>
      <c r="P22" s="31"/>
      <c r="Q22" s="31"/>
      <c r="R22" s="75">
        <v>1</v>
      </c>
      <c r="S22" s="75">
        <v>1</v>
      </c>
      <c r="T22" s="75">
        <v>1</v>
      </c>
      <c r="U22" s="75">
        <v>1</v>
      </c>
      <c r="V22" s="75">
        <v>1</v>
      </c>
      <c r="W22" s="31">
        <f>'Mineral Use Compiled'!C22</f>
        <v>2014</v>
      </c>
      <c r="X22" s="31" t="str">
        <f>'Mineral Use Compiled'!B22</f>
        <v>Platinum group metals; platinum</v>
      </c>
      <c r="Y22" s="31" t="s">
        <v>1379</v>
      </c>
      <c r="Z22" s="171" t="s">
        <v>1055</v>
      </c>
    </row>
    <row r="23" spans="1:26" x14ac:dyDescent="0.2">
      <c r="B23" s="31" t="str">
        <f>'Mineral Use Compiled'!L23</f>
        <v>Cerium</v>
      </c>
      <c r="C23" s="31">
        <f>'Mineral Use Compiled'!M23</f>
        <v>7440451</v>
      </c>
      <c r="D23" s="31" t="str">
        <f>'Mineral Use Compiled'!N23</f>
        <v>resource</v>
      </c>
      <c r="E23" s="31" t="str">
        <f>'Mineral Use Compiled'!O23</f>
        <v>in ground</v>
      </c>
      <c r="F23" s="31" t="str">
        <f>'Mineral Use Compiled'!P23</f>
        <v>bdb1d022-b426-48ac-853f-5ae6e5786873</v>
      </c>
      <c r="G23" s="116" t="s">
        <v>128</v>
      </c>
      <c r="H23" s="31" t="str">
        <f>'Mineral Use Compiled'!Q23</f>
        <v>Iron, gold, silver, and other metal ore mining</v>
      </c>
      <c r="I23" s="31" t="str">
        <f>'Mineral Use Compiled'!R23</f>
        <v>2122A0</v>
      </c>
      <c r="J23" s="31" t="s">
        <v>128</v>
      </c>
      <c r="K23" s="157">
        <f>'Mineral Use Compiled'!I23/(1000000*INDEX('Sector Output'!$I$6:$I$394,MATCH("_"&amp;I23,'Sector Output'!$D$6:$D$394,0)))</f>
        <v>2.0638384936308096E-4</v>
      </c>
      <c r="L23" s="167" t="str">
        <f>'Mineral Use Compiled'!K23</f>
        <v>kg</v>
      </c>
      <c r="M23" s="31"/>
      <c r="N23" s="54"/>
      <c r="O23" s="31"/>
      <c r="P23" s="31"/>
      <c r="Q23" s="31"/>
      <c r="R23" s="75">
        <v>1</v>
      </c>
      <c r="S23" s="75">
        <v>1</v>
      </c>
      <c r="T23" s="75">
        <v>1</v>
      </c>
      <c r="U23" s="75">
        <v>1</v>
      </c>
      <c r="V23" s="75">
        <v>1</v>
      </c>
      <c r="W23" s="31">
        <f>'Mineral Use Compiled'!C23</f>
        <v>2014</v>
      </c>
      <c r="X23" s="31" t="str">
        <f>'Mineral Use Compiled'!B23</f>
        <v>Rare Earths; bastnasite concentrates</v>
      </c>
      <c r="Y23" s="31" t="s">
        <v>1379</v>
      </c>
      <c r="Z23" s="171" t="s">
        <v>1055</v>
      </c>
    </row>
    <row r="24" spans="1:26" x14ac:dyDescent="0.2">
      <c r="B24" s="31" t="str">
        <f>'Mineral Use Compiled'!L24</f>
        <v>Rhenium, in crude ore</v>
      </c>
      <c r="C24" s="31">
        <f>'Mineral Use Compiled'!M24</f>
        <v>7440155</v>
      </c>
      <c r="D24" s="31" t="str">
        <f>'Mineral Use Compiled'!N24</f>
        <v>resource</v>
      </c>
      <c r="E24" s="31" t="str">
        <f>'Mineral Use Compiled'!O24</f>
        <v>in ground</v>
      </c>
      <c r="F24" s="31" t="str">
        <f>'Mineral Use Compiled'!P24</f>
        <v>a3930b4d-74da-4489-9a50-d175c25d4fe8</v>
      </c>
      <c r="G24" s="116" t="s">
        <v>128</v>
      </c>
      <c r="H24" s="31" t="str">
        <f>'Mineral Use Compiled'!Q24</f>
        <v>Iron, gold, silver, and other metal ore mining</v>
      </c>
      <c r="I24" s="31" t="str">
        <f>'Mineral Use Compiled'!R24</f>
        <v>2122A0</v>
      </c>
      <c r="J24" s="31" t="s">
        <v>128</v>
      </c>
      <c r="K24" s="157">
        <f>'Mineral Use Compiled'!I24/(1000000*INDEX('Sector Output'!$I$6:$I$394,MATCH("_"&amp;I24,'Sector Output'!$D$6:$D$394,0)))</f>
        <v>3.9905371677360572E-7</v>
      </c>
      <c r="L24" s="167" t="str">
        <f>'Mineral Use Compiled'!K24</f>
        <v>kg</v>
      </c>
      <c r="M24" s="31"/>
      <c r="N24" s="54"/>
      <c r="O24" s="31"/>
      <c r="P24" s="31"/>
      <c r="Q24" s="31"/>
      <c r="R24" s="75">
        <v>1</v>
      </c>
      <c r="S24" s="75">
        <v>1</v>
      </c>
      <c r="T24" s="75">
        <v>1</v>
      </c>
      <c r="U24" s="75">
        <v>1</v>
      </c>
      <c r="V24" s="75">
        <v>1</v>
      </c>
      <c r="W24" s="31">
        <f>'Mineral Use Compiled'!C24</f>
        <v>2014</v>
      </c>
      <c r="X24" s="31" t="str">
        <f>'Mineral Use Compiled'!B24</f>
        <v>Rhenium; rhenium</v>
      </c>
      <c r="Y24" s="31" t="s">
        <v>1379</v>
      </c>
      <c r="Z24" s="171" t="s">
        <v>1055</v>
      </c>
    </row>
    <row r="25" spans="1:26" x14ac:dyDescent="0.2">
      <c r="B25" s="31" t="str">
        <f>'Mineral Use Compiled'!L25</f>
        <v>Silver</v>
      </c>
      <c r="C25" s="31">
        <f>'Mineral Use Compiled'!M25</f>
        <v>7440224</v>
      </c>
      <c r="D25" s="31" t="str">
        <f>'Mineral Use Compiled'!N25</f>
        <v>resource</v>
      </c>
      <c r="E25" s="31" t="str">
        <f>'Mineral Use Compiled'!O25</f>
        <v>in ground</v>
      </c>
      <c r="F25" s="31" t="str">
        <f>'Mineral Use Compiled'!P25</f>
        <v>172ab2d8-6556-11dd-ad8b-0800200c9a66</v>
      </c>
      <c r="G25" s="116" t="s">
        <v>128</v>
      </c>
      <c r="H25" s="31" t="str">
        <f>'Mineral Use Compiled'!Q25</f>
        <v>Iron, gold, silver, and other metal ore mining</v>
      </c>
      <c r="I25" s="31" t="str">
        <f>'Mineral Use Compiled'!R25</f>
        <v>2122A0</v>
      </c>
      <c r="J25" s="31" t="s">
        <v>128</v>
      </c>
      <c r="K25" s="157">
        <f>'Mineral Use Compiled'!I25/(1000000*INDEX('Sector Output'!$I$6:$I$394,MATCH("_"&amp;I25,'Sector Output'!$D$6:$D$394,0)))</f>
        <v>5.5398045387394683E-5</v>
      </c>
      <c r="L25" s="167" t="str">
        <f>'Mineral Use Compiled'!K25</f>
        <v>kg</v>
      </c>
      <c r="M25" s="31"/>
      <c r="N25" s="54"/>
      <c r="O25" s="31"/>
      <c r="P25" s="31"/>
      <c r="Q25" s="31"/>
      <c r="R25" s="75">
        <v>1</v>
      </c>
      <c r="S25" s="75">
        <v>1</v>
      </c>
      <c r="T25" s="75">
        <v>1</v>
      </c>
      <c r="U25" s="75">
        <v>1</v>
      </c>
      <c r="V25" s="75">
        <v>1</v>
      </c>
      <c r="W25" s="31">
        <f>'Mineral Use Compiled'!C25</f>
        <v>2014</v>
      </c>
      <c r="X25" s="31" t="str">
        <f>'Mineral Use Compiled'!B25</f>
        <v>Silver; mine</v>
      </c>
      <c r="Y25" s="31" t="s">
        <v>1379</v>
      </c>
      <c r="Z25" s="171" t="s">
        <v>1055</v>
      </c>
    </row>
    <row r="26" spans="1:26" x14ac:dyDescent="0.2">
      <c r="B26" s="31" t="str">
        <f>'Mineral Use Compiled'!L26</f>
        <v>Titanium</v>
      </c>
      <c r="C26" s="31">
        <f>'Mineral Use Compiled'!M26</f>
        <v>7440326</v>
      </c>
      <c r="D26" s="31" t="str">
        <f>'Mineral Use Compiled'!N26</f>
        <v>resource</v>
      </c>
      <c r="E26" s="31" t="str">
        <f>'Mineral Use Compiled'!O26</f>
        <v>in ground</v>
      </c>
      <c r="F26" s="31" t="str">
        <f>'Mineral Use Compiled'!P26</f>
        <v>2906898f-6556-11dd-ad8b-0800200c9a66</v>
      </c>
      <c r="G26" s="116" t="s">
        <v>128</v>
      </c>
      <c r="H26" s="31" t="str">
        <f>'Mineral Use Compiled'!Q26</f>
        <v>Iron, gold, silver, and other metal ore mining</v>
      </c>
      <c r="I26" s="31" t="str">
        <f>'Mineral Use Compiled'!R26</f>
        <v>2122A0</v>
      </c>
      <c r="J26" s="31" t="s">
        <v>128</v>
      </c>
      <c r="K26" s="157">
        <f>'Mineral Use Compiled'!I26/(1000000*INDEX('Sector Output'!$I$6:$I$394,MATCH("_"&amp;I26,'Sector Output'!$D$6:$D$394,0)))</f>
        <v>2.813764834745902E-3</v>
      </c>
      <c r="L26" s="167" t="str">
        <f>'Mineral Use Compiled'!K26</f>
        <v>kg</v>
      </c>
      <c r="M26" s="31"/>
      <c r="N26" s="54"/>
      <c r="O26" s="31"/>
      <c r="P26" s="31"/>
      <c r="Q26" s="31"/>
      <c r="R26" s="75">
        <v>1</v>
      </c>
      <c r="S26" s="75">
        <v>1</v>
      </c>
      <c r="T26" s="75">
        <v>1</v>
      </c>
      <c r="U26" s="75">
        <v>1</v>
      </c>
      <c r="V26" s="75">
        <v>1</v>
      </c>
      <c r="W26" s="31">
        <f>'Mineral Use Compiled'!C26</f>
        <v>2014</v>
      </c>
      <c r="X26" s="31" t="str">
        <f>'Mineral Use Compiled'!B26</f>
        <v>Titanium and Titanium Dioxide; mineral concentrate</v>
      </c>
      <c r="Y26" s="31" t="s">
        <v>1379</v>
      </c>
      <c r="Z26" s="171" t="s">
        <v>1055</v>
      </c>
    </row>
    <row r="27" spans="1:26" x14ac:dyDescent="0.2">
      <c r="B27" s="31" t="str">
        <f>'Mineral Use Compiled'!L27</f>
        <v>Zirconium</v>
      </c>
      <c r="C27" s="31">
        <f>'Mineral Use Compiled'!M27</f>
        <v>7440677</v>
      </c>
      <c r="D27" s="31" t="str">
        <f>'Mineral Use Compiled'!N27</f>
        <v>resource</v>
      </c>
      <c r="E27" s="31" t="str">
        <f>'Mineral Use Compiled'!O27</f>
        <v>in ground</v>
      </c>
      <c r="F27" s="31" t="str">
        <f>'Mineral Use Compiled'!P27</f>
        <v>76bcc22f-224c-40a4-9b22-9621467498cf</v>
      </c>
      <c r="G27" s="116" t="s">
        <v>128</v>
      </c>
      <c r="H27" s="31" t="str">
        <f>'Mineral Use Compiled'!Q27</f>
        <v>Iron, gold, silver, and other metal ore mining</v>
      </c>
      <c r="I27" s="31" t="str">
        <f>'Mineral Use Compiled'!R27</f>
        <v>2122A0</v>
      </c>
      <c r="J27" s="31" t="s">
        <v>128</v>
      </c>
      <c r="K27" s="157">
        <f>'Mineral Use Compiled'!I27/(1000000*INDEX('Sector Output'!$I$6:$I$394,MATCH("_"&amp;I27,'Sector Output'!$D$6:$D$394,0)))</f>
        <v>2.0853632850770403E-3</v>
      </c>
      <c r="L27" s="167" t="str">
        <f>'Mineral Use Compiled'!K27</f>
        <v>kg</v>
      </c>
      <c r="M27" s="31"/>
      <c r="N27" s="54"/>
      <c r="O27" s="31"/>
      <c r="P27" s="31"/>
      <c r="Q27" s="31"/>
      <c r="R27" s="75">
        <v>1</v>
      </c>
      <c r="S27" s="75">
        <v>1</v>
      </c>
      <c r="T27" s="75">
        <v>1</v>
      </c>
      <c r="U27" s="75">
        <v>1</v>
      </c>
      <c r="V27" s="75">
        <v>1</v>
      </c>
      <c r="W27" s="31">
        <f>'Mineral Use Compiled'!C27</f>
        <v>2014</v>
      </c>
      <c r="X27" s="31" t="str">
        <f>'Mineral Use Compiled'!B27</f>
        <v>Zirconium and Hafnium; zirconium, ores and concentrates</v>
      </c>
      <c r="Y27" s="31" t="s">
        <v>1379</v>
      </c>
      <c r="Z27" s="171" t="s">
        <v>1055</v>
      </c>
    </row>
    <row r="28" spans="1:26" x14ac:dyDescent="0.2">
      <c r="B28" s="31" t="str">
        <f>'Mineral Use Compiled'!L28</f>
        <v>Barite</v>
      </c>
      <c r="C28" s="31">
        <f>'Mineral Use Compiled'!M28</f>
        <v>7727437</v>
      </c>
      <c r="D28" s="31" t="str">
        <f>'Mineral Use Compiled'!N28</f>
        <v>resource</v>
      </c>
      <c r="E28" s="31" t="str">
        <f>'Mineral Use Compiled'!O28</f>
        <v>in ground</v>
      </c>
      <c r="F28" s="31" t="str">
        <f>'Mineral Use Compiled'!P28</f>
        <v>08a91e70-3ddc-11dd-97f9-0050c2490048</v>
      </c>
      <c r="G28" s="116" t="s">
        <v>128</v>
      </c>
      <c r="H28" s="31" t="str">
        <f>'Mineral Use Compiled'!Q28</f>
        <v>Other nonmetallic mineral mining and quarrying</v>
      </c>
      <c r="I28" s="31" t="str">
        <f>'Mineral Use Compiled'!R28</f>
        <v>2123A0</v>
      </c>
      <c r="J28" s="31" t="s">
        <v>128</v>
      </c>
      <c r="K28" s="157">
        <f>'Mineral Use Compiled'!I28/(1000000*INDEX('Sector Output'!$I$6:$I$394,MATCH("_"&amp;I28,'Sector Output'!$D$6:$D$394,0)))</f>
        <v>2.7545234667357584E-2</v>
      </c>
      <c r="L28" s="167" t="str">
        <f>'Mineral Use Compiled'!K28</f>
        <v>kg</v>
      </c>
      <c r="M28" s="31"/>
      <c r="N28" s="54"/>
      <c r="O28" s="31"/>
      <c r="P28" s="31"/>
      <c r="Q28" s="31"/>
      <c r="R28" s="75">
        <v>1</v>
      </c>
      <c r="S28" s="75">
        <v>1</v>
      </c>
      <c r="T28" s="75">
        <v>1</v>
      </c>
      <c r="U28" s="75">
        <v>1</v>
      </c>
      <c r="V28" s="75">
        <v>1</v>
      </c>
      <c r="W28" s="31">
        <f>'Mineral Use Compiled'!C28</f>
        <v>2014</v>
      </c>
      <c r="X28" s="31" t="str">
        <f>'Mineral Use Compiled'!B28</f>
        <v>Barite; sold or used, mine</v>
      </c>
      <c r="Y28" s="31" t="s">
        <v>1379</v>
      </c>
      <c r="Z28" s="171" t="s">
        <v>1055</v>
      </c>
    </row>
    <row r="29" spans="1:26" x14ac:dyDescent="0.2">
      <c r="B29" s="31" t="str">
        <f>'Mineral Use Compiled'!L29</f>
        <v>Boron</v>
      </c>
      <c r="C29" s="31">
        <f>'Mineral Use Compiled'!M29</f>
        <v>7440428</v>
      </c>
      <c r="D29" s="31" t="str">
        <f>'Mineral Use Compiled'!N29</f>
        <v>resource</v>
      </c>
      <c r="E29" s="31" t="str">
        <f>'Mineral Use Compiled'!O29</f>
        <v>in ground</v>
      </c>
      <c r="F29" s="31" t="str">
        <f>'Mineral Use Compiled'!P29</f>
        <v>094ded20-e873-4338-8d81-b570a1d65acc</v>
      </c>
      <c r="G29" s="116" t="s">
        <v>128</v>
      </c>
      <c r="H29" s="31" t="str">
        <f>'Mineral Use Compiled'!Q29</f>
        <v>Other nonmetallic mineral mining and quarrying</v>
      </c>
      <c r="I29" s="31" t="str">
        <f>'Mineral Use Compiled'!R29</f>
        <v>2123A0</v>
      </c>
      <c r="J29" s="31" t="s">
        <v>128</v>
      </c>
      <c r="K29" s="157">
        <f>'Mineral Use Compiled'!I29/(1000000*INDEX('Sector Output'!$I$6:$I$394,MATCH("_"&amp;I29,'Sector Output'!$D$6:$D$394,0)))</f>
        <v>0.1623077678740226</v>
      </c>
      <c r="L29" s="167" t="str">
        <f>'Mineral Use Compiled'!K29</f>
        <v>kg</v>
      </c>
      <c r="M29" s="31"/>
      <c r="N29" s="54"/>
      <c r="O29" s="31"/>
      <c r="P29" s="31"/>
      <c r="Q29" s="31"/>
      <c r="R29" s="75">
        <v>1</v>
      </c>
      <c r="S29" s="75">
        <v>1</v>
      </c>
      <c r="T29" s="75">
        <v>1</v>
      </c>
      <c r="U29" s="75">
        <v>1</v>
      </c>
      <c r="V29" s="75">
        <v>1</v>
      </c>
      <c r="W29" s="31">
        <f>'Mineral Use Compiled'!C29</f>
        <v>2014</v>
      </c>
      <c r="X29" s="31" t="str">
        <f>'Mineral Use Compiled'!B29</f>
        <v>Boron</v>
      </c>
      <c r="Y29" s="31" t="s">
        <v>1379</v>
      </c>
      <c r="Z29" s="171" t="s">
        <v>1055</v>
      </c>
    </row>
    <row r="30" spans="1:26" x14ac:dyDescent="0.2">
      <c r="B30" s="31" t="str">
        <f>'Mineral Use Compiled'!L30</f>
        <v>Clay, unspecified</v>
      </c>
      <c r="C30" s="31" t="str">
        <f>'Mineral Use Compiled'!M30</f>
        <v/>
      </c>
      <c r="D30" s="31" t="str">
        <f>'Mineral Use Compiled'!N30</f>
        <v>resource</v>
      </c>
      <c r="E30" s="31" t="str">
        <f>'Mineral Use Compiled'!O30</f>
        <v>in ground</v>
      </c>
      <c r="F30" s="31" t="str">
        <f>'Mineral Use Compiled'!P30</f>
        <v>f7519ca9-5ffc-41c3-a33e-806da82cfc0e</v>
      </c>
      <c r="G30" s="116" t="s">
        <v>128</v>
      </c>
      <c r="H30" s="31" t="str">
        <f>'Mineral Use Compiled'!Q30</f>
        <v>Other nonmetallic mineral mining and quarrying</v>
      </c>
      <c r="I30" s="31" t="str">
        <f>'Mineral Use Compiled'!R30</f>
        <v>2123A0</v>
      </c>
      <c r="J30" s="31" t="s">
        <v>128</v>
      </c>
      <c r="K30" s="157">
        <f>'Mineral Use Compiled'!I30/(1000000*INDEX('Sector Output'!$I$6:$I$394,MATCH("_"&amp;I30,'Sector Output'!$D$6:$D$394,0)))</f>
        <v>4.2792747673270459E-2</v>
      </c>
      <c r="L30" s="167" t="str">
        <f>'Mineral Use Compiled'!K30</f>
        <v>kg</v>
      </c>
      <c r="M30" s="31"/>
      <c r="N30" s="54"/>
      <c r="O30" s="31"/>
      <c r="P30" s="31"/>
      <c r="Q30" s="31"/>
      <c r="R30" s="75">
        <v>1</v>
      </c>
      <c r="S30" s="75">
        <v>1</v>
      </c>
      <c r="T30" s="75">
        <v>1</v>
      </c>
      <c r="U30" s="75">
        <v>1</v>
      </c>
      <c r="V30" s="75">
        <v>1</v>
      </c>
      <c r="W30" s="31">
        <f>'Mineral Use Compiled'!C30</f>
        <v>2014</v>
      </c>
      <c r="X30" s="31" t="str">
        <f>'Mineral Use Compiled'!B30</f>
        <v>Clays; Ball clay</v>
      </c>
      <c r="Y30" s="31" t="s">
        <v>1379</v>
      </c>
      <c r="Z30" s="171" t="s">
        <v>1055</v>
      </c>
    </row>
    <row r="31" spans="1:26" x14ac:dyDescent="0.2">
      <c r="B31" s="31" t="str">
        <f>'Mineral Use Compiled'!L31</f>
        <v>Clay, bentonite</v>
      </c>
      <c r="C31" s="31">
        <f>'Mineral Use Compiled'!M31</f>
        <v>1302789</v>
      </c>
      <c r="D31" s="31" t="str">
        <f>'Mineral Use Compiled'!N31</f>
        <v>resource</v>
      </c>
      <c r="E31" s="31" t="str">
        <f>'Mineral Use Compiled'!O31</f>
        <v>in ground</v>
      </c>
      <c r="F31" s="31" t="str">
        <f>'Mineral Use Compiled'!P31</f>
        <v>93806a54-46f5-409c-99c5-4144a1e73b5d</v>
      </c>
      <c r="G31" s="116" t="s">
        <v>128</v>
      </c>
      <c r="H31" s="31" t="str">
        <f>'Mineral Use Compiled'!Q31</f>
        <v>Other nonmetallic mineral mining and quarrying</v>
      </c>
      <c r="I31" s="31" t="str">
        <f>'Mineral Use Compiled'!R31</f>
        <v>2123A0</v>
      </c>
      <c r="J31" s="31" t="s">
        <v>128</v>
      </c>
      <c r="K31" s="157">
        <f>'Mineral Use Compiled'!I31/(1000000*INDEX('Sector Output'!$I$6:$I$394,MATCH("_"&amp;I31,'Sector Output'!$D$6:$D$394,0)))</f>
        <v>0.19942251342883319</v>
      </c>
      <c r="L31" s="167" t="str">
        <f>'Mineral Use Compiled'!K31</f>
        <v>kg</v>
      </c>
      <c r="M31" s="31"/>
      <c r="N31" s="54"/>
      <c r="O31" s="31"/>
      <c r="P31" s="31"/>
      <c r="Q31" s="31"/>
      <c r="R31" s="75">
        <v>1</v>
      </c>
      <c r="S31" s="75">
        <v>1</v>
      </c>
      <c r="T31" s="75">
        <v>1</v>
      </c>
      <c r="U31" s="75">
        <v>1</v>
      </c>
      <c r="V31" s="75">
        <v>1</v>
      </c>
      <c r="W31" s="31">
        <f>'Mineral Use Compiled'!C31</f>
        <v>2014</v>
      </c>
      <c r="X31" s="31" t="str">
        <f>'Mineral Use Compiled'!B31</f>
        <v>Clays; Bentonite</v>
      </c>
      <c r="Y31" s="31" t="s">
        <v>1379</v>
      </c>
      <c r="Z31" s="171" t="s">
        <v>1055</v>
      </c>
    </row>
    <row r="32" spans="1:26" x14ac:dyDescent="0.2">
      <c r="B32" s="31" t="str">
        <f>'Mineral Use Compiled'!L32</f>
        <v>Clay, unspecified</v>
      </c>
      <c r="C32" s="31" t="str">
        <f>'Mineral Use Compiled'!M32</f>
        <v/>
      </c>
      <c r="D32" s="31" t="str">
        <f>'Mineral Use Compiled'!N32</f>
        <v>resource</v>
      </c>
      <c r="E32" s="31" t="str">
        <f>'Mineral Use Compiled'!O32</f>
        <v>in ground</v>
      </c>
      <c r="F32" s="31" t="str">
        <f>'Mineral Use Compiled'!P32</f>
        <v>f7519ca9-5ffc-41c3-a33e-806da82cfc0e</v>
      </c>
      <c r="G32" s="116" t="s">
        <v>128</v>
      </c>
      <c r="H32" s="31" t="str">
        <f>'Mineral Use Compiled'!Q32</f>
        <v>Other nonmetallic mineral mining and quarrying</v>
      </c>
      <c r="I32" s="31" t="str">
        <f>'Mineral Use Compiled'!R32</f>
        <v>2123A0</v>
      </c>
      <c r="J32" s="31" t="s">
        <v>128</v>
      </c>
      <c r="K32" s="157">
        <f>'Mineral Use Compiled'!I32/(1000000*INDEX('Sector Output'!$I$6:$I$394,MATCH("_"&amp;I32,'Sector Output'!$D$6:$D$394,0)))</f>
        <v>0.48193774078634688</v>
      </c>
      <c r="L32" s="167" t="str">
        <f>'Mineral Use Compiled'!K32</f>
        <v>kg</v>
      </c>
      <c r="M32" s="31"/>
      <c r="N32" s="54"/>
      <c r="O32" s="31"/>
      <c r="P32" s="31"/>
      <c r="Q32" s="31"/>
      <c r="R32" s="75">
        <v>1</v>
      </c>
      <c r="S32" s="75">
        <v>1</v>
      </c>
      <c r="T32" s="75">
        <v>1</v>
      </c>
      <c r="U32" s="75">
        <v>1</v>
      </c>
      <c r="V32" s="75">
        <v>1</v>
      </c>
      <c r="W32" s="31">
        <f>'Mineral Use Compiled'!C32</f>
        <v>2014</v>
      </c>
      <c r="X32" s="31" t="str">
        <f>'Mineral Use Compiled'!B32</f>
        <v>Clays; Common clay</v>
      </c>
      <c r="Y32" s="31" t="s">
        <v>1379</v>
      </c>
      <c r="Z32" s="171" t="s">
        <v>1055</v>
      </c>
    </row>
    <row r="33" spans="2:26" x14ac:dyDescent="0.2">
      <c r="B33" s="31" t="str">
        <f>'Mineral Use Compiled'!L33</f>
        <v>Clay, unspecified</v>
      </c>
      <c r="C33" s="31" t="str">
        <f>'Mineral Use Compiled'!M33</f>
        <v/>
      </c>
      <c r="D33" s="31" t="str">
        <f>'Mineral Use Compiled'!N33</f>
        <v>resource</v>
      </c>
      <c r="E33" s="31" t="str">
        <f>'Mineral Use Compiled'!O33</f>
        <v>in ground</v>
      </c>
      <c r="F33" s="31" t="str">
        <f>'Mineral Use Compiled'!P33</f>
        <v>f7519ca9-5ffc-41c3-a33e-806da82cfc0e</v>
      </c>
      <c r="G33" s="116" t="s">
        <v>128</v>
      </c>
      <c r="H33" s="31" t="str">
        <f>'Mineral Use Compiled'!Q33</f>
        <v>Other nonmetallic mineral mining and quarrying</v>
      </c>
      <c r="I33" s="31" t="str">
        <f>'Mineral Use Compiled'!R33</f>
        <v>2123A0</v>
      </c>
      <c r="J33" s="31" t="s">
        <v>128</v>
      </c>
      <c r="K33" s="157">
        <f>'Mineral Use Compiled'!I33/(1000000*INDEX('Sector Output'!$I$6:$I$394,MATCH("_"&amp;I33,'Sector Output'!$D$6:$D$394,0)))</f>
        <v>9.0155594612618337E-3</v>
      </c>
      <c r="L33" s="167" t="str">
        <f>'Mineral Use Compiled'!K33</f>
        <v>kg</v>
      </c>
      <c r="M33" s="31"/>
      <c r="N33" s="54"/>
      <c r="O33" s="31"/>
      <c r="P33" s="31"/>
      <c r="Q33" s="31"/>
      <c r="R33" s="75">
        <v>1</v>
      </c>
      <c r="S33" s="75">
        <v>1</v>
      </c>
      <c r="T33" s="75">
        <v>1</v>
      </c>
      <c r="U33" s="75">
        <v>1</v>
      </c>
      <c r="V33" s="75">
        <v>1</v>
      </c>
      <c r="W33" s="31">
        <f>'Mineral Use Compiled'!C33</f>
        <v>2014</v>
      </c>
      <c r="X33" s="31" t="str">
        <f>'Mineral Use Compiled'!B33</f>
        <v>Clays; Fire clay</v>
      </c>
      <c r="Y33" s="31" t="s">
        <v>1379</v>
      </c>
      <c r="Z33" s="171" t="s">
        <v>1055</v>
      </c>
    </row>
    <row r="34" spans="2:26" x14ac:dyDescent="0.2">
      <c r="B34" s="31" t="str">
        <f>'Mineral Use Compiled'!L34</f>
        <v>Clay, unspecified</v>
      </c>
      <c r="C34" s="31" t="str">
        <f>'Mineral Use Compiled'!M34</f>
        <v/>
      </c>
      <c r="D34" s="31" t="str">
        <f>'Mineral Use Compiled'!N34</f>
        <v>resource</v>
      </c>
      <c r="E34" s="31" t="str">
        <f>'Mineral Use Compiled'!O34</f>
        <v>in ground</v>
      </c>
      <c r="F34" s="31" t="str">
        <f>'Mineral Use Compiled'!P34</f>
        <v>f7519ca9-5ffc-41c3-a33e-806da82cfc0e</v>
      </c>
      <c r="G34" s="116" t="s">
        <v>128</v>
      </c>
      <c r="H34" s="31" t="str">
        <f>'Mineral Use Compiled'!Q34</f>
        <v>Other nonmetallic mineral mining and quarrying</v>
      </c>
      <c r="I34" s="31" t="str">
        <f>'Mineral Use Compiled'!R34</f>
        <v>2123A0</v>
      </c>
      <c r="J34" s="31" t="s">
        <v>128</v>
      </c>
      <c r="K34" s="157">
        <f>'Mineral Use Compiled'!I34/(1000000*INDEX('Sector Output'!$I$6:$I$394,MATCH("_"&amp;I34,'Sector Output'!$D$6:$D$394,0)))</f>
        <v>8.2677250359037099E-2</v>
      </c>
      <c r="L34" s="167" t="str">
        <f>'Mineral Use Compiled'!K34</f>
        <v>kg</v>
      </c>
      <c r="M34" s="31"/>
      <c r="N34" s="54"/>
      <c r="O34" s="31"/>
      <c r="P34" s="31"/>
      <c r="Q34" s="31"/>
      <c r="R34" s="75">
        <v>1</v>
      </c>
      <c r="S34" s="75">
        <v>1</v>
      </c>
      <c r="T34" s="75">
        <v>1</v>
      </c>
      <c r="U34" s="75">
        <v>1</v>
      </c>
      <c r="V34" s="75">
        <v>1</v>
      </c>
      <c r="W34" s="31">
        <f>'Mineral Use Compiled'!C34</f>
        <v>2014</v>
      </c>
      <c r="X34" s="31" t="str">
        <f>'Mineral Use Compiled'!B34</f>
        <v>Clays; Fuller's earth</v>
      </c>
      <c r="Y34" s="31" t="s">
        <v>1379</v>
      </c>
      <c r="Z34" s="171" t="s">
        <v>1055</v>
      </c>
    </row>
    <row r="35" spans="2:26" x14ac:dyDescent="0.2">
      <c r="B35" s="31" t="str">
        <f>'Mineral Use Compiled'!L35</f>
        <v>Kaolin</v>
      </c>
      <c r="C35" s="31">
        <f>'Mineral Use Compiled'!M35</f>
        <v>1332587</v>
      </c>
      <c r="D35" s="31" t="str">
        <f>'Mineral Use Compiled'!N35</f>
        <v>resource</v>
      </c>
      <c r="E35" s="31" t="str">
        <f>'Mineral Use Compiled'!O35</f>
        <v>in ground</v>
      </c>
      <c r="F35" s="31" t="str">
        <f>'Mineral Use Compiled'!P35</f>
        <v>fe0acd60-3ddc-11dd-aab8-0050c2490048</v>
      </c>
      <c r="G35" s="116" t="s">
        <v>128</v>
      </c>
      <c r="H35" s="31" t="str">
        <f>'Mineral Use Compiled'!Q35</f>
        <v>Other nonmetallic mineral mining and quarrying</v>
      </c>
      <c r="I35" s="31" t="str">
        <f>'Mineral Use Compiled'!R35</f>
        <v>2123A0</v>
      </c>
      <c r="J35" s="31" t="s">
        <v>128</v>
      </c>
      <c r="K35" s="157">
        <f>'Mineral Use Compiled'!I35/(1000000*INDEX('Sector Output'!$I$6:$I$394,MATCH("_"&amp;I35,'Sector Output'!$D$6:$D$394,0)))</f>
        <v>0.26215751244498697</v>
      </c>
      <c r="L35" s="167" t="str">
        <f>'Mineral Use Compiled'!K35</f>
        <v>kg</v>
      </c>
      <c r="M35" s="31"/>
      <c r="N35" s="54"/>
      <c r="O35" s="31"/>
      <c r="P35" s="31"/>
      <c r="Q35" s="31"/>
      <c r="R35" s="75">
        <v>1</v>
      </c>
      <c r="S35" s="75">
        <v>1</v>
      </c>
      <c r="T35" s="75">
        <v>1</v>
      </c>
      <c r="U35" s="75">
        <v>1</v>
      </c>
      <c r="V35" s="75">
        <v>1</v>
      </c>
      <c r="W35" s="31">
        <f>'Mineral Use Compiled'!C35</f>
        <v>2014</v>
      </c>
      <c r="X35" s="31" t="str">
        <f>'Mineral Use Compiled'!B35</f>
        <v>Clays; Kaolin</v>
      </c>
      <c r="Y35" s="31" t="s">
        <v>1379</v>
      </c>
      <c r="Z35" s="171" t="s">
        <v>1055</v>
      </c>
    </row>
    <row r="36" spans="2:26" x14ac:dyDescent="0.2">
      <c r="B36" s="31" t="str">
        <f>'Mineral Use Compiled'!L36</f>
        <v>Diatomite</v>
      </c>
      <c r="C36" s="31">
        <f>'Mineral Use Compiled'!M36</f>
        <v>68855549</v>
      </c>
      <c r="D36" s="31" t="str">
        <f>'Mineral Use Compiled'!N36</f>
        <v>resource</v>
      </c>
      <c r="E36" s="31" t="str">
        <f>'Mineral Use Compiled'!O36</f>
        <v>in ground</v>
      </c>
      <c r="F36" s="31" t="str">
        <f>'Mineral Use Compiled'!P36</f>
        <v>9877ce00-65f8-4c0c-9fcf-92aa53a2c9c0</v>
      </c>
      <c r="G36" s="116" t="s">
        <v>128</v>
      </c>
      <c r="H36" s="31" t="str">
        <f>'Mineral Use Compiled'!Q36</f>
        <v>Other nonmetallic mineral mining and quarrying</v>
      </c>
      <c r="I36" s="31" t="str">
        <f>'Mineral Use Compiled'!R36</f>
        <v>2123A0</v>
      </c>
      <c r="J36" s="31" t="s">
        <v>128</v>
      </c>
      <c r="K36" s="157">
        <f>'Mineral Use Compiled'!I36/(1000000*INDEX('Sector Output'!$I$6:$I$394,MATCH("_"&amp;I36,'Sector Output'!$D$6:$D$394,0)))</f>
        <v>3.7433267624870564E-2</v>
      </c>
      <c r="L36" s="167" t="str">
        <f>'Mineral Use Compiled'!K36</f>
        <v>kg</v>
      </c>
      <c r="M36" s="31"/>
      <c r="N36" s="54"/>
      <c r="O36" s="31"/>
      <c r="P36" s="31"/>
      <c r="Q36" s="31"/>
      <c r="R36" s="75">
        <v>1</v>
      </c>
      <c r="S36" s="75">
        <v>1</v>
      </c>
      <c r="T36" s="75">
        <v>1</v>
      </c>
      <c r="U36" s="75">
        <v>1</v>
      </c>
      <c r="V36" s="75">
        <v>1</v>
      </c>
      <c r="W36" s="31">
        <f>'Mineral Use Compiled'!C36</f>
        <v>2014</v>
      </c>
      <c r="X36" s="31" t="str">
        <f>'Mineral Use Compiled'!B36</f>
        <v>Diatomite; diatomite</v>
      </c>
      <c r="Y36" s="31" t="s">
        <v>1379</v>
      </c>
      <c r="Z36" s="171" t="s">
        <v>1055</v>
      </c>
    </row>
    <row r="37" spans="2:26" x14ac:dyDescent="0.2">
      <c r="B37" s="31" t="str">
        <f>'Mineral Use Compiled'!L37</f>
        <v>Feldspar</v>
      </c>
      <c r="C37" s="31">
        <f>'Mineral Use Compiled'!M37</f>
        <v>68476255</v>
      </c>
      <c r="D37" s="31" t="str">
        <f>'Mineral Use Compiled'!N37</f>
        <v>resource</v>
      </c>
      <c r="E37" s="31" t="str">
        <f>'Mineral Use Compiled'!O37</f>
        <v>in ground</v>
      </c>
      <c r="F37" s="31" t="str">
        <f>'Mineral Use Compiled'!P37</f>
        <v>26296ec9-ff93-41e6-bbbf-6175af04284d</v>
      </c>
      <c r="G37" s="116" t="s">
        <v>128</v>
      </c>
      <c r="H37" s="31" t="str">
        <f>'Mineral Use Compiled'!Q37</f>
        <v>Other nonmetallic mineral mining and quarrying</v>
      </c>
      <c r="I37" s="31" t="str">
        <f>'Mineral Use Compiled'!R37</f>
        <v>2123A0</v>
      </c>
      <c r="J37" s="31" t="s">
        <v>128</v>
      </c>
      <c r="K37" s="157">
        <f>'Mineral Use Compiled'!I37/(1000000*INDEX('Sector Output'!$I$6:$I$394,MATCH("_"&amp;I37,'Sector Output'!$D$6:$D$394,0)))</f>
        <v>2.2019569191100333E-2</v>
      </c>
      <c r="L37" s="167" t="str">
        <f>'Mineral Use Compiled'!K37</f>
        <v>kg</v>
      </c>
      <c r="M37" s="31"/>
      <c r="N37" s="54"/>
      <c r="O37" s="31"/>
      <c r="P37" s="31"/>
      <c r="Q37" s="31"/>
      <c r="R37" s="75">
        <v>1</v>
      </c>
      <c r="S37" s="75">
        <v>1</v>
      </c>
      <c r="T37" s="75">
        <v>1</v>
      </c>
      <c r="U37" s="75">
        <v>1</v>
      </c>
      <c r="V37" s="75">
        <v>1</v>
      </c>
      <c r="W37" s="31">
        <f>'Mineral Use Compiled'!C37</f>
        <v>2014</v>
      </c>
      <c r="X37" s="31" t="str">
        <f>'Mineral Use Compiled'!B37</f>
        <v>Feldspar; marketable</v>
      </c>
      <c r="Y37" s="31" t="s">
        <v>1379</v>
      </c>
      <c r="Z37" s="171" t="s">
        <v>1055</v>
      </c>
    </row>
    <row r="38" spans="2:26" x14ac:dyDescent="0.2">
      <c r="B38" s="31" t="str">
        <f>'Mineral Use Compiled'!L38</f>
        <v>Fluorspar</v>
      </c>
      <c r="C38" s="31">
        <f>'Mineral Use Compiled'!M38</f>
        <v>14542235</v>
      </c>
      <c r="D38" s="31" t="str">
        <f>'Mineral Use Compiled'!N38</f>
        <v>resource</v>
      </c>
      <c r="E38" s="31" t="str">
        <f>'Mineral Use Compiled'!O38</f>
        <v>in ground</v>
      </c>
      <c r="F38" s="31" t="str">
        <f>'Mineral Use Compiled'!P38</f>
        <v>08a91e70-3ddc-11dd-97f7-0050c2490048</v>
      </c>
      <c r="G38" s="116" t="s">
        <v>128</v>
      </c>
      <c r="H38" s="31" t="str">
        <f>'Mineral Use Compiled'!Q38</f>
        <v>Other nonmetallic mineral mining and quarrying</v>
      </c>
      <c r="I38" s="31" t="str">
        <f>'Mineral Use Compiled'!R38</f>
        <v>2123A0</v>
      </c>
      <c r="J38" s="31" t="s">
        <v>128</v>
      </c>
      <c r="K38" s="157">
        <f>'Mineral Use Compiled'!I38/(1000000*INDEX('Sector Output'!$I$6:$I$394,MATCH("_"&amp;I38,'Sector Output'!$D$6:$D$394,0)))</f>
        <v>4.7362846939347884E-3</v>
      </c>
      <c r="L38" s="167" t="str">
        <f>'Mineral Use Compiled'!K38</f>
        <v>kg</v>
      </c>
      <c r="M38" s="31"/>
      <c r="N38" s="54"/>
      <c r="O38" s="31"/>
      <c r="P38" s="31"/>
      <c r="Q38" s="31"/>
      <c r="R38" s="75">
        <v>1</v>
      </c>
      <c r="S38" s="75">
        <v>1</v>
      </c>
      <c r="T38" s="75">
        <v>1</v>
      </c>
      <c r="U38" s="75">
        <v>1</v>
      </c>
      <c r="V38" s="75">
        <v>1</v>
      </c>
      <c r="W38" s="31">
        <f>'Mineral Use Compiled'!C38</f>
        <v>2014</v>
      </c>
      <c r="X38" s="31" t="str">
        <f>'Mineral Use Compiled'!B38</f>
        <v>Fluorspar; fluorspar equivalent from phosphate rock</v>
      </c>
      <c r="Y38" s="31" t="s">
        <v>1379</v>
      </c>
      <c r="Z38" s="171" t="s">
        <v>1055</v>
      </c>
    </row>
    <row r="39" spans="2:26" x14ac:dyDescent="0.2">
      <c r="B39" s="31" t="str">
        <f>'Mineral Use Compiled'!L39</f>
        <v>Garnet</v>
      </c>
      <c r="C39" s="31" t="str">
        <f>'Mineral Use Compiled'!M39</f>
        <v/>
      </c>
      <c r="D39" s="31" t="str">
        <f>'Mineral Use Compiled'!N39</f>
        <v>resource</v>
      </c>
      <c r="E39" s="31" t="str">
        <f>'Mineral Use Compiled'!O39</f>
        <v>in ground</v>
      </c>
      <c r="F39" s="31" t="str">
        <f>'Mineral Use Compiled'!P39</f>
        <v>12a76745-b9f2-3450-b681-075d265b254d</v>
      </c>
      <c r="G39" s="116" t="s">
        <v>128</v>
      </c>
      <c r="H39" s="31" t="str">
        <f>'Mineral Use Compiled'!Q39</f>
        <v>Other nonmetallic mineral mining and quarrying</v>
      </c>
      <c r="I39" s="31" t="str">
        <f>'Mineral Use Compiled'!R39</f>
        <v>2123A0</v>
      </c>
      <c r="J39" s="31" t="s">
        <v>128</v>
      </c>
      <c r="K39" s="157">
        <f>'Mineral Use Compiled'!I39/(1000000*INDEX('Sector Output'!$I$6:$I$394,MATCH("_"&amp;I39,'Sector Output'!$D$6:$D$394,0)))</f>
        <v>1.3377926942517561E-3</v>
      </c>
      <c r="L39" s="167" t="str">
        <f>'Mineral Use Compiled'!K39</f>
        <v>kg</v>
      </c>
      <c r="M39" s="31"/>
      <c r="N39" s="54"/>
      <c r="O39" s="31"/>
      <c r="P39" s="31"/>
      <c r="Q39" s="31"/>
      <c r="R39" s="75">
        <v>1</v>
      </c>
      <c r="S39" s="75">
        <v>1</v>
      </c>
      <c r="T39" s="75">
        <v>1</v>
      </c>
      <c r="U39" s="75">
        <v>1</v>
      </c>
      <c r="V39" s="75">
        <v>1</v>
      </c>
      <c r="W39" s="31">
        <f>'Mineral Use Compiled'!C39</f>
        <v>2014</v>
      </c>
      <c r="X39" s="31" t="str">
        <f>'Mineral Use Compiled'!B39</f>
        <v>Garnet (Industrial); crude</v>
      </c>
      <c r="Y39" s="31" t="s">
        <v>1379</v>
      </c>
      <c r="Z39" s="171" t="s">
        <v>1055</v>
      </c>
    </row>
    <row r="40" spans="2:26" x14ac:dyDescent="0.2">
      <c r="B40" s="31" t="str">
        <f>'Mineral Use Compiled'!L40</f>
        <v>Gypsum</v>
      </c>
      <c r="C40" s="31">
        <f>'Mineral Use Compiled'!M40</f>
        <v>13397245</v>
      </c>
      <c r="D40" s="31" t="str">
        <f>'Mineral Use Compiled'!N40</f>
        <v>resource</v>
      </c>
      <c r="E40" s="31" t="str">
        <f>'Mineral Use Compiled'!O40</f>
        <v>in ground</v>
      </c>
      <c r="F40" s="31" t="str">
        <f>'Mineral Use Compiled'!P40</f>
        <v>11a2a7b1-ab2f-47b8-9e29-6f33d5207fa6</v>
      </c>
      <c r="G40" s="116" t="s">
        <v>128</v>
      </c>
      <c r="H40" s="31" t="str">
        <f>'Mineral Use Compiled'!Q40</f>
        <v>Other nonmetallic mineral mining and quarrying</v>
      </c>
      <c r="I40" s="31" t="str">
        <f>'Mineral Use Compiled'!R40</f>
        <v>2123A0</v>
      </c>
      <c r="J40" s="31" t="s">
        <v>128</v>
      </c>
      <c r="K40" s="157">
        <f>'Mineral Use Compiled'!I40/(1000000*INDEX('Sector Output'!$I$6:$I$394,MATCH("_"&amp;I40,'Sector Output'!$D$6:$D$394,0)))</f>
        <v>0.45700992660774276</v>
      </c>
      <c r="L40" s="167" t="str">
        <f>'Mineral Use Compiled'!K40</f>
        <v>kg</v>
      </c>
      <c r="M40" s="31"/>
      <c r="N40" s="54"/>
      <c r="O40" s="31"/>
      <c r="P40" s="31"/>
      <c r="Q40" s="31"/>
      <c r="R40" s="75">
        <v>1</v>
      </c>
      <c r="S40" s="75">
        <v>1</v>
      </c>
      <c r="T40" s="75">
        <v>1</v>
      </c>
      <c r="U40" s="75">
        <v>1</v>
      </c>
      <c r="V40" s="75">
        <v>1</v>
      </c>
      <c r="W40" s="31">
        <f>'Mineral Use Compiled'!C40</f>
        <v>2014</v>
      </c>
      <c r="X40" s="31" t="str">
        <f>'Mineral Use Compiled'!B40</f>
        <v>Gypsum; crude</v>
      </c>
      <c r="Y40" s="31" t="s">
        <v>1379</v>
      </c>
      <c r="Z40" s="171" t="s">
        <v>1055</v>
      </c>
    </row>
    <row r="41" spans="2:26" x14ac:dyDescent="0.2">
      <c r="B41" s="31" t="str">
        <f>'Mineral Use Compiled'!L41</f>
        <v>Kyanite</v>
      </c>
      <c r="C41" s="31" t="str">
        <f>'Mineral Use Compiled'!M41</f>
        <v/>
      </c>
      <c r="D41" s="31" t="str">
        <f>'Mineral Use Compiled'!N41</f>
        <v>resource</v>
      </c>
      <c r="E41" s="31" t="str">
        <f>'Mineral Use Compiled'!O41</f>
        <v>in ground</v>
      </c>
      <c r="F41" s="31" t="str">
        <f>'Mineral Use Compiled'!P41</f>
        <v>ae096570-ac22-3699-9691-4ca0169c9273</v>
      </c>
      <c r="G41" s="116" t="s">
        <v>128</v>
      </c>
      <c r="H41" s="31" t="str">
        <f>'Mineral Use Compiled'!Q41</f>
        <v>Other nonmetallic mineral mining and quarrying</v>
      </c>
      <c r="I41" s="31" t="str">
        <f>'Mineral Use Compiled'!R41</f>
        <v>2123A0</v>
      </c>
      <c r="J41" s="31" t="s">
        <v>128</v>
      </c>
      <c r="K41" s="157">
        <f>'Mineral Use Compiled'!I41/(1000000*INDEX('Sector Output'!$I$6:$I$394,MATCH("_"&amp;I41,'Sector Output'!$D$6:$D$394,0)))</f>
        <v>4.5700992660774277E-3</v>
      </c>
      <c r="L41" s="167" t="str">
        <f>'Mineral Use Compiled'!K41</f>
        <v>kg</v>
      </c>
      <c r="M41" s="31"/>
      <c r="N41" s="54"/>
      <c r="O41" s="31"/>
      <c r="P41" s="31"/>
      <c r="Q41" s="31"/>
      <c r="R41" s="75">
        <v>1</v>
      </c>
      <c r="S41" s="75">
        <v>1</v>
      </c>
      <c r="T41" s="75">
        <v>1</v>
      </c>
      <c r="U41" s="75">
        <v>1</v>
      </c>
      <c r="V41" s="75">
        <v>1</v>
      </c>
      <c r="W41" s="31">
        <f>'Mineral Use Compiled'!C41</f>
        <v>2014</v>
      </c>
      <c r="X41" s="31" t="str">
        <f>'Mineral Use Compiled'!B41</f>
        <v>Kyanite and related; mine</v>
      </c>
      <c r="Y41" s="31" t="s">
        <v>1379</v>
      </c>
      <c r="Z41" s="171" t="s">
        <v>1055</v>
      </c>
    </row>
    <row r="42" spans="2:26" x14ac:dyDescent="0.2">
      <c r="B42" s="31" t="str">
        <f>'Mineral Use Compiled'!L42</f>
        <v>Lithium</v>
      </c>
      <c r="C42" s="31">
        <f>'Mineral Use Compiled'!M42</f>
        <v>7439932</v>
      </c>
      <c r="D42" s="31" t="str">
        <f>'Mineral Use Compiled'!N42</f>
        <v>resource</v>
      </c>
      <c r="E42" s="31" t="str">
        <f>'Mineral Use Compiled'!O42</f>
        <v>in ground</v>
      </c>
      <c r="F42" s="31" t="str">
        <f>'Mineral Use Compiled'!P42</f>
        <v>1aeadede-4403-45c1-aed8-b742a0d57a02</v>
      </c>
      <c r="G42" s="116" t="s">
        <v>128</v>
      </c>
      <c r="H42" s="31" t="str">
        <f>'Mineral Use Compiled'!Q42</f>
        <v>Other nonmetallic mineral mining and quarrying</v>
      </c>
      <c r="I42" s="31" t="str">
        <f>'Mineral Use Compiled'!R42</f>
        <v>2123A0</v>
      </c>
      <c r="J42" s="31" t="s">
        <v>128</v>
      </c>
      <c r="K42" s="157">
        <f>'Mineral Use Compiled'!I42/(1000000*INDEX('Sector Output'!$I$6:$I$394,MATCH("_"&amp;I42,'Sector Output'!$D$6:$D$394,0)))</f>
        <v>3.6145330558976019E-5</v>
      </c>
      <c r="L42" s="167" t="str">
        <f>'Mineral Use Compiled'!K42</f>
        <v>kg</v>
      </c>
      <c r="M42" s="31"/>
      <c r="N42" s="54"/>
      <c r="O42" s="31"/>
      <c r="P42" s="31"/>
      <c r="Q42" s="31"/>
      <c r="R42" s="75">
        <v>1</v>
      </c>
      <c r="S42" s="75">
        <v>1</v>
      </c>
      <c r="T42" s="75">
        <v>1</v>
      </c>
      <c r="U42" s="75">
        <v>1</v>
      </c>
      <c r="V42" s="75">
        <v>1</v>
      </c>
      <c r="W42" s="31">
        <f>'Mineral Use Compiled'!C42</f>
        <v>2014</v>
      </c>
      <c r="X42" s="31" t="str">
        <f>'Mineral Use Compiled'!B42</f>
        <v>Lithium; lithium</v>
      </c>
      <c r="Y42" s="31" t="s">
        <v>1379</v>
      </c>
      <c r="Z42" s="171" t="s">
        <v>1055</v>
      </c>
    </row>
    <row r="43" spans="2:26" x14ac:dyDescent="0.2">
      <c r="B43" s="31" t="str">
        <f>'Mineral Use Compiled'!L43</f>
        <v>Mica</v>
      </c>
      <c r="C43" s="31" t="str">
        <f>'Mineral Use Compiled'!M43</f>
        <v/>
      </c>
      <c r="D43" s="31" t="str">
        <f>'Mineral Use Compiled'!N43</f>
        <v>resource</v>
      </c>
      <c r="E43" s="31" t="str">
        <f>'Mineral Use Compiled'!O43</f>
        <v>in ground</v>
      </c>
      <c r="F43" s="31" t="str">
        <f>'Mineral Use Compiled'!P43</f>
        <v>41d06180-1d62-3216-ab67-43ac09273107</v>
      </c>
      <c r="G43" s="116" t="s">
        <v>128</v>
      </c>
      <c r="H43" s="31" t="str">
        <f>'Mineral Use Compiled'!Q43</f>
        <v>Other nonmetallic mineral mining and quarrying</v>
      </c>
      <c r="I43" s="31" t="str">
        <f>'Mineral Use Compiled'!R43</f>
        <v>2123A0</v>
      </c>
      <c r="J43" s="31" t="s">
        <v>128</v>
      </c>
      <c r="K43" s="157">
        <f>'Mineral Use Compiled'!I43/(1000000*INDEX('Sector Output'!$I$6:$I$394,MATCH("_"&amp;I43,'Sector Output'!$D$6:$D$394,0)))</f>
        <v>1.9111324203596514E-3</v>
      </c>
      <c r="L43" s="167" t="str">
        <f>'Mineral Use Compiled'!K43</f>
        <v>kg</v>
      </c>
      <c r="M43" s="31"/>
      <c r="N43" s="54"/>
      <c r="O43" s="31"/>
      <c r="P43" s="31"/>
      <c r="Q43" s="31"/>
      <c r="R43" s="75">
        <v>1</v>
      </c>
      <c r="S43" s="75">
        <v>1</v>
      </c>
      <c r="T43" s="75">
        <v>1</v>
      </c>
      <c r="U43" s="75">
        <v>1</v>
      </c>
      <c r="V43" s="75">
        <v>1</v>
      </c>
      <c r="W43" s="31">
        <f>'Mineral Use Compiled'!C43</f>
        <v>2014</v>
      </c>
      <c r="X43" s="31" t="str">
        <f>'Mineral Use Compiled'!B43</f>
        <v>Mica; mine</v>
      </c>
      <c r="Y43" s="31" t="s">
        <v>1379</v>
      </c>
      <c r="Z43" s="171" t="s">
        <v>1055</v>
      </c>
    </row>
    <row r="44" spans="2:26" x14ac:dyDescent="0.2">
      <c r="B44" s="31" t="str">
        <f>'Mineral Use Compiled'!L44</f>
        <v>Peat</v>
      </c>
      <c r="C44" s="31" t="str">
        <f>'Mineral Use Compiled'!M44</f>
        <v/>
      </c>
      <c r="D44" s="31" t="str">
        <f>'Mineral Use Compiled'!N44</f>
        <v>resource</v>
      </c>
      <c r="E44" s="31" t="str">
        <f>'Mineral Use Compiled'!O44</f>
        <v>in ground</v>
      </c>
      <c r="F44" s="31" t="str">
        <f>'Mineral Use Compiled'!P44</f>
        <v>384e875d-2237-4d74-8f62-6b04173f656b</v>
      </c>
      <c r="G44" s="116" t="s">
        <v>128</v>
      </c>
      <c r="H44" s="31" t="str">
        <f>'Mineral Use Compiled'!Q44</f>
        <v>Other nonmetallic mineral mining and quarrying</v>
      </c>
      <c r="I44" s="31" t="str">
        <f>'Mineral Use Compiled'!R44</f>
        <v>2123A0</v>
      </c>
      <c r="J44" s="31" t="s">
        <v>128</v>
      </c>
      <c r="K44" s="157">
        <f>'Mineral Use Compiled'!I44/(1000000*INDEX('Sector Output'!$I$6:$I$394,MATCH("_"&amp;I44,'Sector Output'!$D$6:$D$394,0)))</f>
        <v>1.9443695059311237E-2</v>
      </c>
      <c r="L44" s="167" t="str">
        <f>'Mineral Use Compiled'!K44</f>
        <v>kg</v>
      </c>
      <c r="M44" s="31"/>
      <c r="N44" s="54"/>
      <c r="O44" s="31"/>
      <c r="P44" s="31"/>
      <c r="Q44" s="31"/>
      <c r="R44" s="75">
        <v>1</v>
      </c>
      <c r="S44" s="75">
        <v>1</v>
      </c>
      <c r="T44" s="75">
        <v>1</v>
      </c>
      <c r="U44" s="75">
        <v>1</v>
      </c>
      <c r="V44" s="75">
        <v>1</v>
      </c>
      <c r="W44" s="31">
        <f>'Mineral Use Compiled'!C44</f>
        <v>2014</v>
      </c>
      <c r="X44" s="31" t="str">
        <f>'Mineral Use Compiled'!B44</f>
        <v>Peat; peat</v>
      </c>
      <c r="Y44" s="31" t="s">
        <v>1379</v>
      </c>
      <c r="Z44" s="171" t="s">
        <v>1055</v>
      </c>
    </row>
    <row r="45" spans="2:26" x14ac:dyDescent="0.2">
      <c r="B45" s="31" t="str">
        <f>'Mineral Use Compiled'!L45</f>
        <v>Perlite</v>
      </c>
      <c r="C45" s="31" t="str">
        <f>'Mineral Use Compiled'!M45</f>
        <v/>
      </c>
      <c r="D45" s="31" t="str">
        <f>'Mineral Use Compiled'!N45</f>
        <v>resource</v>
      </c>
      <c r="E45" s="31" t="str">
        <f>'Mineral Use Compiled'!O45</f>
        <v>in ground</v>
      </c>
      <c r="F45" s="31" t="str">
        <f>'Mineral Use Compiled'!P45</f>
        <v>09a68c14-01f6-4dee-ba29-8b7f400b72b5</v>
      </c>
      <c r="G45" s="116" t="s">
        <v>128</v>
      </c>
      <c r="H45" s="31" t="str">
        <f>'Mineral Use Compiled'!Q45</f>
        <v>Other nonmetallic mineral mining and quarrying</v>
      </c>
      <c r="I45" s="31" t="str">
        <f>'Mineral Use Compiled'!R45</f>
        <v>2123A0</v>
      </c>
      <c r="J45" s="31" t="s">
        <v>128</v>
      </c>
      <c r="K45" s="157">
        <f>'Mineral Use Compiled'!I45/(1000000*INDEX('Sector Output'!$I$6:$I$394,MATCH("_"&amp;I45,'Sector Output'!$D$6:$D$394,0)))</f>
        <v>1.8737406990917454E-2</v>
      </c>
      <c r="L45" s="167" t="str">
        <f>'Mineral Use Compiled'!K45</f>
        <v>kg</v>
      </c>
      <c r="M45" s="31"/>
      <c r="N45" s="54"/>
      <c r="O45" s="31"/>
      <c r="P45" s="31"/>
      <c r="Q45" s="31"/>
      <c r="R45" s="75">
        <v>1</v>
      </c>
      <c r="S45" s="75">
        <v>1</v>
      </c>
      <c r="T45" s="75">
        <v>1</v>
      </c>
      <c r="U45" s="75">
        <v>1</v>
      </c>
      <c r="V45" s="75">
        <v>1</v>
      </c>
      <c r="W45" s="31">
        <f>'Mineral Use Compiled'!C45</f>
        <v>2014</v>
      </c>
      <c r="X45" s="31" t="str">
        <f>'Mineral Use Compiled'!B45</f>
        <v>Perlite; perlite</v>
      </c>
      <c r="Y45" s="31" t="s">
        <v>1379</v>
      </c>
      <c r="Z45" s="171" t="s">
        <v>1055</v>
      </c>
    </row>
    <row r="46" spans="2:26" x14ac:dyDescent="0.2">
      <c r="B46" s="31" t="str">
        <f>'Mineral Use Compiled'!L46</f>
        <v>Phosphate ore</v>
      </c>
      <c r="C46" s="31" t="str">
        <f>'Mineral Use Compiled'!M46</f>
        <v/>
      </c>
      <c r="D46" s="31" t="str">
        <f>'Mineral Use Compiled'!N46</f>
        <v>resource</v>
      </c>
      <c r="E46" s="31" t="str">
        <f>'Mineral Use Compiled'!O46</f>
        <v>in ground</v>
      </c>
      <c r="F46" s="31" t="str">
        <f>'Mineral Use Compiled'!P46</f>
        <v>fe3009be-3a28-4e9a-b521-b57eae0f1443</v>
      </c>
      <c r="G46" s="116" t="s">
        <v>128</v>
      </c>
      <c r="H46" s="31" t="str">
        <f>'Mineral Use Compiled'!Q46</f>
        <v>Other nonmetallic mineral mining and quarrying</v>
      </c>
      <c r="I46" s="31" t="str">
        <f>'Mineral Use Compiled'!R46</f>
        <v>2123A0</v>
      </c>
      <c r="J46" s="31" t="s">
        <v>128</v>
      </c>
      <c r="K46" s="157">
        <f>'Mineral Use Compiled'!I46/(1000000*INDEX('Sector Output'!$I$6:$I$394,MATCH("_"&amp;I46,'Sector Output'!$D$6:$D$394,0)))</f>
        <v>1.0511228311978082</v>
      </c>
      <c r="L46" s="167" t="str">
        <f>'Mineral Use Compiled'!K46</f>
        <v>kg</v>
      </c>
      <c r="M46" s="31"/>
      <c r="N46" s="54"/>
      <c r="O46" s="31"/>
      <c r="P46" s="31"/>
      <c r="Q46" s="31"/>
      <c r="R46" s="75">
        <v>1</v>
      </c>
      <c r="S46" s="75">
        <v>1</v>
      </c>
      <c r="T46" s="75">
        <v>1</v>
      </c>
      <c r="U46" s="75">
        <v>1</v>
      </c>
      <c r="V46" s="75">
        <v>1</v>
      </c>
      <c r="W46" s="31">
        <f>'Mineral Use Compiled'!C46</f>
        <v>2014</v>
      </c>
      <c r="X46" s="31" t="str">
        <f>'Mineral Use Compiled'!B46</f>
        <v>Phosphate Rock; marketable</v>
      </c>
      <c r="Y46" s="31" t="s">
        <v>1379</v>
      </c>
      <c r="Z46" s="171" t="s">
        <v>1055</v>
      </c>
    </row>
    <row r="47" spans="2:26" x14ac:dyDescent="0.2">
      <c r="B47" s="31" t="str">
        <f>'Mineral Use Compiled'!L47</f>
        <v>Potassium</v>
      </c>
      <c r="C47" s="31">
        <f>'Mineral Use Compiled'!M47</f>
        <v>7440097</v>
      </c>
      <c r="D47" s="31" t="str">
        <f>'Mineral Use Compiled'!N47</f>
        <v>resource</v>
      </c>
      <c r="E47" s="31" t="str">
        <f>'Mineral Use Compiled'!O47</f>
        <v>in ground</v>
      </c>
      <c r="F47" s="31" t="str">
        <f>'Mineral Use Compiled'!P47</f>
        <v>38a037a3-47a7-4df7-a986-84e60f50f62e</v>
      </c>
      <c r="G47" s="116" t="s">
        <v>128</v>
      </c>
      <c r="H47" s="31" t="str">
        <f>'Mineral Use Compiled'!Q47</f>
        <v>Other nonmetallic mineral mining and quarrying</v>
      </c>
      <c r="I47" s="31" t="str">
        <f>'Mineral Use Compiled'!R47</f>
        <v>2123A0</v>
      </c>
      <c r="J47" s="31" t="s">
        <v>128</v>
      </c>
      <c r="K47" s="157">
        <f>'Mineral Use Compiled'!I47/(1000000*INDEX('Sector Output'!$I$6:$I$394,MATCH("_"&amp;I47,'Sector Output'!$D$6:$D$394,0)))</f>
        <v>2.9316173494076919E-2</v>
      </c>
      <c r="L47" s="167" t="str">
        <f>'Mineral Use Compiled'!K47</f>
        <v>kg</v>
      </c>
      <c r="M47" s="31"/>
      <c r="N47" s="54"/>
      <c r="O47" s="31"/>
      <c r="P47" s="31"/>
      <c r="Q47" s="31"/>
      <c r="R47" s="75">
        <v>1</v>
      </c>
      <c r="S47" s="75">
        <v>1</v>
      </c>
      <c r="T47" s="75">
        <v>1</v>
      </c>
      <c r="U47" s="75">
        <v>1</v>
      </c>
      <c r="V47" s="75">
        <v>1</v>
      </c>
      <c r="W47" s="31">
        <f>'Mineral Use Compiled'!C47</f>
        <v>2014</v>
      </c>
      <c r="X47" s="31" t="str">
        <f>'Mineral Use Compiled'!B47</f>
        <v>Potash; marketable</v>
      </c>
      <c r="Y47" s="31" t="s">
        <v>1379</v>
      </c>
      <c r="Z47" s="171" t="s">
        <v>1055</v>
      </c>
    </row>
    <row r="48" spans="2:26" x14ac:dyDescent="0.2">
      <c r="B48" s="31" t="str">
        <f>'Mineral Use Compiled'!L48</f>
        <v>Pumice</v>
      </c>
      <c r="C48" s="31">
        <f>'Mineral Use Compiled'!M48</f>
        <v>1332098</v>
      </c>
      <c r="D48" s="31" t="str">
        <f>'Mineral Use Compiled'!N48</f>
        <v>resource</v>
      </c>
      <c r="E48" s="31" t="str">
        <f>'Mineral Use Compiled'!O48</f>
        <v>in ground</v>
      </c>
      <c r="F48" s="31" t="str">
        <f>'Mineral Use Compiled'!P48</f>
        <v>4402f445-984c-4728-be22-6f9aea1146b9</v>
      </c>
      <c r="G48" s="116" t="s">
        <v>128</v>
      </c>
      <c r="H48" s="31" t="str">
        <f>'Mineral Use Compiled'!Q48</f>
        <v>Other nonmetallic mineral mining and quarrying</v>
      </c>
      <c r="I48" s="31" t="str">
        <f>'Mineral Use Compiled'!R48</f>
        <v>2123A0</v>
      </c>
      <c r="J48" s="31" t="s">
        <v>128</v>
      </c>
      <c r="K48" s="157">
        <f>'Mineral Use Compiled'!I48/(1000000*INDEX('Sector Output'!$I$6:$I$394,MATCH("_"&amp;I48,'Sector Output'!$D$6:$D$394,0)))</f>
        <v>1.154988723608659E-2</v>
      </c>
      <c r="L48" s="167" t="str">
        <f>'Mineral Use Compiled'!K48</f>
        <v>kg</v>
      </c>
      <c r="M48" s="31"/>
      <c r="N48" s="54"/>
      <c r="O48" s="31"/>
      <c r="P48" s="31"/>
      <c r="Q48" s="31"/>
      <c r="R48" s="75">
        <v>1</v>
      </c>
      <c r="S48" s="75">
        <v>1</v>
      </c>
      <c r="T48" s="75">
        <v>1</v>
      </c>
      <c r="U48" s="75">
        <v>1</v>
      </c>
      <c r="V48" s="75">
        <v>1</v>
      </c>
      <c r="W48" s="31">
        <f>'Mineral Use Compiled'!C48</f>
        <v>2014</v>
      </c>
      <c r="X48" s="31" t="str">
        <f>'Mineral Use Compiled'!B48</f>
        <v>Pumice and Pumicite; mine</v>
      </c>
      <c r="Y48" s="31" t="s">
        <v>1379</v>
      </c>
      <c r="Z48" s="171" t="s">
        <v>1055</v>
      </c>
    </row>
    <row r="49" spans="2:26" x14ac:dyDescent="0.2">
      <c r="B49" s="31" t="str">
        <f>'Mineral Use Compiled'!L49</f>
        <v>Sodium chloride</v>
      </c>
      <c r="C49" s="31">
        <f>'Mineral Use Compiled'!M49</f>
        <v>7647145</v>
      </c>
      <c r="D49" s="31" t="str">
        <f>'Mineral Use Compiled'!N49</f>
        <v>resource</v>
      </c>
      <c r="E49" s="31" t="str">
        <f>'Mineral Use Compiled'!O49</f>
        <v>in water</v>
      </c>
      <c r="F49" s="31" t="str">
        <f>'Mineral Use Compiled'!P49</f>
        <v>a2b40a28-3aa6-470d-a3fd-994cd18c0371</v>
      </c>
      <c r="G49" s="116" t="s">
        <v>128</v>
      </c>
      <c r="H49" s="31" t="str">
        <f>'Mineral Use Compiled'!Q49</f>
        <v>Other nonmetallic mineral mining and quarrying</v>
      </c>
      <c r="I49" s="31" t="str">
        <f>'Mineral Use Compiled'!R49</f>
        <v>2123A0</v>
      </c>
      <c r="J49" s="31" t="s">
        <v>128</v>
      </c>
      <c r="K49" s="157">
        <f>'Mineral Use Compiled'!I49/(1000000*INDEX('Sector Output'!$I$6:$I$394,MATCH("_"&amp;I49,'Sector Output'!$D$6:$D$394,0)))</f>
        <v>1.8820499704846134</v>
      </c>
      <c r="L49" s="167" t="str">
        <f>'Mineral Use Compiled'!K49</f>
        <v>kg</v>
      </c>
      <c r="M49" s="31"/>
      <c r="N49" s="54"/>
      <c r="O49" s="31"/>
      <c r="P49" s="31"/>
      <c r="Q49" s="31"/>
      <c r="R49" s="75">
        <v>1</v>
      </c>
      <c r="S49" s="75">
        <v>1</v>
      </c>
      <c r="T49" s="75">
        <v>1</v>
      </c>
      <c r="U49" s="75">
        <v>1</v>
      </c>
      <c r="V49" s="75">
        <v>1</v>
      </c>
      <c r="W49" s="31">
        <f>'Mineral Use Compiled'!C49</f>
        <v>2014</v>
      </c>
      <c r="X49" s="31" t="str">
        <f>'Mineral Use Compiled'!B49</f>
        <v>Salt; salt</v>
      </c>
      <c r="Y49" s="31" t="s">
        <v>1379</v>
      </c>
      <c r="Z49" s="171" t="s">
        <v>1055</v>
      </c>
    </row>
    <row r="50" spans="2:26" x14ac:dyDescent="0.2">
      <c r="B50" s="31" t="str">
        <f>'Mineral Use Compiled'!L50</f>
        <v>Sodium carbonate</v>
      </c>
      <c r="C50" s="31">
        <f>'Mineral Use Compiled'!M50</f>
        <v>497198</v>
      </c>
      <c r="D50" s="31" t="str">
        <f>'Mineral Use Compiled'!N50</f>
        <v>resource</v>
      </c>
      <c r="E50" s="31" t="str">
        <f>'Mineral Use Compiled'!O50</f>
        <v>in ground</v>
      </c>
      <c r="F50" s="31" t="str">
        <f>'Mineral Use Compiled'!P50</f>
        <v>4d81f2d8-1e44-44d0-8439-a1121c8bce27</v>
      </c>
      <c r="G50" s="116" t="s">
        <v>128</v>
      </c>
      <c r="H50" s="31" t="str">
        <f>'Mineral Use Compiled'!Q50</f>
        <v>Other nonmetallic mineral mining and quarrying</v>
      </c>
      <c r="I50" s="31" t="str">
        <f>'Mineral Use Compiled'!R50</f>
        <v>2123A0</v>
      </c>
      <c r="J50" s="31" t="s">
        <v>128</v>
      </c>
      <c r="K50" s="157">
        <f>'Mineral Use Compiled'!I50/(1000000*INDEX('Sector Output'!$I$6:$I$394,MATCH("_"&amp;I50,'Sector Output'!$D$6:$D$394,0)))</f>
        <v>0.48609237648278092</v>
      </c>
      <c r="L50" s="167" t="str">
        <f>'Mineral Use Compiled'!K50</f>
        <v>kg</v>
      </c>
      <c r="M50" s="31"/>
      <c r="N50" s="54"/>
      <c r="O50" s="31"/>
      <c r="P50" s="31"/>
      <c r="Q50" s="31"/>
      <c r="R50" s="75">
        <v>1</v>
      </c>
      <c r="S50" s="75">
        <v>1</v>
      </c>
      <c r="T50" s="75">
        <v>1</v>
      </c>
      <c r="U50" s="75">
        <v>1</v>
      </c>
      <c r="V50" s="75">
        <v>1</v>
      </c>
      <c r="W50" s="31">
        <f>'Mineral Use Compiled'!C50</f>
        <v>2014</v>
      </c>
      <c r="X50" s="31" t="str">
        <f>'Mineral Use Compiled'!B50</f>
        <v>Soda Ash; soda ash</v>
      </c>
      <c r="Y50" s="31" t="s">
        <v>1379</v>
      </c>
      <c r="Z50" s="171" t="s">
        <v>1055</v>
      </c>
    </row>
    <row r="51" spans="2:26" x14ac:dyDescent="0.2">
      <c r="B51" s="31" t="str">
        <f>'Mineral Use Compiled'!L51</f>
        <v>Talc</v>
      </c>
      <c r="C51" s="31">
        <f>'Mineral Use Compiled'!M51</f>
        <v>14807966</v>
      </c>
      <c r="D51" s="31" t="str">
        <f>'Mineral Use Compiled'!N51</f>
        <v>resource</v>
      </c>
      <c r="E51" s="31" t="str">
        <f>'Mineral Use Compiled'!O51</f>
        <v>in ground</v>
      </c>
      <c r="F51" s="31" t="str">
        <f>'Mineral Use Compiled'!P51</f>
        <v>bc97531c-12d8-4113-bcb2-663a47d12d0f</v>
      </c>
      <c r="G51" s="116" t="s">
        <v>128</v>
      </c>
      <c r="H51" s="31" t="str">
        <f>'Mineral Use Compiled'!Q51</f>
        <v>Other nonmetallic mineral mining and quarrying</v>
      </c>
      <c r="I51" s="31" t="str">
        <f>'Mineral Use Compiled'!R51</f>
        <v>2123A0</v>
      </c>
      <c r="J51" s="31" t="s">
        <v>128</v>
      </c>
      <c r="K51" s="157">
        <f>'Mineral Use Compiled'!I51/(1000000*INDEX('Sector Output'!$I$6:$I$394,MATCH("_"&amp;I51,'Sector Output'!$D$6:$D$394,0)))</f>
        <v>2.5343277748247552E-2</v>
      </c>
      <c r="L51" s="167" t="str">
        <f>'Mineral Use Compiled'!K51</f>
        <v>kg</v>
      </c>
      <c r="M51" s="31"/>
      <c r="N51" s="54"/>
      <c r="O51" s="31"/>
      <c r="P51" s="31"/>
      <c r="Q51" s="31"/>
      <c r="R51" s="75">
        <v>1</v>
      </c>
      <c r="S51" s="75">
        <v>1</v>
      </c>
      <c r="T51" s="75">
        <v>1</v>
      </c>
      <c r="U51" s="75">
        <v>1</v>
      </c>
      <c r="V51" s="75">
        <v>1</v>
      </c>
      <c r="W51" s="31">
        <f>'Mineral Use Compiled'!C51</f>
        <v>2014</v>
      </c>
      <c r="X51" s="31" t="str">
        <f>'Mineral Use Compiled'!B51</f>
        <v>Talc and pyrophyllite; mine</v>
      </c>
      <c r="Y51" s="31" t="s">
        <v>1379</v>
      </c>
      <c r="Z51" s="171" t="s">
        <v>1055</v>
      </c>
    </row>
    <row r="52" spans="2:26" x14ac:dyDescent="0.2">
      <c r="B52" s="31" t="str">
        <f>'Mineral Use Compiled'!L52</f>
        <v>Vermiculite</v>
      </c>
      <c r="C52" s="31">
        <f>'Mineral Use Compiled'!M52</f>
        <v>1318009</v>
      </c>
      <c r="D52" s="31" t="str">
        <f>'Mineral Use Compiled'!N52</f>
        <v>resource</v>
      </c>
      <c r="E52" s="31" t="str">
        <f>'Mineral Use Compiled'!O52</f>
        <v>in ground</v>
      </c>
      <c r="F52" s="31" t="str">
        <f>'Mineral Use Compiled'!P52</f>
        <v>bea19217-6a28-4711-8142-2e71090c0b46</v>
      </c>
      <c r="G52" s="116" t="s">
        <v>128</v>
      </c>
      <c r="H52" s="31" t="str">
        <f>'Mineral Use Compiled'!Q52</f>
        <v>Other nonmetallic mineral mining and quarrying</v>
      </c>
      <c r="I52" s="31" t="str">
        <f>'Mineral Use Compiled'!R52</f>
        <v>2123A0</v>
      </c>
      <c r="J52" s="31" t="s">
        <v>128</v>
      </c>
      <c r="K52" s="157">
        <f>'Mineral Use Compiled'!I52/(1000000*INDEX('Sector Output'!$I$6:$I$394,MATCH("_"&amp;I52,'Sector Output'!$D$6:$D$394,0)))</f>
        <v>4.1546356964340253E-3</v>
      </c>
      <c r="L52" s="167" t="str">
        <f>'Mineral Use Compiled'!K52</f>
        <v>kg</v>
      </c>
      <c r="M52" s="31"/>
      <c r="N52" s="54"/>
      <c r="O52" s="31"/>
      <c r="P52" s="31"/>
      <c r="Q52" s="31"/>
      <c r="R52" s="75">
        <v>1</v>
      </c>
      <c r="S52" s="75">
        <v>1</v>
      </c>
      <c r="T52" s="75">
        <v>1</v>
      </c>
      <c r="U52" s="75">
        <v>1</v>
      </c>
      <c r="V52" s="75">
        <v>1</v>
      </c>
      <c r="W52" s="31">
        <f>'Mineral Use Compiled'!C52</f>
        <v>2014</v>
      </c>
      <c r="X52" s="31" t="str">
        <f>'Mineral Use Compiled'!B52</f>
        <v>Vermiculite; vermiculite</v>
      </c>
      <c r="Y52" s="31" t="s">
        <v>1379</v>
      </c>
      <c r="Z52" s="171" t="s">
        <v>1055</v>
      </c>
    </row>
    <row r="53" spans="2:26" x14ac:dyDescent="0.2">
      <c r="B53" s="31" t="str">
        <f>'Mineral Use Compiled'!L53</f>
        <v>Zeolites</v>
      </c>
      <c r="C53" s="31">
        <f>'Mineral Use Compiled'!M53</f>
        <v>1318021</v>
      </c>
      <c r="D53" s="31" t="str">
        <f>'Mineral Use Compiled'!N53</f>
        <v>resource</v>
      </c>
      <c r="E53" s="31" t="str">
        <f>'Mineral Use Compiled'!O53</f>
        <v>in ground</v>
      </c>
      <c r="F53" s="31" t="str">
        <f>'Mineral Use Compiled'!P53</f>
        <v>729136d0-7c24-3c53-a41d-3d1b4aa10f2d</v>
      </c>
      <c r="G53" s="116" t="s">
        <v>128</v>
      </c>
      <c r="H53" s="31" t="str">
        <f>'Mineral Use Compiled'!Q53</f>
        <v>Other nonmetallic mineral mining and quarrying</v>
      </c>
      <c r="I53" s="31" t="str">
        <f>'Mineral Use Compiled'!R53</f>
        <v>2123A0</v>
      </c>
      <c r="J53" s="31" t="s">
        <v>128</v>
      </c>
      <c r="K53" s="157">
        <f>'Mineral Use Compiled'!I53/(1000000*INDEX('Sector Output'!$I$6:$I$394,MATCH("_"&amp;I53,'Sector Output'!$D$6:$D$394,0)))</f>
        <v>2.6631214814142102E-3</v>
      </c>
      <c r="L53" s="167" t="str">
        <f>'Mineral Use Compiled'!K53</f>
        <v>kg</v>
      </c>
      <c r="M53" s="31"/>
      <c r="N53" s="54"/>
      <c r="O53" s="31"/>
      <c r="P53" s="31"/>
      <c r="Q53" s="31"/>
      <c r="R53" s="75">
        <v>1</v>
      </c>
      <c r="S53" s="75">
        <v>1</v>
      </c>
      <c r="T53" s="75">
        <v>1</v>
      </c>
      <c r="U53" s="75">
        <v>1</v>
      </c>
      <c r="V53" s="75">
        <v>1</v>
      </c>
      <c r="W53" s="31">
        <f>'Mineral Use Compiled'!C53</f>
        <v>2014</v>
      </c>
      <c r="X53" s="31" t="str">
        <f>'Mineral Use Compiled'!B53</f>
        <v>Zeolites; zeolites, natural</v>
      </c>
      <c r="Y53" s="31" t="s">
        <v>1379</v>
      </c>
      <c r="Z53" s="171" t="s">
        <v>1055</v>
      </c>
    </row>
  </sheetData>
  <mergeCells count="8">
    <mergeCell ref="W3:Z3"/>
    <mergeCell ref="R3:V3"/>
    <mergeCell ref="S4:V4"/>
    <mergeCell ref="B2:C2"/>
    <mergeCell ref="H3:J3"/>
    <mergeCell ref="K3:L3"/>
    <mergeCell ref="M3:Q3"/>
    <mergeCell ref="B3:G3"/>
  </mergeCells>
  <dataValidations count="1">
    <dataValidation type="textLength" operator="lessThanOrEqual" allowBlank="1" showInputMessage="1" showErrorMessage="1" sqref="M6:Q53 W6:X53 B6:J53">
      <formula1>255</formula1>
    </dataValidation>
  </dataValidation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J4984"/>
  <sheetViews>
    <sheetView showGridLines="0" zoomScalePageLayoutView="80" workbookViewId="0">
      <selection activeCell="G5" sqref="G5"/>
    </sheetView>
  </sheetViews>
  <sheetFormatPr defaultColWidth="8.7109375" defaultRowHeight="12.75" x14ac:dyDescent="0.2"/>
  <cols>
    <col min="1" max="1" width="1.140625" style="35" customWidth="1"/>
    <col min="2" max="2" width="3.7109375" style="51" customWidth="1"/>
    <col min="3" max="3" width="17" style="35" bestFit="1" customWidth="1"/>
    <col min="4" max="4" width="54.7109375" style="35" customWidth="1"/>
    <col min="5" max="5" width="8.7109375" style="35"/>
    <col min="6" max="6" width="7.42578125" style="35" customWidth="1"/>
    <col min="7" max="7" width="75.42578125" style="49" bestFit="1" customWidth="1"/>
    <col min="8" max="8" width="5" style="51" bestFit="1" customWidth="1"/>
    <col min="9" max="9" width="8.7109375" style="35"/>
    <col min="10" max="10" width="84.140625" style="9" customWidth="1"/>
    <col min="11" max="16384" width="8.7109375" style="35"/>
  </cols>
  <sheetData>
    <row r="1" spans="1:10" s="16" customFormat="1" ht="6" customHeight="1" x14ac:dyDescent="0.2">
      <c r="B1" s="50"/>
      <c r="G1" s="29"/>
      <c r="H1" s="50"/>
      <c r="J1" s="9"/>
    </row>
    <row r="2" spans="1:10" s="16" customFormat="1" ht="38.450000000000003" customHeight="1" x14ac:dyDescent="0.2">
      <c r="A2" s="28"/>
      <c r="B2" s="256" t="s">
        <v>515</v>
      </c>
      <c r="C2" s="256"/>
      <c r="D2" s="35"/>
      <c r="E2" s="35"/>
      <c r="F2" s="35"/>
      <c r="G2" s="49"/>
      <c r="H2" s="51"/>
      <c r="J2" s="76"/>
    </row>
    <row r="3" spans="1:10" x14ac:dyDescent="0.2">
      <c r="B3" s="95"/>
      <c r="C3" s="96" t="s">
        <v>121</v>
      </c>
      <c r="D3" s="96"/>
      <c r="E3" s="96"/>
      <c r="F3" s="96" t="s">
        <v>995</v>
      </c>
      <c r="G3" s="97"/>
      <c r="H3" s="98"/>
      <c r="J3" s="76"/>
    </row>
    <row r="4" spans="1:10" x14ac:dyDescent="0.2">
      <c r="B4" s="99" t="s">
        <v>996</v>
      </c>
      <c r="C4" s="100" t="s">
        <v>523</v>
      </c>
      <c r="D4" s="100" t="s">
        <v>6</v>
      </c>
      <c r="E4" s="100" t="s">
        <v>1</v>
      </c>
      <c r="F4" s="100" t="s">
        <v>997</v>
      </c>
      <c r="G4" s="101" t="s">
        <v>998</v>
      </c>
      <c r="H4" s="102" t="s">
        <v>126</v>
      </c>
      <c r="J4" s="76"/>
    </row>
    <row r="5" spans="1:10" ht="50.25" customHeight="1" x14ac:dyDescent="0.2">
      <c r="B5" s="103">
        <v>1</v>
      </c>
      <c r="C5" s="104" t="s">
        <v>1333</v>
      </c>
      <c r="D5" s="104" t="s">
        <v>1360</v>
      </c>
      <c r="E5" s="104" t="s">
        <v>1332</v>
      </c>
      <c r="F5" s="105"/>
      <c r="G5" s="104" t="s">
        <v>1334</v>
      </c>
      <c r="H5" s="106">
        <v>2016</v>
      </c>
      <c r="J5" s="76"/>
    </row>
    <row r="6" spans="1:10" ht="153" x14ac:dyDescent="0.2">
      <c r="B6" s="103">
        <v>2</v>
      </c>
      <c r="C6" s="105" t="s">
        <v>1057</v>
      </c>
      <c r="D6" s="104" t="s">
        <v>1361</v>
      </c>
      <c r="E6" s="105" t="s">
        <v>1058</v>
      </c>
      <c r="F6" s="105"/>
      <c r="G6" s="104" t="s">
        <v>1059</v>
      </c>
      <c r="H6" s="106">
        <v>2015</v>
      </c>
      <c r="J6" s="76"/>
    </row>
    <row r="7" spans="1:10" x14ac:dyDescent="0.2">
      <c r="J7" s="76"/>
    </row>
    <row r="8" spans="1:10" x14ac:dyDescent="0.2">
      <c r="J8" s="76"/>
    </row>
    <row r="9" spans="1:10" x14ac:dyDescent="0.2">
      <c r="J9" s="76"/>
    </row>
    <row r="10" spans="1:10" x14ac:dyDescent="0.2">
      <c r="J10" s="76"/>
    </row>
    <row r="11" spans="1:10" x14ac:dyDescent="0.2">
      <c r="J11" s="76"/>
    </row>
    <row r="12" spans="1:10" x14ac:dyDescent="0.2">
      <c r="J12" s="76"/>
    </row>
    <row r="13" spans="1:10" x14ac:dyDescent="0.2">
      <c r="J13" s="76"/>
    </row>
    <row r="14" spans="1:10" x14ac:dyDescent="0.2">
      <c r="J14" s="76"/>
    </row>
    <row r="15" spans="1:10" x14ac:dyDescent="0.2">
      <c r="J15" s="76"/>
    </row>
    <row r="16" spans="1:10" x14ac:dyDescent="0.2">
      <c r="J16" s="76"/>
    </row>
    <row r="17" spans="10:10" x14ac:dyDescent="0.2">
      <c r="J17" s="76"/>
    </row>
    <row r="18" spans="10:10" x14ac:dyDescent="0.2">
      <c r="J18" s="76"/>
    </row>
    <row r="19" spans="10:10" x14ac:dyDescent="0.2">
      <c r="J19" s="76"/>
    </row>
    <row r="20" spans="10:10" x14ac:dyDescent="0.2">
      <c r="J20" s="76"/>
    </row>
    <row r="21" spans="10:10" x14ac:dyDescent="0.2">
      <c r="J21" s="76"/>
    </row>
    <row r="22" spans="10:10" x14ac:dyDescent="0.2">
      <c r="J22" s="76"/>
    </row>
    <row r="23" spans="10:10" x14ac:dyDescent="0.2">
      <c r="J23" s="76"/>
    </row>
    <row r="24" spans="10:10" x14ac:dyDescent="0.2">
      <c r="J24" s="76"/>
    </row>
    <row r="25" spans="10:10" x14ac:dyDescent="0.2">
      <c r="J25" s="76"/>
    </row>
    <row r="26" spans="10:10" x14ac:dyDescent="0.2">
      <c r="J26" s="76"/>
    </row>
    <row r="27" spans="10:10" x14ac:dyDescent="0.2">
      <c r="J27" s="76"/>
    </row>
    <row r="28" spans="10:10" x14ac:dyDescent="0.2">
      <c r="J28" s="76"/>
    </row>
    <row r="29" spans="10:10" x14ac:dyDescent="0.2">
      <c r="J29" s="76"/>
    </row>
    <row r="30" spans="10:10" x14ac:dyDescent="0.2">
      <c r="J30" s="76"/>
    </row>
    <row r="31" spans="10:10" x14ac:dyDescent="0.2">
      <c r="J31" s="76"/>
    </row>
    <row r="32" spans="10:10" x14ac:dyDescent="0.2">
      <c r="J32" s="76"/>
    </row>
    <row r="33" spans="10:10" x14ac:dyDescent="0.2">
      <c r="J33" s="76"/>
    </row>
    <row r="34" spans="10:10" x14ac:dyDescent="0.2">
      <c r="J34" s="76"/>
    </row>
    <row r="35" spans="10:10" x14ac:dyDescent="0.2">
      <c r="J35" s="76"/>
    </row>
    <row r="36" spans="10:10" x14ac:dyDescent="0.2">
      <c r="J36" s="76"/>
    </row>
    <row r="37" spans="10:10" x14ac:dyDescent="0.2">
      <c r="J37" s="76"/>
    </row>
    <row r="38" spans="10:10" x14ac:dyDescent="0.2">
      <c r="J38" s="76"/>
    </row>
    <row r="39" spans="10:10" x14ac:dyDescent="0.2">
      <c r="J39" s="76"/>
    </row>
    <row r="40" spans="10:10" x14ac:dyDescent="0.2">
      <c r="J40" s="76"/>
    </row>
    <row r="41" spans="10:10" x14ac:dyDescent="0.2">
      <c r="J41" s="76"/>
    </row>
    <row r="42" spans="10:10" x14ac:dyDescent="0.2">
      <c r="J42" s="76"/>
    </row>
    <row r="43" spans="10:10" x14ac:dyDescent="0.2">
      <c r="J43" s="76"/>
    </row>
    <row r="44" spans="10:10" x14ac:dyDescent="0.2">
      <c r="J44" s="76"/>
    </row>
    <row r="45" spans="10:10" x14ac:dyDescent="0.2">
      <c r="J45" s="76"/>
    </row>
    <row r="46" spans="10:10" x14ac:dyDescent="0.2">
      <c r="J46" s="76"/>
    </row>
    <row r="47" spans="10:10" x14ac:dyDescent="0.2">
      <c r="J47" s="76"/>
    </row>
    <row r="48" spans="10:10" x14ac:dyDescent="0.2">
      <c r="J48" s="76"/>
    </row>
    <row r="49" spans="10:10" x14ac:dyDescent="0.2">
      <c r="J49" s="76"/>
    </row>
    <row r="50" spans="10:10" x14ac:dyDescent="0.2">
      <c r="J50" s="76"/>
    </row>
    <row r="51" spans="10:10" x14ac:dyDescent="0.2">
      <c r="J51" s="76"/>
    </row>
    <row r="52" spans="10:10" x14ac:dyDescent="0.2">
      <c r="J52" s="76"/>
    </row>
    <row r="53" spans="10:10" x14ac:dyDescent="0.2">
      <c r="J53" s="76"/>
    </row>
    <row r="54" spans="10:10" x14ac:dyDescent="0.2">
      <c r="J54" s="76"/>
    </row>
    <row r="55" spans="10:10" x14ac:dyDescent="0.2">
      <c r="J55" s="76"/>
    </row>
    <row r="56" spans="10:10" x14ac:dyDescent="0.2">
      <c r="J56" s="76"/>
    </row>
    <row r="57" spans="10:10" x14ac:dyDescent="0.2">
      <c r="J57" s="76"/>
    </row>
    <row r="58" spans="10:10" x14ac:dyDescent="0.2">
      <c r="J58" s="76"/>
    </row>
    <row r="59" spans="10:10" x14ac:dyDescent="0.2">
      <c r="J59" s="76"/>
    </row>
    <row r="60" spans="10:10" x14ac:dyDescent="0.2">
      <c r="J60" s="76"/>
    </row>
    <row r="61" spans="10:10" x14ac:dyDescent="0.2">
      <c r="J61" s="76"/>
    </row>
    <row r="62" spans="10:10" x14ac:dyDescent="0.2">
      <c r="J62" s="76"/>
    </row>
    <row r="63" spans="10:10" x14ac:dyDescent="0.2">
      <c r="J63" s="76"/>
    </row>
    <row r="64" spans="10:10" x14ac:dyDescent="0.2">
      <c r="J64" s="76"/>
    </row>
    <row r="65" spans="10:10" x14ac:dyDescent="0.2">
      <c r="J65" s="76"/>
    </row>
    <row r="66" spans="10:10" x14ac:dyDescent="0.2">
      <c r="J66" s="76"/>
    </row>
    <row r="67" spans="10:10" x14ac:dyDescent="0.2">
      <c r="J67" s="76"/>
    </row>
    <row r="68" spans="10:10" x14ac:dyDescent="0.2">
      <c r="J68" s="76"/>
    </row>
    <row r="69" spans="10:10" x14ac:dyDescent="0.2">
      <c r="J69" s="76"/>
    </row>
    <row r="70" spans="10:10" x14ac:dyDescent="0.2">
      <c r="J70" s="76"/>
    </row>
    <row r="71" spans="10:10" x14ac:dyDescent="0.2">
      <c r="J71" s="76"/>
    </row>
    <row r="72" spans="10:10" x14ac:dyDescent="0.2">
      <c r="J72" s="76"/>
    </row>
    <row r="73" spans="10:10" x14ac:dyDescent="0.2">
      <c r="J73" s="76"/>
    </row>
    <row r="74" spans="10:10" x14ac:dyDescent="0.2">
      <c r="J74" s="76"/>
    </row>
    <row r="75" spans="10:10" x14ac:dyDescent="0.2">
      <c r="J75" s="76"/>
    </row>
    <row r="76" spans="10:10" x14ac:dyDescent="0.2">
      <c r="J76" s="76"/>
    </row>
    <row r="77" spans="10:10" x14ac:dyDescent="0.2">
      <c r="J77" s="76"/>
    </row>
    <row r="78" spans="10:10" x14ac:dyDescent="0.2">
      <c r="J78" s="76"/>
    </row>
    <row r="79" spans="10:10" x14ac:dyDescent="0.2">
      <c r="J79" s="76"/>
    </row>
    <row r="80" spans="10:10" x14ac:dyDescent="0.2">
      <c r="J80" s="76"/>
    </row>
    <row r="81" spans="10:10" x14ac:dyDescent="0.2">
      <c r="J81" s="76"/>
    </row>
    <row r="82" spans="10:10" x14ac:dyDescent="0.2">
      <c r="J82" s="76"/>
    </row>
    <row r="83" spans="10:10" x14ac:dyDescent="0.2">
      <c r="J83" s="76"/>
    </row>
    <row r="84" spans="10:10" x14ac:dyDescent="0.2">
      <c r="J84" s="76"/>
    </row>
    <row r="85" spans="10:10" x14ac:dyDescent="0.2">
      <c r="J85" s="76"/>
    </row>
    <row r="86" spans="10:10" x14ac:dyDescent="0.2">
      <c r="J86" s="76"/>
    </row>
    <row r="87" spans="10:10" x14ac:dyDescent="0.2">
      <c r="J87" s="76"/>
    </row>
    <row r="88" spans="10:10" x14ac:dyDescent="0.2">
      <c r="J88" s="76"/>
    </row>
    <row r="89" spans="10:10" x14ac:dyDescent="0.2">
      <c r="J89" s="76"/>
    </row>
    <row r="90" spans="10:10" x14ac:dyDescent="0.2">
      <c r="J90" s="76"/>
    </row>
    <row r="91" spans="10:10" x14ac:dyDescent="0.2">
      <c r="J91" s="76"/>
    </row>
    <row r="92" spans="10:10" x14ac:dyDescent="0.2">
      <c r="J92" s="76"/>
    </row>
    <row r="93" spans="10:10" x14ac:dyDescent="0.2">
      <c r="J93" s="76"/>
    </row>
    <row r="94" spans="10:10" x14ac:dyDescent="0.2">
      <c r="J94" s="76"/>
    </row>
    <row r="95" spans="10:10" x14ac:dyDescent="0.2">
      <c r="J95" s="76"/>
    </row>
    <row r="96" spans="10:10" x14ac:dyDescent="0.2">
      <c r="J96" s="76"/>
    </row>
    <row r="97" spans="10:10" x14ac:dyDescent="0.2">
      <c r="J97" s="76"/>
    </row>
    <row r="98" spans="10:10" x14ac:dyDescent="0.2">
      <c r="J98" s="76"/>
    </row>
    <row r="99" spans="10:10" x14ac:dyDescent="0.2">
      <c r="J99" s="76"/>
    </row>
    <row r="100" spans="10:10" x14ac:dyDescent="0.2">
      <c r="J100" s="76"/>
    </row>
    <row r="101" spans="10:10" x14ac:dyDescent="0.2">
      <c r="J101" s="76"/>
    </row>
    <row r="102" spans="10:10" x14ac:dyDescent="0.2">
      <c r="J102" s="76"/>
    </row>
    <row r="103" spans="10:10" x14ac:dyDescent="0.2">
      <c r="J103" s="76"/>
    </row>
    <row r="104" spans="10:10" x14ac:dyDescent="0.2">
      <c r="J104" s="76"/>
    </row>
    <row r="105" spans="10:10" x14ac:dyDescent="0.2">
      <c r="J105" s="76"/>
    </row>
    <row r="106" spans="10:10" x14ac:dyDescent="0.2">
      <c r="J106" s="76"/>
    </row>
    <row r="107" spans="10:10" x14ac:dyDescent="0.2">
      <c r="J107" s="76"/>
    </row>
    <row r="108" spans="10:10" x14ac:dyDescent="0.2">
      <c r="J108" s="76"/>
    </row>
    <row r="109" spans="10:10" x14ac:dyDescent="0.2">
      <c r="J109" s="76"/>
    </row>
    <row r="110" spans="10:10" x14ac:dyDescent="0.2">
      <c r="J110" s="76"/>
    </row>
    <row r="111" spans="10:10" x14ac:dyDescent="0.2">
      <c r="J111" s="76"/>
    </row>
    <row r="112" spans="10:10" x14ac:dyDescent="0.2">
      <c r="J112" s="76"/>
    </row>
    <row r="113" spans="10:10" x14ac:dyDescent="0.2">
      <c r="J113" s="76"/>
    </row>
    <row r="114" spans="10:10" x14ac:dyDescent="0.2">
      <c r="J114" s="76"/>
    </row>
    <row r="115" spans="10:10" x14ac:dyDescent="0.2">
      <c r="J115" s="76"/>
    </row>
    <row r="116" spans="10:10" x14ac:dyDescent="0.2">
      <c r="J116" s="76"/>
    </row>
    <row r="117" spans="10:10" x14ac:dyDescent="0.2">
      <c r="J117" s="76"/>
    </row>
    <row r="118" spans="10:10" x14ac:dyDescent="0.2">
      <c r="J118" s="76"/>
    </row>
    <row r="119" spans="10:10" x14ac:dyDescent="0.2">
      <c r="J119" s="76"/>
    </row>
    <row r="120" spans="10:10" x14ac:dyDescent="0.2">
      <c r="J120" s="76"/>
    </row>
    <row r="121" spans="10:10" x14ac:dyDescent="0.2">
      <c r="J121" s="76"/>
    </row>
    <row r="122" spans="10:10" x14ac:dyDescent="0.2">
      <c r="J122" s="76"/>
    </row>
    <row r="123" spans="10:10" x14ac:dyDescent="0.2">
      <c r="J123" s="76"/>
    </row>
    <row r="124" spans="10:10" x14ac:dyDescent="0.2">
      <c r="J124" s="76"/>
    </row>
    <row r="125" spans="10:10" x14ac:dyDescent="0.2">
      <c r="J125" s="76"/>
    </row>
    <row r="126" spans="10:10" x14ac:dyDescent="0.2">
      <c r="J126" s="76"/>
    </row>
    <row r="127" spans="10:10" x14ac:dyDescent="0.2">
      <c r="J127" s="76"/>
    </row>
    <row r="128" spans="10:10" x14ac:dyDescent="0.2">
      <c r="J128" s="76"/>
    </row>
    <row r="129" spans="10:10" x14ac:dyDescent="0.2">
      <c r="J129" s="76"/>
    </row>
    <row r="130" spans="10:10" x14ac:dyDescent="0.2">
      <c r="J130" s="76"/>
    </row>
    <row r="131" spans="10:10" x14ac:dyDescent="0.2">
      <c r="J131" s="76"/>
    </row>
    <row r="132" spans="10:10" x14ac:dyDescent="0.2">
      <c r="J132" s="76"/>
    </row>
    <row r="133" spans="10:10" x14ac:dyDescent="0.2">
      <c r="J133" s="76"/>
    </row>
    <row r="134" spans="10:10" x14ac:dyDescent="0.2">
      <c r="J134" s="76"/>
    </row>
    <row r="135" spans="10:10" x14ac:dyDescent="0.2">
      <c r="J135" s="76"/>
    </row>
    <row r="136" spans="10:10" x14ac:dyDescent="0.2">
      <c r="J136" s="76"/>
    </row>
    <row r="137" spans="10:10" x14ac:dyDescent="0.2">
      <c r="J137" s="76"/>
    </row>
    <row r="138" spans="10:10" x14ac:dyDescent="0.2">
      <c r="J138" s="76"/>
    </row>
    <row r="139" spans="10:10" x14ac:dyDescent="0.2">
      <c r="J139" s="76"/>
    </row>
    <row r="140" spans="10:10" x14ac:dyDescent="0.2">
      <c r="J140" s="76"/>
    </row>
    <row r="141" spans="10:10" x14ac:dyDescent="0.2">
      <c r="J141" s="76"/>
    </row>
    <row r="142" spans="10:10" x14ac:dyDescent="0.2">
      <c r="J142" s="76"/>
    </row>
    <row r="143" spans="10:10" x14ac:dyDescent="0.2">
      <c r="J143" s="76"/>
    </row>
    <row r="144" spans="10:10" x14ac:dyDescent="0.2">
      <c r="J144" s="76"/>
    </row>
    <row r="145" spans="10:10" x14ac:dyDescent="0.2">
      <c r="J145" s="76"/>
    </row>
    <row r="146" spans="10:10" x14ac:dyDescent="0.2">
      <c r="J146" s="76"/>
    </row>
    <row r="147" spans="10:10" x14ac:dyDescent="0.2">
      <c r="J147" s="76"/>
    </row>
    <row r="148" spans="10:10" x14ac:dyDescent="0.2">
      <c r="J148" s="76"/>
    </row>
    <row r="149" spans="10:10" x14ac:dyDescent="0.2">
      <c r="J149" s="76"/>
    </row>
    <row r="150" spans="10:10" x14ac:dyDescent="0.2">
      <c r="J150" s="76"/>
    </row>
    <row r="151" spans="10:10" x14ac:dyDescent="0.2">
      <c r="J151" s="76"/>
    </row>
    <row r="152" spans="10:10" x14ac:dyDescent="0.2">
      <c r="J152" s="76"/>
    </row>
    <row r="153" spans="10:10" x14ac:dyDescent="0.2">
      <c r="J153" s="76"/>
    </row>
    <row r="154" spans="10:10" x14ac:dyDescent="0.2">
      <c r="J154" s="76"/>
    </row>
    <row r="155" spans="10:10" x14ac:dyDescent="0.2">
      <c r="J155" s="76"/>
    </row>
    <row r="156" spans="10:10" x14ac:dyDescent="0.2">
      <c r="J156" s="76"/>
    </row>
    <row r="157" spans="10:10" x14ac:dyDescent="0.2">
      <c r="J157" s="76"/>
    </row>
    <row r="158" spans="10:10" x14ac:dyDescent="0.2">
      <c r="J158" s="76"/>
    </row>
    <row r="159" spans="10:10" x14ac:dyDescent="0.2">
      <c r="J159" s="76"/>
    </row>
    <row r="160" spans="10:10" x14ac:dyDescent="0.2">
      <c r="J160" s="76"/>
    </row>
    <row r="161" spans="10:10" x14ac:dyDescent="0.2">
      <c r="J161" s="76"/>
    </row>
    <row r="162" spans="10:10" x14ac:dyDescent="0.2">
      <c r="J162" s="76"/>
    </row>
    <row r="163" spans="10:10" x14ac:dyDescent="0.2">
      <c r="J163" s="76"/>
    </row>
    <row r="164" spans="10:10" x14ac:dyDescent="0.2">
      <c r="J164" s="76"/>
    </row>
    <row r="165" spans="10:10" x14ac:dyDescent="0.2">
      <c r="J165" s="76"/>
    </row>
    <row r="166" spans="10:10" x14ac:dyDescent="0.2">
      <c r="J166" s="76"/>
    </row>
    <row r="167" spans="10:10" x14ac:dyDescent="0.2">
      <c r="J167" s="76"/>
    </row>
    <row r="168" spans="10:10" x14ac:dyDescent="0.2">
      <c r="J168" s="76"/>
    </row>
    <row r="169" spans="10:10" x14ac:dyDescent="0.2">
      <c r="J169" s="76"/>
    </row>
    <row r="170" spans="10:10" x14ac:dyDescent="0.2">
      <c r="J170" s="76"/>
    </row>
    <row r="171" spans="10:10" x14ac:dyDescent="0.2">
      <c r="J171" s="76"/>
    </row>
    <row r="172" spans="10:10" x14ac:dyDescent="0.2">
      <c r="J172" s="76"/>
    </row>
    <row r="173" spans="10:10" x14ac:dyDescent="0.2">
      <c r="J173" s="76"/>
    </row>
    <row r="174" spans="10:10" x14ac:dyDescent="0.2">
      <c r="J174" s="76"/>
    </row>
    <row r="175" spans="10:10" x14ac:dyDescent="0.2">
      <c r="J175" s="76"/>
    </row>
    <row r="176" spans="10:10" x14ac:dyDescent="0.2">
      <c r="J176" s="76"/>
    </row>
    <row r="177" spans="10:10" x14ac:dyDescent="0.2">
      <c r="J177" s="76"/>
    </row>
    <row r="178" spans="10:10" x14ac:dyDescent="0.2">
      <c r="J178" s="76"/>
    </row>
    <row r="179" spans="10:10" x14ac:dyDescent="0.2">
      <c r="J179" s="76"/>
    </row>
    <row r="180" spans="10:10" x14ac:dyDescent="0.2">
      <c r="J180" s="76"/>
    </row>
    <row r="181" spans="10:10" x14ac:dyDescent="0.2">
      <c r="J181" s="76"/>
    </row>
    <row r="182" spans="10:10" x14ac:dyDescent="0.2">
      <c r="J182" s="76"/>
    </row>
    <row r="183" spans="10:10" x14ac:dyDescent="0.2">
      <c r="J183" s="76"/>
    </row>
    <row r="184" spans="10:10" x14ac:dyDescent="0.2">
      <c r="J184" s="76"/>
    </row>
    <row r="185" spans="10:10" x14ac:dyDescent="0.2">
      <c r="J185" s="76"/>
    </row>
    <row r="186" spans="10:10" x14ac:dyDescent="0.2">
      <c r="J186" s="76"/>
    </row>
    <row r="187" spans="10:10" x14ac:dyDescent="0.2">
      <c r="J187" s="76"/>
    </row>
    <row r="188" spans="10:10" x14ac:dyDescent="0.2">
      <c r="J188" s="76"/>
    </row>
    <row r="189" spans="10:10" x14ac:dyDescent="0.2">
      <c r="J189" s="76"/>
    </row>
    <row r="190" spans="10:10" x14ac:dyDescent="0.2">
      <c r="J190" s="76"/>
    </row>
    <row r="191" spans="10:10" x14ac:dyDescent="0.2">
      <c r="J191" s="76"/>
    </row>
    <row r="192" spans="10:10" x14ac:dyDescent="0.2">
      <c r="J192" s="76"/>
    </row>
    <row r="193" spans="10:10" x14ac:dyDescent="0.2">
      <c r="J193" s="76"/>
    </row>
    <row r="194" spans="10:10" x14ac:dyDescent="0.2">
      <c r="J194" s="76"/>
    </row>
    <row r="195" spans="10:10" x14ac:dyDescent="0.2">
      <c r="J195" s="76"/>
    </row>
    <row r="196" spans="10:10" x14ac:dyDescent="0.2">
      <c r="J196" s="76"/>
    </row>
    <row r="197" spans="10:10" x14ac:dyDescent="0.2">
      <c r="J197" s="76"/>
    </row>
    <row r="198" spans="10:10" x14ac:dyDescent="0.2">
      <c r="J198" s="76"/>
    </row>
    <row r="199" spans="10:10" x14ac:dyDescent="0.2">
      <c r="J199" s="76"/>
    </row>
    <row r="200" spans="10:10" x14ac:dyDescent="0.2">
      <c r="J200" s="76"/>
    </row>
    <row r="201" spans="10:10" x14ac:dyDescent="0.2">
      <c r="J201" s="76"/>
    </row>
    <row r="202" spans="10:10" x14ac:dyDescent="0.2">
      <c r="J202" s="76"/>
    </row>
    <row r="203" spans="10:10" x14ac:dyDescent="0.2">
      <c r="J203" s="76"/>
    </row>
    <row r="204" spans="10:10" x14ac:dyDescent="0.2">
      <c r="J204" s="76"/>
    </row>
    <row r="205" spans="10:10" x14ac:dyDescent="0.2">
      <c r="J205" s="76"/>
    </row>
    <row r="206" spans="10:10" x14ac:dyDescent="0.2">
      <c r="J206" s="76"/>
    </row>
    <row r="207" spans="10:10" x14ac:dyDescent="0.2">
      <c r="J207" s="76"/>
    </row>
    <row r="208" spans="10:10" x14ac:dyDescent="0.2">
      <c r="J208" s="76"/>
    </row>
    <row r="209" spans="10:10" x14ac:dyDescent="0.2">
      <c r="J209" s="76"/>
    </row>
    <row r="210" spans="10:10" x14ac:dyDescent="0.2">
      <c r="J210" s="76"/>
    </row>
    <row r="211" spans="10:10" x14ac:dyDescent="0.2">
      <c r="J211" s="76"/>
    </row>
    <row r="212" spans="10:10" x14ac:dyDescent="0.2">
      <c r="J212" s="76"/>
    </row>
    <row r="213" spans="10:10" x14ac:dyDescent="0.2">
      <c r="J213" s="76"/>
    </row>
    <row r="214" spans="10:10" x14ac:dyDescent="0.2">
      <c r="J214" s="76"/>
    </row>
    <row r="215" spans="10:10" x14ac:dyDescent="0.2">
      <c r="J215" s="76"/>
    </row>
    <row r="216" spans="10:10" x14ac:dyDescent="0.2">
      <c r="J216" s="76"/>
    </row>
    <row r="217" spans="10:10" x14ac:dyDescent="0.2">
      <c r="J217" s="76"/>
    </row>
    <row r="218" spans="10:10" x14ac:dyDescent="0.2">
      <c r="J218" s="76"/>
    </row>
    <row r="219" spans="10:10" x14ac:dyDescent="0.2">
      <c r="J219" s="76"/>
    </row>
    <row r="220" spans="10:10" x14ac:dyDescent="0.2">
      <c r="J220" s="76"/>
    </row>
    <row r="221" spans="10:10" x14ac:dyDescent="0.2">
      <c r="J221" s="76"/>
    </row>
    <row r="222" spans="10:10" x14ac:dyDescent="0.2">
      <c r="J222" s="76"/>
    </row>
    <row r="223" spans="10:10" x14ac:dyDescent="0.2">
      <c r="J223" s="76"/>
    </row>
    <row r="224" spans="10:10" x14ac:dyDescent="0.2">
      <c r="J224" s="76"/>
    </row>
    <row r="225" spans="10:10" x14ac:dyDescent="0.2">
      <c r="J225" s="76"/>
    </row>
    <row r="226" spans="10:10" x14ac:dyDescent="0.2">
      <c r="J226" s="76"/>
    </row>
    <row r="227" spans="10:10" x14ac:dyDescent="0.2">
      <c r="J227" s="76"/>
    </row>
    <row r="228" spans="10:10" x14ac:dyDescent="0.2">
      <c r="J228" s="76"/>
    </row>
    <row r="229" spans="10:10" x14ac:dyDescent="0.2">
      <c r="J229" s="76"/>
    </row>
    <row r="230" spans="10:10" x14ac:dyDescent="0.2">
      <c r="J230" s="76"/>
    </row>
    <row r="231" spans="10:10" x14ac:dyDescent="0.2">
      <c r="J231" s="76"/>
    </row>
    <row r="232" spans="10:10" x14ac:dyDescent="0.2">
      <c r="J232" s="76"/>
    </row>
    <row r="233" spans="10:10" x14ac:dyDescent="0.2">
      <c r="J233" s="76"/>
    </row>
    <row r="234" spans="10:10" x14ac:dyDescent="0.2">
      <c r="J234" s="76"/>
    </row>
    <row r="235" spans="10:10" x14ac:dyDescent="0.2">
      <c r="J235" s="76"/>
    </row>
    <row r="236" spans="10:10" x14ac:dyDescent="0.2">
      <c r="J236" s="76"/>
    </row>
    <row r="237" spans="10:10" x14ac:dyDescent="0.2">
      <c r="J237" s="76"/>
    </row>
    <row r="238" spans="10:10" x14ac:dyDescent="0.2">
      <c r="J238" s="76"/>
    </row>
    <row r="239" spans="10:10" x14ac:dyDescent="0.2">
      <c r="J239" s="76"/>
    </row>
    <row r="240" spans="10:10" x14ac:dyDescent="0.2">
      <c r="J240" s="76"/>
    </row>
    <row r="241" spans="10:10" x14ac:dyDescent="0.2">
      <c r="J241" s="76"/>
    </row>
    <row r="242" spans="10:10" x14ac:dyDescent="0.2">
      <c r="J242" s="76"/>
    </row>
    <row r="243" spans="10:10" x14ac:dyDescent="0.2">
      <c r="J243" s="76"/>
    </row>
    <row r="244" spans="10:10" x14ac:dyDescent="0.2">
      <c r="J244" s="76"/>
    </row>
    <row r="245" spans="10:10" x14ac:dyDescent="0.2">
      <c r="J245" s="76"/>
    </row>
    <row r="246" spans="10:10" x14ac:dyDescent="0.2">
      <c r="J246" s="76"/>
    </row>
    <row r="247" spans="10:10" x14ac:dyDescent="0.2">
      <c r="J247" s="76"/>
    </row>
    <row r="248" spans="10:10" x14ac:dyDescent="0.2">
      <c r="J248" s="76"/>
    </row>
    <row r="249" spans="10:10" x14ac:dyDescent="0.2">
      <c r="J249" s="76"/>
    </row>
    <row r="250" spans="10:10" x14ac:dyDescent="0.2">
      <c r="J250" s="76"/>
    </row>
    <row r="251" spans="10:10" x14ac:dyDescent="0.2">
      <c r="J251" s="76"/>
    </row>
    <row r="252" spans="10:10" x14ac:dyDescent="0.2">
      <c r="J252" s="76"/>
    </row>
    <row r="253" spans="10:10" x14ac:dyDescent="0.2">
      <c r="J253" s="76"/>
    </row>
    <row r="254" spans="10:10" x14ac:dyDescent="0.2">
      <c r="J254" s="76"/>
    </row>
    <row r="255" spans="10:10" x14ac:dyDescent="0.2">
      <c r="J255" s="76"/>
    </row>
    <row r="256" spans="10:10" x14ac:dyDescent="0.2">
      <c r="J256" s="76"/>
    </row>
    <row r="257" spans="10:10" x14ac:dyDescent="0.2">
      <c r="J257" s="76"/>
    </row>
    <row r="258" spans="10:10" x14ac:dyDescent="0.2">
      <c r="J258" s="76"/>
    </row>
    <row r="259" spans="10:10" x14ac:dyDescent="0.2">
      <c r="J259" s="76"/>
    </row>
    <row r="260" spans="10:10" x14ac:dyDescent="0.2">
      <c r="J260" s="76"/>
    </row>
    <row r="261" spans="10:10" x14ac:dyDescent="0.2">
      <c r="J261" s="76"/>
    </row>
    <row r="262" spans="10:10" x14ac:dyDescent="0.2">
      <c r="J262" s="76"/>
    </row>
    <row r="263" spans="10:10" x14ac:dyDescent="0.2">
      <c r="J263" s="76"/>
    </row>
    <row r="264" spans="10:10" x14ac:dyDescent="0.2">
      <c r="J264" s="76"/>
    </row>
    <row r="265" spans="10:10" x14ac:dyDescent="0.2">
      <c r="J265" s="76"/>
    </row>
    <row r="266" spans="10:10" x14ac:dyDescent="0.2">
      <c r="J266" s="76"/>
    </row>
    <row r="267" spans="10:10" x14ac:dyDescent="0.2">
      <c r="J267" s="76"/>
    </row>
    <row r="268" spans="10:10" x14ac:dyDescent="0.2">
      <c r="J268" s="76"/>
    </row>
    <row r="269" spans="10:10" x14ac:dyDescent="0.2">
      <c r="J269" s="76"/>
    </row>
    <row r="270" spans="10:10" x14ac:dyDescent="0.2">
      <c r="J270" s="76"/>
    </row>
    <row r="271" spans="10:10" x14ac:dyDescent="0.2">
      <c r="J271" s="76"/>
    </row>
    <row r="272" spans="10:10" x14ac:dyDescent="0.2">
      <c r="J272" s="76"/>
    </row>
    <row r="273" spans="10:10" x14ac:dyDescent="0.2">
      <c r="J273" s="76"/>
    </row>
    <row r="274" spans="10:10" x14ac:dyDescent="0.2">
      <c r="J274" s="76"/>
    </row>
    <row r="275" spans="10:10" x14ac:dyDescent="0.2">
      <c r="J275" s="76"/>
    </row>
    <row r="276" spans="10:10" x14ac:dyDescent="0.2">
      <c r="J276" s="76"/>
    </row>
    <row r="277" spans="10:10" x14ac:dyDescent="0.2">
      <c r="J277" s="76"/>
    </row>
    <row r="278" spans="10:10" x14ac:dyDescent="0.2">
      <c r="J278" s="76"/>
    </row>
    <row r="279" spans="10:10" x14ac:dyDescent="0.2">
      <c r="J279" s="76"/>
    </row>
    <row r="280" spans="10:10" x14ac:dyDescent="0.2">
      <c r="J280" s="76"/>
    </row>
    <row r="281" spans="10:10" x14ac:dyDescent="0.2">
      <c r="J281" s="76"/>
    </row>
    <row r="282" spans="10:10" x14ac:dyDescent="0.2">
      <c r="J282" s="76"/>
    </row>
    <row r="283" spans="10:10" x14ac:dyDescent="0.2">
      <c r="J283" s="76"/>
    </row>
    <row r="284" spans="10:10" x14ac:dyDescent="0.2">
      <c r="J284" s="76"/>
    </row>
    <row r="285" spans="10:10" x14ac:dyDescent="0.2">
      <c r="J285" s="76"/>
    </row>
    <row r="286" spans="10:10" x14ac:dyDescent="0.2">
      <c r="J286" s="76"/>
    </row>
    <row r="287" spans="10:10" x14ac:dyDescent="0.2">
      <c r="J287" s="76"/>
    </row>
    <row r="288" spans="10:10" x14ac:dyDescent="0.2">
      <c r="J288" s="76"/>
    </row>
    <row r="289" spans="10:10" x14ac:dyDescent="0.2">
      <c r="J289" s="76"/>
    </row>
    <row r="290" spans="10:10" x14ac:dyDescent="0.2">
      <c r="J290" s="76"/>
    </row>
    <row r="291" spans="10:10" x14ac:dyDescent="0.2">
      <c r="J291" s="76"/>
    </row>
    <row r="292" spans="10:10" x14ac:dyDescent="0.2">
      <c r="J292" s="76"/>
    </row>
    <row r="293" spans="10:10" x14ac:dyDescent="0.2">
      <c r="J293" s="76"/>
    </row>
    <row r="294" spans="10:10" x14ac:dyDescent="0.2">
      <c r="J294" s="76"/>
    </row>
    <row r="295" spans="10:10" x14ac:dyDescent="0.2">
      <c r="J295" s="76"/>
    </row>
    <row r="296" spans="10:10" x14ac:dyDescent="0.2">
      <c r="J296" s="76"/>
    </row>
    <row r="297" spans="10:10" x14ac:dyDescent="0.2">
      <c r="J297" s="76"/>
    </row>
    <row r="298" spans="10:10" x14ac:dyDescent="0.2">
      <c r="J298" s="76"/>
    </row>
    <row r="299" spans="10:10" x14ac:dyDescent="0.2">
      <c r="J299" s="76"/>
    </row>
    <row r="300" spans="10:10" x14ac:dyDescent="0.2">
      <c r="J300" s="76"/>
    </row>
    <row r="301" spans="10:10" x14ac:dyDescent="0.2">
      <c r="J301" s="76"/>
    </row>
    <row r="302" spans="10:10" x14ac:dyDescent="0.2">
      <c r="J302" s="76"/>
    </row>
    <row r="303" spans="10:10" x14ac:dyDescent="0.2">
      <c r="J303" s="76"/>
    </row>
    <row r="304" spans="10:10" x14ac:dyDescent="0.2">
      <c r="J304" s="76"/>
    </row>
    <row r="305" spans="10:10" x14ac:dyDescent="0.2">
      <c r="J305" s="76"/>
    </row>
    <row r="306" spans="10:10" x14ac:dyDescent="0.2">
      <c r="J306" s="76"/>
    </row>
    <row r="307" spans="10:10" x14ac:dyDescent="0.2">
      <c r="J307" s="76"/>
    </row>
    <row r="308" spans="10:10" x14ac:dyDescent="0.2">
      <c r="J308" s="76"/>
    </row>
    <row r="309" spans="10:10" x14ac:dyDescent="0.2">
      <c r="J309" s="76"/>
    </row>
    <row r="310" spans="10:10" x14ac:dyDescent="0.2">
      <c r="J310" s="76"/>
    </row>
    <row r="311" spans="10:10" x14ac:dyDescent="0.2">
      <c r="J311" s="76"/>
    </row>
    <row r="312" spans="10:10" x14ac:dyDescent="0.2">
      <c r="J312" s="76"/>
    </row>
    <row r="313" spans="10:10" x14ac:dyDescent="0.2">
      <c r="J313" s="76"/>
    </row>
    <row r="314" spans="10:10" x14ac:dyDescent="0.2">
      <c r="J314" s="76"/>
    </row>
    <row r="315" spans="10:10" x14ac:dyDescent="0.2">
      <c r="J315" s="76"/>
    </row>
    <row r="316" spans="10:10" x14ac:dyDescent="0.2">
      <c r="J316" s="76"/>
    </row>
    <row r="317" spans="10:10" x14ac:dyDescent="0.2">
      <c r="J317" s="76"/>
    </row>
    <row r="318" spans="10:10" x14ac:dyDescent="0.2">
      <c r="J318" s="76"/>
    </row>
    <row r="319" spans="10:10" x14ac:dyDescent="0.2">
      <c r="J319" s="76"/>
    </row>
    <row r="320" spans="10:10" x14ac:dyDescent="0.2">
      <c r="J320" s="76"/>
    </row>
    <row r="321" spans="10:10" x14ac:dyDescent="0.2">
      <c r="J321" s="76"/>
    </row>
    <row r="322" spans="10:10" x14ac:dyDescent="0.2">
      <c r="J322" s="76"/>
    </row>
    <row r="323" spans="10:10" x14ac:dyDescent="0.2">
      <c r="J323" s="76"/>
    </row>
    <row r="324" spans="10:10" x14ac:dyDescent="0.2">
      <c r="J324" s="76"/>
    </row>
    <row r="325" spans="10:10" x14ac:dyDescent="0.2">
      <c r="J325" s="76"/>
    </row>
    <row r="326" spans="10:10" x14ac:dyDescent="0.2">
      <c r="J326" s="76"/>
    </row>
    <row r="327" spans="10:10" x14ac:dyDescent="0.2">
      <c r="J327" s="76"/>
    </row>
    <row r="328" spans="10:10" x14ac:dyDescent="0.2">
      <c r="J328" s="76"/>
    </row>
    <row r="329" spans="10:10" x14ac:dyDescent="0.2">
      <c r="J329" s="76"/>
    </row>
    <row r="330" spans="10:10" x14ac:dyDescent="0.2">
      <c r="J330" s="76"/>
    </row>
    <row r="331" spans="10:10" x14ac:dyDescent="0.2">
      <c r="J331" s="76"/>
    </row>
    <row r="332" spans="10:10" x14ac:dyDescent="0.2">
      <c r="J332" s="76"/>
    </row>
    <row r="333" spans="10:10" x14ac:dyDescent="0.2">
      <c r="J333" s="76"/>
    </row>
    <row r="334" spans="10:10" x14ac:dyDescent="0.2">
      <c r="J334" s="76"/>
    </row>
    <row r="335" spans="10:10" x14ac:dyDescent="0.2">
      <c r="J335" s="76"/>
    </row>
    <row r="336" spans="10:10" x14ac:dyDescent="0.2">
      <c r="J336" s="76"/>
    </row>
    <row r="337" spans="10:10" x14ac:dyDescent="0.2">
      <c r="J337" s="76"/>
    </row>
    <row r="338" spans="10:10" x14ac:dyDescent="0.2">
      <c r="J338" s="76"/>
    </row>
    <row r="339" spans="10:10" x14ac:dyDescent="0.2">
      <c r="J339" s="76"/>
    </row>
    <row r="340" spans="10:10" x14ac:dyDescent="0.2">
      <c r="J340" s="76"/>
    </row>
    <row r="341" spans="10:10" x14ac:dyDescent="0.2">
      <c r="J341" s="76"/>
    </row>
    <row r="342" spans="10:10" x14ac:dyDescent="0.2">
      <c r="J342" s="76"/>
    </row>
    <row r="343" spans="10:10" x14ac:dyDescent="0.2">
      <c r="J343" s="76"/>
    </row>
    <row r="344" spans="10:10" x14ac:dyDescent="0.2">
      <c r="J344" s="76"/>
    </row>
    <row r="345" spans="10:10" x14ac:dyDescent="0.2">
      <c r="J345" s="76"/>
    </row>
    <row r="346" spans="10:10" x14ac:dyDescent="0.2">
      <c r="J346" s="76"/>
    </row>
    <row r="347" spans="10:10" x14ac:dyDescent="0.2">
      <c r="J347" s="76"/>
    </row>
    <row r="348" spans="10:10" x14ac:dyDescent="0.2">
      <c r="J348" s="76"/>
    </row>
    <row r="349" spans="10:10" x14ac:dyDescent="0.2">
      <c r="J349" s="76"/>
    </row>
    <row r="350" spans="10:10" x14ac:dyDescent="0.2">
      <c r="J350" s="76"/>
    </row>
    <row r="351" spans="10:10" x14ac:dyDescent="0.2">
      <c r="J351" s="76"/>
    </row>
    <row r="352" spans="10:10" x14ac:dyDescent="0.2">
      <c r="J352" s="76"/>
    </row>
    <row r="353" spans="10:10" x14ac:dyDescent="0.2">
      <c r="J353" s="76"/>
    </row>
    <row r="354" spans="10:10" x14ac:dyDescent="0.2">
      <c r="J354" s="76"/>
    </row>
    <row r="355" spans="10:10" x14ac:dyDescent="0.2">
      <c r="J355" s="76"/>
    </row>
    <row r="356" spans="10:10" x14ac:dyDescent="0.2">
      <c r="J356" s="76"/>
    </row>
    <row r="357" spans="10:10" x14ac:dyDescent="0.2">
      <c r="J357" s="76"/>
    </row>
    <row r="358" spans="10:10" x14ac:dyDescent="0.2">
      <c r="J358" s="76"/>
    </row>
    <row r="359" spans="10:10" x14ac:dyDescent="0.2">
      <c r="J359" s="76"/>
    </row>
    <row r="360" spans="10:10" x14ac:dyDescent="0.2">
      <c r="J360" s="76"/>
    </row>
    <row r="361" spans="10:10" x14ac:dyDescent="0.2">
      <c r="J361" s="76"/>
    </row>
    <row r="362" spans="10:10" x14ac:dyDescent="0.2">
      <c r="J362" s="76"/>
    </row>
    <row r="363" spans="10:10" x14ac:dyDescent="0.2">
      <c r="J363" s="76"/>
    </row>
    <row r="364" spans="10:10" x14ac:dyDescent="0.2">
      <c r="J364" s="76"/>
    </row>
    <row r="365" spans="10:10" x14ac:dyDescent="0.2">
      <c r="J365" s="76"/>
    </row>
    <row r="366" spans="10:10" x14ac:dyDescent="0.2">
      <c r="J366" s="76"/>
    </row>
    <row r="367" spans="10:10" x14ac:dyDescent="0.2">
      <c r="J367" s="76"/>
    </row>
    <row r="368" spans="10:10" x14ac:dyDescent="0.2">
      <c r="J368" s="76"/>
    </row>
    <row r="369" spans="10:10" x14ac:dyDescent="0.2">
      <c r="J369" s="76"/>
    </row>
    <row r="370" spans="10:10" x14ac:dyDescent="0.2">
      <c r="J370" s="76"/>
    </row>
    <row r="371" spans="10:10" x14ac:dyDescent="0.2">
      <c r="J371" s="76"/>
    </row>
    <row r="372" spans="10:10" x14ac:dyDescent="0.2">
      <c r="J372" s="76"/>
    </row>
    <row r="373" spans="10:10" x14ac:dyDescent="0.2">
      <c r="J373" s="76"/>
    </row>
    <row r="374" spans="10:10" x14ac:dyDescent="0.2">
      <c r="J374" s="76"/>
    </row>
    <row r="375" spans="10:10" x14ac:dyDescent="0.2">
      <c r="J375" s="76"/>
    </row>
    <row r="376" spans="10:10" x14ac:dyDescent="0.2">
      <c r="J376" s="76"/>
    </row>
    <row r="377" spans="10:10" x14ac:dyDescent="0.2">
      <c r="J377" s="76"/>
    </row>
    <row r="378" spans="10:10" x14ac:dyDescent="0.2">
      <c r="J378" s="76"/>
    </row>
    <row r="379" spans="10:10" x14ac:dyDescent="0.2">
      <c r="J379" s="76"/>
    </row>
    <row r="380" spans="10:10" x14ac:dyDescent="0.2">
      <c r="J380" s="76"/>
    </row>
    <row r="381" spans="10:10" x14ac:dyDescent="0.2">
      <c r="J381" s="76"/>
    </row>
    <row r="382" spans="10:10" x14ac:dyDescent="0.2">
      <c r="J382" s="76"/>
    </row>
    <row r="383" spans="10:10" x14ac:dyDescent="0.2">
      <c r="J383" s="76"/>
    </row>
    <row r="384" spans="10:10" x14ac:dyDescent="0.2">
      <c r="J384" s="76"/>
    </row>
    <row r="385" spans="10:10" x14ac:dyDescent="0.2">
      <c r="J385" s="76"/>
    </row>
    <row r="386" spans="10:10" x14ac:dyDescent="0.2">
      <c r="J386" s="76"/>
    </row>
    <row r="387" spans="10:10" x14ac:dyDescent="0.2">
      <c r="J387" s="76"/>
    </row>
    <row r="388" spans="10:10" x14ac:dyDescent="0.2">
      <c r="J388" s="76"/>
    </row>
    <row r="389" spans="10:10" x14ac:dyDescent="0.2">
      <c r="J389" s="76"/>
    </row>
    <row r="390" spans="10:10" x14ac:dyDescent="0.2">
      <c r="J390" s="76"/>
    </row>
    <row r="391" spans="10:10" x14ac:dyDescent="0.2">
      <c r="J391" s="76"/>
    </row>
    <row r="392" spans="10:10" x14ac:dyDescent="0.2">
      <c r="J392" s="76"/>
    </row>
    <row r="393" spans="10:10" x14ac:dyDescent="0.2">
      <c r="J393" s="76"/>
    </row>
    <row r="394" spans="10:10" x14ac:dyDescent="0.2">
      <c r="J394" s="76"/>
    </row>
    <row r="395" spans="10:10" x14ac:dyDescent="0.2">
      <c r="J395" s="76"/>
    </row>
    <row r="396" spans="10:10" x14ac:dyDescent="0.2">
      <c r="J396" s="76"/>
    </row>
    <row r="397" spans="10:10" x14ac:dyDescent="0.2">
      <c r="J397" s="76"/>
    </row>
    <row r="398" spans="10:10" x14ac:dyDescent="0.2">
      <c r="J398" s="76"/>
    </row>
    <row r="399" spans="10:10" x14ac:dyDescent="0.2">
      <c r="J399" s="76"/>
    </row>
    <row r="400" spans="10:10" x14ac:dyDescent="0.2">
      <c r="J400" s="76"/>
    </row>
    <row r="401" spans="10:10" x14ac:dyDescent="0.2">
      <c r="J401" s="76"/>
    </row>
    <row r="402" spans="10:10" x14ac:dyDescent="0.2">
      <c r="J402" s="76"/>
    </row>
    <row r="403" spans="10:10" x14ac:dyDescent="0.2">
      <c r="J403" s="76"/>
    </row>
    <row r="404" spans="10:10" x14ac:dyDescent="0.2">
      <c r="J404" s="76"/>
    </row>
    <row r="405" spans="10:10" x14ac:dyDescent="0.2">
      <c r="J405" s="76"/>
    </row>
    <row r="406" spans="10:10" x14ac:dyDescent="0.2">
      <c r="J406" s="76"/>
    </row>
    <row r="407" spans="10:10" x14ac:dyDescent="0.2">
      <c r="J407" s="76"/>
    </row>
    <row r="408" spans="10:10" x14ac:dyDescent="0.2">
      <c r="J408" s="76"/>
    </row>
    <row r="409" spans="10:10" x14ac:dyDescent="0.2">
      <c r="J409" s="76"/>
    </row>
    <row r="410" spans="10:10" x14ac:dyDescent="0.2">
      <c r="J410" s="76"/>
    </row>
    <row r="411" spans="10:10" x14ac:dyDescent="0.2">
      <c r="J411" s="76"/>
    </row>
    <row r="412" spans="10:10" x14ac:dyDescent="0.2">
      <c r="J412" s="76"/>
    </row>
    <row r="413" spans="10:10" x14ac:dyDescent="0.2">
      <c r="J413" s="76"/>
    </row>
    <row r="414" spans="10:10" x14ac:dyDescent="0.2">
      <c r="J414" s="76"/>
    </row>
    <row r="415" spans="10:10" x14ac:dyDescent="0.2">
      <c r="J415" s="76"/>
    </row>
    <row r="416" spans="10:10" x14ac:dyDescent="0.2">
      <c r="J416" s="76"/>
    </row>
    <row r="417" spans="10:10" x14ac:dyDescent="0.2">
      <c r="J417" s="76"/>
    </row>
    <row r="418" spans="10:10" x14ac:dyDescent="0.2">
      <c r="J418" s="76"/>
    </row>
    <row r="419" spans="10:10" x14ac:dyDescent="0.2">
      <c r="J419" s="76"/>
    </row>
    <row r="420" spans="10:10" x14ac:dyDescent="0.2">
      <c r="J420" s="76"/>
    </row>
    <row r="421" spans="10:10" x14ac:dyDescent="0.2">
      <c r="J421" s="76"/>
    </row>
    <row r="422" spans="10:10" x14ac:dyDescent="0.2">
      <c r="J422" s="76"/>
    </row>
    <row r="423" spans="10:10" x14ac:dyDescent="0.2">
      <c r="J423" s="76"/>
    </row>
    <row r="424" spans="10:10" x14ac:dyDescent="0.2">
      <c r="J424" s="76"/>
    </row>
    <row r="425" spans="10:10" x14ac:dyDescent="0.2">
      <c r="J425" s="76"/>
    </row>
    <row r="426" spans="10:10" x14ac:dyDescent="0.2">
      <c r="J426" s="76"/>
    </row>
    <row r="427" spans="10:10" x14ac:dyDescent="0.2">
      <c r="J427" s="76"/>
    </row>
    <row r="428" spans="10:10" x14ac:dyDescent="0.2">
      <c r="J428" s="76"/>
    </row>
    <row r="429" spans="10:10" x14ac:dyDescent="0.2">
      <c r="J429" s="76"/>
    </row>
    <row r="430" spans="10:10" x14ac:dyDescent="0.2">
      <c r="J430" s="76"/>
    </row>
    <row r="431" spans="10:10" x14ac:dyDescent="0.2">
      <c r="J431" s="76"/>
    </row>
    <row r="432" spans="10:10" x14ac:dyDescent="0.2">
      <c r="J432" s="76"/>
    </row>
    <row r="433" spans="10:10" x14ac:dyDescent="0.2">
      <c r="J433" s="76"/>
    </row>
    <row r="434" spans="10:10" x14ac:dyDescent="0.2">
      <c r="J434" s="76"/>
    </row>
    <row r="435" spans="10:10" x14ac:dyDescent="0.2">
      <c r="J435" s="76"/>
    </row>
    <row r="436" spans="10:10" x14ac:dyDescent="0.2">
      <c r="J436" s="76"/>
    </row>
    <row r="437" spans="10:10" x14ac:dyDescent="0.2">
      <c r="J437" s="76"/>
    </row>
    <row r="438" spans="10:10" x14ac:dyDescent="0.2">
      <c r="J438" s="76"/>
    </row>
    <row r="439" spans="10:10" x14ac:dyDescent="0.2">
      <c r="J439" s="76"/>
    </row>
    <row r="440" spans="10:10" x14ac:dyDescent="0.2">
      <c r="J440" s="76"/>
    </row>
    <row r="441" spans="10:10" x14ac:dyDescent="0.2">
      <c r="J441" s="76"/>
    </row>
    <row r="442" spans="10:10" x14ac:dyDescent="0.2">
      <c r="J442" s="76"/>
    </row>
    <row r="443" spans="10:10" x14ac:dyDescent="0.2">
      <c r="J443" s="76"/>
    </row>
    <row r="444" spans="10:10" x14ac:dyDescent="0.2">
      <c r="J444" s="76"/>
    </row>
    <row r="445" spans="10:10" x14ac:dyDescent="0.2">
      <c r="J445" s="76"/>
    </row>
    <row r="446" spans="10:10" x14ac:dyDescent="0.2">
      <c r="J446" s="76"/>
    </row>
    <row r="447" spans="10:10" x14ac:dyDescent="0.2">
      <c r="J447" s="76"/>
    </row>
    <row r="448" spans="10:10" x14ac:dyDescent="0.2">
      <c r="J448" s="76"/>
    </row>
    <row r="449" spans="10:10" x14ac:dyDescent="0.2">
      <c r="J449" s="76"/>
    </row>
    <row r="450" spans="10:10" x14ac:dyDescent="0.2">
      <c r="J450" s="76"/>
    </row>
    <row r="451" spans="10:10" x14ac:dyDescent="0.2">
      <c r="J451" s="76"/>
    </row>
    <row r="452" spans="10:10" x14ac:dyDescent="0.2">
      <c r="J452" s="76"/>
    </row>
    <row r="453" spans="10:10" x14ac:dyDescent="0.2">
      <c r="J453" s="76"/>
    </row>
    <row r="454" spans="10:10" x14ac:dyDescent="0.2">
      <c r="J454" s="76"/>
    </row>
    <row r="455" spans="10:10" x14ac:dyDescent="0.2">
      <c r="J455" s="76"/>
    </row>
    <row r="456" spans="10:10" x14ac:dyDescent="0.2">
      <c r="J456" s="76"/>
    </row>
    <row r="457" spans="10:10" x14ac:dyDescent="0.2">
      <c r="J457" s="76"/>
    </row>
    <row r="458" spans="10:10" x14ac:dyDescent="0.2">
      <c r="J458" s="76"/>
    </row>
    <row r="459" spans="10:10" x14ac:dyDescent="0.2">
      <c r="J459" s="76"/>
    </row>
    <row r="460" spans="10:10" x14ac:dyDescent="0.2">
      <c r="J460" s="76"/>
    </row>
    <row r="461" spans="10:10" x14ac:dyDescent="0.2">
      <c r="J461" s="76"/>
    </row>
    <row r="462" spans="10:10" x14ac:dyDescent="0.2">
      <c r="J462" s="76"/>
    </row>
    <row r="463" spans="10:10" x14ac:dyDescent="0.2">
      <c r="J463" s="76"/>
    </row>
    <row r="464" spans="10:10" x14ac:dyDescent="0.2">
      <c r="J464" s="76"/>
    </row>
    <row r="465" spans="10:10" x14ac:dyDescent="0.2">
      <c r="J465" s="76"/>
    </row>
    <row r="466" spans="10:10" x14ac:dyDescent="0.2">
      <c r="J466" s="76"/>
    </row>
    <row r="467" spans="10:10" x14ac:dyDescent="0.2">
      <c r="J467" s="76"/>
    </row>
    <row r="468" spans="10:10" x14ac:dyDescent="0.2">
      <c r="J468" s="76"/>
    </row>
    <row r="469" spans="10:10" x14ac:dyDescent="0.2">
      <c r="J469" s="76"/>
    </row>
    <row r="470" spans="10:10" x14ac:dyDescent="0.2">
      <c r="J470" s="76"/>
    </row>
    <row r="471" spans="10:10" x14ac:dyDescent="0.2">
      <c r="J471" s="76"/>
    </row>
    <row r="472" spans="10:10" x14ac:dyDescent="0.2">
      <c r="J472" s="76"/>
    </row>
    <row r="473" spans="10:10" x14ac:dyDescent="0.2">
      <c r="J473" s="76"/>
    </row>
    <row r="474" spans="10:10" x14ac:dyDescent="0.2">
      <c r="J474" s="76"/>
    </row>
    <row r="475" spans="10:10" x14ac:dyDescent="0.2">
      <c r="J475" s="76"/>
    </row>
    <row r="476" spans="10:10" x14ac:dyDescent="0.2">
      <c r="J476" s="76"/>
    </row>
    <row r="477" spans="10:10" x14ac:dyDescent="0.2">
      <c r="J477" s="76"/>
    </row>
    <row r="478" spans="10:10" x14ac:dyDescent="0.2">
      <c r="J478" s="76"/>
    </row>
    <row r="479" spans="10:10" x14ac:dyDescent="0.2">
      <c r="J479" s="76"/>
    </row>
    <row r="480" spans="10:10" x14ac:dyDescent="0.2">
      <c r="J480" s="76"/>
    </row>
    <row r="481" spans="10:10" x14ac:dyDescent="0.2">
      <c r="J481" s="76"/>
    </row>
    <row r="482" spans="10:10" x14ac:dyDescent="0.2">
      <c r="J482" s="76"/>
    </row>
    <row r="483" spans="10:10" x14ac:dyDescent="0.2">
      <c r="J483" s="76"/>
    </row>
    <row r="484" spans="10:10" x14ac:dyDescent="0.2">
      <c r="J484" s="76"/>
    </row>
    <row r="485" spans="10:10" x14ac:dyDescent="0.2">
      <c r="J485" s="76"/>
    </row>
    <row r="486" spans="10:10" x14ac:dyDescent="0.2">
      <c r="J486" s="76"/>
    </row>
    <row r="487" spans="10:10" x14ac:dyDescent="0.2">
      <c r="J487" s="76"/>
    </row>
    <row r="488" spans="10:10" x14ac:dyDescent="0.2">
      <c r="J488" s="76"/>
    </row>
    <row r="489" spans="10:10" x14ac:dyDescent="0.2">
      <c r="J489" s="76"/>
    </row>
    <row r="490" spans="10:10" x14ac:dyDescent="0.2">
      <c r="J490" s="76"/>
    </row>
    <row r="491" spans="10:10" x14ac:dyDescent="0.2">
      <c r="J491" s="76"/>
    </row>
    <row r="492" spans="10:10" x14ac:dyDescent="0.2">
      <c r="J492" s="76"/>
    </row>
    <row r="493" spans="10:10" x14ac:dyDescent="0.2">
      <c r="J493" s="76"/>
    </row>
    <row r="494" spans="10:10" x14ac:dyDescent="0.2">
      <c r="J494" s="76"/>
    </row>
    <row r="495" spans="10:10" x14ac:dyDescent="0.2">
      <c r="J495" s="76"/>
    </row>
    <row r="496" spans="10:10" x14ac:dyDescent="0.2">
      <c r="J496" s="76"/>
    </row>
    <row r="497" spans="10:10" x14ac:dyDescent="0.2">
      <c r="J497" s="76"/>
    </row>
    <row r="498" spans="10:10" x14ac:dyDescent="0.2">
      <c r="J498" s="76"/>
    </row>
    <row r="499" spans="10:10" x14ac:dyDescent="0.2">
      <c r="J499" s="76"/>
    </row>
    <row r="500" spans="10:10" x14ac:dyDescent="0.2">
      <c r="J500" s="76"/>
    </row>
    <row r="501" spans="10:10" x14ac:dyDescent="0.2">
      <c r="J501" s="76"/>
    </row>
    <row r="502" spans="10:10" x14ac:dyDescent="0.2">
      <c r="J502" s="76"/>
    </row>
    <row r="503" spans="10:10" x14ac:dyDescent="0.2">
      <c r="J503" s="76"/>
    </row>
    <row r="504" spans="10:10" x14ac:dyDescent="0.2">
      <c r="J504" s="76"/>
    </row>
    <row r="505" spans="10:10" x14ac:dyDescent="0.2">
      <c r="J505" s="76"/>
    </row>
    <row r="506" spans="10:10" x14ac:dyDescent="0.2">
      <c r="J506" s="76"/>
    </row>
    <row r="507" spans="10:10" x14ac:dyDescent="0.2">
      <c r="J507" s="76"/>
    </row>
    <row r="508" spans="10:10" x14ac:dyDescent="0.2">
      <c r="J508" s="76"/>
    </row>
    <row r="509" spans="10:10" x14ac:dyDescent="0.2">
      <c r="J509" s="76"/>
    </row>
    <row r="510" spans="10:10" x14ac:dyDescent="0.2">
      <c r="J510" s="76"/>
    </row>
    <row r="511" spans="10:10" x14ac:dyDescent="0.2">
      <c r="J511" s="76"/>
    </row>
    <row r="512" spans="10:10" x14ac:dyDescent="0.2">
      <c r="J512" s="76"/>
    </row>
    <row r="513" spans="10:10" x14ac:dyDescent="0.2">
      <c r="J513" s="76"/>
    </row>
    <row r="514" spans="10:10" x14ac:dyDescent="0.2">
      <c r="J514" s="76"/>
    </row>
    <row r="515" spans="10:10" x14ac:dyDescent="0.2">
      <c r="J515" s="76"/>
    </row>
    <row r="516" spans="10:10" x14ac:dyDescent="0.2">
      <c r="J516" s="76"/>
    </row>
    <row r="517" spans="10:10" x14ac:dyDescent="0.2">
      <c r="J517" s="76"/>
    </row>
    <row r="518" spans="10:10" x14ac:dyDescent="0.2">
      <c r="J518" s="76"/>
    </row>
    <row r="519" spans="10:10" x14ac:dyDescent="0.2">
      <c r="J519" s="76"/>
    </row>
    <row r="520" spans="10:10" x14ac:dyDescent="0.2">
      <c r="J520" s="76"/>
    </row>
    <row r="521" spans="10:10" x14ac:dyDescent="0.2">
      <c r="J521" s="76"/>
    </row>
    <row r="522" spans="10:10" x14ac:dyDescent="0.2">
      <c r="J522" s="76"/>
    </row>
    <row r="523" spans="10:10" x14ac:dyDescent="0.2">
      <c r="J523" s="76"/>
    </row>
    <row r="524" spans="10:10" x14ac:dyDescent="0.2">
      <c r="J524" s="76"/>
    </row>
    <row r="525" spans="10:10" x14ac:dyDescent="0.2">
      <c r="J525" s="76"/>
    </row>
    <row r="526" spans="10:10" x14ac:dyDescent="0.2">
      <c r="J526" s="76"/>
    </row>
    <row r="527" spans="10:10" x14ac:dyDescent="0.2">
      <c r="J527" s="76"/>
    </row>
    <row r="528" spans="10:10" x14ac:dyDescent="0.2">
      <c r="J528" s="76"/>
    </row>
    <row r="529" spans="10:10" x14ac:dyDescent="0.2">
      <c r="J529" s="76"/>
    </row>
    <row r="530" spans="10:10" x14ac:dyDescent="0.2">
      <c r="J530" s="76"/>
    </row>
    <row r="531" spans="10:10" x14ac:dyDescent="0.2">
      <c r="J531" s="76"/>
    </row>
    <row r="532" spans="10:10" x14ac:dyDescent="0.2">
      <c r="J532" s="76"/>
    </row>
    <row r="533" spans="10:10" x14ac:dyDescent="0.2">
      <c r="J533" s="76"/>
    </row>
    <row r="534" spans="10:10" x14ac:dyDescent="0.2">
      <c r="J534" s="76"/>
    </row>
    <row r="535" spans="10:10" x14ac:dyDescent="0.2">
      <c r="J535" s="76"/>
    </row>
    <row r="536" spans="10:10" x14ac:dyDescent="0.2">
      <c r="J536" s="76"/>
    </row>
    <row r="537" spans="10:10" x14ac:dyDescent="0.2">
      <c r="J537" s="76"/>
    </row>
    <row r="538" spans="10:10" x14ac:dyDescent="0.2">
      <c r="J538" s="76"/>
    </row>
    <row r="539" spans="10:10" x14ac:dyDescent="0.2">
      <c r="J539" s="76"/>
    </row>
    <row r="540" spans="10:10" x14ac:dyDescent="0.2">
      <c r="J540" s="76"/>
    </row>
    <row r="541" spans="10:10" x14ac:dyDescent="0.2">
      <c r="J541" s="76"/>
    </row>
    <row r="542" spans="10:10" x14ac:dyDescent="0.2">
      <c r="J542" s="76"/>
    </row>
    <row r="543" spans="10:10" x14ac:dyDescent="0.2">
      <c r="J543" s="76"/>
    </row>
    <row r="544" spans="10:10" x14ac:dyDescent="0.2">
      <c r="J544" s="76"/>
    </row>
    <row r="545" spans="10:10" x14ac:dyDescent="0.2">
      <c r="J545" s="76"/>
    </row>
    <row r="546" spans="10:10" x14ac:dyDescent="0.2">
      <c r="J546" s="76"/>
    </row>
    <row r="547" spans="10:10" x14ac:dyDescent="0.2">
      <c r="J547" s="76"/>
    </row>
    <row r="548" spans="10:10" x14ac:dyDescent="0.2">
      <c r="J548" s="76"/>
    </row>
    <row r="549" spans="10:10" x14ac:dyDescent="0.2">
      <c r="J549" s="76"/>
    </row>
    <row r="550" spans="10:10" x14ac:dyDescent="0.2">
      <c r="J550" s="76"/>
    </row>
    <row r="551" spans="10:10" x14ac:dyDescent="0.2">
      <c r="J551" s="76"/>
    </row>
    <row r="552" spans="10:10" x14ac:dyDescent="0.2">
      <c r="J552" s="76"/>
    </row>
    <row r="553" spans="10:10" x14ac:dyDescent="0.2">
      <c r="J553" s="76"/>
    </row>
    <row r="554" spans="10:10" x14ac:dyDescent="0.2">
      <c r="J554" s="76"/>
    </row>
    <row r="555" spans="10:10" x14ac:dyDescent="0.2">
      <c r="J555" s="76"/>
    </row>
    <row r="556" spans="10:10" x14ac:dyDescent="0.2">
      <c r="J556" s="76"/>
    </row>
    <row r="557" spans="10:10" x14ac:dyDescent="0.2">
      <c r="J557" s="76"/>
    </row>
    <row r="558" spans="10:10" x14ac:dyDescent="0.2">
      <c r="J558" s="76"/>
    </row>
    <row r="559" spans="10:10" x14ac:dyDescent="0.2">
      <c r="J559" s="76"/>
    </row>
    <row r="560" spans="10:10" x14ac:dyDescent="0.2">
      <c r="J560" s="76"/>
    </row>
    <row r="561" spans="10:10" x14ac:dyDescent="0.2">
      <c r="J561" s="76"/>
    </row>
    <row r="562" spans="10:10" x14ac:dyDescent="0.2">
      <c r="J562" s="76"/>
    </row>
    <row r="563" spans="10:10" x14ac:dyDescent="0.2">
      <c r="J563" s="76"/>
    </row>
    <row r="564" spans="10:10" x14ac:dyDescent="0.2">
      <c r="J564" s="76"/>
    </row>
    <row r="565" spans="10:10" x14ac:dyDescent="0.2">
      <c r="J565" s="76"/>
    </row>
    <row r="566" spans="10:10" x14ac:dyDescent="0.2">
      <c r="J566" s="76"/>
    </row>
    <row r="567" spans="10:10" x14ac:dyDescent="0.2">
      <c r="J567" s="76"/>
    </row>
    <row r="568" spans="10:10" x14ac:dyDescent="0.2">
      <c r="J568" s="76"/>
    </row>
    <row r="569" spans="10:10" x14ac:dyDescent="0.2">
      <c r="J569" s="76"/>
    </row>
    <row r="570" spans="10:10" x14ac:dyDescent="0.2">
      <c r="J570" s="76"/>
    </row>
    <row r="571" spans="10:10" x14ac:dyDescent="0.2">
      <c r="J571" s="76"/>
    </row>
    <row r="572" spans="10:10" x14ac:dyDescent="0.2">
      <c r="J572" s="76"/>
    </row>
    <row r="573" spans="10:10" x14ac:dyDescent="0.2">
      <c r="J573" s="76"/>
    </row>
    <row r="574" spans="10:10" x14ac:dyDescent="0.2">
      <c r="J574" s="76"/>
    </row>
    <row r="575" spans="10:10" x14ac:dyDescent="0.2">
      <c r="J575" s="76"/>
    </row>
    <row r="576" spans="10:10" x14ac:dyDescent="0.2">
      <c r="J576" s="76"/>
    </row>
    <row r="577" spans="10:10" x14ac:dyDescent="0.2">
      <c r="J577" s="76"/>
    </row>
    <row r="578" spans="10:10" x14ac:dyDescent="0.2">
      <c r="J578" s="76"/>
    </row>
    <row r="579" spans="10:10" x14ac:dyDescent="0.2">
      <c r="J579" s="76"/>
    </row>
    <row r="580" spans="10:10" x14ac:dyDescent="0.2">
      <c r="J580" s="76"/>
    </row>
    <row r="581" spans="10:10" x14ac:dyDescent="0.2">
      <c r="J581" s="76"/>
    </row>
    <row r="582" spans="10:10" x14ac:dyDescent="0.2">
      <c r="J582" s="76"/>
    </row>
    <row r="583" spans="10:10" x14ac:dyDescent="0.2">
      <c r="J583" s="76"/>
    </row>
    <row r="584" spans="10:10" x14ac:dyDescent="0.2">
      <c r="J584" s="76"/>
    </row>
    <row r="585" spans="10:10" x14ac:dyDescent="0.2">
      <c r="J585" s="76"/>
    </row>
    <row r="586" spans="10:10" x14ac:dyDescent="0.2">
      <c r="J586" s="76"/>
    </row>
    <row r="587" spans="10:10" x14ac:dyDescent="0.2">
      <c r="J587" s="76"/>
    </row>
    <row r="588" spans="10:10" x14ac:dyDescent="0.2">
      <c r="J588" s="76"/>
    </row>
    <row r="589" spans="10:10" x14ac:dyDescent="0.2">
      <c r="J589" s="76"/>
    </row>
    <row r="590" spans="10:10" x14ac:dyDescent="0.2">
      <c r="J590" s="76"/>
    </row>
    <row r="591" spans="10:10" x14ac:dyDescent="0.2">
      <c r="J591" s="76"/>
    </row>
    <row r="592" spans="10:10" x14ac:dyDescent="0.2">
      <c r="J592" s="76"/>
    </row>
    <row r="593" spans="10:10" x14ac:dyDescent="0.2">
      <c r="J593" s="76"/>
    </row>
    <row r="594" spans="10:10" x14ac:dyDescent="0.2">
      <c r="J594" s="76"/>
    </row>
    <row r="595" spans="10:10" x14ac:dyDescent="0.2">
      <c r="J595" s="76"/>
    </row>
    <row r="596" spans="10:10" x14ac:dyDescent="0.2">
      <c r="J596" s="76"/>
    </row>
    <row r="597" spans="10:10" x14ac:dyDescent="0.2">
      <c r="J597" s="76"/>
    </row>
    <row r="598" spans="10:10" x14ac:dyDescent="0.2">
      <c r="J598" s="76"/>
    </row>
    <row r="599" spans="10:10" x14ac:dyDescent="0.2">
      <c r="J599" s="76"/>
    </row>
    <row r="600" spans="10:10" x14ac:dyDescent="0.2">
      <c r="J600" s="76"/>
    </row>
    <row r="601" spans="10:10" x14ac:dyDescent="0.2">
      <c r="J601" s="76"/>
    </row>
    <row r="602" spans="10:10" x14ac:dyDescent="0.2">
      <c r="J602" s="76"/>
    </row>
    <row r="603" spans="10:10" x14ac:dyDescent="0.2">
      <c r="J603" s="76"/>
    </row>
    <row r="604" spans="10:10" x14ac:dyDescent="0.2">
      <c r="J604" s="76"/>
    </row>
    <row r="605" spans="10:10" x14ac:dyDescent="0.2">
      <c r="J605" s="76"/>
    </row>
    <row r="606" spans="10:10" x14ac:dyDescent="0.2">
      <c r="J606" s="76"/>
    </row>
    <row r="607" spans="10:10" x14ac:dyDescent="0.2">
      <c r="J607" s="76"/>
    </row>
    <row r="608" spans="10:10" x14ac:dyDescent="0.2">
      <c r="J608" s="76"/>
    </row>
    <row r="609" spans="10:10" x14ac:dyDescent="0.2">
      <c r="J609" s="76"/>
    </row>
    <row r="610" spans="10:10" x14ac:dyDescent="0.2">
      <c r="J610" s="76"/>
    </row>
    <row r="611" spans="10:10" x14ac:dyDescent="0.2">
      <c r="J611" s="76"/>
    </row>
    <row r="612" spans="10:10" x14ac:dyDescent="0.2">
      <c r="J612" s="76"/>
    </row>
    <row r="613" spans="10:10" x14ac:dyDescent="0.2">
      <c r="J613" s="76"/>
    </row>
    <row r="614" spans="10:10" x14ac:dyDescent="0.2">
      <c r="J614" s="76"/>
    </row>
    <row r="615" spans="10:10" x14ac:dyDescent="0.2">
      <c r="J615" s="76"/>
    </row>
    <row r="616" spans="10:10" x14ac:dyDescent="0.2">
      <c r="J616" s="76"/>
    </row>
    <row r="617" spans="10:10" x14ac:dyDescent="0.2">
      <c r="J617" s="76"/>
    </row>
    <row r="618" spans="10:10" x14ac:dyDescent="0.2">
      <c r="J618" s="76"/>
    </row>
    <row r="619" spans="10:10" x14ac:dyDescent="0.2">
      <c r="J619" s="76"/>
    </row>
    <row r="620" spans="10:10" x14ac:dyDescent="0.2">
      <c r="J620" s="76"/>
    </row>
    <row r="621" spans="10:10" x14ac:dyDescent="0.2">
      <c r="J621" s="76"/>
    </row>
    <row r="622" spans="10:10" x14ac:dyDescent="0.2">
      <c r="J622" s="76"/>
    </row>
    <row r="623" spans="10:10" x14ac:dyDescent="0.2">
      <c r="J623" s="76"/>
    </row>
    <row r="624" spans="10:10" x14ac:dyDescent="0.2">
      <c r="J624" s="76"/>
    </row>
    <row r="625" spans="10:10" x14ac:dyDescent="0.2">
      <c r="J625" s="76"/>
    </row>
    <row r="626" spans="10:10" x14ac:dyDescent="0.2">
      <c r="J626" s="76"/>
    </row>
    <row r="627" spans="10:10" x14ac:dyDescent="0.2">
      <c r="J627" s="76"/>
    </row>
    <row r="628" spans="10:10" x14ac:dyDescent="0.2">
      <c r="J628" s="76"/>
    </row>
    <row r="629" spans="10:10" x14ac:dyDescent="0.2">
      <c r="J629" s="76"/>
    </row>
    <row r="630" spans="10:10" x14ac:dyDescent="0.2">
      <c r="J630" s="76"/>
    </row>
    <row r="631" spans="10:10" x14ac:dyDescent="0.2">
      <c r="J631" s="76"/>
    </row>
    <row r="632" spans="10:10" x14ac:dyDescent="0.2">
      <c r="J632" s="76"/>
    </row>
    <row r="633" spans="10:10" x14ac:dyDescent="0.2">
      <c r="J633" s="76"/>
    </row>
    <row r="634" spans="10:10" x14ac:dyDescent="0.2">
      <c r="J634" s="76"/>
    </row>
    <row r="635" spans="10:10" x14ac:dyDescent="0.2">
      <c r="J635" s="76"/>
    </row>
    <row r="636" spans="10:10" x14ac:dyDescent="0.2">
      <c r="J636" s="76"/>
    </row>
    <row r="637" spans="10:10" x14ac:dyDescent="0.2">
      <c r="J637" s="76"/>
    </row>
    <row r="638" spans="10:10" x14ac:dyDescent="0.2">
      <c r="J638" s="76"/>
    </row>
    <row r="639" spans="10:10" x14ac:dyDescent="0.2">
      <c r="J639" s="76"/>
    </row>
    <row r="640" spans="10:10" x14ac:dyDescent="0.2">
      <c r="J640" s="76"/>
    </row>
    <row r="641" spans="10:10" x14ac:dyDescent="0.2">
      <c r="J641" s="76"/>
    </row>
    <row r="642" spans="10:10" x14ac:dyDescent="0.2">
      <c r="J642" s="76"/>
    </row>
    <row r="643" spans="10:10" x14ac:dyDescent="0.2">
      <c r="J643" s="76"/>
    </row>
    <row r="644" spans="10:10" x14ac:dyDescent="0.2">
      <c r="J644" s="76"/>
    </row>
    <row r="645" spans="10:10" x14ac:dyDescent="0.2">
      <c r="J645" s="76"/>
    </row>
    <row r="646" spans="10:10" x14ac:dyDescent="0.2">
      <c r="J646" s="76"/>
    </row>
    <row r="647" spans="10:10" x14ac:dyDescent="0.2">
      <c r="J647" s="76"/>
    </row>
    <row r="648" spans="10:10" x14ac:dyDescent="0.2">
      <c r="J648" s="76"/>
    </row>
    <row r="649" spans="10:10" x14ac:dyDescent="0.2">
      <c r="J649" s="76"/>
    </row>
    <row r="650" spans="10:10" x14ac:dyDescent="0.2">
      <c r="J650" s="76"/>
    </row>
    <row r="651" spans="10:10" x14ac:dyDescent="0.2">
      <c r="J651" s="76"/>
    </row>
    <row r="652" spans="10:10" x14ac:dyDescent="0.2">
      <c r="J652" s="76"/>
    </row>
    <row r="653" spans="10:10" x14ac:dyDescent="0.2">
      <c r="J653" s="76"/>
    </row>
    <row r="654" spans="10:10" x14ac:dyDescent="0.2">
      <c r="J654" s="76"/>
    </row>
    <row r="655" spans="10:10" x14ac:dyDescent="0.2">
      <c r="J655" s="76"/>
    </row>
    <row r="656" spans="10:10" x14ac:dyDescent="0.2">
      <c r="J656" s="76"/>
    </row>
    <row r="657" spans="10:10" x14ac:dyDescent="0.2">
      <c r="J657" s="76"/>
    </row>
    <row r="658" spans="10:10" x14ac:dyDescent="0.2">
      <c r="J658" s="76"/>
    </row>
    <row r="659" spans="10:10" x14ac:dyDescent="0.2">
      <c r="J659" s="76"/>
    </row>
    <row r="660" spans="10:10" x14ac:dyDescent="0.2">
      <c r="J660" s="76"/>
    </row>
    <row r="661" spans="10:10" x14ac:dyDescent="0.2">
      <c r="J661" s="76"/>
    </row>
    <row r="662" spans="10:10" x14ac:dyDescent="0.2">
      <c r="J662" s="76"/>
    </row>
    <row r="663" spans="10:10" x14ac:dyDescent="0.2">
      <c r="J663" s="76"/>
    </row>
    <row r="664" spans="10:10" x14ac:dyDescent="0.2">
      <c r="J664" s="76"/>
    </row>
    <row r="665" spans="10:10" x14ac:dyDescent="0.2">
      <c r="J665" s="76"/>
    </row>
    <row r="666" spans="10:10" x14ac:dyDescent="0.2">
      <c r="J666" s="76"/>
    </row>
    <row r="667" spans="10:10" x14ac:dyDescent="0.2">
      <c r="J667" s="76"/>
    </row>
    <row r="668" spans="10:10" x14ac:dyDescent="0.2">
      <c r="J668" s="76"/>
    </row>
    <row r="669" spans="10:10" x14ac:dyDescent="0.2">
      <c r="J669" s="76"/>
    </row>
    <row r="670" spans="10:10" x14ac:dyDescent="0.2">
      <c r="J670" s="76"/>
    </row>
    <row r="671" spans="10:10" x14ac:dyDescent="0.2">
      <c r="J671" s="76"/>
    </row>
    <row r="672" spans="10:10" x14ac:dyDescent="0.2">
      <c r="J672" s="76"/>
    </row>
    <row r="673" spans="10:10" x14ac:dyDescent="0.2">
      <c r="J673" s="76"/>
    </row>
    <row r="674" spans="10:10" x14ac:dyDescent="0.2">
      <c r="J674" s="76"/>
    </row>
    <row r="675" spans="10:10" x14ac:dyDescent="0.2">
      <c r="J675" s="76"/>
    </row>
    <row r="676" spans="10:10" x14ac:dyDescent="0.2">
      <c r="J676" s="76"/>
    </row>
    <row r="677" spans="10:10" x14ac:dyDescent="0.2">
      <c r="J677" s="76"/>
    </row>
    <row r="678" spans="10:10" x14ac:dyDescent="0.2">
      <c r="J678" s="76"/>
    </row>
    <row r="679" spans="10:10" x14ac:dyDescent="0.2">
      <c r="J679" s="76"/>
    </row>
    <row r="680" spans="10:10" x14ac:dyDescent="0.2">
      <c r="J680" s="76"/>
    </row>
    <row r="681" spans="10:10" x14ac:dyDescent="0.2">
      <c r="J681" s="76"/>
    </row>
    <row r="682" spans="10:10" x14ac:dyDescent="0.2">
      <c r="J682" s="76"/>
    </row>
    <row r="683" spans="10:10" x14ac:dyDescent="0.2">
      <c r="J683" s="76"/>
    </row>
    <row r="684" spans="10:10" x14ac:dyDescent="0.2">
      <c r="J684" s="76"/>
    </row>
    <row r="685" spans="10:10" x14ac:dyDescent="0.2">
      <c r="J685" s="76"/>
    </row>
    <row r="686" spans="10:10" x14ac:dyDescent="0.2">
      <c r="J686" s="76"/>
    </row>
    <row r="687" spans="10:10" x14ac:dyDescent="0.2">
      <c r="J687" s="76"/>
    </row>
    <row r="688" spans="10:10" x14ac:dyDescent="0.2">
      <c r="J688" s="76"/>
    </row>
    <row r="689" spans="10:10" x14ac:dyDescent="0.2">
      <c r="J689" s="76"/>
    </row>
    <row r="690" spans="10:10" x14ac:dyDescent="0.2">
      <c r="J690" s="76"/>
    </row>
    <row r="691" spans="10:10" x14ac:dyDescent="0.2">
      <c r="J691" s="76"/>
    </row>
    <row r="692" spans="10:10" x14ac:dyDescent="0.2">
      <c r="J692" s="76"/>
    </row>
    <row r="693" spans="10:10" x14ac:dyDescent="0.2">
      <c r="J693" s="76"/>
    </row>
    <row r="694" spans="10:10" x14ac:dyDescent="0.2">
      <c r="J694" s="76"/>
    </row>
    <row r="695" spans="10:10" x14ac:dyDescent="0.2">
      <c r="J695" s="76"/>
    </row>
    <row r="696" spans="10:10" x14ac:dyDescent="0.2">
      <c r="J696" s="76"/>
    </row>
    <row r="697" spans="10:10" x14ac:dyDescent="0.2">
      <c r="J697" s="76"/>
    </row>
    <row r="698" spans="10:10" x14ac:dyDescent="0.2">
      <c r="J698" s="76"/>
    </row>
    <row r="699" spans="10:10" x14ac:dyDescent="0.2">
      <c r="J699" s="76"/>
    </row>
    <row r="700" spans="10:10" x14ac:dyDescent="0.2">
      <c r="J700" s="76"/>
    </row>
    <row r="701" spans="10:10" x14ac:dyDescent="0.2">
      <c r="J701" s="76"/>
    </row>
    <row r="702" spans="10:10" x14ac:dyDescent="0.2">
      <c r="J702" s="76"/>
    </row>
    <row r="703" spans="10:10" x14ac:dyDescent="0.2">
      <c r="J703" s="76"/>
    </row>
    <row r="704" spans="10:10" x14ac:dyDescent="0.2">
      <c r="J704" s="76"/>
    </row>
    <row r="705" spans="10:10" x14ac:dyDescent="0.2">
      <c r="J705" s="76"/>
    </row>
    <row r="706" spans="10:10" x14ac:dyDescent="0.2">
      <c r="J706" s="76"/>
    </row>
    <row r="707" spans="10:10" x14ac:dyDescent="0.2">
      <c r="J707" s="76"/>
    </row>
    <row r="708" spans="10:10" x14ac:dyDescent="0.2">
      <c r="J708" s="76"/>
    </row>
    <row r="709" spans="10:10" x14ac:dyDescent="0.2">
      <c r="J709" s="76"/>
    </row>
    <row r="710" spans="10:10" x14ac:dyDescent="0.2">
      <c r="J710" s="76"/>
    </row>
    <row r="711" spans="10:10" x14ac:dyDescent="0.2">
      <c r="J711" s="76"/>
    </row>
    <row r="712" spans="10:10" x14ac:dyDescent="0.2">
      <c r="J712" s="76"/>
    </row>
    <row r="713" spans="10:10" x14ac:dyDescent="0.2">
      <c r="J713" s="76"/>
    </row>
    <row r="714" spans="10:10" x14ac:dyDescent="0.2">
      <c r="J714" s="76"/>
    </row>
    <row r="715" spans="10:10" x14ac:dyDescent="0.2">
      <c r="J715" s="76"/>
    </row>
    <row r="716" spans="10:10" x14ac:dyDescent="0.2">
      <c r="J716" s="76"/>
    </row>
    <row r="717" spans="10:10" x14ac:dyDescent="0.2">
      <c r="J717" s="76"/>
    </row>
    <row r="718" spans="10:10" x14ac:dyDescent="0.2">
      <c r="J718" s="76"/>
    </row>
    <row r="719" spans="10:10" x14ac:dyDescent="0.2">
      <c r="J719" s="76"/>
    </row>
    <row r="720" spans="10:10" x14ac:dyDescent="0.2">
      <c r="J720" s="76"/>
    </row>
    <row r="721" spans="10:10" x14ac:dyDescent="0.2">
      <c r="J721" s="76"/>
    </row>
    <row r="722" spans="10:10" x14ac:dyDescent="0.2">
      <c r="J722" s="76"/>
    </row>
    <row r="723" spans="10:10" x14ac:dyDescent="0.2">
      <c r="J723" s="76"/>
    </row>
    <row r="724" spans="10:10" x14ac:dyDescent="0.2">
      <c r="J724" s="76"/>
    </row>
    <row r="725" spans="10:10" x14ac:dyDescent="0.2">
      <c r="J725" s="76"/>
    </row>
    <row r="726" spans="10:10" x14ac:dyDescent="0.2">
      <c r="J726" s="76"/>
    </row>
    <row r="727" spans="10:10" x14ac:dyDescent="0.2">
      <c r="J727" s="76"/>
    </row>
    <row r="728" spans="10:10" x14ac:dyDescent="0.2">
      <c r="J728" s="76"/>
    </row>
    <row r="729" spans="10:10" x14ac:dyDescent="0.2">
      <c r="J729" s="76"/>
    </row>
    <row r="730" spans="10:10" x14ac:dyDescent="0.2">
      <c r="J730" s="76"/>
    </row>
    <row r="731" spans="10:10" x14ac:dyDescent="0.2">
      <c r="J731" s="76"/>
    </row>
    <row r="732" spans="10:10" x14ac:dyDescent="0.2">
      <c r="J732" s="76"/>
    </row>
    <row r="733" spans="10:10" x14ac:dyDescent="0.2">
      <c r="J733" s="76"/>
    </row>
    <row r="734" spans="10:10" x14ac:dyDescent="0.2">
      <c r="J734" s="76"/>
    </row>
    <row r="735" spans="10:10" x14ac:dyDescent="0.2">
      <c r="J735" s="76"/>
    </row>
    <row r="736" spans="10:10" x14ac:dyDescent="0.2">
      <c r="J736" s="76"/>
    </row>
    <row r="737" spans="10:10" x14ac:dyDescent="0.2">
      <c r="J737" s="76"/>
    </row>
    <row r="738" spans="10:10" x14ac:dyDescent="0.2">
      <c r="J738" s="76"/>
    </row>
    <row r="739" spans="10:10" x14ac:dyDescent="0.2">
      <c r="J739" s="76"/>
    </row>
    <row r="740" spans="10:10" x14ac:dyDescent="0.2">
      <c r="J740" s="76"/>
    </row>
    <row r="741" spans="10:10" x14ac:dyDescent="0.2">
      <c r="J741" s="76"/>
    </row>
    <row r="742" spans="10:10" x14ac:dyDescent="0.2">
      <c r="J742" s="76"/>
    </row>
    <row r="743" spans="10:10" x14ac:dyDescent="0.2">
      <c r="J743" s="76"/>
    </row>
    <row r="744" spans="10:10" x14ac:dyDescent="0.2">
      <c r="J744" s="76"/>
    </row>
    <row r="745" spans="10:10" x14ac:dyDescent="0.2">
      <c r="J745" s="76"/>
    </row>
    <row r="746" spans="10:10" x14ac:dyDescent="0.2">
      <c r="J746" s="76"/>
    </row>
    <row r="747" spans="10:10" x14ac:dyDescent="0.2">
      <c r="J747" s="76"/>
    </row>
    <row r="748" spans="10:10" x14ac:dyDescent="0.2">
      <c r="J748" s="76"/>
    </row>
    <row r="749" spans="10:10" x14ac:dyDescent="0.2">
      <c r="J749" s="76"/>
    </row>
    <row r="750" spans="10:10" x14ac:dyDescent="0.2">
      <c r="J750" s="76"/>
    </row>
    <row r="751" spans="10:10" x14ac:dyDescent="0.2">
      <c r="J751" s="76"/>
    </row>
    <row r="752" spans="10:10" x14ac:dyDescent="0.2">
      <c r="J752" s="76"/>
    </row>
    <row r="753" spans="10:10" x14ac:dyDescent="0.2">
      <c r="J753" s="76"/>
    </row>
    <row r="754" spans="10:10" x14ac:dyDescent="0.2">
      <c r="J754" s="76"/>
    </row>
    <row r="755" spans="10:10" x14ac:dyDescent="0.2">
      <c r="J755" s="76"/>
    </row>
    <row r="756" spans="10:10" x14ac:dyDescent="0.2">
      <c r="J756" s="76"/>
    </row>
    <row r="757" spans="10:10" x14ac:dyDescent="0.2">
      <c r="J757" s="76"/>
    </row>
    <row r="758" spans="10:10" x14ac:dyDescent="0.2">
      <c r="J758" s="76"/>
    </row>
    <row r="759" spans="10:10" x14ac:dyDescent="0.2">
      <c r="J759" s="76"/>
    </row>
    <row r="760" spans="10:10" x14ac:dyDescent="0.2">
      <c r="J760" s="76"/>
    </row>
    <row r="761" spans="10:10" x14ac:dyDescent="0.2">
      <c r="J761" s="76"/>
    </row>
    <row r="762" spans="10:10" x14ac:dyDescent="0.2">
      <c r="J762" s="76"/>
    </row>
    <row r="763" spans="10:10" x14ac:dyDescent="0.2">
      <c r="J763" s="76"/>
    </row>
    <row r="764" spans="10:10" x14ac:dyDescent="0.2">
      <c r="J764" s="76"/>
    </row>
    <row r="765" spans="10:10" x14ac:dyDescent="0.2">
      <c r="J765" s="76"/>
    </row>
    <row r="766" spans="10:10" x14ac:dyDescent="0.2">
      <c r="J766" s="76"/>
    </row>
    <row r="767" spans="10:10" x14ac:dyDescent="0.2">
      <c r="J767" s="76"/>
    </row>
    <row r="768" spans="10:10" x14ac:dyDescent="0.2">
      <c r="J768" s="76"/>
    </row>
    <row r="769" spans="10:10" x14ac:dyDescent="0.2">
      <c r="J769" s="76"/>
    </row>
    <row r="770" spans="10:10" x14ac:dyDescent="0.2">
      <c r="J770" s="76"/>
    </row>
    <row r="771" spans="10:10" x14ac:dyDescent="0.2">
      <c r="J771" s="76"/>
    </row>
    <row r="772" spans="10:10" x14ac:dyDescent="0.2">
      <c r="J772" s="76"/>
    </row>
    <row r="773" spans="10:10" x14ac:dyDescent="0.2">
      <c r="J773" s="76"/>
    </row>
    <row r="774" spans="10:10" x14ac:dyDescent="0.2">
      <c r="J774" s="76"/>
    </row>
    <row r="775" spans="10:10" x14ac:dyDescent="0.2">
      <c r="J775" s="76"/>
    </row>
    <row r="776" spans="10:10" x14ac:dyDescent="0.2">
      <c r="J776" s="76"/>
    </row>
    <row r="777" spans="10:10" x14ac:dyDescent="0.2">
      <c r="J777" s="76"/>
    </row>
    <row r="778" spans="10:10" x14ac:dyDescent="0.2">
      <c r="J778" s="76"/>
    </row>
    <row r="779" spans="10:10" x14ac:dyDescent="0.2">
      <c r="J779" s="76"/>
    </row>
    <row r="780" spans="10:10" x14ac:dyDescent="0.2">
      <c r="J780" s="76"/>
    </row>
    <row r="781" spans="10:10" x14ac:dyDescent="0.2">
      <c r="J781" s="76"/>
    </row>
    <row r="782" spans="10:10" x14ac:dyDescent="0.2">
      <c r="J782" s="76"/>
    </row>
    <row r="783" spans="10:10" x14ac:dyDescent="0.2">
      <c r="J783" s="76"/>
    </row>
    <row r="784" spans="10:10" x14ac:dyDescent="0.2">
      <c r="J784" s="76"/>
    </row>
    <row r="785" spans="10:10" x14ac:dyDescent="0.2">
      <c r="J785" s="76"/>
    </row>
    <row r="786" spans="10:10" x14ac:dyDescent="0.2">
      <c r="J786" s="76"/>
    </row>
    <row r="787" spans="10:10" x14ac:dyDescent="0.2">
      <c r="J787" s="76"/>
    </row>
    <row r="788" spans="10:10" x14ac:dyDescent="0.2">
      <c r="J788" s="76"/>
    </row>
    <row r="789" spans="10:10" x14ac:dyDescent="0.2">
      <c r="J789" s="76"/>
    </row>
    <row r="790" spans="10:10" x14ac:dyDescent="0.2">
      <c r="J790" s="76"/>
    </row>
    <row r="791" spans="10:10" x14ac:dyDescent="0.2">
      <c r="J791" s="76"/>
    </row>
    <row r="792" spans="10:10" x14ac:dyDescent="0.2">
      <c r="J792" s="76"/>
    </row>
    <row r="793" spans="10:10" x14ac:dyDescent="0.2">
      <c r="J793" s="76"/>
    </row>
    <row r="794" spans="10:10" x14ac:dyDescent="0.2">
      <c r="J794" s="76"/>
    </row>
    <row r="795" spans="10:10" x14ac:dyDescent="0.2">
      <c r="J795" s="76"/>
    </row>
    <row r="796" spans="10:10" x14ac:dyDescent="0.2">
      <c r="J796" s="76"/>
    </row>
    <row r="797" spans="10:10" x14ac:dyDescent="0.2">
      <c r="J797" s="76"/>
    </row>
    <row r="798" spans="10:10" x14ac:dyDescent="0.2">
      <c r="J798" s="76"/>
    </row>
    <row r="799" spans="10:10" x14ac:dyDescent="0.2">
      <c r="J799" s="76"/>
    </row>
    <row r="800" spans="10:10" x14ac:dyDescent="0.2">
      <c r="J800" s="76"/>
    </row>
    <row r="801" spans="10:10" x14ac:dyDescent="0.2">
      <c r="J801" s="76"/>
    </row>
    <row r="802" spans="10:10" x14ac:dyDescent="0.2">
      <c r="J802" s="76"/>
    </row>
    <row r="803" spans="10:10" x14ac:dyDescent="0.2">
      <c r="J803" s="76"/>
    </row>
    <row r="804" spans="10:10" x14ac:dyDescent="0.2">
      <c r="J804" s="76"/>
    </row>
    <row r="805" spans="10:10" x14ac:dyDescent="0.2">
      <c r="J805" s="76"/>
    </row>
    <row r="806" spans="10:10" x14ac:dyDescent="0.2">
      <c r="J806" s="76"/>
    </row>
    <row r="807" spans="10:10" x14ac:dyDescent="0.2">
      <c r="J807" s="76"/>
    </row>
    <row r="808" spans="10:10" x14ac:dyDescent="0.2">
      <c r="J808" s="76"/>
    </row>
    <row r="809" spans="10:10" x14ac:dyDescent="0.2">
      <c r="J809" s="76"/>
    </row>
    <row r="810" spans="10:10" x14ac:dyDescent="0.2">
      <c r="J810" s="76"/>
    </row>
    <row r="811" spans="10:10" x14ac:dyDescent="0.2">
      <c r="J811" s="76"/>
    </row>
    <row r="812" spans="10:10" x14ac:dyDescent="0.2">
      <c r="J812" s="76"/>
    </row>
    <row r="813" spans="10:10" x14ac:dyDescent="0.2">
      <c r="J813" s="76"/>
    </row>
    <row r="814" spans="10:10" x14ac:dyDescent="0.2">
      <c r="J814" s="76"/>
    </row>
    <row r="815" spans="10:10" x14ac:dyDescent="0.2">
      <c r="J815" s="76"/>
    </row>
    <row r="816" spans="10:10" x14ac:dyDescent="0.2">
      <c r="J816" s="76"/>
    </row>
    <row r="817" spans="10:10" x14ac:dyDescent="0.2">
      <c r="J817" s="76"/>
    </row>
    <row r="818" spans="10:10" x14ac:dyDescent="0.2">
      <c r="J818" s="76"/>
    </row>
    <row r="819" spans="10:10" x14ac:dyDescent="0.2">
      <c r="J819" s="76"/>
    </row>
    <row r="820" spans="10:10" x14ac:dyDescent="0.2">
      <c r="J820" s="76"/>
    </row>
    <row r="821" spans="10:10" x14ac:dyDescent="0.2">
      <c r="J821" s="76"/>
    </row>
    <row r="822" spans="10:10" x14ac:dyDescent="0.2">
      <c r="J822" s="76"/>
    </row>
    <row r="823" spans="10:10" x14ac:dyDescent="0.2">
      <c r="J823" s="76"/>
    </row>
    <row r="824" spans="10:10" x14ac:dyDescent="0.2">
      <c r="J824" s="76"/>
    </row>
    <row r="825" spans="10:10" x14ac:dyDescent="0.2">
      <c r="J825" s="76"/>
    </row>
    <row r="826" spans="10:10" x14ac:dyDescent="0.2">
      <c r="J826" s="76"/>
    </row>
    <row r="827" spans="10:10" x14ac:dyDescent="0.2">
      <c r="J827" s="76"/>
    </row>
    <row r="828" spans="10:10" x14ac:dyDescent="0.2">
      <c r="J828" s="76"/>
    </row>
    <row r="829" spans="10:10" x14ac:dyDescent="0.2">
      <c r="J829" s="76"/>
    </row>
    <row r="830" spans="10:10" x14ac:dyDescent="0.2">
      <c r="J830" s="76"/>
    </row>
    <row r="831" spans="10:10" x14ac:dyDescent="0.2">
      <c r="J831" s="76"/>
    </row>
    <row r="832" spans="10:10" x14ac:dyDescent="0.2">
      <c r="J832" s="76"/>
    </row>
    <row r="833" spans="10:10" x14ac:dyDescent="0.2">
      <c r="J833" s="76"/>
    </row>
    <row r="834" spans="10:10" x14ac:dyDescent="0.2">
      <c r="J834" s="76"/>
    </row>
    <row r="835" spans="10:10" x14ac:dyDescent="0.2">
      <c r="J835" s="76"/>
    </row>
    <row r="836" spans="10:10" x14ac:dyDescent="0.2">
      <c r="J836" s="76"/>
    </row>
    <row r="837" spans="10:10" x14ac:dyDescent="0.2">
      <c r="J837" s="76"/>
    </row>
    <row r="838" spans="10:10" x14ac:dyDescent="0.2">
      <c r="J838" s="76"/>
    </row>
    <row r="839" spans="10:10" x14ac:dyDescent="0.2">
      <c r="J839" s="76"/>
    </row>
    <row r="840" spans="10:10" x14ac:dyDescent="0.2">
      <c r="J840" s="76"/>
    </row>
    <row r="841" spans="10:10" x14ac:dyDescent="0.2">
      <c r="J841" s="76"/>
    </row>
    <row r="842" spans="10:10" x14ac:dyDescent="0.2">
      <c r="J842" s="76"/>
    </row>
    <row r="843" spans="10:10" x14ac:dyDescent="0.2">
      <c r="J843" s="76"/>
    </row>
    <row r="844" spans="10:10" x14ac:dyDescent="0.2">
      <c r="J844" s="76"/>
    </row>
    <row r="845" spans="10:10" x14ac:dyDescent="0.2">
      <c r="J845" s="76"/>
    </row>
    <row r="846" spans="10:10" x14ac:dyDescent="0.2">
      <c r="J846" s="76"/>
    </row>
    <row r="847" spans="10:10" x14ac:dyDescent="0.2">
      <c r="J847" s="76"/>
    </row>
    <row r="848" spans="10:10" x14ac:dyDescent="0.2">
      <c r="J848" s="76"/>
    </row>
    <row r="849" spans="10:10" x14ac:dyDescent="0.2">
      <c r="J849" s="76"/>
    </row>
    <row r="850" spans="10:10" x14ac:dyDescent="0.2">
      <c r="J850" s="76"/>
    </row>
    <row r="851" spans="10:10" x14ac:dyDescent="0.2">
      <c r="J851" s="76"/>
    </row>
    <row r="852" spans="10:10" x14ac:dyDescent="0.2">
      <c r="J852" s="76"/>
    </row>
    <row r="853" spans="10:10" x14ac:dyDescent="0.2">
      <c r="J853" s="76"/>
    </row>
    <row r="854" spans="10:10" x14ac:dyDescent="0.2">
      <c r="J854" s="76"/>
    </row>
    <row r="855" spans="10:10" x14ac:dyDescent="0.2">
      <c r="J855" s="76"/>
    </row>
    <row r="856" spans="10:10" x14ac:dyDescent="0.2">
      <c r="J856" s="76"/>
    </row>
    <row r="857" spans="10:10" x14ac:dyDescent="0.2">
      <c r="J857" s="76"/>
    </row>
    <row r="858" spans="10:10" x14ac:dyDescent="0.2">
      <c r="J858" s="76"/>
    </row>
    <row r="859" spans="10:10" x14ac:dyDescent="0.2">
      <c r="J859" s="76"/>
    </row>
    <row r="860" spans="10:10" x14ac:dyDescent="0.2">
      <c r="J860" s="76"/>
    </row>
    <row r="861" spans="10:10" x14ac:dyDescent="0.2">
      <c r="J861" s="76"/>
    </row>
    <row r="862" spans="10:10" x14ac:dyDescent="0.2">
      <c r="J862" s="76"/>
    </row>
    <row r="863" spans="10:10" x14ac:dyDescent="0.2">
      <c r="J863" s="76"/>
    </row>
    <row r="864" spans="10:10" x14ac:dyDescent="0.2">
      <c r="J864" s="76"/>
    </row>
    <row r="865" spans="10:10" x14ac:dyDescent="0.2">
      <c r="J865" s="76"/>
    </row>
    <row r="866" spans="10:10" x14ac:dyDescent="0.2">
      <c r="J866" s="76"/>
    </row>
    <row r="867" spans="10:10" x14ac:dyDescent="0.2">
      <c r="J867" s="76"/>
    </row>
    <row r="868" spans="10:10" x14ac:dyDescent="0.2">
      <c r="J868" s="76"/>
    </row>
    <row r="869" spans="10:10" x14ac:dyDescent="0.2">
      <c r="J869" s="76"/>
    </row>
    <row r="870" spans="10:10" x14ac:dyDescent="0.2">
      <c r="J870" s="76"/>
    </row>
    <row r="871" spans="10:10" x14ac:dyDescent="0.2">
      <c r="J871" s="76"/>
    </row>
    <row r="872" spans="10:10" x14ac:dyDescent="0.2">
      <c r="J872" s="76"/>
    </row>
    <row r="873" spans="10:10" x14ac:dyDescent="0.2">
      <c r="J873" s="76"/>
    </row>
    <row r="874" spans="10:10" x14ac:dyDescent="0.2">
      <c r="J874" s="76"/>
    </row>
    <row r="875" spans="10:10" x14ac:dyDescent="0.2">
      <c r="J875" s="76"/>
    </row>
    <row r="876" spans="10:10" x14ac:dyDescent="0.2">
      <c r="J876" s="76"/>
    </row>
    <row r="877" spans="10:10" x14ac:dyDescent="0.2">
      <c r="J877" s="76"/>
    </row>
    <row r="878" spans="10:10" x14ac:dyDescent="0.2">
      <c r="J878" s="76"/>
    </row>
    <row r="879" spans="10:10" x14ac:dyDescent="0.2">
      <c r="J879" s="76"/>
    </row>
    <row r="880" spans="10:10" x14ac:dyDescent="0.2">
      <c r="J880" s="76"/>
    </row>
    <row r="881" spans="10:10" x14ac:dyDescent="0.2">
      <c r="J881" s="76"/>
    </row>
    <row r="882" spans="10:10" x14ac:dyDescent="0.2">
      <c r="J882" s="76"/>
    </row>
    <row r="883" spans="10:10" x14ac:dyDescent="0.2">
      <c r="J883" s="76"/>
    </row>
    <row r="884" spans="10:10" x14ac:dyDescent="0.2">
      <c r="J884" s="76"/>
    </row>
    <row r="885" spans="10:10" x14ac:dyDescent="0.2">
      <c r="J885" s="76"/>
    </row>
    <row r="886" spans="10:10" x14ac:dyDescent="0.2">
      <c r="J886" s="76"/>
    </row>
    <row r="887" spans="10:10" x14ac:dyDescent="0.2">
      <c r="J887" s="76"/>
    </row>
    <row r="888" spans="10:10" x14ac:dyDescent="0.2">
      <c r="J888" s="76"/>
    </row>
    <row r="889" spans="10:10" x14ac:dyDescent="0.2">
      <c r="J889" s="76"/>
    </row>
    <row r="890" spans="10:10" x14ac:dyDescent="0.2">
      <c r="J890" s="76"/>
    </row>
    <row r="891" spans="10:10" x14ac:dyDescent="0.2">
      <c r="J891" s="76"/>
    </row>
    <row r="892" spans="10:10" x14ac:dyDescent="0.2">
      <c r="J892" s="76"/>
    </row>
    <row r="893" spans="10:10" x14ac:dyDescent="0.2">
      <c r="J893" s="76"/>
    </row>
    <row r="894" spans="10:10" x14ac:dyDescent="0.2">
      <c r="J894" s="76"/>
    </row>
    <row r="895" spans="10:10" x14ac:dyDescent="0.2">
      <c r="J895" s="76"/>
    </row>
    <row r="896" spans="10:10" x14ac:dyDescent="0.2">
      <c r="J896" s="76"/>
    </row>
    <row r="897" spans="10:10" x14ac:dyDescent="0.2">
      <c r="J897" s="76"/>
    </row>
    <row r="898" spans="10:10" x14ac:dyDescent="0.2">
      <c r="J898" s="76"/>
    </row>
    <row r="899" spans="10:10" x14ac:dyDescent="0.2">
      <c r="J899" s="76"/>
    </row>
    <row r="900" spans="10:10" x14ac:dyDescent="0.2">
      <c r="J900" s="76"/>
    </row>
    <row r="901" spans="10:10" x14ac:dyDescent="0.2">
      <c r="J901" s="76"/>
    </row>
    <row r="902" spans="10:10" x14ac:dyDescent="0.2">
      <c r="J902" s="76"/>
    </row>
    <row r="903" spans="10:10" x14ac:dyDescent="0.2">
      <c r="J903" s="76"/>
    </row>
    <row r="904" spans="10:10" x14ac:dyDescent="0.2">
      <c r="J904" s="76"/>
    </row>
    <row r="905" spans="10:10" x14ac:dyDescent="0.2">
      <c r="J905" s="76"/>
    </row>
    <row r="906" spans="10:10" x14ac:dyDescent="0.2">
      <c r="J906" s="76"/>
    </row>
    <row r="907" spans="10:10" x14ac:dyDescent="0.2">
      <c r="J907" s="76"/>
    </row>
    <row r="908" spans="10:10" x14ac:dyDescent="0.2">
      <c r="J908" s="76"/>
    </row>
    <row r="909" spans="10:10" x14ac:dyDescent="0.2">
      <c r="J909" s="76"/>
    </row>
    <row r="910" spans="10:10" x14ac:dyDescent="0.2">
      <c r="J910" s="76"/>
    </row>
    <row r="911" spans="10:10" x14ac:dyDescent="0.2">
      <c r="J911" s="76"/>
    </row>
    <row r="912" spans="10:10" x14ac:dyDescent="0.2">
      <c r="J912" s="76"/>
    </row>
    <row r="913" spans="10:10" x14ac:dyDescent="0.2">
      <c r="J913" s="76"/>
    </row>
    <row r="914" spans="10:10" x14ac:dyDescent="0.2">
      <c r="J914" s="76"/>
    </row>
    <row r="915" spans="10:10" x14ac:dyDescent="0.2">
      <c r="J915" s="76"/>
    </row>
    <row r="916" spans="10:10" x14ac:dyDescent="0.2">
      <c r="J916" s="76"/>
    </row>
    <row r="917" spans="10:10" x14ac:dyDescent="0.2">
      <c r="J917" s="76"/>
    </row>
    <row r="918" spans="10:10" x14ac:dyDescent="0.2">
      <c r="J918" s="76"/>
    </row>
    <row r="919" spans="10:10" x14ac:dyDescent="0.2">
      <c r="J919" s="76"/>
    </row>
    <row r="920" spans="10:10" x14ac:dyDescent="0.2">
      <c r="J920" s="76"/>
    </row>
    <row r="921" spans="10:10" x14ac:dyDescent="0.2">
      <c r="J921" s="76"/>
    </row>
    <row r="922" spans="10:10" x14ac:dyDescent="0.2">
      <c r="J922" s="76"/>
    </row>
    <row r="923" spans="10:10" x14ac:dyDescent="0.2">
      <c r="J923" s="76"/>
    </row>
    <row r="924" spans="10:10" x14ac:dyDescent="0.2">
      <c r="J924" s="76"/>
    </row>
    <row r="925" spans="10:10" x14ac:dyDescent="0.2">
      <c r="J925" s="76"/>
    </row>
    <row r="926" spans="10:10" x14ac:dyDescent="0.2">
      <c r="J926" s="76"/>
    </row>
    <row r="927" spans="10:10" x14ac:dyDescent="0.2">
      <c r="J927" s="76"/>
    </row>
    <row r="928" spans="10:10" x14ac:dyDescent="0.2">
      <c r="J928" s="76"/>
    </row>
    <row r="929" spans="10:10" x14ac:dyDescent="0.2">
      <c r="J929" s="76"/>
    </row>
    <row r="930" spans="10:10" x14ac:dyDescent="0.2">
      <c r="J930" s="76"/>
    </row>
    <row r="931" spans="10:10" x14ac:dyDescent="0.2">
      <c r="J931" s="76"/>
    </row>
    <row r="932" spans="10:10" x14ac:dyDescent="0.2">
      <c r="J932" s="76"/>
    </row>
    <row r="933" spans="10:10" x14ac:dyDescent="0.2">
      <c r="J933" s="76"/>
    </row>
    <row r="934" spans="10:10" x14ac:dyDescent="0.2">
      <c r="J934" s="76"/>
    </row>
    <row r="935" spans="10:10" x14ac:dyDescent="0.2">
      <c r="J935" s="76"/>
    </row>
    <row r="936" spans="10:10" x14ac:dyDescent="0.2">
      <c r="J936" s="76"/>
    </row>
    <row r="937" spans="10:10" x14ac:dyDescent="0.2">
      <c r="J937" s="76"/>
    </row>
    <row r="938" spans="10:10" x14ac:dyDescent="0.2">
      <c r="J938" s="76"/>
    </row>
    <row r="939" spans="10:10" x14ac:dyDescent="0.2">
      <c r="J939" s="76"/>
    </row>
    <row r="940" spans="10:10" x14ac:dyDescent="0.2">
      <c r="J940" s="76"/>
    </row>
    <row r="941" spans="10:10" x14ac:dyDescent="0.2">
      <c r="J941" s="76"/>
    </row>
    <row r="942" spans="10:10" x14ac:dyDescent="0.2">
      <c r="J942" s="76"/>
    </row>
    <row r="943" spans="10:10" x14ac:dyDescent="0.2">
      <c r="J943" s="76"/>
    </row>
    <row r="944" spans="10:10" x14ac:dyDescent="0.2">
      <c r="J944" s="76"/>
    </row>
    <row r="945" spans="10:10" x14ac:dyDescent="0.2">
      <c r="J945" s="76"/>
    </row>
    <row r="946" spans="10:10" x14ac:dyDescent="0.2">
      <c r="J946" s="76"/>
    </row>
    <row r="947" spans="10:10" x14ac:dyDescent="0.2">
      <c r="J947" s="76"/>
    </row>
    <row r="948" spans="10:10" x14ac:dyDescent="0.2">
      <c r="J948" s="76"/>
    </row>
    <row r="949" spans="10:10" x14ac:dyDescent="0.2">
      <c r="J949" s="76"/>
    </row>
    <row r="950" spans="10:10" x14ac:dyDescent="0.2">
      <c r="J950" s="76"/>
    </row>
    <row r="951" spans="10:10" x14ac:dyDescent="0.2">
      <c r="J951" s="76"/>
    </row>
    <row r="952" spans="10:10" x14ac:dyDescent="0.2">
      <c r="J952" s="76"/>
    </row>
    <row r="953" spans="10:10" x14ac:dyDescent="0.2">
      <c r="J953" s="76"/>
    </row>
    <row r="954" spans="10:10" x14ac:dyDescent="0.2">
      <c r="J954" s="76"/>
    </row>
    <row r="955" spans="10:10" x14ac:dyDescent="0.2">
      <c r="J955" s="76"/>
    </row>
    <row r="956" spans="10:10" x14ac:dyDescent="0.2">
      <c r="J956" s="76"/>
    </row>
    <row r="957" spans="10:10" x14ac:dyDescent="0.2">
      <c r="J957" s="76"/>
    </row>
    <row r="958" spans="10:10" x14ac:dyDescent="0.2">
      <c r="J958" s="76"/>
    </row>
    <row r="959" spans="10:10" x14ac:dyDescent="0.2">
      <c r="J959" s="76"/>
    </row>
    <row r="960" spans="10:10" x14ac:dyDescent="0.2">
      <c r="J960" s="76"/>
    </row>
    <row r="961" spans="10:10" x14ac:dyDescent="0.2">
      <c r="J961" s="76"/>
    </row>
    <row r="962" spans="10:10" x14ac:dyDescent="0.2">
      <c r="J962" s="76"/>
    </row>
    <row r="963" spans="10:10" x14ac:dyDescent="0.2">
      <c r="J963" s="76"/>
    </row>
    <row r="964" spans="10:10" x14ac:dyDescent="0.2">
      <c r="J964" s="76"/>
    </row>
    <row r="965" spans="10:10" x14ac:dyDescent="0.2">
      <c r="J965" s="76"/>
    </row>
    <row r="966" spans="10:10" x14ac:dyDescent="0.2">
      <c r="J966" s="76"/>
    </row>
    <row r="967" spans="10:10" x14ac:dyDescent="0.2">
      <c r="J967" s="76"/>
    </row>
    <row r="968" spans="10:10" x14ac:dyDescent="0.2">
      <c r="J968" s="76"/>
    </row>
    <row r="969" spans="10:10" x14ac:dyDescent="0.2">
      <c r="J969" s="76"/>
    </row>
    <row r="970" spans="10:10" x14ac:dyDescent="0.2">
      <c r="J970" s="76"/>
    </row>
    <row r="971" spans="10:10" x14ac:dyDescent="0.2">
      <c r="J971" s="76"/>
    </row>
    <row r="972" spans="10:10" x14ac:dyDescent="0.2">
      <c r="J972" s="76"/>
    </row>
    <row r="973" spans="10:10" x14ac:dyDescent="0.2">
      <c r="J973" s="76"/>
    </row>
    <row r="974" spans="10:10" x14ac:dyDescent="0.2">
      <c r="J974" s="76"/>
    </row>
    <row r="975" spans="10:10" x14ac:dyDescent="0.2">
      <c r="J975" s="76"/>
    </row>
    <row r="976" spans="10:10" x14ac:dyDescent="0.2">
      <c r="J976" s="76"/>
    </row>
    <row r="977" spans="10:10" x14ac:dyDescent="0.2">
      <c r="J977" s="76"/>
    </row>
    <row r="978" spans="10:10" x14ac:dyDescent="0.2">
      <c r="J978" s="76"/>
    </row>
    <row r="979" spans="10:10" x14ac:dyDescent="0.2">
      <c r="J979" s="76"/>
    </row>
    <row r="980" spans="10:10" x14ac:dyDescent="0.2">
      <c r="J980" s="76"/>
    </row>
    <row r="981" spans="10:10" x14ac:dyDescent="0.2">
      <c r="J981" s="76"/>
    </row>
    <row r="982" spans="10:10" x14ac:dyDescent="0.2">
      <c r="J982" s="76"/>
    </row>
    <row r="983" spans="10:10" x14ac:dyDescent="0.2">
      <c r="J983" s="76"/>
    </row>
    <row r="984" spans="10:10" x14ac:dyDescent="0.2">
      <c r="J984" s="76"/>
    </row>
    <row r="985" spans="10:10" x14ac:dyDescent="0.2">
      <c r="J985" s="76"/>
    </row>
    <row r="986" spans="10:10" x14ac:dyDescent="0.2">
      <c r="J986" s="76"/>
    </row>
    <row r="987" spans="10:10" x14ac:dyDescent="0.2">
      <c r="J987" s="76"/>
    </row>
    <row r="988" spans="10:10" x14ac:dyDescent="0.2">
      <c r="J988" s="76"/>
    </row>
    <row r="989" spans="10:10" x14ac:dyDescent="0.2">
      <c r="J989" s="76"/>
    </row>
    <row r="990" spans="10:10" x14ac:dyDescent="0.2">
      <c r="J990" s="76"/>
    </row>
    <row r="991" spans="10:10" x14ac:dyDescent="0.2">
      <c r="J991" s="76"/>
    </row>
    <row r="992" spans="10:10" x14ac:dyDescent="0.2">
      <c r="J992" s="76"/>
    </row>
    <row r="993" spans="10:10" x14ac:dyDescent="0.2">
      <c r="J993" s="76"/>
    </row>
    <row r="994" spans="10:10" x14ac:dyDescent="0.2">
      <c r="J994" s="76"/>
    </row>
    <row r="995" spans="10:10" x14ac:dyDescent="0.2">
      <c r="J995" s="76"/>
    </row>
    <row r="996" spans="10:10" x14ac:dyDescent="0.2">
      <c r="J996" s="76"/>
    </row>
    <row r="997" spans="10:10" x14ac:dyDescent="0.2">
      <c r="J997" s="76"/>
    </row>
    <row r="998" spans="10:10" x14ac:dyDescent="0.2">
      <c r="J998" s="76"/>
    </row>
    <row r="999" spans="10:10" x14ac:dyDescent="0.2">
      <c r="J999" s="76"/>
    </row>
    <row r="1000" spans="10:10" x14ac:dyDescent="0.2">
      <c r="J1000" s="76"/>
    </row>
    <row r="1001" spans="10:10" x14ac:dyDescent="0.2">
      <c r="J1001" s="76"/>
    </row>
    <row r="1002" spans="10:10" x14ac:dyDescent="0.2">
      <c r="J1002" s="76"/>
    </row>
    <row r="1003" spans="10:10" x14ac:dyDescent="0.2">
      <c r="J1003" s="76"/>
    </row>
    <row r="1004" spans="10:10" x14ac:dyDescent="0.2">
      <c r="J1004" s="76"/>
    </row>
    <row r="1005" spans="10:10" x14ac:dyDescent="0.2">
      <c r="J1005" s="76"/>
    </row>
    <row r="1006" spans="10:10" x14ac:dyDescent="0.2">
      <c r="J1006" s="76"/>
    </row>
    <row r="1007" spans="10:10" x14ac:dyDescent="0.2">
      <c r="J1007" s="76"/>
    </row>
    <row r="1008" spans="10:10" x14ac:dyDescent="0.2">
      <c r="J1008" s="76"/>
    </row>
    <row r="1009" spans="10:10" x14ac:dyDescent="0.2">
      <c r="J1009" s="76"/>
    </row>
    <row r="1010" spans="10:10" x14ac:dyDescent="0.2">
      <c r="J1010" s="76"/>
    </row>
    <row r="1011" spans="10:10" x14ac:dyDescent="0.2">
      <c r="J1011" s="76"/>
    </row>
    <row r="1012" spans="10:10" x14ac:dyDescent="0.2">
      <c r="J1012" s="76"/>
    </row>
    <row r="1013" spans="10:10" x14ac:dyDescent="0.2">
      <c r="J1013" s="76"/>
    </row>
    <row r="1014" spans="10:10" x14ac:dyDescent="0.2">
      <c r="J1014" s="76"/>
    </row>
    <row r="1015" spans="10:10" x14ac:dyDescent="0.2">
      <c r="J1015" s="76"/>
    </row>
    <row r="1016" spans="10:10" x14ac:dyDescent="0.2">
      <c r="J1016" s="76"/>
    </row>
    <row r="1017" spans="10:10" x14ac:dyDescent="0.2">
      <c r="J1017" s="76"/>
    </row>
    <row r="1018" spans="10:10" x14ac:dyDescent="0.2">
      <c r="J1018" s="76"/>
    </row>
    <row r="1019" spans="10:10" x14ac:dyDescent="0.2">
      <c r="J1019" s="76"/>
    </row>
    <row r="1020" spans="10:10" x14ac:dyDescent="0.2">
      <c r="J1020" s="76"/>
    </row>
    <row r="1021" spans="10:10" x14ac:dyDescent="0.2">
      <c r="J1021" s="76"/>
    </row>
    <row r="1022" spans="10:10" x14ac:dyDescent="0.2">
      <c r="J1022" s="76"/>
    </row>
    <row r="1023" spans="10:10" x14ac:dyDescent="0.2">
      <c r="J1023" s="76"/>
    </row>
    <row r="1024" spans="10:10" x14ac:dyDescent="0.2">
      <c r="J1024" s="76"/>
    </row>
    <row r="1025" spans="10:10" x14ac:dyDescent="0.2">
      <c r="J1025" s="76"/>
    </row>
    <row r="1026" spans="10:10" x14ac:dyDescent="0.2">
      <c r="J1026" s="76"/>
    </row>
    <row r="1027" spans="10:10" x14ac:dyDescent="0.2">
      <c r="J1027" s="76"/>
    </row>
    <row r="1028" spans="10:10" x14ac:dyDescent="0.2">
      <c r="J1028" s="76"/>
    </row>
    <row r="1029" spans="10:10" x14ac:dyDescent="0.2">
      <c r="J1029" s="76"/>
    </row>
    <row r="1030" spans="10:10" x14ac:dyDescent="0.2">
      <c r="J1030" s="76"/>
    </row>
    <row r="1031" spans="10:10" x14ac:dyDescent="0.2">
      <c r="J1031" s="76"/>
    </row>
    <row r="1032" spans="10:10" x14ac:dyDescent="0.2">
      <c r="J1032" s="76"/>
    </row>
    <row r="1033" spans="10:10" x14ac:dyDescent="0.2">
      <c r="J1033" s="76"/>
    </row>
    <row r="1034" spans="10:10" x14ac:dyDescent="0.2">
      <c r="J1034" s="76"/>
    </row>
    <row r="1035" spans="10:10" x14ac:dyDescent="0.2">
      <c r="J1035" s="76"/>
    </row>
    <row r="1036" spans="10:10" x14ac:dyDescent="0.2">
      <c r="J1036" s="76"/>
    </row>
    <row r="1037" spans="10:10" x14ac:dyDescent="0.2">
      <c r="J1037" s="76"/>
    </row>
    <row r="1038" spans="10:10" x14ac:dyDescent="0.2">
      <c r="J1038" s="76"/>
    </row>
    <row r="1039" spans="10:10" x14ac:dyDescent="0.2">
      <c r="J1039" s="76"/>
    </row>
    <row r="1040" spans="10:10" x14ac:dyDescent="0.2">
      <c r="J1040" s="76"/>
    </row>
    <row r="1041" spans="10:10" x14ac:dyDescent="0.2">
      <c r="J1041" s="76"/>
    </row>
    <row r="1042" spans="10:10" x14ac:dyDescent="0.2">
      <c r="J1042" s="76"/>
    </row>
    <row r="1043" spans="10:10" x14ac:dyDescent="0.2">
      <c r="J1043" s="76"/>
    </row>
    <row r="1044" spans="10:10" x14ac:dyDescent="0.2">
      <c r="J1044" s="76"/>
    </row>
    <row r="1045" spans="10:10" x14ac:dyDescent="0.2">
      <c r="J1045" s="76"/>
    </row>
    <row r="1046" spans="10:10" x14ac:dyDescent="0.2">
      <c r="J1046" s="76"/>
    </row>
    <row r="1047" spans="10:10" x14ac:dyDescent="0.2">
      <c r="J1047" s="76"/>
    </row>
    <row r="1048" spans="10:10" x14ac:dyDescent="0.2">
      <c r="J1048" s="76"/>
    </row>
    <row r="1049" spans="10:10" x14ac:dyDescent="0.2">
      <c r="J1049" s="76"/>
    </row>
    <row r="1050" spans="10:10" x14ac:dyDescent="0.2">
      <c r="J1050" s="76"/>
    </row>
    <row r="1051" spans="10:10" x14ac:dyDescent="0.2">
      <c r="J1051" s="76"/>
    </row>
    <row r="1052" spans="10:10" x14ac:dyDescent="0.2">
      <c r="J1052" s="76"/>
    </row>
    <row r="1053" spans="10:10" x14ac:dyDescent="0.2">
      <c r="J1053" s="76"/>
    </row>
    <row r="1054" spans="10:10" x14ac:dyDescent="0.2">
      <c r="J1054" s="76"/>
    </row>
    <row r="1055" spans="10:10" x14ac:dyDescent="0.2">
      <c r="J1055" s="76"/>
    </row>
    <row r="1056" spans="10:10" x14ac:dyDescent="0.2">
      <c r="J1056" s="76"/>
    </row>
    <row r="1057" spans="10:10" x14ac:dyDescent="0.2">
      <c r="J1057" s="76"/>
    </row>
    <row r="1058" spans="10:10" x14ac:dyDescent="0.2">
      <c r="J1058" s="76"/>
    </row>
    <row r="1059" spans="10:10" x14ac:dyDescent="0.2">
      <c r="J1059" s="76"/>
    </row>
    <row r="1060" spans="10:10" x14ac:dyDescent="0.2">
      <c r="J1060" s="76"/>
    </row>
    <row r="1061" spans="10:10" x14ac:dyDescent="0.2">
      <c r="J1061" s="76"/>
    </row>
    <row r="1062" spans="10:10" x14ac:dyDescent="0.2">
      <c r="J1062" s="76"/>
    </row>
    <row r="1063" spans="10:10" x14ac:dyDescent="0.2">
      <c r="J1063" s="76"/>
    </row>
    <row r="1064" spans="10:10" x14ac:dyDescent="0.2">
      <c r="J1064" s="76"/>
    </row>
    <row r="1065" spans="10:10" x14ac:dyDescent="0.2">
      <c r="J1065" s="76"/>
    </row>
    <row r="1066" spans="10:10" x14ac:dyDescent="0.2">
      <c r="J1066" s="76"/>
    </row>
    <row r="1067" spans="10:10" x14ac:dyDescent="0.2">
      <c r="J1067" s="76"/>
    </row>
    <row r="1068" spans="10:10" x14ac:dyDescent="0.2">
      <c r="J1068" s="76"/>
    </row>
    <row r="1069" spans="10:10" x14ac:dyDescent="0.2">
      <c r="J1069" s="76"/>
    </row>
    <row r="1070" spans="10:10" x14ac:dyDescent="0.2">
      <c r="J1070" s="76"/>
    </row>
    <row r="1071" spans="10:10" x14ac:dyDescent="0.2">
      <c r="J1071" s="76"/>
    </row>
    <row r="1072" spans="10:10" x14ac:dyDescent="0.2">
      <c r="J1072" s="76"/>
    </row>
    <row r="1073" spans="10:10" x14ac:dyDescent="0.2">
      <c r="J1073" s="76"/>
    </row>
    <row r="1074" spans="10:10" x14ac:dyDescent="0.2">
      <c r="J1074" s="76"/>
    </row>
    <row r="1075" spans="10:10" x14ac:dyDescent="0.2">
      <c r="J1075" s="76"/>
    </row>
    <row r="1076" spans="10:10" x14ac:dyDescent="0.2">
      <c r="J1076" s="76"/>
    </row>
    <row r="1077" spans="10:10" x14ac:dyDescent="0.2">
      <c r="J1077" s="76"/>
    </row>
    <row r="1078" spans="10:10" x14ac:dyDescent="0.2">
      <c r="J1078" s="76"/>
    </row>
    <row r="1079" spans="10:10" x14ac:dyDescent="0.2">
      <c r="J1079" s="76"/>
    </row>
    <row r="1080" spans="10:10" x14ac:dyDescent="0.2">
      <c r="J1080" s="76"/>
    </row>
    <row r="1081" spans="10:10" x14ac:dyDescent="0.2">
      <c r="J1081" s="76"/>
    </row>
    <row r="1082" spans="10:10" x14ac:dyDescent="0.2">
      <c r="J1082" s="76"/>
    </row>
    <row r="1083" spans="10:10" x14ac:dyDescent="0.2">
      <c r="J1083" s="76"/>
    </row>
    <row r="1084" spans="10:10" x14ac:dyDescent="0.2">
      <c r="J1084" s="76"/>
    </row>
    <row r="1085" spans="10:10" x14ac:dyDescent="0.2">
      <c r="J1085" s="76"/>
    </row>
    <row r="1086" spans="10:10" x14ac:dyDescent="0.2">
      <c r="J1086" s="76"/>
    </row>
    <row r="1087" spans="10:10" x14ac:dyDescent="0.2">
      <c r="J1087" s="76"/>
    </row>
    <row r="1088" spans="10:10" x14ac:dyDescent="0.2">
      <c r="J1088" s="76"/>
    </row>
    <row r="1089" spans="10:10" x14ac:dyDescent="0.2">
      <c r="J1089" s="76"/>
    </row>
    <row r="1090" spans="10:10" x14ac:dyDescent="0.2">
      <c r="J1090" s="76"/>
    </row>
    <row r="1091" spans="10:10" x14ac:dyDescent="0.2">
      <c r="J1091" s="76"/>
    </row>
    <row r="1092" spans="10:10" x14ac:dyDescent="0.2">
      <c r="J1092" s="76"/>
    </row>
    <row r="1093" spans="10:10" x14ac:dyDescent="0.2">
      <c r="J1093" s="76"/>
    </row>
    <row r="1094" spans="10:10" x14ac:dyDescent="0.2">
      <c r="J1094" s="76"/>
    </row>
    <row r="1095" spans="10:10" x14ac:dyDescent="0.2">
      <c r="J1095" s="76"/>
    </row>
    <row r="1096" spans="10:10" x14ac:dyDescent="0.2">
      <c r="J1096" s="76"/>
    </row>
    <row r="1097" spans="10:10" x14ac:dyDescent="0.2">
      <c r="J1097" s="76"/>
    </row>
    <row r="1098" spans="10:10" x14ac:dyDescent="0.2">
      <c r="J1098" s="76"/>
    </row>
    <row r="1099" spans="10:10" x14ac:dyDescent="0.2">
      <c r="J1099" s="76"/>
    </row>
    <row r="1100" spans="10:10" x14ac:dyDescent="0.2">
      <c r="J1100" s="76"/>
    </row>
    <row r="1101" spans="10:10" x14ac:dyDescent="0.2">
      <c r="J1101" s="76"/>
    </row>
    <row r="1102" spans="10:10" x14ac:dyDescent="0.2">
      <c r="J1102" s="76"/>
    </row>
    <row r="1103" spans="10:10" x14ac:dyDescent="0.2">
      <c r="J1103" s="76"/>
    </row>
    <row r="1104" spans="10:10" x14ac:dyDescent="0.2">
      <c r="J1104" s="76"/>
    </row>
    <row r="1105" spans="10:10" x14ac:dyDescent="0.2">
      <c r="J1105" s="76"/>
    </row>
    <row r="1106" spans="10:10" x14ac:dyDescent="0.2">
      <c r="J1106" s="76"/>
    </row>
    <row r="1107" spans="10:10" x14ac:dyDescent="0.2">
      <c r="J1107" s="76"/>
    </row>
    <row r="1108" spans="10:10" x14ac:dyDescent="0.2">
      <c r="J1108" s="76"/>
    </row>
    <row r="1109" spans="10:10" x14ac:dyDescent="0.2">
      <c r="J1109" s="76"/>
    </row>
    <row r="1110" spans="10:10" x14ac:dyDescent="0.2">
      <c r="J1110" s="76"/>
    </row>
    <row r="1111" spans="10:10" x14ac:dyDescent="0.2">
      <c r="J1111" s="76"/>
    </row>
    <row r="1112" spans="10:10" x14ac:dyDescent="0.2">
      <c r="J1112" s="76"/>
    </row>
    <row r="1113" spans="10:10" x14ac:dyDescent="0.2">
      <c r="J1113" s="76"/>
    </row>
    <row r="1114" spans="10:10" x14ac:dyDescent="0.2">
      <c r="J1114" s="76"/>
    </row>
    <row r="1115" spans="10:10" x14ac:dyDescent="0.2">
      <c r="J1115" s="76"/>
    </row>
    <row r="1116" spans="10:10" x14ac:dyDescent="0.2">
      <c r="J1116" s="76"/>
    </row>
    <row r="1117" spans="10:10" x14ac:dyDescent="0.2">
      <c r="J1117" s="76"/>
    </row>
    <row r="1118" spans="10:10" x14ac:dyDescent="0.2">
      <c r="J1118" s="76"/>
    </row>
    <row r="1119" spans="10:10" x14ac:dyDescent="0.2">
      <c r="J1119" s="76"/>
    </row>
    <row r="1120" spans="10:10" x14ac:dyDescent="0.2">
      <c r="J1120" s="76"/>
    </row>
    <row r="1121" spans="10:10" x14ac:dyDescent="0.2">
      <c r="J1121" s="76"/>
    </row>
    <row r="1122" spans="10:10" x14ac:dyDescent="0.2">
      <c r="J1122" s="76"/>
    </row>
    <row r="1123" spans="10:10" x14ac:dyDescent="0.2">
      <c r="J1123" s="76"/>
    </row>
    <row r="1124" spans="10:10" x14ac:dyDescent="0.2">
      <c r="J1124" s="76"/>
    </row>
    <row r="1125" spans="10:10" x14ac:dyDescent="0.2">
      <c r="J1125" s="76"/>
    </row>
    <row r="1126" spans="10:10" x14ac:dyDescent="0.2">
      <c r="J1126" s="76"/>
    </row>
    <row r="1127" spans="10:10" x14ac:dyDescent="0.2">
      <c r="J1127" s="76"/>
    </row>
    <row r="1128" spans="10:10" x14ac:dyDescent="0.2">
      <c r="J1128" s="76"/>
    </row>
    <row r="1129" spans="10:10" x14ac:dyDescent="0.2">
      <c r="J1129" s="76"/>
    </row>
    <row r="1130" spans="10:10" x14ac:dyDescent="0.2">
      <c r="J1130" s="76"/>
    </row>
    <row r="1131" spans="10:10" x14ac:dyDescent="0.2">
      <c r="J1131" s="76"/>
    </row>
    <row r="1132" spans="10:10" x14ac:dyDescent="0.2">
      <c r="J1132" s="76"/>
    </row>
    <row r="1133" spans="10:10" x14ac:dyDescent="0.2">
      <c r="J1133" s="76"/>
    </row>
    <row r="1134" spans="10:10" x14ac:dyDescent="0.2">
      <c r="J1134" s="76"/>
    </row>
    <row r="1135" spans="10:10" x14ac:dyDescent="0.2">
      <c r="J1135" s="76"/>
    </row>
    <row r="1136" spans="10:10" x14ac:dyDescent="0.2">
      <c r="J1136" s="76"/>
    </row>
    <row r="1137" spans="10:10" x14ac:dyDescent="0.2">
      <c r="J1137" s="76"/>
    </row>
    <row r="1138" spans="10:10" x14ac:dyDescent="0.2">
      <c r="J1138" s="76"/>
    </row>
    <row r="1139" spans="10:10" x14ac:dyDescent="0.2">
      <c r="J1139" s="76"/>
    </row>
    <row r="1140" spans="10:10" x14ac:dyDescent="0.2">
      <c r="J1140" s="76"/>
    </row>
    <row r="1141" spans="10:10" x14ac:dyDescent="0.2">
      <c r="J1141" s="76"/>
    </row>
    <row r="1142" spans="10:10" x14ac:dyDescent="0.2">
      <c r="J1142" s="76"/>
    </row>
    <row r="1143" spans="10:10" x14ac:dyDescent="0.2">
      <c r="J1143" s="76"/>
    </row>
    <row r="1144" spans="10:10" x14ac:dyDescent="0.2">
      <c r="J1144" s="76"/>
    </row>
    <row r="1145" spans="10:10" x14ac:dyDescent="0.2">
      <c r="J1145" s="76"/>
    </row>
    <row r="1146" spans="10:10" x14ac:dyDescent="0.2">
      <c r="J1146" s="76"/>
    </row>
    <row r="1147" spans="10:10" x14ac:dyDescent="0.2">
      <c r="J1147" s="76"/>
    </row>
    <row r="1148" spans="10:10" x14ac:dyDescent="0.2">
      <c r="J1148" s="76"/>
    </row>
    <row r="1149" spans="10:10" x14ac:dyDescent="0.2">
      <c r="J1149" s="76"/>
    </row>
    <row r="1150" spans="10:10" x14ac:dyDescent="0.2">
      <c r="J1150" s="76"/>
    </row>
    <row r="1151" spans="10:10" x14ac:dyDescent="0.2">
      <c r="J1151" s="76"/>
    </row>
    <row r="1152" spans="10:10" x14ac:dyDescent="0.2">
      <c r="J1152" s="76"/>
    </row>
    <row r="1153" spans="10:10" x14ac:dyDescent="0.2">
      <c r="J1153" s="76"/>
    </row>
    <row r="1154" spans="10:10" x14ac:dyDescent="0.2">
      <c r="J1154" s="76"/>
    </row>
    <row r="1155" spans="10:10" x14ac:dyDescent="0.2">
      <c r="J1155" s="76"/>
    </row>
    <row r="1156" spans="10:10" x14ac:dyDescent="0.2">
      <c r="J1156" s="76"/>
    </row>
    <row r="1157" spans="10:10" x14ac:dyDescent="0.2">
      <c r="J1157" s="76"/>
    </row>
    <row r="1158" spans="10:10" x14ac:dyDescent="0.2">
      <c r="J1158" s="76"/>
    </row>
    <row r="1159" spans="10:10" x14ac:dyDescent="0.2">
      <c r="J1159" s="76"/>
    </row>
    <row r="1160" spans="10:10" x14ac:dyDescent="0.2">
      <c r="J1160" s="76"/>
    </row>
    <row r="1161" spans="10:10" x14ac:dyDescent="0.2">
      <c r="J1161" s="76"/>
    </row>
    <row r="1162" spans="10:10" x14ac:dyDescent="0.2">
      <c r="J1162" s="76"/>
    </row>
    <row r="1163" spans="10:10" x14ac:dyDescent="0.2">
      <c r="J1163" s="76"/>
    </row>
    <row r="1164" spans="10:10" x14ac:dyDescent="0.2">
      <c r="J1164" s="76"/>
    </row>
    <row r="1165" spans="10:10" x14ac:dyDescent="0.2">
      <c r="J1165" s="76"/>
    </row>
    <row r="1166" spans="10:10" x14ac:dyDescent="0.2">
      <c r="J1166" s="76"/>
    </row>
    <row r="1167" spans="10:10" x14ac:dyDescent="0.2">
      <c r="J1167" s="76"/>
    </row>
    <row r="1168" spans="10:10" x14ac:dyDescent="0.2">
      <c r="J1168" s="76"/>
    </row>
    <row r="1169" spans="10:10" x14ac:dyDescent="0.2">
      <c r="J1169" s="76"/>
    </row>
    <row r="1170" spans="10:10" x14ac:dyDescent="0.2">
      <c r="J1170" s="76"/>
    </row>
    <row r="1171" spans="10:10" x14ac:dyDescent="0.2">
      <c r="J1171" s="76"/>
    </row>
    <row r="1172" spans="10:10" x14ac:dyDescent="0.2">
      <c r="J1172" s="76"/>
    </row>
    <row r="1173" spans="10:10" x14ac:dyDescent="0.2">
      <c r="J1173" s="76"/>
    </row>
    <row r="1174" spans="10:10" x14ac:dyDescent="0.2">
      <c r="J1174" s="76"/>
    </row>
    <row r="1175" spans="10:10" x14ac:dyDescent="0.2">
      <c r="J1175" s="76"/>
    </row>
    <row r="1176" spans="10:10" x14ac:dyDescent="0.2">
      <c r="J1176" s="76"/>
    </row>
    <row r="1177" spans="10:10" x14ac:dyDescent="0.2">
      <c r="J1177" s="76"/>
    </row>
    <row r="1178" spans="10:10" x14ac:dyDescent="0.2">
      <c r="J1178" s="76"/>
    </row>
    <row r="1179" spans="10:10" x14ac:dyDescent="0.2">
      <c r="J1179" s="76"/>
    </row>
    <row r="1180" spans="10:10" x14ac:dyDescent="0.2">
      <c r="J1180" s="76"/>
    </row>
    <row r="1181" spans="10:10" x14ac:dyDescent="0.2">
      <c r="J1181" s="76"/>
    </row>
    <row r="1182" spans="10:10" x14ac:dyDescent="0.2">
      <c r="J1182" s="76"/>
    </row>
    <row r="1183" spans="10:10" x14ac:dyDescent="0.2">
      <c r="J1183" s="76"/>
    </row>
    <row r="1184" spans="10:10" x14ac:dyDescent="0.2">
      <c r="J1184" s="76"/>
    </row>
    <row r="1185" spans="10:10" x14ac:dyDescent="0.2">
      <c r="J1185" s="76"/>
    </row>
    <row r="1186" spans="10:10" x14ac:dyDescent="0.2">
      <c r="J1186" s="76"/>
    </row>
    <row r="1187" spans="10:10" x14ac:dyDescent="0.2">
      <c r="J1187" s="76"/>
    </row>
    <row r="1188" spans="10:10" x14ac:dyDescent="0.2">
      <c r="J1188" s="76"/>
    </row>
    <row r="1189" spans="10:10" x14ac:dyDescent="0.2">
      <c r="J1189" s="76"/>
    </row>
    <row r="1190" spans="10:10" x14ac:dyDescent="0.2">
      <c r="J1190" s="76"/>
    </row>
    <row r="1191" spans="10:10" x14ac:dyDescent="0.2">
      <c r="J1191" s="76"/>
    </row>
    <row r="1192" spans="10:10" x14ac:dyDescent="0.2">
      <c r="J1192" s="76"/>
    </row>
    <row r="1193" spans="10:10" x14ac:dyDescent="0.2">
      <c r="J1193" s="76"/>
    </row>
    <row r="1194" spans="10:10" x14ac:dyDescent="0.2">
      <c r="J1194" s="76"/>
    </row>
    <row r="1195" spans="10:10" x14ac:dyDescent="0.2">
      <c r="J1195" s="76"/>
    </row>
    <row r="1196" spans="10:10" x14ac:dyDescent="0.2">
      <c r="J1196" s="76"/>
    </row>
    <row r="1197" spans="10:10" x14ac:dyDescent="0.2">
      <c r="J1197" s="76"/>
    </row>
    <row r="1198" spans="10:10" x14ac:dyDescent="0.2">
      <c r="J1198" s="76"/>
    </row>
    <row r="1199" spans="10:10" x14ac:dyDescent="0.2">
      <c r="J1199" s="76"/>
    </row>
    <row r="1200" spans="10:10" x14ac:dyDescent="0.2">
      <c r="J1200" s="76"/>
    </row>
    <row r="1201" spans="10:10" x14ac:dyDescent="0.2">
      <c r="J1201" s="76"/>
    </row>
    <row r="1202" spans="10:10" x14ac:dyDescent="0.2">
      <c r="J1202" s="76"/>
    </row>
    <row r="1203" spans="10:10" x14ac:dyDescent="0.2">
      <c r="J1203" s="76"/>
    </row>
    <row r="1204" spans="10:10" x14ac:dyDescent="0.2">
      <c r="J1204" s="76"/>
    </row>
    <row r="1205" spans="10:10" x14ac:dyDescent="0.2">
      <c r="J1205" s="76"/>
    </row>
    <row r="1206" spans="10:10" x14ac:dyDescent="0.2">
      <c r="J1206" s="76"/>
    </row>
    <row r="1207" spans="10:10" x14ac:dyDescent="0.2">
      <c r="J1207" s="76"/>
    </row>
    <row r="1208" spans="10:10" x14ac:dyDescent="0.2">
      <c r="J1208" s="76"/>
    </row>
    <row r="1209" spans="10:10" x14ac:dyDescent="0.2">
      <c r="J1209" s="76"/>
    </row>
    <row r="1210" spans="10:10" x14ac:dyDescent="0.2">
      <c r="J1210" s="76"/>
    </row>
    <row r="1211" spans="10:10" x14ac:dyDescent="0.2">
      <c r="J1211" s="76"/>
    </row>
    <row r="1212" spans="10:10" x14ac:dyDescent="0.2">
      <c r="J1212" s="76"/>
    </row>
    <row r="1213" spans="10:10" x14ac:dyDescent="0.2">
      <c r="J1213" s="76"/>
    </row>
    <row r="1214" spans="10:10" x14ac:dyDescent="0.2">
      <c r="J1214" s="76"/>
    </row>
    <row r="1215" spans="10:10" x14ac:dyDescent="0.2">
      <c r="J1215" s="76"/>
    </row>
    <row r="1216" spans="10:10" x14ac:dyDescent="0.2">
      <c r="J1216" s="76"/>
    </row>
    <row r="1217" spans="10:10" x14ac:dyDescent="0.2">
      <c r="J1217" s="76"/>
    </row>
    <row r="1218" spans="10:10" x14ac:dyDescent="0.2">
      <c r="J1218" s="76"/>
    </row>
    <row r="1219" spans="10:10" x14ac:dyDescent="0.2">
      <c r="J1219" s="76"/>
    </row>
    <row r="1220" spans="10:10" x14ac:dyDescent="0.2">
      <c r="J1220" s="76"/>
    </row>
    <row r="1221" spans="10:10" x14ac:dyDescent="0.2">
      <c r="J1221" s="76"/>
    </row>
    <row r="1222" spans="10:10" x14ac:dyDescent="0.2">
      <c r="J1222" s="76"/>
    </row>
    <row r="1223" spans="10:10" x14ac:dyDescent="0.2">
      <c r="J1223" s="76"/>
    </row>
    <row r="1224" spans="10:10" x14ac:dyDescent="0.2">
      <c r="J1224" s="76"/>
    </row>
    <row r="1225" spans="10:10" x14ac:dyDescent="0.2">
      <c r="J1225" s="76"/>
    </row>
    <row r="1226" spans="10:10" x14ac:dyDescent="0.2">
      <c r="J1226" s="76"/>
    </row>
    <row r="1227" spans="10:10" x14ac:dyDescent="0.2">
      <c r="J1227" s="76"/>
    </row>
    <row r="1228" spans="10:10" x14ac:dyDescent="0.2">
      <c r="J1228" s="76"/>
    </row>
    <row r="1229" spans="10:10" x14ac:dyDescent="0.2">
      <c r="J1229" s="76"/>
    </row>
    <row r="1230" spans="10:10" x14ac:dyDescent="0.2">
      <c r="J1230" s="76"/>
    </row>
    <row r="1231" spans="10:10" x14ac:dyDescent="0.2">
      <c r="J1231" s="76"/>
    </row>
    <row r="1232" spans="10:10" x14ac:dyDescent="0.2">
      <c r="J1232" s="76"/>
    </row>
    <row r="1233" spans="10:10" x14ac:dyDescent="0.2">
      <c r="J1233" s="76"/>
    </row>
    <row r="1234" spans="10:10" x14ac:dyDescent="0.2">
      <c r="J1234" s="76"/>
    </row>
    <row r="1235" spans="10:10" x14ac:dyDescent="0.2">
      <c r="J1235" s="76"/>
    </row>
    <row r="1236" spans="10:10" x14ac:dyDescent="0.2">
      <c r="J1236" s="76"/>
    </row>
    <row r="1237" spans="10:10" x14ac:dyDescent="0.2">
      <c r="J1237" s="76"/>
    </row>
    <row r="1238" spans="10:10" x14ac:dyDescent="0.2">
      <c r="J1238" s="76"/>
    </row>
    <row r="1239" spans="10:10" x14ac:dyDescent="0.2">
      <c r="J1239" s="76"/>
    </row>
    <row r="1240" spans="10:10" x14ac:dyDescent="0.2">
      <c r="J1240" s="76"/>
    </row>
    <row r="1241" spans="10:10" x14ac:dyDescent="0.2">
      <c r="J1241" s="76"/>
    </row>
    <row r="1242" spans="10:10" x14ac:dyDescent="0.2">
      <c r="J1242" s="76"/>
    </row>
    <row r="1243" spans="10:10" x14ac:dyDescent="0.2">
      <c r="J1243" s="76"/>
    </row>
    <row r="1244" spans="10:10" x14ac:dyDescent="0.2">
      <c r="J1244" s="76"/>
    </row>
    <row r="1245" spans="10:10" x14ac:dyDescent="0.2">
      <c r="J1245" s="76"/>
    </row>
    <row r="1246" spans="10:10" x14ac:dyDescent="0.2">
      <c r="J1246" s="76"/>
    </row>
    <row r="1247" spans="10:10" x14ac:dyDescent="0.2">
      <c r="J1247" s="76"/>
    </row>
    <row r="1248" spans="10:10" x14ac:dyDescent="0.2">
      <c r="J1248" s="76"/>
    </row>
    <row r="1249" spans="10:10" x14ac:dyDescent="0.2">
      <c r="J1249" s="76"/>
    </row>
    <row r="1250" spans="10:10" x14ac:dyDescent="0.2">
      <c r="J1250" s="76"/>
    </row>
    <row r="1251" spans="10:10" x14ac:dyDescent="0.2">
      <c r="J1251" s="76"/>
    </row>
    <row r="1252" spans="10:10" x14ac:dyDescent="0.2">
      <c r="J1252" s="76"/>
    </row>
    <row r="1253" spans="10:10" x14ac:dyDescent="0.2">
      <c r="J1253" s="76"/>
    </row>
    <row r="1254" spans="10:10" x14ac:dyDescent="0.2">
      <c r="J1254" s="76"/>
    </row>
    <row r="1255" spans="10:10" x14ac:dyDescent="0.2">
      <c r="J1255" s="76"/>
    </row>
    <row r="1256" spans="10:10" x14ac:dyDescent="0.2">
      <c r="J1256" s="76"/>
    </row>
    <row r="1257" spans="10:10" x14ac:dyDescent="0.2">
      <c r="J1257" s="76"/>
    </row>
    <row r="1258" spans="10:10" x14ac:dyDescent="0.2">
      <c r="J1258" s="76"/>
    </row>
    <row r="1259" spans="10:10" x14ac:dyDescent="0.2">
      <c r="J1259" s="76"/>
    </row>
    <row r="1260" spans="10:10" x14ac:dyDescent="0.2">
      <c r="J1260" s="76"/>
    </row>
    <row r="1261" spans="10:10" x14ac:dyDescent="0.2">
      <c r="J1261" s="76"/>
    </row>
    <row r="1262" spans="10:10" x14ac:dyDescent="0.2">
      <c r="J1262" s="76"/>
    </row>
    <row r="1263" spans="10:10" x14ac:dyDescent="0.2">
      <c r="J1263" s="76"/>
    </row>
    <row r="1264" spans="10:10" x14ac:dyDescent="0.2">
      <c r="J1264" s="76"/>
    </row>
    <row r="1265" spans="10:10" x14ac:dyDescent="0.2">
      <c r="J1265" s="76"/>
    </row>
    <row r="1266" spans="10:10" x14ac:dyDescent="0.2">
      <c r="J1266" s="76"/>
    </row>
    <row r="1267" spans="10:10" x14ac:dyDescent="0.2">
      <c r="J1267" s="76"/>
    </row>
    <row r="1268" spans="10:10" x14ac:dyDescent="0.2">
      <c r="J1268" s="76"/>
    </row>
    <row r="1269" spans="10:10" x14ac:dyDescent="0.2">
      <c r="J1269" s="76"/>
    </row>
    <row r="1270" spans="10:10" x14ac:dyDescent="0.2">
      <c r="J1270" s="76"/>
    </row>
    <row r="1271" spans="10:10" x14ac:dyDescent="0.2">
      <c r="J1271" s="76"/>
    </row>
    <row r="1272" spans="10:10" x14ac:dyDescent="0.2">
      <c r="J1272" s="76"/>
    </row>
    <row r="1273" spans="10:10" x14ac:dyDescent="0.2">
      <c r="J1273" s="76"/>
    </row>
    <row r="1274" spans="10:10" x14ac:dyDescent="0.2">
      <c r="J1274" s="76"/>
    </row>
    <row r="1275" spans="10:10" x14ac:dyDescent="0.2">
      <c r="J1275" s="76"/>
    </row>
    <row r="1276" spans="10:10" x14ac:dyDescent="0.2">
      <c r="J1276" s="76"/>
    </row>
    <row r="1277" spans="10:10" x14ac:dyDescent="0.2">
      <c r="J1277" s="76"/>
    </row>
    <row r="1278" spans="10:10" x14ac:dyDescent="0.2">
      <c r="J1278" s="76"/>
    </row>
    <row r="1279" spans="10:10" x14ac:dyDescent="0.2">
      <c r="J1279" s="76"/>
    </row>
    <row r="1280" spans="10:10" x14ac:dyDescent="0.2">
      <c r="J1280" s="76"/>
    </row>
    <row r="1281" spans="10:10" x14ac:dyDescent="0.2">
      <c r="J1281" s="76"/>
    </row>
    <row r="1282" spans="10:10" x14ac:dyDescent="0.2">
      <c r="J1282" s="76"/>
    </row>
    <row r="1283" spans="10:10" x14ac:dyDescent="0.2">
      <c r="J1283" s="76"/>
    </row>
    <row r="1284" spans="10:10" x14ac:dyDescent="0.2">
      <c r="J1284" s="76"/>
    </row>
    <row r="1285" spans="10:10" x14ac:dyDescent="0.2">
      <c r="J1285" s="76"/>
    </row>
    <row r="1286" spans="10:10" x14ac:dyDescent="0.2">
      <c r="J1286" s="76"/>
    </row>
    <row r="1287" spans="10:10" x14ac:dyDescent="0.2">
      <c r="J1287" s="76"/>
    </row>
    <row r="1288" spans="10:10" x14ac:dyDescent="0.2">
      <c r="J1288" s="76"/>
    </row>
    <row r="1289" spans="10:10" x14ac:dyDescent="0.2">
      <c r="J1289" s="76"/>
    </row>
    <row r="1290" spans="10:10" x14ac:dyDescent="0.2">
      <c r="J1290" s="76"/>
    </row>
    <row r="1291" spans="10:10" x14ac:dyDescent="0.2">
      <c r="J1291" s="76"/>
    </row>
    <row r="1292" spans="10:10" x14ac:dyDescent="0.2">
      <c r="J1292" s="76"/>
    </row>
    <row r="1293" spans="10:10" x14ac:dyDescent="0.2">
      <c r="J1293" s="76"/>
    </row>
    <row r="1294" spans="10:10" x14ac:dyDescent="0.2">
      <c r="J1294" s="76"/>
    </row>
    <row r="1295" spans="10:10" x14ac:dyDescent="0.2">
      <c r="J1295" s="76"/>
    </row>
    <row r="1296" spans="10:10" x14ac:dyDescent="0.2">
      <c r="J1296" s="76"/>
    </row>
    <row r="1297" spans="10:10" x14ac:dyDescent="0.2">
      <c r="J1297" s="76"/>
    </row>
    <row r="1298" spans="10:10" x14ac:dyDescent="0.2">
      <c r="J1298" s="76"/>
    </row>
    <row r="1299" spans="10:10" x14ac:dyDescent="0.2">
      <c r="J1299" s="76"/>
    </row>
    <row r="1300" spans="10:10" x14ac:dyDescent="0.2">
      <c r="J1300" s="76"/>
    </row>
    <row r="1301" spans="10:10" x14ac:dyDescent="0.2">
      <c r="J1301" s="76"/>
    </row>
    <row r="1302" spans="10:10" x14ac:dyDescent="0.2">
      <c r="J1302" s="76"/>
    </row>
    <row r="1303" spans="10:10" x14ac:dyDescent="0.2">
      <c r="J1303" s="76"/>
    </row>
    <row r="1304" spans="10:10" x14ac:dyDescent="0.2">
      <c r="J1304" s="76"/>
    </row>
    <row r="1305" spans="10:10" x14ac:dyDescent="0.2">
      <c r="J1305" s="76"/>
    </row>
    <row r="1306" spans="10:10" x14ac:dyDescent="0.2">
      <c r="J1306" s="76"/>
    </row>
    <row r="1307" spans="10:10" x14ac:dyDescent="0.2">
      <c r="J1307" s="76"/>
    </row>
    <row r="1308" spans="10:10" x14ac:dyDescent="0.2">
      <c r="J1308" s="76"/>
    </row>
    <row r="1309" spans="10:10" x14ac:dyDescent="0.2">
      <c r="J1309" s="76"/>
    </row>
    <row r="1310" spans="10:10" x14ac:dyDescent="0.2">
      <c r="J1310" s="76"/>
    </row>
    <row r="1311" spans="10:10" x14ac:dyDescent="0.2">
      <c r="J1311" s="76"/>
    </row>
    <row r="1312" spans="10:10" x14ac:dyDescent="0.2">
      <c r="J1312" s="76"/>
    </row>
    <row r="1313" spans="10:10" x14ac:dyDescent="0.2">
      <c r="J1313" s="76"/>
    </row>
    <row r="1314" spans="10:10" x14ac:dyDescent="0.2">
      <c r="J1314" s="76"/>
    </row>
    <row r="1315" spans="10:10" x14ac:dyDescent="0.2">
      <c r="J1315" s="76"/>
    </row>
    <row r="1316" spans="10:10" x14ac:dyDescent="0.2">
      <c r="J1316" s="76"/>
    </row>
    <row r="1317" spans="10:10" x14ac:dyDescent="0.2">
      <c r="J1317" s="76"/>
    </row>
    <row r="1318" spans="10:10" x14ac:dyDescent="0.2">
      <c r="J1318" s="76"/>
    </row>
    <row r="1319" spans="10:10" x14ac:dyDescent="0.2">
      <c r="J1319" s="76"/>
    </row>
    <row r="1320" spans="10:10" x14ac:dyDescent="0.2">
      <c r="J1320" s="76"/>
    </row>
    <row r="1321" spans="10:10" x14ac:dyDescent="0.2">
      <c r="J1321" s="76"/>
    </row>
    <row r="1322" spans="10:10" x14ac:dyDescent="0.2">
      <c r="J1322" s="76"/>
    </row>
    <row r="1323" spans="10:10" x14ac:dyDescent="0.2">
      <c r="J1323" s="76"/>
    </row>
    <row r="1324" spans="10:10" x14ac:dyDescent="0.2">
      <c r="J1324" s="76"/>
    </row>
    <row r="1325" spans="10:10" x14ac:dyDescent="0.2">
      <c r="J1325" s="76"/>
    </row>
    <row r="1326" spans="10:10" x14ac:dyDescent="0.2">
      <c r="J1326" s="76"/>
    </row>
    <row r="1327" spans="10:10" x14ac:dyDescent="0.2">
      <c r="J1327" s="76"/>
    </row>
    <row r="1328" spans="10:10" x14ac:dyDescent="0.2">
      <c r="J1328" s="76"/>
    </row>
    <row r="1329" spans="10:10" x14ac:dyDescent="0.2">
      <c r="J1329" s="76"/>
    </row>
    <row r="1330" spans="10:10" x14ac:dyDescent="0.2">
      <c r="J1330" s="76"/>
    </row>
    <row r="1331" spans="10:10" x14ac:dyDescent="0.2">
      <c r="J1331" s="76"/>
    </row>
    <row r="1332" spans="10:10" x14ac:dyDescent="0.2">
      <c r="J1332" s="76"/>
    </row>
    <row r="1333" spans="10:10" x14ac:dyDescent="0.2">
      <c r="J1333" s="76"/>
    </row>
    <row r="1334" spans="10:10" x14ac:dyDescent="0.2">
      <c r="J1334" s="76"/>
    </row>
    <row r="1335" spans="10:10" x14ac:dyDescent="0.2">
      <c r="J1335" s="76"/>
    </row>
    <row r="1336" spans="10:10" x14ac:dyDescent="0.2">
      <c r="J1336" s="76"/>
    </row>
    <row r="1337" spans="10:10" x14ac:dyDescent="0.2">
      <c r="J1337" s="76"/>
    </row>
    <row r="1338" spans="10:10" x14ac:dyDescent="0.2">
      <c r="J1338" s="76"/>
    </row>
    <row r="1339" spans="10:10" x14ac:dyDescent="0.2">
      <c r="J1339" s="76"/>
    </row>
    <row r="1340" spans="10:10" x14ac:dyDescent="0.2">
      <c r="J1340" s="76"/>
    </row>
    <row r="1341" spans="10:10" x14ac:dyDescent="0.2">
      <c r="J1341" s="76"/>
    </row>
    <row r="1342" spans="10:10" x14ac:dyDescent="0.2">
      <c r="J1342" s="76"/>
    </row>
    <row r="1343" spans="10:10" x14ac:dyDescent="0.2">
      <c r="J1343" s="76"/>
    </row>
    <row r="1344" spans="10:10" x14ac:dyDescent="0.2">
      <c r="J1344" s="76"/>
    </row>
    <row r="1345" spans="10:10" x14ac:dyDescent="0.2">
      <c r="J1345" s="76"/>
    </row>
    <row r="1346" spans="10:10" x14ac:dyDescent="0.2">
      <c r="J1346" s="76"/>
    </row>
    <row r="1347" spans="10:10" x14ac:dyDescent="0.2">
      <c r="J1347" s="76"/>
    </row>
    <row r="1348" spans="10:10" x14ac:dyDescent="0.2">
      <c r="J1348" s="76"/>
    </row>
    <row r="1349" spans="10:10" x14ac:dyDescent="0.2">
      <c r="J1349" s="76"/>
    </row>
    <row r="1350" spans="10:10" x14ac:dyDescent="0.2">
      <c r="J1350" s="76"/>
    </row>
    <row r="1351" spans="10:10" x14ac:dyDescent="0.2">
      <c r="J1351" s="76"/>
    </row>
    <row r="1352" spans="10:10" x14ac:dyDescent="0.2">
      <c r="J1352" s="76"/>
    </row>
    <row r="1353" spans="10:10" x14ac:dyDescent="0.2">
      <c r="J1353" s="76"/>
    </row>
    <row r="1354" spans="10:10" x14ac:dyDescent="0.2">
      <c r="J1354" s="76"/>
    </row>
    <row r="1355" spans="10:10" x14ac:dyDescent="0.2">
      <c r="J1355" s="76"/>
    </row>
    <row r="1356" spans="10:10" x14ac:dyDescent="0.2">
      <c r="J1356" s="76"/>
    </row>
    <row r="1357" spans="10:10" x14ac:dyDescent="0.2">
      <c r="J1357" s="76"/>
    </row>
    <row r="1358" spans="10:10" x14ac:dyDescent="0.2">
      <c r="J1358" s="76"/>
    </row>
    <row r="1359" spans="10:10" x14ac:dyDescent="0.2">
      <c r="J1359" s="76"/>
    </row>
    <row r="1360" spans="10:10" x14ac:dyDescent="0.2">
      <c r="J1360" s="76"/>
    </row>
    <row r="1361" spans="10:10" x14ac:dyDescent="0.2">
      <c r="J1361" s="76"/>
    </row>
    <row r="1362" spans="10:10" x14ac:dyDescent="0.2">
      <c r="J1362" s="76"/>
    </row>
    <row r="1363" spans="10:10" x14ac:dyDescent="0.2">
      <c r="J1363" s="76"/>
    </row>
    <row r="1364" spans="10:10" x14ac:dyDescent="0.2">
      <c r="J1364" s="76"/>
    </row>
    <row r="1365" spans="10:10" x14ac:dyDescent="0.2">
      <c r="J1365" s="76"/>
    </row>
    <row r="1366" spans="10:10" x14ac:dyDescent="0.2">
      <c r="J1366" s="76"/>
    </row>
    <row r="1367" spans="10:10" x14ac:dyDescent="0.2">
      <c r="J1367" s="76"/>
    </row>
    <row r="1368" spans="10:10" x14ac:dyDescent="0.2">
      <c r="J1368" s="76"/>
    </row>
    <row r="1369" spans="10:10" x14ac:dyDescent="0.2">
      <c r="J1369" s="76"/>
    </row>
    <row r="1370" spans="10:10" x14ac:dyDescent="0.2">
      <c r="J1370" s="76"/>
    </row>
    <row r="1371" spans="10:10" x14ac:dyDescent="0.2">
      <c r="J1371" s="76"/>
    </row>
    <row r="1372" spans="10:10" x14ac:dyDescent="0.2">
      <c r="J1372" s="76"/>
    </row>
    <row r="1373" spans="10:10" x14ac:dyDescent="0.2">
      <c r="J1373" s="76"/>
    </row>
    <row r="1374" spans="10:10" x14ac:dyDescent="0.2">
      <c r="J1374" s="76"/>
    </row>
    <row r="1375" spans="10:10" x14ac:dyDescent="0.2">
      <c r="J1375" s="76"/>
    </row>
    <row r="1376" spans="10:10" x14ac:dyDescent="0.2">
      <c r="J1376" s="76"/>
    </row>
    <row r="1377" spans="10:10" x14ac:dyDescent="0.2">
      <c r="J1377" s="76"/>
    </row>
    <row r="1378" spans="10:10" x14ac:dyDescent="0.2">
      <c r="J1378" s="76"/>
    </row>
    <row r="1379" spans="10:10" x14ac:dyDescent="0.2">
      <c r="J1379" s="76"/>
    </row>
    <row r="1380" spans="10:10" x14ac:dyDescent="0.2">
      <c r="J1380" s="76"/>
    </row>
    <row r="1381" spans="10:10" x14ac:dyDescent="0.2">
      <c r="J1381" s="76"/>
    </row>
    <row r="1382" spans="10:10" x14ac:dyDescent="0.2">
      <c r="J1382" s="76"/>
    </row>
    <row r="1383" spans="10:10" x14ac:dyDescent="0.2">
      <c r="J1383" s="76"/>
    </row>
    <row r="1384" spans="10:10" x14ac:dyDescent="0.2">
      <c r="J1384" s="76"/>
    </row>
    <row r="1385" spans="10:10" x14ac:dyDescent="0.2">
      <c r="J1385" s="76"/>
    </row>
    <row r="1386" spans="10:10" x14ac:dyDescent="0.2">
      <c r="J1386" s="76"/>
    </row>
    <row r="1387" spans="10:10" x14ac:dyDescent="0.2">
      <c r="J1387" s="76"/>
    </row>
    <row r="1388" spans="10:10" x14ac:dyDescent="0.2">
      <c r="J1388" s="76"/>
    </row>
    <row r="1389" spans="10:10" x14ac:dyDescent="0.2">
      <c r="J1389" s="76"/>
    </row>
    <row r="1390" spans="10:10" x14ac:dyDescent="0.2">
      <c r="J1390" s="76"/>
    </row>
    <row r="1391" spans="10:10" x14ac:dyDescent="0.2">
      <c r="J1391" s="76"/>
    </row>
    <row r="1392" spans="10:10" x14ac:dyDescent="0.2">
      <c r="J1392" s="76"/>
    </row>
    <row r="1393" spans="10:10" x14ac:dyDescent="0.2">
      <c r="J1393" s="76"/>
    </row>
    <row r="1394" spans="10:10" x14ac:dyDescent="0.2">
      <c r="J1394" s="76"/>
    </row>
    <row r="1395" spans="10:10" x14ac:dyDescent="0.2">
      <c r="J1395" s="76"/>
    </row>
    <row r="1396" spans="10:10" x14ac:dyDescent="0.2">
      <c r="J1396" s="76"/>
    </row>
    <row r="1397" spans="10:10" x14ac:dyDescent="0.2">
      <c r="J1397" s="76"/>
    </row>
    <row r="1398" spans="10:10" x14ac:dyDescent="0.2">
      <c r="J1398" s="76"/>
    </row>
    <row r="1399" spans="10:10" x14ac:dyDescent="0.2">
      <c r="J1399" s="76"/>
    </row>
    <row r="1400" spans="10:10" x14ac:dyDescent="0.2">
      <c r="J1400" s="76"/>
    </row>
    <row r="1401" spans="10:10" x14ac:dyDescent="0.2">
      <c r="J1401" s="76"/>
    </row>
    <row r="1402" spans="10:10" x14ac:dyDescent="0.2">
      <c r="J1402" s="76"/>
    </row>
    <row r="1403" spans="10:10" x14ac:dyDescent="0.2">
      <c r="J1403" s="76"/>
    </row>
    <row r="1404" spans="10:10" x14ac:dyDescent="0.2">
      <c r="J1404" s="76"/>
    </row>
    <row r="1405" spans="10:10" x14ac:dyDescent="0.2">
      <c r="J1405" s="76"/>
    </row>
    <row r="1406" spans="10:10" x14ac:dyDescent="0.2">
      <c r="J1406" s="76"/>
    </row>
    <row r="1407" spans="10:10" x14ac:dyDescent="0.2">
      <c r="J1407" s="76"/>
    </row>
    <row r="1408" spans="10:10" x14ac:dyDescent="0.2">
      <c r="J1408" s="76"/>
    </row>
    <row r="1409" spans="10:10" x14ac:dyDescent="0.2">
      <c r="J1409" s="76"/>
    </row>
    <row r="1410" spans="10:10" x14ac:dyDescent="0.2">
      <c r="J1410" s="76"/>
    </row>
    <row r="1411" spans="10:10" x14ac:dyDescent="0.2">
      <c r="J1411" s="76"/>
    </row>
    <row r="1412" spans="10:10" x14ac:dyDescent="0.2">
      <c r="J1412" s="76"/>
    </row>
    <row r="1413" spans="10:10" x14ac:dyDescent="0.2">
      <c r="J1413" s="76"/>
    </row>
    <row r="1414" spans="10:10" x14ac:dyDescent="0.2">
      <c r="J1414" s="76"/>
    </row>
    <row r="1415" spans="10:10" x14ac:dyDescent="0.2">
      <c r="J1415" s="76"/>
    </row>
    <row r="1416" spans="10:10" x14ac:dyDescent="0.2">
      <c r="J1416" s="76"/>
    </row>
    <row r="1417" spans="10:10" x14ac:dyDescent="0.2">
      <c r="J1417" s="76"/>
    </row>
    <row r="1418" spans="10:10" x14ac:dyDescent="0.2">
      <c r="J1418" s="76"/>
    </row>
    <row r="1419" spans="10:10" x14ac:dyDescent="0.2">
      <c r="J1419" s="76"/>
    </row>
    <row r="1420" spans="10:10" x14ac:dyDescent="0.2">
      <c r="J1420" s="76"/>
    </row>
    <row r="1421" spans="10:10" x14ac:dyDescent="0.2">
      <c r="J1421" s="76"/>
    </row>
    <row r="1422" spans="10:10" x14ac:dyDescent="0.2">
      <c r="J1422" s="76"/>
    </row>
    <row r="1423" spans="10:10" x14ac:dyDescent="0.2">
      <c r="J1423" s="76"/>
    </row>
    <row r="1424" spans="10:10" x14ac:dyDescent="0.2">
      <c r="J1424" s="76"/>
    </row>
    <row r="1425" spans="10:10" x14ac:dyDescent="0.2">
      <c r="J1425" s="76"/>
    </row>
    <row r="1426" spans="10:10" x14ac:dyDescent="0.2">
      <c r="J1426" s="76"/>
    </row>
    <row r="1427" spans="10:10" x14ac:dyDescent="0.2">
      <c r="J1427" s="76"/>
    </row>
    <row r="1428" spans="10:10" x14ac:dyDescent="0.2">
      <c r="J1428" s="76"/>
    </row>
    <row r="1429" spans="10:10" x14ac:dyDescent="0.2">
      <c r="J1429" s="76"/>
    </row>
    <row r="1430" spans="10:10" x14ac:dyDescent="0.2">
      <c r="J1430" s="76"/>
    </row>
    <row r="1431" spans="10:10" x14ac:dyDescent="0.2">
      <c r="J1431" s="76"/>
    </row>
    <row r="1432" spans="10:10" x14ac:dyDescent="0.2">
      <c r="J1432" s="76"/>
    </row>
    <row r="1433" spans="10:10" x14ac:dyDescent="0.2">
      <c r="J1433" s="76"/>
    </row>
    <row r="1434" spans="10:10" x14ac:dyDescent="0.2">
      <c r="J1434" s="76"/>
    </row>
    <row r="1435" spans="10:10" x14ac:dyDescent="0.2">
      <c r="J1435" s="76"/>
    </row>
    <row r="1436" spans="10:10" x14ac:dyDescent="0.2">
      <c r="J1436" s="76"/>
    </row>
    <row r="1437" spans="10:10" x14ac:dyDescent="0.2">
      <c r="J1437" s="76"/>
    </row>
    <row r="1438" spans="10:10" x14ac:dyDescent="0.2">
      <c r="J1438" s="76"/>
    </row>
    <row r="1439" spans="10:10" x14ac:dyDescent="0.2">
      <c r="J1439" s="76"/>
    </row>
    <row r="1440" spans="10:10" x14ac:dyDescent="0.2">
      <c r="J1440" s="76"/>
    </row>
    <row r="1441" spans="10:10" x14ac:dyDescent="0.2">
      <c r="J1441" s="76"/>
    </row>
    <row r="1442" spans="10:10" x14ac:dyDescent="0.2">
      <c r="J1442" s="76"/>
    </row>
    <row r="1443" spans="10:10" x14ac:dyDescent="0.2">
      <c r="J1443" s="76"/>
    </row>
    <row r="1444" spans="10:10" x14ac:dyDescent="0.2">
      <c r="J1444" s="76"/>
    </row>
    <row r="1445" spans="10:10" x14ac:dyDescent="0.2">
      <c r="J1445" s="76"/>
    </row>
    <row r="1446" spans="10:10" x14ac:dyDescent="0.2">
      <c r="J1446" s="76"/>
    </row>
    <row r="1447" spans="10:10" x14ac:dyDescent="0.2">
      <c r="J1447" s="76"/>
    </row>
    <row r="1448" spans="10:10" x14ac:dyDescent="0.2">
      <c r="J1448" s="76"/>
    </row>
    <row r="1449" spans="10:10" x14ac:dyDescent="0.2">
      <c r="J1449" s="76"/>
    </row>
    <row r="1450" spans="10:10" x14ac:dyDescent="0.2">
      <c r="J1450" s="76"/>
    </row>
    <row r="1451" spans="10:10" x14ac:dyDescent="0.2">
      <c r="J1451" s="76"/>
    </row>
    <row r="1452" spans="10:10" x14ac:dyDescent="0.2">
      <c r="J1452" s="76"/>
    </row>
    <row r="1453" spans="10:10" x14ac:dyDescent="0.2">
      <c r="J1453" s="76"/>
    </row>
    <row r="1454" spans="10:10" x14ac:dyDescent="0.2">
      <c r="J1454" s="76"/>
    </row>
    <row r="1455" spans="10:10" x14ac:dyDescent="0.2">
      <c r="J1455" s="76"/>
    </row>
    <row r="1456" spans="10:10" x14ac:dyDescent="0.2">
      <c r="J1456" s="76"/>
    </row>
    <row r="1457" spans="10:10" x14ac:dyDescent="0.2">
      <c r="J1457" s="76"/>
    </row>
    <row r="1458" spans="10:10" x14ac:dyDescent="0.2">
      <c r="J1458" s="76"/>
    </row>
    <row r="1459" spans="10:10" x14ac:dyDescent="0.2">
      <c r="J1459" s="76"/>
    </row>
    <row r="1460" spans="10:10" x14ac:dyDescent="0.2">
      <c r="J1460" s="76"/>
    </row>
    <row r="1461" spans="10:10" x14ac:dyDescent="0.2">
      <c r="J1461" s="76"/>
    </row>
    <row r="1462" spans="10:10" x14ac:dyDescent="0.2">
      <c r="J1462" s="76"/>
    </row>
    <row r="1463" spans="10:10" x14ac:dyDescent="0.2">
      <c r="J1463" s="76"/>
    </row>
    <row r="1464" spans="10:10" x14ac:dyDescent="0.2">
      <c r="J1464" s="76"/>
    </row>
    <row r="1465" spans="10:10" x14ac:dyDescent="0.2">
      <c r="J1465" s="76"/>
    </row>
    <row r="1466" spans="10:10" x14ac:dyDescent="0.2">
      <c r="J1466" s="76"/>
    </row>
    <row r="1467" spans="10:10" x14ac:dyDescent="0.2">
      <c r="J1467" s="76"/>
    </row>
    <row r="1468" spans="10:10" x14ac:dyDescent="0.2">
      <c r="J1468" s="76"/>
    </row>
    <row r="1469" spans="10:10" x14ac:dyDescent="0.2">
      <c r="J1469" s="76"/>
    </row>
    <row r="1470" spans="10:10" x14ac:dyDescent="0.2">
      <c r="J1470" s="76"/>
    </row>
    <row r="1471" spans="10:10" x14ac:dyDescent="0.2">
      <c r="J1471" s="76"/>
    </row>
    <row r="1472" spans="10:10" x14ac:dyDescent="0.2">
      <c r="J1472" s="76"/>
    </row>
    <row r="1473" spans="10:10" x14ac:dyDescent="0.2">
      <c r="J1473" s="76"/>
    </row>
    <row r="1474" spans="10:10" x14ac:dyDescent="0.2">
      <c r="J1474" s="76"/>
    </row>
    <row r="1475" spans="10:10" x14ac:dyDescent="0.2">
      <c r="J1475" s="76"/>
    </row>
    <row r="1476" spans="10:10" x14ac:dyDescent="0.2">
      <c r="J1476" s="76"/>
    </row>
    <row r="1477" spans="10:10" x14ac:dyDescent="0.2">
      <c r="J1477" s="76"/>
    </row>
    <row r="1478" spans="10:10" x14ac:dyDescent="0.2">
      <c r="J1478" s="76"/>
    </row>
    <row r="1479" spans="10:10" x14ac:dyDescent="0.2">
      <c r="J1479" s="76"/>
    </row>
    <row r="1480" spans="10:10" x14ac:dyDescent="0.2">
      <c r="J1480" s="76"/>
    </row>
    <row r="1481" spans="10:10" x14ac:dyDescent="0.2">
      <c r="J1481" s="76"/>
    </row>
    <row r="1482" spans="10:10" x14ac:dyDescent="0.2">
      <c r="J1482" s="76"/>
    </row>
    <row r="1483" spans="10:10" x14ac:dyDescent="0.2">
      <c r="J1483" s="76"/>
    </row>
    <row r="1484" spans="10:10" x14ac:dyDescent="0.2">
      <c r="J1484" s="76"/>
    </row>
    <row r="1485" spans="10:10" x14ac:dyDescent="0.2">
      <c r="J1485" s="76"/>
    </row>
    <row r="1486" spans="10:10" x14ac:dyDescent="0.2">
      <c r="J1486" s="76"/>
    </row>
    <row r="1487" spans="10:10" x14ac:dyDescent="0.2">
      <c r="J1487" s="76"/>
    </row>
    <row r="1488" spans="10:10" x14ac:dyDescent="0.2">
      <c r="J1488" s="76"/>
    </row>
    <row r="1489" spans="10:10" x14ac:dyDescent="0.2">
      <c r="J1489" s="76"/>
    </row>
    <row r="1490" spans="10:10" x14ac:dyDescent="0.2">
      <c r="J1490" s="76"/>
    </row>
    <row r="1491" spans="10:10" x14ac:dyDescent="0.2">
      <c r="J1491" s="76"/>
    </row>
    <row r="1492" spans="10:10" x14ac:dyDescent="0.2">
      <c r="J1492" s="76"/>
    </row>
    <row r="1493" spans="10:10" x14ac:dyDescent="0.2">
      <c r="J1493" s="76"/>
    </row>
    <row r="1494" spans="10:10" x14ac:dyDescent="0.2">
      <c r="J1494" s="76"/>
    </row>
    <row r="1495" spans="10:10" x14ac:dyDescent="0.2">
      <c r="J1495" s="76"/>
    </row>
    <row r="1496" spans="10:10" x14ac:dyDescent="0.2">
      <c r="J1496" s="76"/>
    </row>
    <row r="1497" spans="10:10" x14ac:dyDescent="0.2">
      <c r="J1497" s="76"/>
    </row>
    <row r="1498" spans="10:10" x14ac:dyDescent="0.2">
      <c r="J1498" s="76"/>
    </row>
    <row r="1499" spans="10:10" x14ac:dyDescent="0.2">
      <c r="J1499" s="76"/>
    </row>
    <row r="1500" spans="10:10" x14ac:dyDescent="0.2">
      <c r="J1500" s="76"/>
    </row>
    <row r="1501" spans="10:10" x14ac:dyDescent="0.2">
      <c r="J1501" s="76"/>
    </row>
    <row r="1502" spans="10:10" x14ac:dyDescent="0.2">
      <c r="J1502" s="76"/>
    </row>
    <row r="1503" spans="10:10" x14ac:dyDescent="0.2">
      <c r="J1503" s="76"/>
    </row>
    <row r="1504" spans="10:10" x14ac:dyDescent="0.2">
      <c r="J1504" s="76"/>
    </row>
    <row r="1505" spans="10:10" x14ac:dyDescent="0.2">
      <c r="J1505" s="76"/>
    </row>
    <row r="1506" spans="10:10" x14ac:dyDescent="0.2">
      <c r="J1506" s="76"/>
    </row>
    <row r="1507" spans="10:10" x14ac:dyDescent="0.2">
      <c r="J1507" s="76"/>
    </row>
    <row r="1508" spans="10:10" x14ac:dyDescent="0.2">
      <c r="J1508" s="76"/>
    </row>
    <row r="1509" spans="10:10" x14ac:dyDescent="0.2">
      <c r="J1509" s="76"/>
    </row>
    <row r="1510" spans="10:10" x14ac:dyDescent="0.2">
      <c r="J1510" s="76"/>
    </row>
    <row r="1511" spans="10:10" x14ac:dyDescent="0.2">
      <c r="J1511" s="76"/>
    </row>
    <row r="1512" spans="10:10" x14ac:dyDescent="0.2">
      <c r="J1512" s="76"/>
    </row>
    <row r="1513" spans="10:10" x14ac:dyDescent="0.2">
      <c r="J1513" s="76"/>
    </row>
    <row r="1514" spans="10:10" x14ac:dyDescent="0.2">
      <c r="J1514" s="76"/>
    </row>
    <row r="1515" spans="10:10" x14ac:dyDescent="0.2">
      <c r="J1515" s="76"/>
    </row>
    <row r="1516" spans="10:10" x14ac:dyDescent="0.2">
      <c r="J1516" s="76"/>
    </row>
    <row r="1517" spans="10:10" x14ac:dyDescent="0.2">
      <c r="J1517" s="76"/>
    </row>
    <row r="1518" spans="10:10" x14ac:dyDescent="0.2">
      <c r="J1518" s="76"/>
    </row>
    <row r="1519" spans="10:10" x14ac:dyDescent="0.2">
      <c r="J1519" s="76"/>
    </row>
    <row r="1520" spans="10:10" x14ac:dyDescent="0.2">
      <c r="J1520" s="76"/>
    </row>
    <row r="1521" spans="10:10" x14ac:dyDescent="0.2">
      <c r="J1521" s="76"/>
    </row>
    <row r="1522" spans="10:10" x14ac:dyDescent="0.2">
      <c r="J1522" s="76"/>
    </row>
    <row r="1523" spans="10:10" x14ac:dyDescent="0.2">
      <c r="J1523" s="76"/>
    </row>
    <row r="1524" spans="10:10" x14ac:dyDescent="0.2">
      <c r="J1524" s="76"/>
    </row>
    <row r="1525" spans="10:10" x14ac:dyDescent="0.2">
      <c r="J1525" s="76"/>
    </row>
    <row r="1526" spans="10:10" x14ac:dyDescent="0.2">
      <c r="J1526" s="76"/>
    </row>
    <row r="1527" spans="10:10" x14ac:dyDescent="0.2">
      <c r="J1527" s="76"/>
    </row>
    <row r="1528" spans="10:10" x14ac:dyDescent="0.2">
      <c r="J1528" s="76"/>
    </row>
    <row r="1529" spans="10:10" x14ac:dyDescent="0.2">
      <c r="J1529" s="76"/>
    </row>
    <row r="1530" spans="10:10" x14ac:dyDescent="0.2">
      <c r="J1530" s="76"/>
    </row>
    <row r="1531" spans="10:10" x14ac:dyDescent="0.2">
      <c r="J1531" s="76"/>
    </row>
    <row r="1532" spans="10:10" x14ac:dyDescent="0.2">
      <c r="J1532" s="76"/>
    </row>
    <row r="1533" spans="10:10" x14ac:dyDescent="0.2">
      <c r="J1533" s="76"/>
    </row>
    <row r="1534" spans="10:10" x14ac:dyDescent="0.2">
      <c r="J1534" s="76"/>
    </row>
    <row r="1535" spans="10:10" x14ac:dyDescent="0.2">
      <c r="J1535" s="76"/>
    </row>
    <row r="1536" spans="10:10" x14ac:dyDescent="0.2">
      <c r="J1536" s="76"/>
    </row>
    <row r="1537" spans="10:10" x14ac:dyDescent="0.2">
      <c r="J1537" s="76"/>
    </row>
    <row r="1538" spans="10:10" x14ac:dyDescent="0.2">
      <c r="J1538" s="76"/>
    </row>
    <row r="1539" spans="10:10" x14ac:dyDescent="0.2">
      <c r="J1539" s="76"/>
    </row>
    <row r="1540" spans="10:10" x14ac:dyDescent="0.2">
      <c r="J1540" s="76"/>
    </row>
    <row r="1541" spans="10:10" x14ac:dyDescent="0.2">
      <c r="J1541" s="76"/>
    </row>
    <row r="1542" spans="10:10" x14ac:dyDescent="0.2">
      <c r="J1542" s="76"/>
    </row>
    <row r="1543" spans="10:10" x14ac:dyDescent="0.2">
      <c r="J1543" s="76"/>
    </row>
    <row r="1544" spans="10:10" x14ac:dyDescent="0.2">
      <c r="J1544" s="76"/>
    </row>
    <row r="1545" spans="10:10" x14ac:dyDescent="0.2">
      <c r="J1545" s="76"/>
    </row>
    <row r="1546" spans="10:10" x14ac:dyDescent="0.2">
      <c r="J1546" s="76"/>
    </row>
    <row r="1547" spans="10:10" x14ac:dyDescent="0.2">
      <c r="J1547" s="76"/>
    </row>
    <row r="1548" spans="10:10" x14ac:dyDescent="0.2">
      <c r="J1548" s="76"/>
    </row>
    <row r="1549" spans="10:10" x14ac:dyDescent="0.2">
      <c r="J1549" s="76"/>
    </row>
    <row r="1550" spans="10:10" x14ac:dyDescent="0.2">
      <c r="J1550" s="76"/>
    </row>
    <row r="1551" spans="10:10" x14ac:dyDescent="0.2">
      <c r="J1551" s="76"/>
    </row>
    <row r="1552" spans="10:10" x14ac:dyDescent="0.2">
      <c r="J1552" s="76"/>
    </row>
    <row r="1553" spans="10:10" x14ac:dyDescent="0.2">
      <c r="J1553" s="76"/>
    </row>
    <row r="1554" spans="10:10" x14ac:dyDescent="0.2">
      <c r="J1554" s="76"/>
    </row>
    <row r="1555" spans="10:10" x14ac:dyDescent="0.2">
      <c r="J1555" s="76"/>
    </row>
    <row r="1556" spans="10:10" x14ac:dyDescent="0.2">
      <c r="J1556" s="76"/>
    </row>
    <row r="1557" spans="10:10" x14ac:dyDescent="0.2">
      <c r="J1557" s="76"/>
    </row>
    <row r="1558" spans="10:10" x14ac:dyDescent="0.2">
      <c r="J1558" s="76"/>
    </row>
    <row r="1559" spans="10:10" x14ac:dyDescent="0.2">
      <c r="J1559" s="76"/>
    </row>
    <row r="1560" spans="10:10" x14ac:dyDescent="0.2">
      <c r="J1560" s="76"/>
    </row>
    <row r="1561" spans="10:10" x14ac:dyDescent="0.2">
      <c r="J1561" s="76"/>
    </row>
    <row r="1562" spans="10:10" x14ac:dyDescent="0.2">
      <c r="J1562" s="76"/>
    </row>
    <row r="1563" spans="10:10" x14ac:dyDescent="0.2">
      <c r="J1563" s="76"/>
    </row>
    <row r="1564" spans="10:10" x14ac:dyDescent="0.2">
      <c r="J1564" s="76"/>
    </row>
    <row r="1565" spans="10:10" x14ac:dyDescent="0.2">
      <c r="J1565" s="76"/>
    </row>
    <row r="1566" spans="10:10" x14ac:dyDescent="0.2">
      <c r="J1566" s="76"/>
    </row>
    <row r="1567" spans="10:10" x14ac:dyDescent="0.2">
      <c r="J1567" s="76"/>
    </row>
    <row r="1568" spans="10:10" x14ac:dyDescent="0.2">
      <c r="J1568" s="76"/>
    </row>
    <row r="1569" spans="10:10" x14ac:dyDescent="0.2">
      <c r="J1569" s="76"/>
    </row>
    <row r="1570" spans="10:10" x14ac:dyDescent="0.2">
      <c r="J1570" s="76"/>
    </row>
    <row r="1571" spans="10:10" x14ac:dyDescent="0.2">
      <c r="J1571" s="76"/>
    </row>
    <row r="1572" spans="10:10" x14ac:dyDescent="0.2">
      <c r="J1572" s="76"/>
    </row>
    <row r="1573" spans="10:10" x14ac:dyDescent="0.2">
      <c r="J1573" s="76"/>
    </row>
    <row r="1574" spans="10:10" x14ac:dyDescent="0.2">
      <c r="J1574" s="76"/>
    </row>
    <row r="1575" spans="10:10" x14ac:dyDescent="0.2">
      <c r="J1575" s="76"/>
    </row>
    <row r="1576" spans="10:10" x14ac:dyDescent="0.2">
      <c r="J1576" s="76"/>
    </row>
    <row r="1577" spans="10:10" x14ac:dyDescent="0.2">
      <c r="J1577" s="76"/>
    </row>
    <row r="1578" spans="10:10" x14ac:dyDescent="0.2">
      <c r="J1578" s="76"/>
    </row>
    <row r="1579" spans="10:10" x14ac:dyDescent="0.2">
      <c r="J1579" s="76"/>
    </row>
    <row r="1580" spans="10:10" x14ac:dyDescent="0.2">
      <c r="J1580" s="76"/>
    </row>
    <row r="1581" spans="10:10" x14ac:dyDescent="0.2">
      <c r="J1581" s="76"/>
    </row>
    <row r="1582" spans="10:10" x14ac:dyDescent="0.2">
      <c r="J1582" s="76"/>
    </row>
    <row r="1583" spans="10:10" x14ac:dyDescent="0.2">
      <c r="J1583" s="76"/>
    </row>
    <row r="1584" spans="10:10" x14ac:dyDescent="0.2">
      <c r="J1584" s="76"/>
    </row>
    <row r="1585" spans="10:10" x14ac:dyDescent="0.2">
      <c r="J1585" s="76"/>
    </row>
    <row r="1586" spans="10:10" x14ac:dyDescent="0.2">
      <c r="J1586" s="76"/>
    </row>
    <row r="1587" spans="10:10" x14ac:dyDescent="0.2">
      <c r="J1587" s="76"/>
    </row>
    <row r="1588" spans="10:10" x14ac:dyDescent="0.2">
      <c r="J1588" s="76"/>
    </row>
    <row r="1589" spans="10:10" x14ac:dyDescent="0.2">
      <c r="J1589" s="76"/>
    </row>
    <row r="1590" spans="10:10" x14ac:dyDescent="0.2">
      <c r="J1590" s="76"/>
    </row>
    <row r="1591" spans="10:10" x14ac:dyDescent="0.2">
      <c r="J1591" s="76"/>
    </row>
    <row r="1592" spans="10:10" x14ac:dyDescent="0.2">
      <c r="J1592" s="76"/>
    </row>
    <row r="1593" spans="10:10" x14ac:dyDescent="0.2">
      <c r="J1593" s="76"/>
    </row>
    <row r="1594" spans="10:10" x14ac:dyDescent="0.2">
      <c r="J1594" s="76"/>
    </row>
    <row r="1595" spans="10:10" x14ac:dyDescent="0.2">
      <c r="J1595" s="76"/>
    </row>
    <row r="1596" spans="10:10" x14ac:dyDescent="0.2">
      <c r="J1596" s="76"/>
    </row>
    <row r="1597" spans="10:10" x14ac:dyDescent="0.2">
      <c r="J1597" s="76"/>
    </row>
    <row r="1598" spans="10:10" x14ac:dyDescent="0.2">
      <c r="J1598" s="76"/>
    </row>
    <row r="1599" spans="10:10" x14ac:dyDescent="0.2">
      <c r="J1599" s="76"/>
    </row>
    <row r="1600" spans="10:10" x14ac:dyDescent="0.2">
      <c r="J1600" s="76"/>
    </row>
    <row r="1601" spans="10:10" x14ac:dyDescent="0.2">
      <c r="J1601" s="76"/>
    </row>
    <row r="1602" spans="10:10" x14ac:dyDescent="0.2">
      <c r="J1602" s="76"/>
    </row>
    <row r="1603" spans="10:10" x14ac:dyDescent="0.2">
      <c r="J1603" s="76"/>
    </row>
    <row r="1604" spans="10:10" x14ac:dyDescent="0.2">
      <c r="J1604" s="76"/>
    </row>
    <row r="1605" spans="10:10" x14ac:dyDescent="0.2">
      <c r="J1605" s="76"/>
    </row>
    <row r="1606" spans="10:10" x14ac:dyDescent="0.2">
      <c r="J1606" s="76"/>
    </row>
    <row r="1607" spans="10:10" x14ac:dyDescent="0.2">
      <c r="J1607" s="76"/>
    </row>
    <row r="1608" spans="10:10" x14ac:dyDescent="0.2">
      <c r="J1608" s="76"/>
    </row>
    <row r="1609" spans="10:10" x14ac:dyDescent="0.2">
      <c r="J1609" s="76"/>
    </row>
    <row r="1610" spans="10:10" x14ac:dyDescent="0.2">
      <c r="J1610" s="76"/>
    </row>
    <row r="1611" spans="10:10" x14ac:dyDescent="0.2">
      <c r="J1611" s="76"/>
    </row>
    <row r="1612" spans="10:10" x14ac:dyDescent="0.2">
      <c r="J1612" s="76"/>
    </row>
    <row r="1613" spans="10:10" x14ac:dyDescent="0.2">
      <c r="J1613" s="76"/>
    </row>
    <row r="1614" spans="10:10" x14ac:dyDescent="0.2">
      <c r="J1614" s="76"/>
    </row>
    <row r="1615" spans="10:10" x14ac:dyDescent="0.2">
      <c r="J1615" s="76"/>
    </row>
    <row r="1616" spans="10:10" x14ac:dyDescent="0.2">
      <c r="J1616" s="76"/>
    </row>
    <row r="1617" spans="10:10" x14ac:dyDescent="0.2">
      <c r="J1617" s="76"/>
    </row>
    <row r="1618" spans="10:10" x14ac:dyDescent="0.2">
      <c r="J1618" s="76"/>
    </row>
    <row r="1619" spans="10:10" x14ac:dyDescent="0.2">
      <c r="J1619" s="76"/>
    </row>
    <row r="1620" spans="10:10" x14ac:dyDescent="0.2">
      <c r="J1620" s="76"/>
    </row>
    <row r="1621" spans="10:10" x14ac:dyDescent="0.2">
      <c r="J1621" s="76"/>
    </row>
    <row r="1622" spans="10:10" x14ac:dyDescent="0.2">
      <c r="J1622" s="76"/>
    </row>
    <row r="1623" spans="10:10" x14ac:dyDescent="0.2">
      <c r="J1623" s="76"/>
    </row>
    <row r="1624" spans="10:10" x14ac:dyDescent="0.2">
      <c r="J1624" s="76"/>
    </row>
    <row r="1625" spans="10:10" x14ac:dyDescent="0.2">
      <c r="J1625" s="76"/>
    </row>
    <row r="1626" spans="10:10" x14ac:dyDescent="0.2">
      <c r="J1626" s="76"/>
    </row>
    <row r="1627" spans="10:10" x14ac:dyDescent="0.2">
      <c r="J1627" s="76"/>
    </row>
    <row r="1628" spans="10:10" x14ac:dyDescent="0.2">
      <c r="J1628" s="76"/>
    </row>
    <row r="1629" spans="10:10" x14ac:dyDescent="0.2">
      <c r="J1629" s="76"/>
    </row>
    <row r="1630" spans="10:10" x14ac:dyDescent="0.2">
      <c r="J1630" s="76"/>
    </row>
    <row r="1631" spans="10:10" x14ac:dyDescent="0.2">
      <c r="J1631" s="76"/>
    </row>
    <row r="1632" spans="10:10" x14ac:dyDescent="0.2">
      <c r="J1632" s="76"/>
    </row>
    <row r="1633" spans="10:10" x14ac:dyDescent="0.2">
      <c r="J1633" s="76"/>
    </row>
    <row r="1634" spans="10:10" x14ac:dyDescent="0.2">
      <c r="J1634" s="76"/>
    </row>
    <row r="1635" spans="10:10" x14ac:dyDescent="0.2">
      <c r="J1635" s="76"/>
    </row>
    <row r="1636" spans="10:10" x14ac:dyDescent="0.2">
      <c r="J1636" s="76"/>
    </row>
    <row r="1637" spans="10:10" x14ac:dyDescent="0.2">
      <c r="J1637" s="76"/>
    </row>
    <row r="1638" spans="10:10" x14ac:dyDescent="0.2">
      <c r="J1638" s="76"/>
    </row>
    <row r="1639" spans="10:10" x14ac:dyDescent="0.2">
      <c r="J1639" s="76"/>
    </row>
    <row r="1640" spans="10:10" x14ac:dyDescent="0.2">
      <c r="J1640" s="76"/>
    </row>
    <row r="1641" spans="10:10" x14ac:dyDescent="0.2">
      <c r="J1641" s="76"/>
    </row>
    <row r="1642" spans="10:10" x14ac:dyDescent="0.2">
      <c r="J1642" s="76"/>
    </row>
    <row r="1643" spans="10:10" x14ac:dyDescent="0.2">
      <c r="J1643" s="76"/>
    </row>
    <row r="1644" spans="10:10" x14ac:dyDescent="0.2">
      <c r="J1644" s="76"/>
    </row>
    <row r="1645" spans="10:10" x14ac:dyDescent="0.2">
      <c r="J1645" s="76"/>
    </row>
    <row r="1646" spans="10:10" x14ac:dyDescent="0.2">
      <c r="J1646" s="76"/>
    </row>
    <row r="1647" spans="10:10" x14ac:dyDescent="0.2">
      <c r="J1647" s="76"/>
    </row>
    <row r="1648" spans="10:10" x14ac:dyDescent="0.2">
      <c r="J1648" s="76"/>
    </row>
    <row r="1649" spans="10:10" x14ac:dyDescent="0.2">
      <c r="J1649" s="76"/>
    </row>
    <row r="1650" spans="10:10" x14ac:dyDescent="0.2">
      <c r="J1650" s="76"/>
    </row>
    <row r="1651" spans="10:10" x14ac:dyDescent="0.2">
      <c r="J1651" s="76"/>
    </row>
    <row r="1652" spans="10:10" x14ac:dyDescent="0.2">
      <c r="J1652" s="76"/>
    </row>
    <row r="1653" spans="10:10" x14ac:dyDescent="0.2">
      <c r="J1653" s="76"/>
    </row>
    <row r="1654" spans="10:10" x14ac:dyDescent="0.2">
      <c r="J1654" s="76"/>
    </row>
    <row r="1655" spans="10:10" x14ac:dyDescent="0.2">
      <c r="J1655" s="76"/>
    </row>
    <row r="1656" spans="10:10" x14ac:dyDescent="0.2">
      <c r="J1656" s="76"/>
    </row>
    <row r="1657" spans="10:10" x14ac:dyDescent="0.2">
      <c r="J1657" s="76"/>
    </row>
    <row r="1658" spans="10:10" x14ac:dyDescent="0.2">
      <c r="J1658" s="76"/>
    </row>
    <row r="1659" spans="10:10" x14ac:dyDescent="0.2">
      <c r="J1659" s="76"/>
    </row>
    <row r="1660" spans="10:10" x14ac:dyDescent="0.2">
      <c r="J1660" s="76"/>
    </row>
    <row r="1661" spans="10:10" x14ac:dyDescent="0.2">
      <c r="J1661" s="76"/>
    </row>
    <row r="1662" spans="10:10" x14ac:dyDescent="0.2">
      <c r="J1662" s="76"/>
    </row>
    <row r="1663" spans="10:10" x14ac:dyDescent="0.2">
      <c r="J1663" s="76"/>
    </row>
    <row r="1664" spans="10:10" x14ac:dyDescent="0.2">
      <c r="J1664" s="76"/>
    </row>
    <row r="1665" spans="10:10" x14ac:dyDescent="0.2">
      <c r="J1665" s="76"/>
    </row>
    <row r="1666" spans="10:10" x14ac:dyDescent="0.2">
      <c r="J1666" s="76"/>
    </row>
    <row r="1667" spans="10:10" x14ac:dyDescent="0.2">
      <c r="J1667" s="76"/>
    </row>
    <row r="1668" spans="10:10" x14ac:dyDescent="0.2">
      <c r="J1668" s="76"/>
    </row>
    <row r="1669" spans="10:10" x14ac:dyDescent="0.2">
      <c r="J1669" s="76"/>
    </row>
    <row r="1670" spans="10:10" x14ac:dyDescent="0.2">
      <c r="J1670" s="76"/>
    </row>
    <row r="1671" spans="10:10" x14ac:dyDescent="0.2">
      <c r="J1671" s="76"/>
    </row>
    <row r="1672" spans="10:10" x14ac:dyDescent="0.2">
      <c r="J1672" s="76"/>
    </row>
    <row r="1673" spans="10:10" x14ac:dyDescent="0.2">
      <c r="J1673" s="76"/>
    </row>
    <row r="1674" spans="10:10" x14ac:dyDescent="0.2">
      <c r="J1674" s="76"/>
    </row>
    <row r="1675" spans="10:10" x14ac:dyDescent="0.2">
      <c r="J1675" s="76"/>
    </row>
    <row r="1676" spans="10:10" x14ac:dyDescent="0.2">
      <c r="J1676" s="76"/>
    </row>
    <row r="1677" spans="10:10" x14ac:dyDescent="0.2">
      <c r="J1677" s="76"/>
    </row>
    <row r="1678" spans="10:10" x14ac:dyDescent="0.2">
      <c r="J1678" s="76"/>
    </row>
    <row r="1679" spans="10:10" x14ac:dyDescent="0.2">
      <c r="J1679" s="76"/>
    </row>
    <row r="1680" spans="10:10" x14ac:dyDescent="0.2">
      <c r="J1680" s="76"/>
    </row>
    <row r="1681" spans="10:10" x14ac:dyDescent="0.2">
      <c r="J1681" s="76"/>
    </row>
    <row r="1682" spans="10:10" x14ac:dyDescent="0.2">
      <c r="J1682" s="76"/>
    </row>
    <row r="1683" spans="10:10" x14ac:dyDescent="0.2">
      <c r="J1683" s="76"/>
    </row>
    <row r="1684" spans="10:10" x14ac:dyDescent="0.2">
      <c r="J1684" s="76"/>
    </row>
    <row r="1685" spans="10:10" x14ac:dyDescent="0.2">
      <c r="J1685" s="76"/>
    </row>
    <row r="1686" spans="10:10" x14ac:dyDescent="0.2">
      <c r="J1686" s="76"/>
    </row>
    <row r="1687" spans="10:10" x14ac:dyDescent="0.2">
      <c r="J1687" s="76"/>
    </row>
    <row r="1688" spans="10:10" x14ac:dyDescent="0.2">
      <c r="J1688" s="76"/>
    </row>
    <row r="1689" spans="10:10" x14ac:dyDescent="0.2">
      <c r="J1689" s="76"/>
    </row>
    <row r="1690" spans="10:10" x14ac:dyDescent="0.2">
      <c r="J1690" s="76"/>
    </row>
    <row r="1691" spans="10:10" x14ac:dyDescent="0.2">
      <c r="J1691" s="76"/>
    </row>
    <row r="1692" spans="10:10" x14ac:dyDescent="0.2">
      <c r="J1692" s="76"/>
    </row>
    <row r="1693" spans="10:10" x14ac:dyDescent="0.2">
      <c r="J1693" s="76"/>
    </row>
    <row r="1694" spans="10:10" x14ac:dyDescent="0.2">
      <c r="J1694" s="76"/>
    </row>
    <row r="1695" spans="10:10" x14ac:dyDescent="0.2">
      <c r="J1695" s="76"/>
    </row>
    <row r="1696" spans="10:10" x14ac:dyDescent="0.2">
      <c r="J1696" s="76"/>
    </row>
    <row r="1697" spans="10:10" x14ac:dyDescent="0.2">
      <c r="J1697" s="76"/>
    </row>
    <row r="1698" spans="10:10" x14ac:dyDescent="0.2">
      <c r="J1698" s="76"/>
    </row>
    <row r="1699" spans="10:10" x14ac:dyDescent="0.2">
      <c r="J1699" s="76"/>
    </row>
    <row r="1700" spans="10:10" x14ac:dyDescent="0.2">
      <c r="J1700" s="76"/>
    </row>
    <row r="1701" spans="10:10" x14ac:dyDescent="0.2">
      <c r="J1701" s="76"/>
    </row>
    <row r="1702" spans="10:10" x14ac:dyDescent="0.2">
      <c r="J1702" s="76"/>
    </row>
    <row r="1703" spans="10:10" x14ac:dyDescent="0.2">
      <c r="J1703" s="76"/>
    </row>
    <row r="1704" spans="10:10" x14ac:dyDescent="0.2">
      <c r="J1704" s="76"/>
    </row>
    <row r="1705" spans="10:10" x14ac:dyDescent="0.2">
      <c r="J1705" s="76"/>
    </row>
    <row r="1706" spans="10:10" x14ac:dyDescent="0.2">
      <c r="J1706" s="76"/>
    </row>
    <row r="1707" spans="10:10" x14ac:dyDescent="0.2">
      <c r="J1707" s="76"/>
    </row>
    <row r="1708" spans="10:10" x14ac:dyDescent="0.2">
      <c r="J1708" s="76"/>
    </row>
    <row r="1709" spans="10:10" x14ac:dyDescent="0.2">
      <c r="J1709" s="76"/>
    </row>
    <row r="1710" spans="10:10" x14ac:dyDescent="0.2">
      <c r="J1710" s="76"/>
    </row>
    <row r="1711" spans="10:10" x14ac:dyDescent="0.2">
      <c r="J1711" s="76"/>
    </row>
    <row r="1712" spans="10:10" x14ac:dyDescent="0.2">
      <c r="J1712" s="76"/>
    </row>
    <row r="1713" spans="10:10" x14ac:dyDescent="0.2">
      <c r="J1713" s="76"/>
    </row>
    <row r="1714" spans="10:10" x14ac:dyDescent="0.2">
      <c r="J1714" s="76"/>
    </row>
    <row r="1715" spans="10:10" x14ac:dyDescent="0.2">
      <c r="J1715" s="76"/>
    </row>
    <row r="1716" spans="10:10" x14ac:dyDescent="0.2">
      <c r="J1716" s="76"/>
    </row>
    <row r="1717" spans="10:10" x14ac:dyDescent="0.2">
      <c r="J1717" s="76"/>
    </row>
    <row r="1718" spans="10:10" x14ac:dyDescent="0.2">
      <c r="J1718" s="76"/>
    </row>
    <row r="1719" spans="10:10" x14ac:dyDescent="0.2">
      <c r="J1719" s="76"/>
    </row>
    <row r="1720" spans="10:10" x14ac:dyDescent="0.2">
      <c r="J1720" s="76"/>
    </row>
    <row r="1721" spans="10:10" x14ac:dyDescent="0.2">
      <c r="J1721" s="76"/>
    </row>
    <row r="1722" spans="10:10" x14ac:dyDescent="0.2">
      <c r="J1722" s="76"/>
    </row>
    <row r="1723" spans="10:10" x14ac:dyDescent="0.2">
      <c r="J1723" s="76"/>
    </row>
    <row r="1724" spans="10:10" x14ac:dyDescent="0.2">
      <c r="J1724" s="76"/>
    </row>
    <row r="1725" spans="10:10" x14ac:dyDescent="0.2">
      <c r="J1725" s="76"/>
    </row>
    <row r="1726" spans="10:10" x14ac:dyDescent="0.2">
      <c r="J1726" s="76"/>
    </row>
    <row r="1727" spans="10:10" x14ac:dyDescent="0.2">
      <c r="J1727" s="76"/>
    </row>
    <row r="1728" spans="10:10" x14ac:dyDescent="0.2">
      <c r="J1728" s="76"/>
    </row>
    <row r="1729" spans="10:10" x14ac:dyDescent="0.2">
      <c r="J1729" s="76"/>
    </row>
    <row r="1730" spans="10:10" x14ac:dyDescent="0.2">
      <c r="J1730" s="76"/>
    </row>
    <row r="1731" spans="10:10" x14ac:dyDescent="0.2">
      <c r="J1731" s="76"/>
    </row>
    <row r="1732" spans="10:10" x14ac:dyDescent="0.2">
      <c r="J1732" s="76"/>
    </row>
    <row r="1733" spans="10:10" x14ac:dyDescent="0.2">
      <c r="J1733" s="76"/>
    </row>
    <row r="1734" spans="10:10" x14ac:dyDescent="0.2">
      <c r="J1734" s="76"/>
    </row>
    <row r="1735" spans="10:10" x14ac:dyDescent="0.2">
      <c r="J1735" s="76"/>
    </row>
    <row r="1736" spans="10:10" x14ac:dyDescent="0.2">
      <c r="J1736" s="76"/>
    </row>
    <row r="1737" spans="10:10" x14ac:dyDescent="0.2">
      <c r="J1737" s="76"/>
    </row>
    <row r="1738" spans="10:10" x14ac:dyDescent="0.2">
      <c r="J1738" s="76"/>
    </row>
    <row r="1739" spans="10:10" x14ac:dyDescent="0.2">
      <c r="J1739" s="76"/>
    </row>
    <row r="1740" spans="10:10" x14ac:dyDescent="0.2">
      <c r="J1740" s="76"/>
    </row>
    <row r="1741" spans="10:10" x14ac:dyDescent="0.2">
      <c r="J1741" s="76"/>
    </row>
    <row r="1742" spans="10:10" x14ac:dyDescent="0.2">
      <c r="J1742" s="76"/>
    </row>
    <row r="1743" spans="10:10" x14ac:dyDescent="0.2">
      <c r="J1743" s="76"/>
    </row>
    <row r="1744" spans="10:10" x14ac:dyDescent="0.2">
      <c r="J1744" s="76"/>
    </row>
    <row r="1745" spans="10:10" x14ac:dyDescent="0.2">
      <c r="J1745" s="76"/>
    </row>
    <row r="1746" spans="10:10" x14ac:dyDescent="0.2">
      <c r="J1746" s="76"/>
    </row>
    <row r="1747" spans="10:10" x14ac:dyDescent="0.2">
      <c r="J1747" s="76"/>
    </row>
    <row r="1748" spans="10:10" x14ac:dyDescent="0.2">
      <c r="J1748" s="76"/>
    </row>
    <row r="1749" spans="10:10" x14ac:dyDescent="0.2">
      <c r="J1749" s="76"/>
    </row>
    <row r="1750" spans="10:10" x14ac:dyDescent="0.2">
      <c r="J1750" s="76"/>
    </row>
    <row r="1751" spans="10:10" x14ac:dyDescent="0.2">
      <c r="J1751" s="76"/>
    </row>
    <row r="1752" spans="10:10" x14ac:dyDescent="0.2">
      <c r="J1752" s="76"/>
    </row>
    <row r="1753" spans="10:10" x14ac:dyDescent="0.2">
      <c r="J1753" s="76"/>
    </row>
    <row r="1754" spans="10:10" x14ac:dyDescent="0.2">
      <c r="J1754" s="76"/>
    </row>
    <row r="1755" spans="10:10" x14ac:dyDescent="0.2">
      <c r="J1755" s="76"/>
    </row>
    <row r="1756" spans="10:10" x14ac:dyDescent="0.2">
      <c r="J1756" s="76"/>
    </row>
    <row r="1757" spans="10:10" x14ac:dyDescent="0.2">
      <c r="J1757" s="76"/>
    </row>
    <row r="1758" spans="10:10" x14ac:dyDescent="0.2">
      <c r="J1758" s="76"/>
    </row>
    <row r="1759" spans="10:10" x14ac:dyDescent="0.2">
      <c r="J1759" s="76"/>
    </row>
    <row r="1760" spans="10:10" x14ac:dyDescent="0.2">
      <c r="J1760" s="76"/>
    </row>
    <row r="1761" spans="10:10" x14ac:dyDescent="0.2">
      <c r="J1761" s="76"/>
    </row>
    <row r="1762" spans="10:10" x14ac:dyDescent="0.2">
      <c r="J1762" s="76"/>
    </row>
    <row r="1763" spans="10:10" x14ac:dyDescent="0.2">
      <c r="J1763" s="76"/>
    </row>
    <row r="1764" spans="10:10" x14ac:dyDescent="0.2">
      <c r="J1764" s="76"/>
    </row>
    <row r="1765" spans="10:10" x14ac:dyDescent="0.2">
      <c r="J1765" s="76"/>
    </row>
    <row r="1766" spans="10:10" x14ac:dyDescent="0.2">
      <c r="J1766" s="76"/>
    </row>
    <row r="1767" spans="10:10" x14ac:dyDescent="0.2">
      <c r="J1767" s="76"/>
    </row>
    <row r="1768" spans="10:10" x14ac:dyDescent="0.2">
      <c r="J1768" s="76"/>
    </row>
    <row r="1769" spans="10:10" x14ac:dyDescent="0.2">
      <c r="J1769" s="76"/>
    </row>
    <row r="1770" spans="10:10" x14ac:dyDescent="0.2">
      <c r="J1770" s="76"/>
    </row>
    <row r="1771" spans="10:10" x14ac:dyDescent="0.2">
      <c r="J1771" s="76"/>
    </row>
    <row r="1772" spans="10:10" x14ac:dyDescent="0.2">
      <c r="J1772" s="76"/>
    </row>
    <row r="1773" spans="10:10" x14ac:dyDescent="0.2">
      <c r="J1773" s="76"/>
    </row>
    <row r="1774" spans="10:10" x14ac:dyDescent="0.2">
      <c r="J1774" s="76"/>
    </row>
    <row r="1775" spans="10:10" x14ac:dyDescent="0.2">
      <c r="J1775" s="76"/>
    </row>
    <row r="1776" spans="10:10" x14ac:dyDescent="0.2">
      <c r="J1776" s="76"/>
    </row>
    <row r="1777" spans="10:10" x14ac:dyDescent="0.2">
      <c r="J1777" s="76"/>
    </row>
    <row r="1778" spans="10:10" x14ac:dyDescent="0.2">
      <c r="J1778" s="76"/>
    </row>
    <row r="1779" spans="10:10" x14ac:dyDescent="0.2">
      <c r="J1779" s="76"/>
    </row>
    <row r="1780" spans="10:10" x14ac:dyDescent="0.2">
      <c r="J1780" s="76"/>
    </row>
    <row r="1781" spans="10:10" x14ac:dyDescent="0.2">
      <c r="J1781" s="76"/>
    </row>
    <row r="1782" spans="10:10" x14ac:dyDescent="0.2">
      <c r="J1782" s="76"/>
    </row>
    <row r="1783" spans="10:10" x14ac:dyDescent="0.2">
      <c r="J1783" s="76"/>
    </row>
    <row r="1784" spans="10:10" x14ac:dyDescent="0.2">
      <c r="J1784" s="76"/>
    </row>
    <row r="1785" spans="10:10" x14ac:dyDescent="0.2">
      <c r="J1785" s="76"/>
    </row>
    <row r="1786" spans="10:10" x14ac:dyDescent="0.2">
      <c r="J1786" s="76"/>
    </row>
    <row r="1787" spans="10:10" x14ac:dyDescent="0.2">
      <c r="J1787" s="76"/>
    </row>
    <row r="1788" spans="10:10" x14ac:dyDescent="0.2">
      <c r="J1788" s="76"/>
    </row>
    <row r="1789" spans="10:10" x14ac:dyDescent="0.2">
      <c r="J1789" s="76"/>
    </row>
    <row r="1790" spans="10:10" x14ac:dyDescent="0.2">
      <c r="J1790" s="76"/>
    </row>
    <row r="1791" spans="10:10" x14ac:dyDescent="0.2">
      <c r="J1791" s="76"/>
    </row>
    <row r="1792" spans="10:10" x14ac:dyDescent="0.2">
      <c r="J1792" s="76"/>
    </row>
    <row r="1793" spans="10:10" x14ac:dyDescent="0.2">
      <c r="J1793" s="76"/>
    </row>
    <row r="1794" spans="10:10" x14ac:dyDescent="0.2">
      <c r="J1794" s="76"/>
    </row>
    <row r="1795" spans="10:10" x14ac:dyDescent="0.2">
      <c r="J1795" s="76"/>
    </row>
    <row r="1796" spans="10:10" x14ac:dyDescent="0.2">
      <c r="J1796" s="76"/>
    </row>
    <row r="1797" spans="10:10" x14ac:dyDescent="0.2">
      <c r="J1797" s="76"/>
    </row>
    <row r="1798" spans="10:10" x14ac:dyDescent="0.2">
      <c r="J1798" s="76"/>
    </row>
    <row r="1799" spans="10:10" x14ac:dyDescent="0.2">
      <c r="J1799" s="76"/>
    </row>
    <row r="1800" spans="10:10" x14ac:dyDescent="0.2">
      <c r="J1800" s="76"/>
    </row>
    <row r="1801" spans="10:10" x14ac:dyDescent="0.2">
      <c r="J1801" s="76"/>
    </row>
    <row r="1802" spans="10:10" x14ac:dyDescent="0.2">
      <c r="J1802" s="76"/>
    </row>
    <row r="1803" spans="10:10" x14ac:dyDescent="0.2">
      <c r="J1803" s="76"/>
    </row>
    <row r="1804" spans="10:10" x14ac:dyDescent="0.2">
      <c r="J1804" s="76"/>
    </row>
    <row r="1805" spans="10:10" x14ac:dyDescent="0.2">
      <c r="J1805" s="76"/>
    </row>
    <row r="1806" spans="10:10" x14ac:dyDescent="0.2">
      <c r="J1806" s="76"/>
    </row>
    <row r="1807" spans="10:10" x14ac:dyDescent="0.2">
      <c r="J1807" s="76"/>
    </row>
    <row r="1808" spans="10:10" x14ac:dyDescent="0.2">
      <c r="J1808" s="76"/>
    </row>
    <row r="1809" spans="10:10" x14ac:dyDescent="0.2">
      <c r="J1809" s="76"/>
    </row>
    <row r="1810" spans="10:10" x14ac:dyDescent="0.2">
      <c r="J1810" s="76"/>
    </row>
    <row r="1811" spans="10:10" x14ac:dyDescent="0.2">
      <c r="J1811" s="76"/>
    </row>
    <row r="1812" spans="10:10" x14ac:dyDescent="0.2">
      <c r="J1812" s="76"/>
    </row>
    <row r="1813" spans="10:10" x14ac:dyDescent="0.2">
      <c r="J1813" s="76"/>
    </row>
    <row r="1814" spans="10:10" x14ac:dyDescent="0.2">
      <c r="J1814" s="76"/>
    </row>
    <row r="1815" spans="10:10" x14ac:dyDescent="0.2">
      <c r="J1815" s="76"/>
    </row>
    <row r="1816" spans="10:10" x14ac:dyDescent="0.2">
      <c r="J1816" s="76"/>
    </row>
    <row r="1817" spans="10:10" x14ac:dyDescent="0.2">
      <c r="J1817" s="76"/>
    </row>
    <row r="1818" spans="10:10" x14ac:dyDescent="0.2">
      <c r="J1818" s="76"/>
    </row>
    <row r="1819" spans="10:10" x14ac:dyDescent="0.2">
      <c r="J1819" s="76"/>
    </row>
    <row r="1820" spans="10:10" x14ac:dyDescent="0.2">
      <c r="J1820" s="76"/>
    </row>
    <row r="1821" spans="10:10" x14ac:dyDescent="0.2">
      <c r="J1821" s="76"/>
    </row>
    <row r="1822" spans="10:10" x14ac:dyDescent="0.2">
      <c r="J1822" s="76"/>
    </row>
    <row r="1823" spans="10:10" x14ac:dyDescent="0.2">
      <c r="J1823" s="76"/>
    </row>
    <row r="1824" spans="10:10" x14ac:dyDescent="0.2">
      <c r="J1824" s="76"/>
    </row>
    <row r="1825" spans="10:10" x14ac:dyDescent="0.2">
      <c r="J1825" s="76"/>
    </row>
    <row r="1826" spans="10:10" x14ac:dyDescent="0.2">
      <c r="J1826" s="76"/>
    </row>
    <row r="1827" spans="10:10" x14ac:dyDescent="0.2">
      <c r="J1827" s="76"/>
    </row>
    <row r="1828" spans="10:10" x14ac:dyDescent="0.2">
      <c r="J1828" s="76"/>
    </row>
    <row r="1829" spans="10:10" x14ac:dyDescent="0.2">
      <c r="J1829" s="76"/>
    </row>
    <row r="1830" spans="10:10" x14ac:dyDescent="0.2">
      <c r="J1830" s="76"/>
    </row>
    <row r="1831" spans="10:10" x14ac:dyDescent="0.2">
      <c r="J1831" s="76"/>
    </row>
    <row r="1832" spans="10:10" x14ac:dyDescent="0.2">
      <c r="J1832" s="76"/>
    </row>
    <row r="1833" spans="10:10" x14ac:dyDescent="0.2">
      <c r="J1833" s="76"/>
    </row>
    <row r="1834" spans="10:10" x14ac:dyDescent="0.2">
      <c r="J1834" s="76"/>
    </row>
    <row r="1835" spans="10:10" x14ac:dyDescent="0.2">
      <c r="J1835" s="76"/>
    </row>
    <row r="1836" spans="10:10" x14ac:dyDescent="0.2">
      <c r="J1836" s="76"/>
    </row>
    <row r="1837" spans="10:10" x14ac:dyDescent="0.2">
      <c r="J1837" s="76"/>
    </row>
    <row r="1838" spans="10:10" x14ac:dyDescent="0.2">
      <c r="J1838" s="76"/>
    </row>
    <row r="1839" spans="10:10" x14ac:dyDescent="0.2">
      <c r="J1839" s="76"/>
    </row>
    <row r="1840" spans="10:10" x14ac:dyDescent="0.2">
      <c r="J1840" s="76"/>
    </row>
    <row r="1841" spans="10:10" x14ac:dyDescent="0.2">
      <c r="J1841" s="76"/>
    </row>
    <row r="1842" spans="10:10" x14ac:dyDescent="0.2">
      <c r="J1842" s="76"/>
    </row>
    <row r="1843" spans="10:10" x14ac:dyDescent="0.2">
      <c r="J1843" s="76"/>
    </row>
    <row r="1844" spans="10:10" x14ac:dyDescent="0.2">
      <c r="J1844" s="76"/>
    </row>
    <row r="1845" spans="10:10" x14ac:dyDescent="0.2">
      <c r="J1845" s="76"/>
    </row>
    <row r="1846" spans="10:10" x14ac:dyDescent="0.2">
      <c r="J1846" s="76"/>
    </row>
    <row r="1847" spans="10:10" x14ac:dyDescent="0.2">
      <c r="J1847" s="76"/>
    </row>
    <row r="1848" spans="10:10" x14ac:dyDescent="0.2">
      <c r="J1848" s="76"/>
    </row>
    <row r="1849" spans="10:10" x14ac:dyDescent="0.2">
      <c r="J1849" s="76"/>
    </row>
    <row r="1850" spans="10:10" x14ac:dyDescent="0.2">
      <c r="J1850" s="76"/>
    </row>
    <row r="1851" spans="10:10" x14ac:dyDescent="0.2">
      <c r="J1851" s="76"/>
    </row>
    <row r="1852" spans="10:10" x14ac:dyDescent="0.2">
      <c r="J1852" s="76"/>
    </row>
    <row r="1853" spans="10:10" x14ac:dyDescent="0.2">
      <c r="J1853" s="76"/>
    </row>
    <row r="1854" spans="10:10" x14ac:dyDescent="0.2">
      <c r="J1854" s="76"/>
    </row>
    <row r="1855" spans="10:10" x14ac:dyDescent="0.2">
      <c r="J1855" s="76"/>
    </row>
    <row r="1856" spans="10:10" x14ac:dyDescent="0.2">
      <c r="J1856" s="76"/>
    </row>
    <row r="1857" spans="10:10" x14ac:dyDescent="0.2">
      <c r="J1857" s="76"/>
    </row>
    <row r="1858" spans="10:10" x14ac:dyDescent="0.2">
      <c r="J1858" s="76"/>
    </row>
    <row r="1859" spans="10:10" x14ac:dyDescent="0.2">
      <c r="J1859" s="76"/>
    </row>
    <row r="1860" spans="10:10" x14ac:dyDescent="0.2">
      <c r="J1860" s="76"/>
    </row>
    <row r="1861" spans="10:10" x14ac:dyDescent="0.2">
      <c r="J1861" s="76"/>
    </row>
    <row r="1862" spans="10:10" x14ac:dyDescent="0.2">
      <c r="J1862" s="76"/>
    </row>
    <row r="1863" spans="10:10" x14ac:dyDescent="0.2">
      <c r="J1863" s="76"/>
    </row>
    <row r="1864" spans="10:10" x14ac:dyDescent="0.2">
      <c r="J1864" s="76"/>
    </row>
    <row r="1865" spans="10:10" x14ac:dyDescent="0.2">
      <c r="J1865" s="76"/>
    </row>
    <row r="1866" spans="10:10" x14ac:dyDescent="0.2">
      <c r="J1866" s="76"/>
    </row>
    <row r="1867" spans="10:10" x14ac:dyDescent="0.2">
      <c r="J1867" s="76"/>
    </row>
    <row r="1868" spans="10:10" x14ac:dyDescent="0.2">
      <c r="J1868" s="76"/>
    </row>
    <row r="1869" spans="10:10" x14ac:dyDescent="0.2">
      <c r="J1869" s="76"/>
    </row>
    <row r="1870" spans="10:10" x14ac:dyDescent="0.2">
      <c r="J1870" s="76"/>
    </row>
    <row r="1871" spans="10:10" x14ac:dyDescent="0.2">
      <c r="J1871" s="76"/>
    </row>
    <row r="1872" spans="10:10" x14ac:dyDescent="0.2">
      <c r="J1872" s="76"/>
    </row>
    <row r="1873" spans="10:10" x14ac:dyDescent="0.2">
      <c r="J1873" s="76"/>
    </row>
    <row r="1874" spans="10:10" x14ac:dyDescent="0.2">
      <c r="J1874" s="76"/>
    </row>
    <row r="1875" spans="10:10" x14ac:dyDescent="0.2">
      <c r="J1875" s="76"/>
    </row>
    <row r="1876" spans="10:10" x14ac:dyDescent="0.2">
      <c r="J1876" s="76"/>
    </row>
    <row r="1877" spans="10:10" x14ac:dyDescent="0.2">
      <c r="J1877" s="76"/>
    </row>
    <row r="1878" spans="10:10" x14ac:dyDescent="0.2">
      <c r="J1878" s="76"/>
    </row>
    <row r="1879" spans="10:10" x14ac:dyDescent="0.2">
      <c r="J1879" s="76"/>
    </row>
    <row r="1880" spans="10:10" x14ac:dyDescent="0.2">
      <c r="J1880" s="76"/>
    </row>
    <row r="1881" spans="10:10" x14ac:dyDescent="0.2">
      <c r="J1881" s="76"/>
    </row>
    <row r="1882" spans="10:10" x14ac:dyDescent="0.2">
      <c r="J1882" s="76"/>
    </row>
    <row r="1883" spans="10:10" x14ac:dyDescent="0.2">
      <c r="J1883" s="76"/>
    </row>
    <row r="1884" spans="10:10" x14ac:dyDescent="0.2">
      <c r="J1884" s="76"/>
    </row>
    <row r="1885" spans="10:10" x14ac:dyDescent="0.2">
      <c r="J1885" s="76"/>
    </row>
    <row r="1886" spans="10:10" x14ac:dyDescent="0.2">
      <c r="J1886" s="76"/>
    </row>
    <row r="1887" spans="10:10" x14ac:dyDescent="0.2">
      <c r="J1887" s="76"/>
    </row>
    <row r="1888" spans="10:10" x14ac:dyDescent="0.2">
      <c r="J1888" s="76"/>
    </row>
    <row r="1889" spans="10:10" x14ac:dyDescent="0.2">
      <c r="J1889" s="76"/>
    </row>
    <row r="1890" spans="10:10" x14ac:dyDescent="0.2">
      <c r="J1890" s="76"/>
    </row>
    <row r="1891" spans="10:10" x14ac:dyDescent="0.2">
      <c r="J1891" s="76"/>
    </row>
    <row r="1892" spans="10:10" x14ac:dyDescent="0.2">
      <c r="J1892" s="76"/>
    </row>
    <row r="1893" spans="10:10" x14ac:dyDescent="0.2">
      <c r="J1893" s="76"/>
    </row>
    <row r="1894" spans="10:10" x14ac:dyDescent="0.2">
      <c r="J1894" s="76"/>
    </row>
    <row r="1895" spans="10:10" x14ac:dyDescent="0.2">
      <c r="J1895" s="76"/>
    </row>
    <row r="1896" spans="10:10" x14ac:dyDescent="0.2">
      <c r="J1896" s="76"/>
    </row>
    <row r="1897" spans="10:10" x14ac:dyDescent="0.2">
      <c r="J1897" s="76"/>
    </row>
    <row r="1898" spans="10:10" x14ac:dyDescent="0.2">
      <c r="J1898" s="76"/>
    </row>
    <row r="1899" spans="10:10" x14ac:dyDescent="0.2">
      <c r="J1899" s="76"/>
    </row>
    <row r="1900" spans="10:10" x14ac:dyDescent="0.2">
      <c r="J1900" s="76"/>
    </row>
    <row r="1901" spans="10:10" x14ac:dyDescent="0.2">
      <c r="J1901" s="76"/>
    </row>
    <row r="1902" spans="10:10" x14ac:dyDescent="0.2">
      <c r="J1902" s="76"/>
    </row>
    <row r="1903" spans="10:10" x14ac:dyDescent="0.2">
      <c r="J1903" s="76"/>
    </row>
    <row r="1904" spans="10:10" x14ac:dyDescent="0.2">
      <c r="J1904" s="76"/>
    </row>
    <row r="1905" spans="10:10" x14ac:dyDescent="0.2">
      <c r="J1905" s="76"/>
    </row>
    <row r="1906" spans="10:10" x14ac:dyDescent="0.2">
      <c r="J1906" s="76"/>
    </row>
    <row r="1907" spans="10:10" x14ac:dyDescent="0.2">
      <c r="J1907" s="76"/>
    </row>
    <row r="1908" spans="10:10" x14ac:dyDescent="0.2">
      <c r="J1908" s="76"/>
    </row>
    <row r="1909" spans="10:10" x14ac:dyDescent="0.2">
      <c r="J1909" s="76"/>
    </row>
    <row r="1910" spans="10:10" x14ac:dyDescent="0.2">
      <c r="J1910" s="76"/>
    </row>
    <row r="1911" spans="10:10" x14ac:dyDescent="0.2">
      <c r="J1911" s="76"/>
    </row>
    <row r="1912" spans="10:10" x14ac:dyDescent="0.2">
      <c r="J1912" s="76"/>
    </row>
    <row r="1913" spans="10:10" x14ac:dyDescent="0.2">
      <c r="J1913" s="76"/>
    </row>
    <row r="1914" spans="10:10" x14ac:dyDescent="0.2">
      <c r="J1914" s="76"/>
    </row>
    <row r="1915" spans="10:10" x14ac:dyDescent="0.2">
      <c r="J1915" s="76"/>
    </row>
    <row r="1916" spans="10:10" x14ac:dyDescent="0.2">
      <c r="J1916" s="76"/>
    </row>
    <row r="1917" spans="10:10" x14ac:dyDescent="0.2">
      <c r="J1917" s="76"/>
    </row>
    <row r="1918" spans="10:10" x14ac:dyDescent="0.2">
      <c r="J1918" s="76"/>
    </row>
    <row r="1919" spans="10:10" x14ac:dyDescent="0.2">
      <c r="J1919" s="76"/>
    </row>
    <row r="1920" spans="10:10" x14ac:dyDescent="0.2">
      <c r="J1920" s="76"/>
    </row>
    <row r="1921" spans="10:10" x14ac:dyDescent="0.2">
      <c r="J1921" s="76"/>
    </row>
    <row r="1922" spans="10:10" x14ac:dyDescent="0.2">
      <c r="J1922" s="76"/>
    </row>
    <row r="1923" spans="10:10" x14ac:dyDescent="0.2">
      <c r="J1923" s="76"/>
    </row>
    <row r="1924" spans="10:10" x14ac:dyDescent="0.2">
      <c r="J1924" s="76"/>
    </row>
    <row r="1925" spans="10:10" x14ac:dyDescent="0.2">
      <c r="J1925" s="76"/>
    </row>
    <row r="1926" spans="10:10" x14ac:dyDescent="0.2">
      <c r="J1926" s="76"/>
    </row>
    <row r="1927" spans="10:10" x14ac:dyDescent="0.2">
      <c r="J1927" s="76"/>
    </row>
    <row r="1928" spans="10:10" x14ac:dyDescent="0.2">
      <c r="J1928" s="76"/>
    </row>
    <row r="1929" spans="10:10" x14ac:dyDescent="0.2">
      <c r="J1929" s="76"/>
    </row>
    <row r="1930" spans="10:10" x14ac:dyDescent="0.2">
      <c r="J1930" s="76"/>
    </row>
    <row r="1931" spans="10:10" x14ac:dyDescent="0.2">
      <c r="J1931" s="76"/>
    </row>
    <row r="1932" spans="10:10" x14ac:dyDescent="0.2">
      <c r="J1932" s="76"/>
    </row>
    <row r="1933" spans="10:10" x14ac:dyDescent="0.2">
      <c r="J1933" s="76"/>
    </row>
    <row r="1934" spans="10:10" x14ac:dyDescent="0.2">
      <c r="J1934" s="76"/>
    </row>
    <row r="1935" spans="10:10" x14ac:dyDescent="0.2">
      <c r="J1935" s="76"/>
    </row>
    <row r="1936" spans="10:10" x14ac:dyDescent="0.2">
      <c r="J1936" s="76"/>
    </row>
    <row r="1937" spans="10:10" x14ac:dyDescent="0.2">
      <c r="J1937" s="76"/>
    </row>
    <row r="1938" spans="10:10" x14ac:dyDescent="0.2">
      <c r="J1938" s="76"/>
    </row>
    <row r="1939" spans="10:10" x14ac:dyDescent="0.2">
      <c r="J1939" s="76"/>
    </row>
    <row r="1940" spans="10:10" x14ac:dyDescent="0.2">
      <c r="J1940" s="76"/>
    </row>
    <row r="1941" spans="10:10" x14ac:dyDescent="0.2">
      <c r="J1941" s="76"/>
    </row>
    <row r="1942" spans="10:10" x14ac:dyDescent="0.2">
      <c r="J1942" s="76"/>
    </row>
    <row r="1943" spans="10:10" x14ac:dyDescent="0.2">
      <c r="J1943" s="76"/>
    </row>
    <row r="1944" spans="10:10" x14ac:dyDescent="0.2">
      <c r="J1944" s="76"/>
    </row>
    <row r="1945" spans="10:10" x14ac:dyDescent="0.2">
      <c r="J1945" s="76"/>
    </row>
    <row r="1946" spans="10:10" x14ac:dyDescent="0.2">
      <c r="J1946" s="76"/>
    </row>
    <row r="1947" spans="10:10" x14ac:dyDescent="0.2">
      <c r="J1947" s="76"/>
    </row>
    <row r="1948" spans="10:10" x14ac:dyDescent="0.2">
      <c r="J1948" s="76"/>
    </row>
    <row r="1949" spans="10:10" x14ac:dyDescent="0.2">
      <c r="J1949" s="76"/>
    </row>
    <row r="1950" spans="10:10" x14ac:dyDescent="0.2">
      <c r="J1950" s="76"/>
    </row>
    <row r="1951" spans="10:10" x14ac:dyDescent="0.2">
      <c r="J1951" s="76"/>
    </row>
    <row r="1952" spans="10:10" x14ac:dyDescent="0.2">
      <c r="J1952" s="76"/>
    </row>
    <row r="1953" spans="10:10" x14ac:dyDescent="0.2">
      <c r="J1953" s="76"/>
    </row>
    <row r="1954" spans="10:10" x14ac:dyDescent="0.2">
      <c r="J1954" s="76"/>
    </row>
    <row r="1955" spans="10:10" x14ac:dyDescent="0.2">
      <c r="J1955" s="76"/>
    </row>
    <row r="1956" spans="10:10" x14ac:dyDescent="0.2">
      <c r="J1956" s="76"/>
    </row>
    <row r="1957" spans="10:10" x14ac:dyDescent="0.2">
      <c r="J1957" s="76"/>
    </row>
    <row r="1958" spans="10:10" x14ac:dyDescent="0.2">
      <c r="J1958" s="76"/>
    </row>
    <row r="1959" spans="10:10" x14ac:dyDescent="0.2">
      <c r="J1959" s="76"/>
    </row>
    <row r="1960" spans="10:10" x14ac:dyDescent="0.2">
      <c r="J1960" s="76"/>
    </row>
    <row r="1961" spans="10:10" x14ac:dyDescent="0.2">
      <c r="J1961" s="76"/>
    </row>
    <row r="1962" spans="10:10" x14ac:dyDescent="0.2">
      <c r="J1962" s="76"/>
    </row>
    <row r="1963" spans="10:10" x14ac:dyDescent="0.2">
      <c r="J1963" s="76"/>
    </row>
    <row r="1964" spans="10:10" x14ac:dyDescent="0.2">
      <c r="J1964" s="76"/>
    </row>
    <row r="1965" spans="10:10" x14ac:dyDescent="0.2">
      <c r="J1965" s="76"/>
    </row>
    <row r="1966" spans="10:10" x14ac:dyDescent="0.2">
      <c r="J1966" s="76"/>
    </row>
    <row r="1967" spans="10:10" x14ac:dyDescent="0.2">
      <c r="J1967" s="76"/>
    </row>
    <row r="1968" spans="10:10" x14ac:dyDescent="0.2">
      <c r="J1968" s="76"/>
    </row>
    <row r="1969" spans="10:10" x14ac:dyDescent="0.2">
      <c r="J1969" s="76"/>
    </row>
    <row r="1970" spans="10:10" x14ac:dyDescent="0.2">
      <c r="J1970" s="76"/>
    </row>
    <row r="1971" spans="10:10" x14ac:dyDescent="0.2">
      <c r="J1971" s="76"/>
    </row>
    <row r="1972" spans="10:10" x14ac:dyDescent="0.2">
      <c r="J1972" s="76"/>
    </row>
    <row r="1973" spans="10:10" x14ac:dyDescent="0.2">
      <c r="J1973" s="76"/>
    </row>
    <row r="1974" spans="10:10" x14ac:dyDescent="0.2">
      <c r="J1974" s="76"/>
    </row>
    <row r="1975" spans="10:10" x14ac:dyDescent="0.2">
      <c r="J1975" s="76"/>
    </row>
    <row r="1976" spans="10:10" x14ac:dyDescent="0.2">
      <c r="J1976" s="76"/>
    </row>
    <row r="1977" spans="10:10" x14ac:dyDescent="0.2">
      <c r="J1977" s="76"/>
    </row>
    <row r="1978" spans="10:10" x14ac:dyDescent="0.2">
      <c r="J1978" s="76"/>
    </row>
    <row r="1979" spans="10:10" x14ac:dyDescent="0.2">
      <c r="J1979" s="76"/>
    </row>
    <row r="1980" spans="10:10" x14ac:dyDescent="0.2">
      <c r="J1980" s="76"/>
    </row>
    <row r="1981" spans="10:10" x14ac:dyDescent="0.2">
      <c r="J1981" s="76"/>
    </row>
    <row r="1982" spans="10:10" x14ac:dyDescent="0.2">
      <c r="J1982" s="76"/>
    </row>
    <row r="1983" spans="10:10" x14ac:dyDescent="0.2">
      <c r="J1983" s="76"/>
    </row>
    <row r="1984" spans="10:10" x14ac:dyDescent="0.2">
      <c r="J1984" s="76"/>
    </row>
    <row r="1985" spans="10:10" x14ac:dyDescent="0.2">
      <c r="J1985" s="76"/>
    </row>
    <row r="1986" spans="10:10" x14ac:dyDescent="0.2">
      <c r="J1986" s="76"/>
    </row>
    <row r="1987" spans="10:10" x14ac:dyDescent="0.2">
      <c r="J1987" s="76"/>
    </row>
    <row r="1988" spans="10:10" x14ac:dyDescent="0.2">
      <c r="J1988" s="76"/>
    </row>
    <row r="1989" spans="10:10" x14ac:dyDescent="0.2">
      <c r="J1989" s="76"/>
    </row>
    <row r="1990" spans="10:10" x14ac:dyDescent="0.2">
      <c r="J1990" s="76"/>
    </row>
    <row r="1991" spans="10:10" x14ac:dyDescent="0.2">
      <c r="J1991" s="76"/>
    </row>
    <row r="1992" spans="10:10" x14ac:dyDescent="0.2">
      <c r="J1992" s="76"/>
    </row>
    <row r="1993" spans="10:10" x14ac:dyDescent="0.2">
      <c r="J1993" s="76"/>
    </row>
    <row r="1994" spans="10:10" x14ac:dyDescent="0.2">
      <c r="J1994" s="76"/>
    </row>
    <row r="1995" spans="10:10" x14ac:dyDescent="0.2">
      <c r="J1995" s="76"/>
    </row>
    <row r="1996" spans="10:10" x14ac:dyDescent="0.2">
      <c r="J1996" s="76"/>
    </row>
    <row r="1997" spans="10:10" x14ac:dyDescent="0.2">
      <c r="J1997" s="76"/>
    </row>
    <row r="1998" spans="10:10" x14ac:dyDescent="0.2">
      <c r="J1998" s="76"/>
    </row>
    <row r="1999" spans="10:10" x14ac:dyDescent="0.2">
      <c r="J1999" s="76"/>
    </row>
    <row r="2000" spans="10:10" x14ac:dyDescent="0.2">
      <c r="J2000" s="76"/>
    </row>
    <row r="2001" spans="10:10" x14ac:dyDescent="0.2">
      <c r="J2001" s="76"/>
    </row>
    <row r="2002" spans="10:10" x14ac:dyDescent="0.2">
      <c r="J2002" s="76"/>
    </row>
    <row r="2003" spans="10:10" x14ac:dyDescent="0.2">
      <c r="J2003" s="76"/>
    </row>
    <row r="2004" spans="10:10" x14ac:dyDescent="0.2">
      <c r="J2004" s="76"/>
    </row>
    <row r="2005" spans="10:10" x14ac:dyDescent="0.2">
      <c r="J2005" s="76"/>
    </row>
    <row r="2006" spans="10:10" x14ac:dyDescent="0.2">
      <c r="J2006" s="76"/>
    </row>
    <row r="2007" spans="10:10" x14ac:dyDescent="0.2">
      <c r="J2007" s="76"/>
    </row>
    <row r="2008" spans="10:10" x14ac:dyDescent="0.2">
      <c r="J2008" s="76"/>
    </row>
    <row r="2009" spans="10:10" x14ac:dyDescent="0.2">
      <c r="J2009" s="76"/>
    </row>
    <row r="2010" spans="10:10" x14ac:dyDescent="0.2">
      <c r="J2010" s="76"/>
    </row>
    <row r="2011" spans="10:10" x14ac:dyDescent="0.2">
      <c r="J2011" s="76"/>
    </row>
    <row r="2012" spans="10:10" x14ac:dyDescent="0.2">
      <c r="J2012" s="76"/>
    </row>
    <row r="2013" spans="10:10" x14ac:dyDescent="0.2">
      <c r="J2013" s="76"/>
    </row>
    <row r="2014" spans="10:10" x14ac:dyDescent="0.2">
      <c r="J2014" s="76"/>
    </row>
    <row r="2015" spans="10:10" x14ac:dyDescent="0.2">
      <c r="J2015" s="76"/>
    </row>
    <row r="2016" spans="10:10" x14ac:dyDescent="0.2">
      <c r="J2016" s="76"/>
    </row>
    <row r="2017" spans="10:10" x14ac:dyDescent="0.2">
      <c r="J2017" s="76"/>
    </row>
    <row r="2018" spans="10:10" x14ac:dyDescent="0.2">
      <c r="J2018" s="76"/>
    </row>
    <row r="2019" spans="10:10" x14ac:dyDescent="0.2">
      <c r="J2019" s="76"/>
    </row>
    <row r="2020" spans="10:10" x14ac:dyDescent="0.2">
      <c r="J2020" s="76"/>
    </row>
    <row r="2021" spans="10:10" x14ac:dyDescent="0.2">
      <c r="J2021" s="76"/>
    </row>
    <row r="2022" spans="10:10" x14ac:dyDescent="0.2">
      <c r="J2022" s="76"/>
    </row>
    <row r="2023" spans="10:10" x14ac:dyDescent="0.2">
      <c r="J2023" s="76"/>
    </row>
    <row r="2024" spans="10:10" x14ac:dyDescent="0.2">
      <c r="J2024" s="76"/>
    </row>
    <row r="2025" spans="10:10" x14ac:dyDescent="0.2">
      <c r="J2025" s="76"/>
    </row>
    <row r="2026" spans="10:10" x14ac:dyDescent="0.2">
      <c r="J2026" s="76"/>
    </row>
    <row r="2027" spans="10:10" x14ac:dyDescent="0.2">
      <c r="J2027" s="76"/>
    </row>
    <row r="2028" spans="10:10" x14ac:dyDescent="0.2">
      <c r="J2028" s="76"/>
    </row>
    <row r="2029" spans="10:10" x14ac:dyDescent="0.2">
      <c r="J2029" s="76"/>
    </row>
    <row r="2030" spans="10:10" x14ac:dyDescent="0.2">
      <c r="J2030" s="76"/>
    </row>
    <row r="2031" spans="10:10" x14ac:dyDescent="0.2">
      <c r="J2031" s="76"/>
    </row>
    <row r="2032" spans="10:10" x14ac:dyDescent="0.2">
      <c r="J2032" s="76"/>
    </row>
    <row r="2033" spans="10:10" x14ac:dyDescent="0.2">
      <c r="J2033" s="76"/>
    </row>
    <row r="2034" spans="10:10" x14ac:dyDescent="0.2">
      <c r="J2034" s="76"/>
    </row>
    <row r="2035" spans="10:10" x14ac:dyDescent="0.2">
      <c r="J2035" s="76"/>
    </row>
    <row r="2036" spans="10:10" x14ac:dyDescent="0.2">
      <c r="J2036" s="76"/>
    </row>
    <row r="2037" spans="10:10" x14ac:dyDescent="0.2">
      <c r="J2037" s="76"/>
    </row>
    <row r="2038" spans="10:10" x14ac:dyDescent="0.2">
      <c r="J2038" s="76"/>
    </row>
    <row r="2039" spans="10:10" x14ac:dyDescent="0.2">
      <c r="J2039" s="76"/>
    </row>
    <row r="2040" spans="10:10" x14ac:dyDescent="0.2">
      <c r="J2040" s="76"/>
    </row>
    <row r="2041" spans="10:10" x14ac:dyDescent="0.2">
      <c r="J2041" s="76"/>
    </row>
    <row r="2042" spans="10:10" x14ac:dyDescent="0.2">
      <c r="J2042" s="76"/>
    </row>
    <row r="2043" spans="10:10" x14ac:dyDescent="0.2">
      <c r="J2043" s="76"/>
    </row>
    <row r="2044" spans="10:10" x14ac:dyDescent="0.2">
      <c r="J2044" s="76"/>
    </row>
    <row r="2045" spans="10:10" x14ac:dyDescent="0.2">
      <c r="J2045" s="76"/>
    </row>
    <row r="2046" spans="10:10" x14ac:dyDescent="0.2">
      <c r="J2046" s="76"/>
    </row>
    <row r="2047" spans="10:10" x14ac:dyDescent="0.2">
      <c r="J2047" s="76"/>
    </row>
    <row r="2048" spans="10:10" x14ac:dyDescent="0.2">
      <c r="J2048" s="76"/>
    </row>
    <row r="2049" spans="10:10" x14ac:dyDescent="0.2">
      <c r="J2049" s="76"/>
    </row>
    <row r="2050" spans="10:10" x14ac:dyDescent="0.2">
      <c r="J2050" s="76"/>
    </row>
    <row r="2051" spans="10:10" x14ac:dyDescent="0.2">
      <c r="J2051" s="76"/>
    </row>
    <row r="2052" spans="10:10" x14ac:dyDescent="0.2">
      <c r="J2052" s="76"/>
    </row>
    <row r="2053" spans="10:10" x14ac:dyDescent="0.2">
      <c r="J2053" s="76"/>
    </row>
    <row r="2054" spans="10:10" x14ac:dyDescent="0.2">
      <c r="J2054" s="76"/>
    </row>
    <row r="2055" spans="10:10" x14ac:dyDescent="0.2">
      <c r="J2055" s="76"/>
    </row>
    <row r="2056" spans="10:10" x14ac:dyDescent="0.2">
      <c r="J2056" s="76"/>
    </row>
    <row r="2057" spans="10:10" x14ac:dyDescent="0.2">
      <c r="J2057" s="76"/>
    </row>
    <row r="2058" spans="10:10" x14ac:dyDescent="0.2">
      <c r="J2058" s="76"/>
    </row>
    <row r="2059" spans="10:10" x14ac:dyDescent="0.2">
      <c r="J2059" s="76"/>
    </row>
    <row r="2060" spans="10:10" x14ac:dyDescent="0.2">
      <c r="J2060" s="76"/>
    </row>
    <row r="2061" spans="10:10" x14ac:dyDescent="0.2">
      <c r="J2061" s="76"/>
    </row>
    <row r="2062" spans="10:10" x14ac:dyDescent="0.2">
      <c r="J2062" s="76"/>
    </row>
    <row r="2063" spans="10:10" x14ac:dyDescent="0.2">
      <c r="J2063" s="76"/>
    </row>
    <row r="2064" spans="10:10" x14ac:dyDescent="0.2">
      <c r="J2064" s="76"/>
    </row>
    <row r="2065" spans="10:10" x14ac:dyDescent="0.2">
      <c r="J2065" s="76"/>
    </row>
    <row r="2066" spans="10:10" x14ac:dyDescent="0.2">
      <c r="J2066" s="76"/>
    </row>
    <row r="2067" spans="10:10" x14ac:dyDescent="0.2">
      <c r="J2067" s="76"/>
    </row>
    <row r="2068" spans="10:10" x14ac:dyDescent="0.2">
      <c r="J2068" s="76"/>
    </row>
    <row r="2069" spans="10:10" x14ac:dyDescent="0.2">
      <c r="J2069" s="76"/>
    </row>
    <row r="2070" spans="10:10" x14ac:dyDescent="0.2">
      <c r="J2070" s="76"/>
    </row>
    <row r="2071" spans="10:10" x14ac:dyDescent="0.2">
      <c r="J2071" s="76"/>
    </row>
    <row r="2072" spans="10:10" x14ac:dyDescent="0.2">
      <c r="J2072" s="76"/>
    </row>
    <row r="2073" spans="10:10" x14ac:dyDescent="0.2">
      <c r="J2073" s="76"/>
    </row>
    <row r="2074" spans="10:10" x14ac:dyDescent="0.2">
      <c r="J2074" s="76"/>
    </row>
    <row r="2075" spans="10:10" x14ac:dyDescent="0.2">
      <c r="J2075" s="76"/>
    </row>
    <row r="2076" spans="10:10" x14ac:dyDescent="0.2">
      <c r="J2076" s="76"/>
    </row>
    <row r="2077" spans="10:10" x14ac:dyDescent="0.2">
      <c r="J2077" s="76"/>
    </row>
    <row r="2078" spans="10:10" x14ac:dyDescent="0.2">
      <c r="J2078" s="76"/>
    </row>
    <row r="2079" spans="10:10" x14ac:dyDescent="0.2">
      <c r="J2079" s="76"/>
    </row>
    <row r="2080" spans="10:10" x14ac:dyDescent="0.2">
      <c r="J2080" s="76"/>
    </row>
    <row r="2081" spans="10:10" x14ac:dyDescent="0.2">
      <c r="J2081" s="76"/>
    </row>
    <row r="2082" spans="10:10" x14ac:dyDescent="0.2">
      <c r="J2082" s="76"/>
    </row>
    <row r="2083" spans="10:10" x14ac:dyDescent="0.2">
      <c r="J2083" s="76"/>
    </row>
    <row r="2084" spans="10:10" x14ac:dyDescent="0.2">
      <c r="J2084" s="76"/>
    </row>
    <row r="2085" spans="10:10" x14ac:dyDescent="0.2">
      <c r="J2085" s="76"/>
    </row>
    <row r="2086" spans="10:10" x14ac:dyDescent="0.2">
      <c r="J2086" s="76"/>
    </row>
    <row r="2087" spans="10:10" x14ac:dyDescent="0.2">
      <c r="J2087" s="76"/>
    </row>
    <row r="2088" spans="10:10" x14ac:dyDescent="0.2">
      <c r="J2088" s="76"/>
    </row>
    <row r="2089" spans="10:10" x14ac:dyDescent="0.2">
      <c r="J2089" s="76"/>
    </row>
    <row r="2090" spans="10:10" x14ac:dyDescent="0.2">
      <c r="J2090" s="76"/>
    </row>
    <row r="2091" spans="10:10" x14ac:dyDescent="0.2">
      <c r="J2091" s="76"/>
    </row>
    <row r="2092" spans="10:10" x14ac:dyDescent="0.2">
      <c r="J2092" s="76"/>
    </row>
    <row r="2093" spans="10:10" x14ac:dyDescent="0.2">
      <c r="J2093" s="76"/>
    </row>
    <row r="2094" spans="10:10" x14ac:dyDescent="0.2">
      <c r="J2094" s="76"/>
    </row>
    <row r="2095" spans="10:10" x14ac:dyDescent="0.2">
      <c r="J2095" s="76"/>
    </row>
    <row r="2096" spans="10:10" x14ac:dyDescent="0.2">
      <c r="J2096" s="76"/>
    </row>
    <row r="2097" spans="10:10" x14ac:dyDescent="0.2">
      <c r="J2097" s="76"/>
    </row>
    <row r="2098" spans="10:10" x14ac:dyDescent="0.2">
      <c r="J2098" s="76"/>
    </row>
    <row r="2099" spans="10:10" x14ac:dyDescent="0.2">
      <c r="J2099" s="76"/>
    </row>
    <row r="2100" spans="10:10" x14ac:dyDescent="0.2">
      <c r="J2100" s="76"/>
    </row>
    <row r="2101" spans="10:10" x14ac:dyDescent="0.2">
      <c r="J2101" s="76"/>
    </row>
    <row r="2102" spans="10:10" x14ac:dyDescent="0.2">
      <c r="J2102" s="76"/>
    </row>
    <row r="2103" spans="10:10" x14ac:dyDescent="0.2">
      <c r="J2103" s="76"/>
    </row>
    <row r="2104" spans="10:10" x14ac:dyDescent="0.2">
      <c r="J2104" s="76"/>
    </row>
    <row r="2105" spans="10:10" x14ac:dyDescent="0.2">
      <c r="J2105" s="76"/>
    </row>
    <row r="2106" spans="10:10" x14ac:dyDescent="0.2">
      <c r="J2106" s="76"/>
    </row>
    <row r="2107" spans="10:10" x14ac:dyDescent="0.2">
      <c r="J2107" s="76"/>
    </row>
    <row r="2108" spans="10:10" x14ac:dyDescent="0.2">
      <c r="J2108" s="76"/>
    </row>
    <row r="2109" spans="10:10" x14ac:dyDescent="0.2">
      <c r="J2109" s="76"/>
    </row>
    <row r="2110" spans="10:10" x14ac:dyDescent="0.2">
      <c r="J2110" s="76"/>
    </row>
    <row r="2111" spans="10:10" x14ac:dyDescent="0.2">
      <c r="J2111" s="76"/>
    </row>
    <row r="2112" spans="10:10" x14ac:dyDescent="0.2">
      <c r="J2112" s="76"/>
    </row>
    <row r="2113" spans="10:10" x14ac:dyDescent="0.2">
      <c r="J2113" s="76"/>
    </row>
    <row r="2114" spans="10:10" x14ac:dyDescent="0.2">
      <c r="J2114" s="76"/>
    </row>
    <row r="2115" spans="10:10" x14ac:dyDescent="0.2">
      <c r="J2115" s="76"/>
    </row>
    <row r="2116" spans="10:10" x14ac:dyDescent="0.2">
      <c r="J2116" s="76"/>
    </row>
    <row r="2117" spans="10:10" x14ac:dyDescent="0.2">
      <c r="J2117" s="76"/>
    </row>
    <row r="2118" spans="10:10" x14ac:dyDescent="0.2">
      <c r="J2118" s="76"/>
    </row>
    <row r="2119" spans="10:10" x14ac:dyDescent="0.2">
      <c r="J2119" s="76"/>
    </row>
    <row r="2120" spans="10:10" x14ac:dyDescent="0.2">
      <c r="J2120" s="76"/>
    </row>
    <row r="2121" spans="10:10" x14ac:dyDescent="0.2">
      <c r="J2121" s="76"/>
    </row>
    <row r="2122" spans="10:10" x14ac:dyDescent="0.2">
      <c r="J2122" s="76"/>
    </row>
    <row r="2123" spans="10:10" x14ac:dyDescent="0.2">
      <c r="J2123" s="76"/>
    </row>
    <row r="2124" spans="10:10" x14ac:dyDescent="0.2">
      <c r="J2124" s="76"/>
    </row>
    <row r="2125" spans="10:10" x14ac:dyDescent="0.2">
      <c r="J2125" s="76"/>
    </row>
    <row r="2126" spans="10:10" x14ac:dyDescent="0.2">
      <c r="J2126" s="76"/>
    </row>
    <row r="2127" spans="10:10" x14ac:dyDescent="0.2">
      <c r="J2127" s="76"/>
    </row>
    <row r="2128" spans="10:10" x14ac:dyDescent="0.2">
      <c r="J2128" s="76"/>
    </row>
    <row r="2129" spans="10:10" x14ac:dyDescent="0.2">
      <c r="J2129" s="76"/>
    </row>
    <row r="2130" spans="10:10" x14ac:dyDescent="0.2">
      <c r="J2130" s="76"/>
    </row>
    <row r="2131" spans="10:10" x14ac:dyDescent="0.2">
      <c r="J2131" s="76"/>
    </row>
    <row r="2132" spans="10:10" x14ac:dyDescent="0.2">
      <c r="J2132" s="76"/>
    </row>
    <row r="2133" spans="10:10" x14ac:dyDescent="0.2">
      <c r="J2133" s="76"/>
    </row>
    <row r="2134" spans="10:10" x14ac:dyDescent="0.2">
      <c r="J2134" s="76"/>
    </row>
    <row r="2135" spans="10:10" x14ac:dyDescent="0.2">
      <c r="J2135" s="76"/>
    </row>
    <row r="2136" spans="10:10" x14ac:dyDescent="0.2">
      <c r="J2136" s="76"/>
    </row>
    <row r="2137" spans="10:10" x14ac:dyDescent="0.2">
      <c r="J2137" s="76"/>
    </row>
    <row r="2138" spans="10:10" x14ac:dyDescent="0.2">
      <c r="J2138" s="76"/>
    </row>
    <row r="2139" spans="10:10" x14ac:dyDescent="0.2">
      <c r="J2139" s="76"/>
    </row>
    <row r="2140" spans="10:10" x14ac:dyDescent="0.2">
      <c r="J2140" s="76"/>
    </row>
    <row r="2141" spans="10:10" x14ac:dyDescent="0.2">
      <c r="J2141" s="76"/>
    </row>
    <row r="2142" spans="10:10" x14ac:dyDescent="0.2">
      <c r="J2142" s="76"/>
    </row>
    <row r="2143" spans="10:10" x14ac:dyDescent="0.2">
      <c r="J2143" s="76"/>
    </row>
    <row r="2144" spans="10:10" x14ac:dyDescent="0.2">
      <c r="J2144" s="76"/>
    </row>
    <row r="2145" spans="10:10" x14ac:dyDescent="0.2">
      <c r="J2145" s="76"/>
    </row>
    <row r="2146" spans="10:10" x14ac:dyDescent="0.2">
      <c r="J2146" s="76"/>
    </row>
    <row r="2147" spans="10:10" x14ac:dyDescent="0.2">
      <c r="J2147" s="76"/>
    </row>
    <row r="2148" spans="10:10" x14ac:dyDescent="0.2">
      <c r="J2148" s="76"/>
    </row>
    <row r="2149" spans="10:10" x14ac:dyDescent="0.2">
      <c r="J2149" s="76"/>
    </row>
    <row r="2150" spans="10:10" x14ac:dyDescent="0.2">
      <c r="J2150" s="76"/>
    </row>
    <row r="2151" spans="10:10" x14ac:dyDescent="0.2">
      <c r="J2151" s="76"/>
    </row>
    <row r="2152" spans="10:10" x14ac:dyDescent="0.2">
      <c r="J2152" s="76"/>
    </row>
    <row r="2153" spans="10:10" x14ac:dyDescent="0.2">
      <c r="J2153" s="76"/>
    </row>
    <row r="2154" spans="10:10" x14ac:dyDescent="0.2">
      <c r="J2154" s="76"/>
    </row>
    <row r="2155" spans="10:10" x14ac:dyDescent="0.2">
      <c r="J2155" s="76"/>
    </row>
    <row r="2156" spans="10:10" x14ac:dyDescent="0.2">
      <c r="J2156" s="76"/>
    </row>
    <row r="2157" spans="10:10" x14ac:dyDescent="0.2">
      <c r="J2157" s="76"/>
    </row>
    <row r="2158" spans="10:10" x14ac:dyDescent="0.2">
      <c r="J2158" s="76"/>
    </row>
    <row r="2159" spans="10:10" x14ac:dyDescent="0.2">
      <c r="J2159" s="76"/>
    </row>
    <row r="2160" spans="10:10" x14ac:dyDescent="0.2">
      <c r="J2160" s="76"/>
    </row>
    <row r="2161" spans="10:10" x14ac:dyDescent="0.2">
      <c r="J2161" s="76"/>
    </row>
    <row r="2162" spans="10:10" x14ac:dyDescent="0.2">
      <c r="J2162" s="76"/>
    </row>
    <row r="2163" spans="10:10" x14ac:dyDescent="0.2">
      <c r="J2163" s="76"/>
    </row>
    <row r="2164" spans="10:10" x14ac:dyDescent="0.2">
      <c r="J2164" s="76"/>
    </row>
    <row r="2165" spans="10:10" x14ac:dyDescent="0.2">
      <c r="J2165" s="76"/>
    </row>
    <row r="2166" spans="10:10" x14ac:dyDescent="0.2">
      <c r="J2166" s="76"/>
    </row>
    <row r="2167" spans="10:10" x14ac:dyDescent="0.2">
      <c r="J2167" s="76"/>
    </row>
    <row r="2168" spans="10:10" x14ac:dyDescent="0.2">
      <c r="J2168" s="76"/>
    </row>
    <row r="2169" spans="10:10" x14ac:dyDescent="0.2">
      <c r="J2169" s="76"/>
    </row>
    <row r="2170" spans="10:10" x14ac:dyDescent="0.2">
      <c r="J2170" s="76"/>
    </row>
    <row r="2171" spans="10:10" x14ac:dyDescent="0.2">
      <c r="J2171" s="76"/>
    </row>
    <row r="2172" spans="10:10" x14ac:dyDescent="0.2">
      <c r="J2172" s="76"/>
    </row>
    <row r="2173" spans="10:10" x14ac:dyDescent="0.2">
      <c r="J2173" s="76"/>
    </row>
    <row r="2174" spans="10:10" x14ac:dyDescent="0.2">
      <c r="J2174" s="76"/>
    </row>
    <row r="2175" spans="10:10" x14ac:dyDescent="0.2">
      <c r="J2175" s="76"/>
    </row>
    <row r="2176" spans="10:10" x14ac:dyDescent="0.2">
      <c r="J2176" s="76"/>
    </row>
    <row r="2177" spans="10:10" x14ac:dyDescent="0.2">
      <c r="J2177" s="76"/>
    </row>
    <row r="2178" spans="10:10" x14ac:dyDescent="0.2">
      <c r="J2178" s="76"/>
    </row>
    <row r="2179" spans="10:10" x14ac:dyDescent="0.2">
      <c r="J2179" s="76"/>
    </row>
    <row r="2180" spans="10:10" x14ac:dyDescent="0.2">
      <c r="J2180" s="76"/>
    </row>
    <row r="2181" spans="10:10" x14ac:dyDescent="0.2">
      <c r="J2181" s="76"/>
    </row>
    <row r="2182" spans="10:10" x14ac:dyDescent="0.2">
      <c r="J2182" s="76"/>
    </row>
    <row r="2183" spans="10:10" x14ac:dyDescent="0.2">
      <c r="J2183" s="76"/>
    </row>
    <row r="2184" spans="10:10" x14ac:dyDescent="0.2">
      <c r="J2184" s="76"/>
    </row>
    <row r="2185" spans="10:10" x14ac:dyDescent="0.2">
      <c r="J2185" s="76"/>
    </row>
    <row r="2186" spans="10:10" x14ac:dyDescent="0.2">
      <c r="J2186" s="76"/>
    </row>
    <row r="2187" spans="10:10" x14ac:dyDescent="0.2">
      <c r="J2187" s="76"/>
    </row>
    <row r="2188" spans="10:10" x14ac:dyDescent="0.2">
      <c r="J2188" s="76"/>
    </row>
    <row r="2189" spans="10:10" x14ac:dyDescent="0.2">
      <c r="J2189" s="76"/>
    </row>
    <row r="2190" spans="10:10" x14ac:dyDescent="0.2">
      <c r="J2190" s="76"/>
    </row>
    <row r="2191" spans="10:10" x14ac:dyDescent="0.2">
      <c r="J2191" s="76"/>
    </row>
    <row r="2192" spans="10:10" x14ac:dyDescent="0.2">
      <c r="J2192" s="76"/>
    </row>
    <row r="2193" spans="10:10" x14ac:dyDescent="0.2">
      <c r="J2193" s="76"/>
    </row>
    <row r="2194" spans="10:10" x14ac:dyDescent="0.2">
      <c r="J2194" s="76"/>
    </row>
    <row r="2195" spans="10:10" x14ac:dyDescent="0.2">
      <c r="J2195" s="76"/>
    </row>
    <row r="2196" spans="10:10" x14ac:dyDescent="0.2">
      <c r="J2196" s="76"/>
    </row>
    <row r="2197" spans="10:10" x14ac:dyDescent="0.2">
      <c r="J2197" s="76"/>
    </row>
    <row r="2198" spans="10:10" x14ac:dyDescent="0.2">
      <c r="J2198" s="76"/>
    </row>
    <row r="2199" spans="10:10" x14ac:dyDescent="0.2">
      <c r="J2199" s="76"/>
    </row>
    <row r="2200" spans="10:10" x14ac:dyDescent="0.2">
      <c r="J2200" s="76"/>
    </row>
    <row r="2201" spans="10:10" x14ac:dyDescent="0.2">
      <c r="J2201" s="76"/>
    </row>
    <row r="2202" spans="10:10" x14ac:dyDescent="0.2">
      <c r="J2202" s="76"/>
    </row>
    <row r="2203" spans="10:10" x14ac:dyDescent="0.2">
      <c r="J2203" s="76"/>
    </row>
    <row r="2204" spans="10:10" x14ac:dyDescent="0.2">
      <c r="J2204" s="76"/>
    </row>
    <row r="2205" spans="10:10" x14ac:dyDescent="0.2">
      <c r="J2205" s="76"/>
    </row>
    <row r="2206" spans="10:10" x14ac:dyDescent="0.2">
      <c r="J2206" s="76"/>
    </row>
    <row r="2207" spans="10:10" x14ac:dyDescent="0.2">
      <c r="J2207" s="76"/>
    </row>
    <row r="2208" spans="10:10" x14ac:dyDescent="0.2">
      <c r="J2208" s="76"/>
    </row>
    <row r="2209" spans="10:10" x14ac:dyDescent="0.2">
      <c r="J2209" s="76"/>
    </row>
    <row r="2210" spans="10:10" x14ac:dyDescent="0.2">
      <c r="J2210" s="76"/>
    </row>
    <row r="2211" spans="10:10" x14ac:dyDescent="0.2">
      <c r="J2211" s="76"/>
    </row>
    <row r="2212" spans="10:10" x14ac:dyDescent="0.2">
      <c r="J2212" s="76"/>
    </row>
    <row r="2213" spans="10:10" x14ac:dyDescent="0.2">
      <c r="J2213" s="76"/>
    </row>
    <row r="2214" spans="10:10" x14ac:dyDescent="0.2">
      <c r="J2214" s="76"/>
    </row>
    <row r="2215" spans="10:10" x14ac:dyDescent="0.2">
      <c r="J2215" s="76"/>
    </row>
    <row r="2216" spans="10:10" x14ac:dyDescent="0.2">
      <c r="J2216" s="76"/>
    </row>
    <row r="2217" spans="10:10" x14ac:dyDescent="0.2">
      <c r="J2217" s="76"/>
    </row>
    <row r="2218" spans="10:10" x14ac:dyDescent="0.2">
      <c r="J2218" s="76"/>
    </row>
    <row r="2219" spans="10:10" x14ac:dyDescent="0.2">
      <c r="J2219" s="76"/>
    </row>
    <row r="2220" spans="10:10" x14ac:dyDescent="0.2">
      <c r="J2220" s="76"/>
    </row>
    <row r="2221" spans="10:10" x14ac:dyDescent="0.2">
      <c r="J2221" s="76"/>
    </row>
    <row r="2222" spans="10:10" x14ac:dyDescent="0.2">
      <c r="J2222" s="76"/>
    </row>
    <row r="2223" spans="10:10" x14ac:dyDescent="0.2">
      <c r="J2223" s="76"/>
    </row>
    <row r="2224" spans="10:10" x14ac:dyDescent="0.2">
      <c r="J2224" s="76"/>
    </row>
    <row r="2225" spans="10:10" x14ac:dyDescent="0.2">
      <c r="J2225" s="76"/>
    </row>
    <row r="2226" spans="10:10" x14ac:dyDescent="0.2">
      <c r="J2226" s="76"/>
    </row>
    <row r="2227" spans="10:10" x14ac:dyDescent="0.2">
      <c r="J2227" s="76"/>
    </row>
    <row r="2228" spans="10:10" x14ac:dyDescent="0.2">
      <c r="J2228" s="76"/>
    </row>
    <row r="2229" spans="10:10" x14ac:dyDescent="0.2">
      <c r="J2229" s="76"/>
    </row>
    <row r="2230" spans="10:10" x14ac:dyDescent="0.2">
      <c r="J2230" s="76"/>
    </row>
    <row r="2231" spans="10:10" x14ac:dyDescent="0.2">
      <c r="J2231" s="76"/>
    </row>
    <row r="2232" spans="10:10" x14ac:dyDescent="0.2">
      <c r="J2232" s="76"/>
    </row>
    <row r="2233" spans="10:10" x14ac:dyDescent="0.2">
      <c r="J2233" s="76"/>
    </row>
    <row r="2234" spans="10:10" x14ac:dyDescent="0.2">
      <c r="J2234" s="76"/>
    </row>
    <row r="2235" spans="10:10" x14ac:dyDescent="0.2">
      <c r="J2235" s="76"/>
    </row>
    <row r="2236" spans="10:10" x14ac:dyDescent="0.2">
      <c r="J2236" s="76"/>
    </row>
    <row r="2237" spans="10:10" x14ac:dyDescent="0.2">
      <c r="J2237" s="76"/>
    </row>
    <row r="2238" spans="10:10" x14ac:dyDescent="0.2">
      <c r="J2238" s="76"/>
    </row>
    <row r="2239" spans="10:10" x14ac:dyDescent="0.2">
      <c r="J2239" s="76"/>
    </row>
    <row r="2240" spans="10:10" x14ac:dyDescent="0.2">
      <c r="J2240" s="76"/>
    </row>
    <row r="2241" spans="10:10" x14ac:dyDescent="0.2">
      <c r="J2241" s="76"/>
    </row>
    <row r="2242" spans="10:10" x14ac:dyDescent="0.2">
      <c r="J2242" s="76"/>
    </row>
    <row r="2243" spans="10:10" x14ac:dyDescent="0.2">
      <c r="J2243" s="76"/>
    </row>
    <row r="2244" spans="10:10" x14ac:dyDescent="0.2">
      <c r="J2244" s="76"/>
    </row>
    <row r="2245" spans="10:10" x14ac:dyDescent="0.2">
      <c r="J2245" s="76"/>
    </row>
    <row r="2246" spans="10:10" x14ac:dyDescent="0.2">
      <c r="J2246" s="76"/>
    </row>
    <row r="2247" spans="10:10" x14ac:dyDescent="0.2">
      <c r="J2247" s="76"/>
    </row>
    <row r="2248" spans="10:10" x14ac:dyDescent="0.2">
      <c r="J2248" s="76"/>
    </row>
    <row r="2249" spans="10:10" x14ac:dyDescent="0.2">
      <c r="J2249" s="76"/>
    </row>
    <row r="2250" spans="10:10" x14ac:dyDescent="0.2">
      <c r="J2250" s="76"/>
    </row>
    <row r="2251" spans="10:10" x14ac:dyDescent="0.2">
      <c r="J2251" s="76"/>
    </row>
    <row r="2252" spans="10:10" x14ac:dyDescent="0.2">
      <c r="J2252" s="76"/>
    </row>
    <row r="2253" spans="10:10" x14ac:dyDescent="0.2">
      <c r="J2253" s="76"/>
    </row>
    <row r="2254" spans="10:10" x14ac:dyDescent="0.2">
      <c r="J2254" s="76"/>
    </row>
    <row r="2255" spans="10:10" x14ac:dyDescent="0.2">
      <c r="J2255" s="76"/>
    </row>
    <row r="2256" spans="10:10" x14ac:dyDescent="0.2">
      <c r="J2256" s="76"/>
    </row>
    <row r="2257" spans="10:10" x14ac:dyDescent="0.2">
      <c r="J2257" s="76"/>
    </row>
    <row r="2258" spans="10:10" x14ac:dyDescent="0.2">
      <c r="J2258" s="76"/>
    </row>
    <row r="2259" spans="10:10" x14ac:dyDescent="0.2">
      <c r="J2259" s="76"/>
    </row>
    <row r="2260" spans="10:10" x14ac:dyDescent="0.2">
      <c r="J2260" s="76"/>
    </row>
    <row r="2261" spans="10:10" x14ac:dyDescent="0.2">
      <c r="J2261" s="76"/>
    </row>
    <row r="2262" spans="10:10" x14ac:dyDescent="0.2">
      <c r="J2262" s="76"/>
    </row>
    <row r="2263" spans="10:10" x14ac:dyDescent="0.2">
      <c r="J2263" s="76"/>
    </row>
    <row r="2264" spans="10:10" x14ac:dyDescent="0.2">
      <c r="J2264" s="76"/>
    </row>
    <row r="2265" spans="10:10" x14ac:dyDescent="0.2">
      <c r="J2265" s="76"/>
    </row>
    <row r="2266" spans="10:10" x14ac:dyDescent="0.2">
      <c r="J2266" s="76"/>
    </row>
    <row r="2267" spans="10:10" x14ac:dyDescent="0.2">
      <c r="J2267" s="76"/>
    </row>
    <row r="2268" spans="10:10" x14ac:dyDescent="0.2">
      <c r="J2268" s="76"/>
    </row>
    <row r="2269" spans="10:10" x14ac:dyDescent="0.2">
      <c r="J2269" s="76"/>
    </row>
    <row r="2270" spans="10:10" x14ac:dyDescent="0.2">
      <c r="J2270" s="76"/>
    </row>
    <row r="2271" spans="10:10" x14ac:dyDescent="0.2">
      <c r="J2271" s="76"/>
    </row>
    <row r="2272" spans="10:10" x14ac:dyDescent="0.2">
      <c r="J2272" s="76"/>
    </row>
    <row r="2273" spans="10:10" x14ac:dyDescent="0.2">
      <c r="J2273" s="76"/>
    </row>
    <row r="2274" spans="10:10" x14ac:dyDescent="0.2">
      <c r="J2274" s="76"/>
    </row>
    <row r="2275" spans="10:10" x14ac:dyDescent="0.2">
      <c r="J2275" s="76"/>
    </row>
    <row r="2276" spans="10:10" x14ac:dyDescent="0.2">
      <c r="J2276" s="76"/>
    </row>
    <row r="2277" spans="10:10" x14ac:dyDescent="0.2">
      <c r="J2277" s="76"/>
    </row>
    <row r="2278" spans="10:10" x14ac:dyDescent="0.2">
      <c r="J2278" s="76"/>
    </row>
    <row r="2279" spans="10:10" x14ac:dyDescent="0.2">
      <c r="J2279" s="76"/>
    </row>
    <row r="2280" spans="10:10" x14ac:dyDescent="0.2">
      <c r="J2280" s="76"/>
    </row>
    <row r="2281" spans="10:10" x14ac:dyDescent="0.2">
      <c r="J2281" s="76"/>
    </row>
    <row r="2282" spans="10:10" x14ac:dyDescent="0.2">
      <c r="J2282" s="76"/>
    </row>
    <row r="2283" spans="10:10" x14ac:dyDescent="0.2">
      <c r="J2283" s="76"/>
    </row>
    <row r="2284" spans="10:10" x14ac:dyDescent="0.2">
      <c r="J2284" s="76"/>
    </row>
    <row r="2285" spans="10:10" x14ac:dyDescent="0.2">
      <c r="J2285" s="76"/>
    </row>
    <row r="2286" spans="10:10" x14ac:dyDescent="0.2">
      <c r="J2286" s="76"/>
    </row>
    <row r="2287" spans="10:10" x14ac:dyDescent="0.2">
      <c r="J2287" s="76"/>
    </row>
    <row r="2288" spans="10:10" x14ac:dyDescent="0.2">
      <c r="J2288" s="76"/>
    </row>
    <row r="2289" spans="10:10" x14ac:dyDescent="0.2">
      <c r="J2289" s="76"/>
    </row>
    <row r="2290" spans="10:10" x14ac:dyDescent="0.2">
      <c r="J2290" s="76"/>
    </row>
    <row r="2291" spans="10:10" x14ac:dyDescent="0.2">
      <c r="J2291" s="76"/>
    </row>
    <row r="2292" spans="10:10" x14ac:dyDescent="0.2">
      <c r="J2292" s="76"/>
    </row>
    <row r="2293" spans="10:10" x14ac:dyDescent="0.2">
      <c r="J2293" s="76"/>
    </row>
    <row r="2294" spans="10:10" x14ac:dyDescent="0.2">
      <c r="J2294" s="76"/>
    </row>
    <row r="2295" spans="10:10" x14ac:dyDescent="0.2">
      <c r="J2295" s="76"/>
    </row>
    <row r="2296" spans="10:10" x14ac:dyDescent="0.2">
      <c r="J2296" s="76"/>
    </row>
    <row r="2297" spans="10:10" x14ac:dyDescent="0.2">
      <c r="J2297" s="76"/>
    </row>
    <row r="2298" spans="10:10" x14ac:dyDescent="0.2">
      <c r="J2298" s="76"/>
    </row>
    <row r="2299" spans="10:10" x14ac:dyDescent="0.2">
      <c r="J2299" s="76"/>
    </row>
    <row r="2300" spans="10:10" x14ac:dyDescent="0.2">
      <c r="J2300" s="76"/>
    </row>
    <row r="2301" spans="10:10" x14ac:dyDescent="0.2">
      <c r="J2301" s="76"/>
    </row>
    <row r="2302" spans="10:10" x14ac:dyDescent="0.2">
      <c r="J2302" s="76"/>
    </row>
    <row r="2303" spans="10:10" x14ac:dyDescent="0.2">
      <c r="J2303" s="76"/>
    </row>
    <row r="2304" spans="10:10" x14ac:dyDescent="0.2">
      <c r="J2304" s="76"/>
    </row>
    <row r="2305" spans="10:10" x14ac:dyDescent="0.2">
      <c r="J2305" s="76"/>
    </row>
    <row r="2306" spans="10:10" x14ac:dyDescent="0.2">
      <c r="J2306" s="76"/>
    </row>
    <row r="2307" spans="10:10" x14ac:dyDescent="0.2">
      <c r="J2307" s="76"/>
    </row>
    <row r="2308" spans="10:10" x14ac:dyDescent="0.2">
      <c r="J2308" s="76"/>
    </row>
    <row r="2309" spans="10:10" x14ac:dyDescent="0.2">
      <c r="J2309" s="76"/>
    </row>
    <row r="2310" spans="10:10" x14ac:dyDescent="0.2">
      <c r="J2310" s="76"/>
    </row>
    <row r="2311" spans="10:10" x14ac:dyDescent="0.2">
      <c r="J2311" s="76"/>
    </row>
    <row r="2312" spans="10:10" x14ac:dyDescent="0.2">
      <c r="J2312" s="76"/>
    </row>
    <row r="2313" spans="10:10" x14ac:dyDescent="0.2">
      <c r="J2313" s="76"/>
    </row>
    <row r="2314" spans="10:10" x14ac:dyDescent="0.2">
      <c r="J2314" s="76"/>
    </row>
    <row r="2315" spans="10:10" x14ac:dyDescent="0.2">
      <c r="J2315" s="76"/>
    </row>
    <row r="2316" spans="10:10" x14ac:dyDescent="0.2">
      <c r="J2316" s="76"/>
    </row>
    <row r="2317" spans="10:10" x14ac:dyDescent="0.2">
      <c r="J2317" s="76"/>
    </row>
    <row r="2318" spans="10:10" x14ac:dyDescent="0.2">
      <c r="J2318" s="76"/>
    </row>
    <row r="2319" spans="10:10" x14ac:dyDescent="0.2">
      <c r="J2319" s="76"/>
    </row>
    <row r="2320" spans="10:10" x14ac:dyDescent="0.2">
      <c r="J2320" s="76"/>
    </row>
    <row r="2321" spans="10:10" x14ac:dyDescent="0.2">
      <c r="J2321" s="76"/>
    </row>
    <row r="2322" spans="10:10" x14ac:dyDescent="0.2">
      <c r="J2322" s="76"/>
    </row>
    <row r="2323" spans="10:10" x14ac:dyDescent="0.2">
      <c r="J2323" s="76"/>
    </row>
    <row r="2324" spans="10:10" x14ac:dyDescent="0.2">
      <c r="J2324" s="76"/>
    </row>
    <row r="2325" spans="10:10" x14ac:dyDescent="0.2">
      <c r="J2325" s="76"/>
    </row>
    <row r="2326" spans="10:10" x14ac:dyDescent="0.2">
      <c r="J2326" s="76"/>
    </row>
    <row r="2327" spans="10:10" x14ac:dyDescent="0.2">
      <c r="J2327" s="76"/>
    </row>
    <row r="2328" spans="10:10" x14ac:dyDescent="0.2">
      <c r="J2328" s="76"/>
    </row>
    <row r="2329" spans="10:10" x14ac:dyDescent="0.2">
      <c r="J2329" s="76"/>
    </row>
    <row r="2330" spans="10:10" x14ac:dyDescent="0.2">
      <c r="J2330" s="76"/>
    </row>
    <row r="2331" spans="10:10" x14ac:dyDescent="0.2">
      <c r="J2331" s="76"/>
    </row>
    <row r="2332" spans="10:10" x14ac:dyDescent="0.2">
      <c r="J2332" s="76"/>
    </row>
    <row r="2333" spans="10:10" x14ac:dyDescent="0.2">
      <c r="J2333" s="76"/>
    </row>
    <row r="2334" spans="10:10" x14ac:dyDescent="0.2">
      <c r="J2334" s="76"/>
    </row>
    <row r="2335" spans="10:10" x14ac:dyDescent="0.2">
      <c r="J2335" s="76"/>
    </row>
    <row r="2336" spans="10:10" x14ac:dyDescent="0.2">
      <c r="J2336" s="76"/>
    </row>
    <row r="2337" spans="10:10" x14ac:dyDescent="0.2">
      <c r="J2337" s="76"/>
    </row>
    <row r="2338" spans="10:10" x14ac:dyDescent="0.2">
      <c r="J2338" s="76"/>
    </row>
    <row r="2339" spans="10:10" x14ac:dyDescent="0.2">
      <c r="J2339" s="76"/>
    </row>
    <row r="2340" spans="10:10" x14ac:dyDescent="0.2">
      <c r="J2340" s="76"/>
    </row>
    <row r="2341" spans="10:10" x14ac:dyDescent="0.2">
      <c r="J2341" s="76"/>
    </row>
    <row r="2342" spans="10:10" x14ac:dyDescent="0.2">
      <c r="J2342" s="76"/>
    </row>
    <row r="2343" spans="10:10" x14ac:dyDescent="0.2">
      <c r="J2343" s="76"/>
    </row>
    <row r="2344" spans="10:10" x14ac:dyDescent="0.2">
      <c r="J2344" s="76"/>
    </row>
    <row r="2345" spans="10:10" x14ac:dyDescent="0.2">
      <c r="J2345" s="76"/>
    </row>
    <row r="2346" spans="10:10" x14ac:dyDescent="0.2">
      <c r="J2346" s="76"/>
    </row>
    <row r="2347" spans="10:10" x14ac:dyDescent="0.2">
      <c r="J2347" s="76"/>
    </row>
    <row r="2348" spans="10:10" x14ac:dyDescent="0.2">
      <c r="J2348" s="76"/>
    </row>
    <row r="2349" spans="10:10" x14ac:dyDescent="0.2">
      <c r="J2349" s="76"/>
    </row>
    <row r="2350" spans="10:10" x14ac:dyDescent="0.2">
      <c r="J2350" s="76"/>
    </row>
    <row r="2351" spans="10:10" x14ac:dyDescent="0.2">
      <c r="J2351" s="76"/>
    </row>
    <row r="2352" spans="10:10" x14ac:dyDescent="0.2">
      <c r="J2352" s="76"/>
    </row>
    <row r="2353" spans="10:10" x14ac:dyDescent="0.2">
      <c r="J2353" s="76"/>
    </row>
    <row r="2354" spans="10:10" x14ac:dyDescent="0.2">
      <c r="J2354" s="76"/>
    </row>
    <row r="2355" spans="10:10" x14ac:dyDescent="0.2">
      <c r="J2355" s="76"/>
    </row>
    <row r="2356" spans="10:10" x14ac:dyDescent="0.2">
      <c r="J2356" s="76"/>
    </row>
    <row r="2357" spans="10:10" x14ac:dyDescent="0.2">
      <c r="J2357" s="76"/>
    </row>
    <row r="2358" spans="10:10" x14ac:dyDescent="0.2">
      <c r="J2358" s="76"/>
    </row>
    <row r="2359" spans="10:10" x14ac:dyDescent="0.2">
      <c r="J2359" s="76"/>
    </row>
    <row r="2360" spans="10:10" x14ac:dyDescent="0.2">
      <c r="J2360" s="76"/>
    </row>
    <row r="2361" spans="10:10" x14ac:dyDescent="0.2">
      <c r="J2361" s="76"/>
    </row>
    <row r="2362" spans="10:10" x14ac:dyDescent="0.2">
      <c r="J2362" s="76"/>
    </row>
    <row r="2363" spans="10:10" x14ac:dyDescent="0.2">
      <c r="J2363" s="76"/>
    </row>
    <row r="2364" spans="10:10" x14ac:dyDescent="0.2">
      <c r="J2364" s="76"/>
    </row>
    <row r="2365" spans="10:10" x14ac:dyDescent="0.2">
      <c r="J2365" s="76"/>
    </row>
    <row r="2366" spans="10:10" x14ac:dyDescent="0.2">
      <c r="J2366" s="76"/>
    </row>
    <row r="2367" spans="10:10" x14ac:dyDescent="0.2">
      <c r="J2367" s="76"/>
    </row>
    <row r="2368" spans="10:10" x14ac:dyDescent="0.2">
      <c r="J2368" s="76"/>
    </row>
    <row r="2369" spans="10:10" x14ac:dyDescent="0.2">
      <c r="J2369" s="76"/>
    </row>
    <row r="2370" spans="10:10" x14ac:dyDescent="0.2">
      <c r="J2370" s="76"/>
    </row>
    <row r="2371" spans="10:10" x14ac:dyDescent="0.2">
      <c r="J2371" s="76"/>
    </row>
    <row r="2372" spans="10:10" x14ac:dyDescent="0.2">
      <c r="J2372" s="76"/>
    </row>
    <row r="2373" spans="10:10" x14ac:dyDescent="0.2">
      <c r="J2373" s="76"/>
    </row>
    <row r="2374" spans="10:10" x14ac:dyDescent="0.2">
      <c r="J2374" s="76"/>
    </row>
    <row r="2375" spans="10:10" x14ac:dyDescent="0.2">
      <c r="J2375" s="76"/>
    </row>
    <row r="2376" spans="10:10" x14ac:dyDescent="0.2">
      <c r="J2376" s="76"/>
    </row>
    <row r="2377" spans="10:10" x14ac:dyDescent="0.2">
      <c r="J2377" s="76"/>
    </row>
    <row r="2378" spans="10:10" x14ac:dyDescent="0.2">
      <c r="J2378" s="76"/>
    </row>
    <row r="2379" spans="10:10" x14ac:dyDescent="0.2">
      <c r="J2379" s="76"/>
    </row>
    <row r="2380" spans="10:10" x14ac:dyDescent="0.2">
      <c r="J2380" s="76"/>
    </row>
    <row r="2381" spans="10:10" x14ac:dyDescent="0.2">
      <c r="J2381" s="76"/>
    </row>
    <row r="2382" spans="10:10" x14ac:dyDescent="0.2">
      <c r="J2382" s="76"/>
    </row>
    <row r="2383" spans="10:10" x14ac:dyDescent="0.2">
      <c r="J2383" s="76"/>
    </row>
    <row r="2384" spans="10:10" x14ac:dyDescent="0.2">
      <c r="J2384" s="76"/>
    </row>
    <row r="2385" spans="10:10" x14ac:dyDescent="0.2">
      <c r="J2385" s="76"/>
    </row>
    <row r="2386" spans="10:10" x14ac:dyDescent="0.2">
      <c r="J2386" s="76"/>
    </row>
    <row r="2387" spans="10:10" x14ac:dyDescent="0.2">
      <c r="J2387" s="76"/>
    </row>
    <row r="2388" spans="10:10" x14ac:dyDescent="0.2">
      <c r="J2388" s="76"/>
    </row>
    <row r="2389" spans="10:10" x14ac:dyDescent="0.2">
      <c r="J2389" s="76"/>
    </row>
    <row r="2390" spans="10:10" x14ac:dyDescent="0.2">
      <c r="J2390" s="76"/>
    </row>
    <row r="2391" spans="10:10" x14ac:dyDescent="0.2">
      <c r="J2391" s="76"/>
    </row>
    <row r="2392" spans="10:10" x14ac:dyDescent="0.2">
      <c r="J2392" s="76"/>
    </row>
    <row r="2393" spans="10:10" x14ac:dyDescent="0.2">
      <c r="J2393" s="76"/>
    </row>
    <row r="2394" spans="10:10" x14ac:dyDescent="0.2">
      <c r="J2394" s="76"/>
    </row>
    <row r="2395" spans="10:10" x14ac:dyDescent="0.2">
      <c r="J2395" s="76"/>
    </row>
    <row r="2396" spans="10:10" x14ac:dyDescent="0.2">
      <c r="J2396" s="76"/>
    </row>
    <row r="2397" spans="10:10" x14ac:dyDescent="0.2">
      <c r="J2397" s="76"/>
    </row>
    <row r="2398" spans="10:10" x14ac:dyDescent="0.2">
      <c r="J2398" s="76"/>
    </row>
    <row r="2399" spans="10:10" x14ac:dyDescent="0.2">
      <c r="J2399" s="76"/>
    </row>
    <row r="2400" spans="10:10" x14ac:dyDescent="0.2">
      <c r="J2400" s="76"/>
    </row>
    <row r="2401" spans="10:10" x14ac:dyDescent="0.2">
      <c r="J2401" s="76"/>
    </row>
    <row r="2402" spans="10:10" x14ac:dyDescent="0.2">
      <c r="J2402" s="76"/>
    </row>
    <row r="2403" spans="10:10" x14ac:dyDescent="0.2">
      <c r="J2403" s="76"/>
    </row>
    <row r="2404" spans="10:10" x14ac:dyDescent="0.2">
      <c r="J2404" s="76"/>
    </row>
    <row r="2405" spans="10:10" x14ac:dyDescent="0.2">
      <c r="J2405" s="76"/>
    </row>
    <row r="2406" spans="10:10" x14ac:dyDescent="0.2">
      <c r="J2406" s="76"/>
    </row>
    <row r="2407" spans="10:10" x14ac:dyDescent="0.2">
      <c r="J2407" s="76"/>
    </row>
    <row r="2408" spans="10:10" x14ac:dyDescent="0.2">
      <c r="J2408" s="76"/>
    </row>
    <row r="2409" spans="10:10" x14ac:dyDescent="0.2">
      <c r="J2409" s="76"/>
    </row>
    <row r="2410" spans="10:10" x14ac:dyDescent="0.2">
      <c r="J2410" s="76"/>
    </row>
    <row r="2411" spans="10:10" x14ac:dyDescent="0.2">
      <c r="J2411" s="76"/>
    </row>
    <row r="2412" spans="10:10" x14ac:dyDescent="0.2">
      <c r="J2412" s="76"/>
    </row>
    <row r="2413" spans="10:10" x14ac:dyDescent="0.2">
      <c r="J2413" s="76"/>
    </row>
    <row r="2414" spans="10:10" x14ac:dyDescent="0.2">
      <c r="J2414" s="76"/>
    </row>
    <row r="2415" spans="10:10" x14ac:dyDescent="0.2">
      <c r="J2415" s="76"/>
    </row>
    <row r="2416" spans="10:10" x14ac:dyDescent="0.2">
      <c r="J2416" s="76"/>
    </row>
    <row r="2417" spans="10:10" x14ac:dyDescent="0.2">
      <c r="J2417" s="76"/>
    </row>
    <row r="2418" spans="10:10" x14ac:dyDescent="0.2">
      <c r="J2418" s="76"/>
    </row>
    <row r="2419" spans="10:10" x14ac:dyDescent="0.2">
      <c r="J2419" s="76"/>
    </row>
    <row r="2420" spans="10:10" x14ac:dyDescent="0.2">
      <c r="J2420" s="76"/>
    </row>
    <row r="2421" spans="10:10" x14ac:dyDescent="0.2">
      <c r="J2421" s="76"/>
    </row>
    <row r="2422" spans="10:10" x14ac:dyDescent="0.2">
      <c r="J2422" s="76"/>
    </row>
    <row r="2423" spans="10:10" x14ac:dyDescent="0.2">
      <c r="J2423" s="76"/>
    </row>
    <row r="2424" spans="10:10" x14ac:dyDescent="0.2">
      <c r="J2424" s="76"/>
    </row>
    <row r="2425" spans="10:10" x14ac:dyDescent="0.2">
      <c r="J2425" s="76"/>
    </row>
    <row r="2426" spans="10:10" x14ac:dyDescent="0.2">
      <c r="J2426" s="76"/>
    </row>
    <row r="2427" spans="10:10" x14ac:dyDescent="0.2">
      <c r="J2427" s="76"/>
    </row>
    <row r="2428" spans="10:10" x14ac:dyDescent="0.2">
      <c r="J2428" s="76"/>
    </row>
    <row r="2429" spans="10:10" x14ac:dyDescent="0.2">
      <c r="J2429" s="76"/>
    </row>
    <row r="2430" spans="10:10" x14ac:dyDescent="0.2">
      <c r="J2430" s="76"/>
    </row>
    <row r="2431" spans="10:10" x14ac:dyDescent="0.2">
      <c r="J2431" s="76"/>
    </row>
    <row r="2432" spans="10:10" x14ac:dyDescent="0.2">
      <c r="J2432" s="76"/>
    </row>
    <row r="2433" spans="10:10" x14ac:dyDescent="0.2">
      <c r="J2433" s="76"/>
    </row>
    <row r="2434" spans="10:10" x14ac:dyDescent="0.2">
      <c r="J2434" s="76"/>
    </row>
    <row r="2435" spans="10:10" x14ac:dyDescent="0.2">
      <c r="J2435" s="76"/>
    </row>
    <row r="2436" spans="10:10" x14ac:dyDescent="0.2">
      <c r="J2436" s="76"/>
    </row>
    <row r="2437" spans="10:10" x14ac:dyDescent="0.2">
      <c r="J2437" s="76"/>
    </row>
    <row r="2438" spans="10:10" x14ac:dyDescent="0.2">
      <c r="J2438" s="76"/>
    </row>
    <row r="2439" spans="10:10" x14ac:dyDescent="0.2">
      <c r="J2439" s="76"/>
    </row>
    <row r="2440" spans="10:10" x14ac:dyDescent="0.2">
      <c r="J2440" s="76"/>
    </row>
    <row r="2441" spans="10:10" x14ac:dyDescent="0.2">
      <c r="J2441" s="76"/>
    </row>
    <row r="2442" spans="10:10" x14ac:dyDescent="0.2">
      <c r="J2442" s="76"/>
    </row>
    <row r="2443" spans="10:10" x14ac:dyDescent="0.2">
      <c r="J2443" s="76"/>
    </row>
    <row r="2444" spans="10:10" x14ac:dyDescent="0.2">
      <c r="J2444" s="76"/>
    </row>
    <row r="2445" spans="10:10" x14ac:dyDescent="0.2">
      <c r="J2445" s="76"/>
    </row>
    <row r="2446" spans="10:10" x14ac:dyDescent="0.2">
      <c r="J2446" s="76"/>
    </row>
    <row r="2447" spans="10:10" x14ac:dyDescent="0.2">
      <c r="J2447" s="76"/>
    </row>
    <row r="2448" spans="10:10" x14ac:dyDescent="0.2">
      <c r="J2448" s="76"/>
    </row>
    <row r="2449" spans="10:10" x14ac:dyDescent="0.2">
      <c r="J2449" s="76"/>
    </row>
    <row r="2450" spans="10:10" x14ac:dyDescent="0.2">
      <c r="J2450" s="76"/>
    </row>
    <row r="2451" spans="10:10" x14ac:dyDescent="0.2">
      <c r="J2451" s="76"/>
    </row>
    <row r="2452" spans="10:10" x14ac:dyDescent="0.2">
      <c r="J2452" s="76"/>
    </row>
    <row r="2453" spans="10:10" x14ac:dyDescent="0.2">
      <c r="J2453" s="76"/>
    </row>
    <row r="2454" spans="10:10" x14ac:dyDescent="0.2">
      <c r="J2454" s="76"/>
    </row>
    <row r="2455" spans="10:10" x14ac:dyDescent="0.2">
      <c r="J2455" s="76"/>
    </row>
    <row r="2456" spans="10:10" x14ac:dyDescent="0.2">
      <c r="J2456" s="76"/>
    </row>
    <row r="2457" spans="10:10" x14ac:dyDescent="0.2">
      <c r="J2457" s="76"/>
    </row>
    <row r="2458" spans="10:10" x14ac:dyDescent="0.2">
      <c r="J2458" s="76"/>
    </row>
    <row r="2459" spans="10:10" x14ac:dyDescent="0.2">
      <c r="J2459" s="76"/>
    </row>
    <row r="2460" spans="10:10" x14ac:dyDescent="0.2">
      <c r="J2460" s="76"/>
    </row>
    <row r="2461" spans="10:10" x14ac:dyDescent="0.2">
      <c r="J2461" s="76"/>
    </row>
    <row r="2462" spans="10:10" x14ac:dyDescent="0.2">
      <c r="J2462" s="76"/>
    </row>
    <row r="2463" spans="10:10" x14ac:dyDescent="0.2">
      <c r="J2463" s="76"/>
    </row>
    <row r="2464" spans="10:10" x14ac:dyDescent="0.2">
      <c r="J2464" s="76"/>
    </row>
    <row r="2465" spans="10:10" x14ac:dyDescent="0.2">
      <c r="J2465" s="76"/>
    </row>
    <row r="2466" spans="10:10" x14ac:dyDescent="0.2">
      <c r="J2466" s="76"/>
    </row>
    <row r="2467" spans="10:10" x14ac:dyDescent="0.2">
      <c r="J2467" s="76"/>
    </row>
    <row r="2468" spans="10:10" x14ac:dyDescent="0.2">
      <c r="J2468" s="76"/>
    </row>
    <row r="2469" spans="10:10" x14ac:dyDescent="0.2">
      <c r="J2469" s="76"/>
    </row>
    <row r="2470" spans="10:10" x14ac:dyDescent="0.2">
      <c r="J2470" s="76"/>
    </row>
    <row r="2471" spans="10:10" x14ac:dyDescent="0.2">
      <c r="J2471" s="76"/>
    </row>
    <row r="2472" spans="10:10" x14ac:dyDescent="0.2">
      <c r="J2472" s="76"/>
    </row>
    <row r="2473" spans="10:10" x14ac:dyDescent="0.2">
      <c r="J2473" s="76"/>
    </row>
    <row r="2474" spans="10:10" x14ac:dyDescent="0.2">
      <c r="J2474" s="76"/>
    </row>
    <row r="2475" spans="10:10" x14ac:dyDescent="0.2">
      <c r="J2475" s="76"/>
    </row>
    <row r="2476" spans="10:10" x14ac:dyDescent="0.2">
      <c r="J2476" s="76"/>
    </row>
    <row r="2477" spans="10:10" x14ac:dyDescent="0.2">
      <c r="J2477" s="76"/>
    </row>
    <row r="2478" spans="10:10" x14ac:dyDescent="0.2">
      <c r="J2478" s="76"/>
    </row>
    <row r="2479" spans="10:10" x14ac:dyDescent="0.2">
      <c r="J2479" s="76"/>
    </row>
    <row r="2480" spans="10:10" x14ac:dyDescent="0.2">
      <c r="J2480" s="76"/>
    </row>
    <row r="2481" spans="10:10" x14ac:dyDescent="0.2">
      <c r="J2481" s="76"/>
    </row>
    <row r="2482" spans="10:10" x14ac:dyDescent="0.2">
      <c r="J2482" s="76"/>
    </row>
    <row r="2483" spans="10:10" x14ac:dyDescent="0.2">
      <c r="J2483" s="76"/>
    </row>
    <row r="2484" spans="10:10" x14ac:dyDescent="0.2">
      <c r="J2484" s="76"/>
    </row>
    <row r="2485" spans="10:10" x14ac:dyDescent="0.2">
      <c r="J2485" s="76"/>
    </row>
    <row r="2486" spans="10:10" x14ac:dyDescent="0.2">
      <c r="J2486" s="76"/>
    </row>
    <row r="2487" spans="10:10" x14ac:dyDescent="0.2">
      <c r="J2487" s="76"/>
    </row>
    <row r="2488" spans="10:10" x14ac:dyDescent="0.2">
      <c r="J2488" s="76"/>
    </row>
    <row r="2489" spans="10:10" x14ac:dyDescent="0.2">
      <c r="J2489" s="76"/>
    </row>
    <row r="2490" spans="10:10" x14ac:dyDescent="0.2">
      <c r="J2490" s="76"/>
    </row>
    <row r="2491" spans="10:10" x14ac:dyDescent="0.2">
      <c r="J2491" s="76"/>
    </row>
    <row r="2492" spans="10:10" x14ac:dyDescent="0.2">
      <c r="J2492" s="76"/>
    </row>
    <row r="2493" spans="10:10" x14ac:dyDescent="0.2">
      <c r="J2493" s="76"/>
    </row>
    <row r="2494" spans="10:10" x14ac:dyDescent="0.2">
      <c r="J2494" s="76"/>
    </row>
    <row r="2495" spans="10:10" x14ac:dyDescent="0.2">
      <c r="J2495" s="76"/>
    </row>
    <row r="2496" spans="10:10" x14ac:dyDescent="0.2">
      <c r="J2496" s="76"/>
    </row>
    <row r="2497" spans="10:10" x14ac:dyDescent="0.2">
      <c r="J2497" s="76"/>
    </row>
    <row r="2498" spans="10:10" x14ac:dyDescent="0.2">
      <c r="J2498" s="76"/>
    </row>
    <row r="2499" spans="10:10" x14ac:dyDescent="0.2">
      <c r="J2499" s="76"/>
    </row>
    <row r="2500" spans="10:10" x14ac:dyDescent="0.2">
      <c r="J2500" s="76"/>
    </row>
    <row r="2501" spans="10:10" x14ac:dyDescent="0.2">
      <c r="J2501" s="76"/>
    </row>
    <row r="2502" spans="10:10" x14ac:dyDescent="0.2">
      <c r="J2502" s="76"/>
    </row>
    <row r="2503" spans="10:10" x14ac:dyDescent="0.2">
      <c r="J2503" s="76"/>
    </row>
    <row r="2504" spans="10:10" x14ac:dyDescent="0.2">
      <c r="J2504" s="76"/>
    </row>
    <row r="2505" spans="10:10" x14ac:dyDescent="0.2">
      <c r="J2505" s="76"/>
    </row>
    <row r="2506" spans="10:10" x14ac:dyDescent="0.2">
      <c r="J2506" s="76"/>
    </row>
    <row r="2507" spans="10:10" x14ac:dyDescent="0.2">
      <c r="J2507" s="76"/>
    </row>
    <row r="2508" spans="10:10" x14ac:dyDescent="0.2">
      <c r="J2508" s="76"/>
    </row>
    <row r="2509" spans="10:10" x14ac:dyDescent="0.2">
      <c r="J2509" s="76"/>
    </row>
    <row r="2510" spans="10:10" x14ac:dyDescent="0.2">
      <c r="J2510" s="76"/>
    </row>
    <row r="2511" spans="10:10" x14ac:dyDescent="0.2">
      <c r="J2511" s="76"/>
    </row>
    <row r="2512" spans="10:10" x14ac:dyDescent="0.2">
      <c r="J2512" s="76"/>
    </row>
    <row r="2513" spans="10:10" x14ac:dyDescent="0.2">
      <c r="J2513" s="76"/>
    </row>
    <row r="2514" spans="10:10" x14ac:dyDescent="0.2">
      <c r="J2514" s="76"/>
    </row>
    <row r="2515" spans="10:10" x14ac:dyDescent="0.2">
      <c r="J2515" s="76"/>
    </row>
    <row r="2516" spans="10:10" x14ac:dyDescent="0.2">
      <c r="J2516" s="76"/>
    </row>
    <row r="2517" spans="10:10" x14ac:dyDescent="0.2">
      <c r="J2517" s="76"/>
    </row>
    <row r="2518" spans="10:10" x14ac:dyDescent="0.2">
      <c r="J2518" s="76"/>
    </row>
    <row r="2519" spans="10:10" x14ac:dyDescent="0.2">
      <c r="J2519" s="76"/>
    </row>
    <row r="2520" spans="10:10" x14ac:dyDescent="0.2">
      <c r="J2520" s="76"/>
    </row>
    <row r="2521" spans="10:10" x14ac:dyDescent="0.2">
      <c r="J2521" s="76"/>
    </row>
    <row r="2522" spans="10:10" x14ac:dyDescent="0.2">
      <c r="J2522" s="76"/>
    </row>
    <row r="2523" spans="10:10" x14ac:dyDescent="0.2">
      <c r="J2523" s="76"/>
    </row>
    <row r="2524" spans="10:10" x14ac:dyDescent="0.2">
      <c r="J2524" s="76"/>
    </row>
    <row r="2525" spans="10:10" x14ac:dyDescent="0.2">
      <c r="J2525" s="76"/>
    </row>
    <row r="2526" spans="10:10" x14ac:dyDescent="0.2">
      <c r="J2526" s="76"/>
    </row>
    <row r="2527" spans="10:10" x14ac:dyDescent="0.2">
      <c r="J2527" s="76"/>
    </row>
    <row r="2528" spans="10:10" x14ac:dyDescent="0.2">
      <c r="J2528" s="76"/>
    </row>
    <row r="2529" spans="10:10" x14ac:dyDescent="0.2">
      <c r="J2529" s="76"/>
    </row>
    <row r="2530" spans="10:10" x14ac:dyDescent="0.2">
      <c r="J2530" s="76"/>
    </row>
    <row r="2531" spans="10:10" x14ac:dyDescent="0.2">
      <c r="J2531" s="76"/>
    </row>
    <row r="2532" spans="10:10" x14ac:dyDescent="0.2">
      <c r="J2532" s="76"/>
    </row>
    <row r="2533" spans="10:10" x14ac:dyDescent="0.2">
      <c r="J2533" s="76"/>
    </row>
    <row r="2534" spans="10:10" x14ac:dyDescent="0.2">
      <c r="J2534" s="76"/>
    </row>
    <row r="2535" spans="10:10" x14ac:dyDescent="0.2">
      <c r="J2535" s="76"/>
    </row>
    <row r="2536" spans="10:10" x14ac:dyDescent="0.2">
      <c r="J2536" s="76"/>
    </row>
    <row r="2537" spans="10:10" x14ac:dyDescent="0.2">
      <c r="J2537" s="76"/>
    </row>
    <row r="2538" spans="10:10" x14ac:dyDescent="0.2">
      <c r="J2538" s="76"/>
    </row>
    <row r="2539" spans="10:10" x14ac:dyDescent="0.2">
      <c r="J2539" s="76"/>
    </row>
    <row r="2540" spans="10:10" x14ac:dyDescent="0.2">
      <c r="J2540" s="76"/>
    </row>
    <row r="2541" spans="10:10" x14ac:dyDescent="0.2">
      <c r="J2541" s="76"/>
    </row>
    <row r="2542" spans="10:10" x14ac:dyDescent="0.2">
      <c r="J2542" s="76"/>
    </row>
    <row r="2543" spans="10:10" x14ac:dyDescent="0.2">
      <c r="J2543" s="76"/>
    </row>
    <row r="2544" spans="10:10" x14ac:dyDescent="0.2">
      <c r="J2544" s="76"/>
    </row>
    <row r="2545" spans="10:10" x14ac:dyDescent="0.2">
      <c r="J2545" s="76"/>
    </row>
    <row r="2546" spans="10:10" x14ac:dyDescent="0.2">
      <c r="J2546" s="76"/>
    </row>
    <row r="2547" spans="10:10" x14ac:dyDescent="0.2">
      <c r="J2547" s="76"/>
    </row>
    <row r="2548" spans="10:10" x14ac:dyDescent="0.2">
      <c r="J2548" s="76"/>
    </row>
    <row r="2549" spans="10:10" x14ac:dyDescent="0.2">
      <c r="J2549" s="76"/>
    </row>
    <row r="2550" spans="10:10" x14ac:dyDescent="0.2">
      <c r="J2550" s="76"/>
    </row>
    <row r="2551" spans="10:10" x14ac:dyDescent="0.2">
      <c r="J2551" s="76"/>
    </row>
    <row r="2552" spans="10:10" x14ac:dyDescent="0.2">
      <c r="J2552" s="76"/>
    </row>
    <row r="2553" spans="10:10" x14ac:dyDescent="0.2">
      <c r="J2553" s="76"/>
    </row>
    <row r="2554" spans="10:10" x14ac:dyDescent="0.2">
      <c r="J2554" s="76"/>
    </row>
    <row r="2555" spans="10:10" x14ac:dyDescent="0.2">
      <c r="J2555" s="76"/>
    </row>
    <row r="2556" spans="10:10" x14ac:dyDescent="0.2">
      <c r="J2556" s="76"/>
    </row>
    <row r="2557" spans="10:10" x14ac:dyDescent="0.2">
      <c r="J2557" s="76"/>
    </row>
    <row r="2558" spans="10:10" x14ac:dyDescent="0.2">
      <c r="J2558" s="76"/>
    </row>
    <row r="2559" spans="10:10" x14ac:dyDescent="0.2">
      <c r="J2559" s="76"/>
    </row>
    <row r="2560" spans="10:10" x14ac:dyDescent="0.2">
      <c r="J2560" s="76"/>
    </row>
    <row r="2561" spans="10:10" x14ac:dyDescent="0.2">
      <c r="J2561" s="76"/>
    </row>
    <row r="2562" spans="10:10" x14ac:dyDescent="0.2">
      <c r="J2562" s="76"/>
    </row>
    <row r="2563" spans="10:10" x14ac:dyDescent="0.2">
      <c r="J2563" s="76"/>
    </row>
    <row r="2564" spans="10:10" x14ac:dyDescent="0.2">
      <c r="J2564" s="76"/>
    </row>
    <row r="2565" spans="10:10" x14ac:dyDescent="0.2">
      <c r="J2565" s="76"/>
    </row>
    <row r="2566" spans="10:10" x14ac:dyDescent="0.2">
      <c r="J2566" s="76"/>
    </row>
    <row r="2567" spans="10:10" x14ac:dyDescent="0.2">
      <c r="J2567" s="76"/>
    </row>
    <row r="2568" spans="10:10" x14ac:dyDescent="0.2">
      <c r="J2568" s="76"/>
    </row>
    <row r="2569" spans="10:10" x14ac:dyDescent="0.2">
      <c r="J2569" s="76"/>
    </row>
    <row r="2570" spans="10:10" x14ac:dyDescent="0.2">
      <c r="J2570" s="76"/>
    </row>
    <row r="2571" spans="10:10" x14ac:dyDescent="0.2">
      <c r="J2571" s="76"/>
    </row>
    <row r="2572" spans="10:10" x14ac:dyDescent="0.2">
      <c r="J2572" s="76"/>
    </row>
    <row r="2573" spans="10:10" x14ac:dyDescent="0.2">
      <c r="J2573" s="76"/>
    </row>
    <row r="2574" spans="10:10" x14ac:dyDescent="0.2">
      <c r="J2574" s="76"/>
    </row>
    <row r="2575" spans="10:10" x14ac:dyDescent="0.2">
      <c r="J2575" s="76"/>
    </row>
    <row r="2576" spans="10:10" x14ac:dyDescent="0.2">
      <c r="J2576" s="76"/>
    </row>
    <row r="2577" spans="10:10" x14ac:dyDescent="0.2">
      <c r="J2577" s="76"/>
    </row>
    <row r="2578" spans="10:10" x14ac:dyDescent="0.2">
      <c r="J2578" s="76"/>
    </row>
    <row r="2579" spans="10:10" x14ac:dyDescent="0.2">
      <c r="J2579" s="76"/>
    </row>
    <row r="2580" spans="10:10" x14ac:dyDescent="0.2">
      <c r="J2580" s="76"/>
    </row>
    <row r="2581" spans="10:10" x14ac:dyDescent="0.2">
      <c r="J2581" s="76"/>
    </row>
    <row r="2582" spans="10:10" x14ac:dyDescent="0.2">
      <c r="J2582" s="76"/>
    </row>
    <row r="2583" spans="10:10" x14ac:dyDescent="0.2">
      <c r="J2583" s="76"/>
    </row>
    <row r="2584" spans="10:10" x14ac:dyDescent="0.2">
      <c r="J2584" s="76"/>
    </row>
    <row r="2585" spans="10:10" x14ac:dyDescent="0.2">
      <c r="J2585" s="76"/>
    </row>
    <row r="2586" spans="10:10" x14ac:dyDescent="0.2">
      <c r="J2586" s="76"/>
    </row>
    <row r="2587" spans="10:10" x14ac:dyDescent="0.2">
      <c r="J2587" s="76"/>
    </row>
    <row r="2588" spans="10:10" x14ac:dyDescent="0.2">
      <c r="J2588" s="76"/>
    </row>
    <row r="2589" spans="10:10" x14ac:dyDescent="0.2">
      <c r="J2589" s="76"/>
    </row>
    <row r="2590" spans="10:10" x14ac:dyDescent="0.2">
      <c r="J2590" s="76"/>
    </row>
    <row r="2591" spans="10:10" x14ac:dyDescent="0.2">
      <c r="J2591" s="76"/>
    </row>
    <row r="2592" spans="10:10" x14ac:dyDescent="0.2">
      <c r="J2592" s="76"/>
    </row>
    <row r="2593" spans="10:10" x14ac:dyDescent="0.2">
      <c r="J2593" s="76"/>
    </row>
    <row r="2594" spans="10:10" x14ac:dyDescent="0.2">
      <c r="J2594" s="76"/>
    </row>
    <row r="2595" spans="10:10" x14ac:dyDescent="0.2">
      <c r="J2595" s="76"/>
    </row>
    <row r="2596" spans="10:10" x14ac:dyDescent="0.2">
      <c r="J2596" s="76"/>
    </row>
    <row r="2597" spans="10:10" x14ac:dyDescent="0.2">
      <c r="J2597" s="76"/>
    </row>
    <row r="2598" spans="10:10" x14ac:dyDescent="0.2">
      <c r="J2598" s="76"/>
    </row>
    <row r="2599" spans="10:10" x14ac:dyDescent="0.2">
      <c r="J2599" s="76"/>
    </row>
    <row r="2600" spans="10:10" x14ac:dyDescent="0.2">
      <c r="J2600" s="76"/>
    </row>
    <row r="2601" spans="10:10" x14ac:dyDescent="0.2">
      <c r="J2601" s="76"/>
    </row>
    <row r="2602" spans="10:10" x14ac:dyDescent="0.2">
      <c r="J2602" s="76"/>
    </row>
    <row r="2603" spans="10:10" x14ac:dyDescent="0.2">
      <c r="J2603" s="76"/>
    </row>
    <row r="2604" spans="10:10" x14ac:dyDescent="0.2">
      <c r="J2604" s="76"/>
    </row>
    <row r="2605" spans="10:10" x14ac:dyDescent="0.2">
      <c r="J2605" s="76"/>
    </row>
    <row r="2606" spans="10:10" x14ac:dyDescent="0.2">
      <c r="J2606" s="76"/>
    </row>
    <row r="2607" spans="10:10" x14ac:dyDescent="0.2">
      <c r="J2607" s="76"/>
    </row>
    <row r="2608" spans="10:10" x14ac:dyDescent="0.2">
      <c r="J2608" s="76"/>
    </row>
    <row r="2609" spans="10:10" x14ac:dyDescent="0.2">
      <c r="J2609" s="76"/>
    </row>
    <row r="2610" spans="10:10" x14ac:dyDescent="0.2">
      <c r="J2610" s="76"/>
    </row>
    <row r="2611" spans="10:10" x14ac:dyDescent="0.2">
      <c r="J2611" s="76"/>
    </row>
    <row r="2612" spans="10:10" x14ac:dyDescent="0.2">
      <c r="J2612" s="76"/>
    </row>
    <row r="2613" spans="10:10" x14ac:dyDescent="0.2">
      <c r="J2613" s="76"/>
    </row>
    <row r="2614" spans="10:10" x14ac:dyDescent="0.2">
      <c r="J2614" s="76"/>
    </row>
    <row r="2615" spans="10:10" x14ac:dyDescent="0.2">
      <c r="J2615" s="76"/>
    </row>
    <row r="2616" spans="10:10" x14ac:dyDescent="0.2">
      <c r="J2616" s="76"/>
    </row>
    <row r="2617" spans="10:10" x14ac:dyDescent="0.2">
      <c r="J2617" s="76"/>
    </row>
    <row r="2618" spans="10:10" x14ac:dyDescent="0.2">
      <c r="J2618" s="76"/>
    </row>
    <row r="2619" spans="10:10" x14ac:dyDescent="0.2">
      <c r="J2619" s="76"/>
    </row>
    <row r="2620" spans="10:10" x14ac:dyDescent="0.2">
      <c r="J2620" s="76"/>
    </row>
    <row r="2621" spans="10:10" x14ac:dyDescent="0.2">
      <c r="J2621" s="76"/>
    </row>
    <row r="2622" spans="10:10" x14ac:dyDescent="0.2">
      <c r="J2622" s="76"/>
    </row>
    <row r="2623" spans="10:10" x14ac:dyDescent="0.2">
      <c r="J2623" s="76"/>
    </row>
    <row r="2624" spans="10:10" x14ac:dyDescent="0.2">
      <c r="J2624" s="76"/>
    </row>
    <row r="2625" spans="10:10" x14ac:dyDescent="0.2">
      <c r="J2625" s="76"/>
    </row>
    <row r="2626" spans="10:10" x14ac:dyDescent="0.2">
      <c r="J2626" s="76"/>
    </row>
    <row r="2627" spans="10:10" x14ac:dyDescent="0.2">
      <c r="J2627" s="76"/>
    </row>
    <row r="2628" spans="10:10" x14ac:dyDescent="0.2">
      <c r="J2628" s="76"/>
    </row>
    <row r="2629" spans="10:10" x14ac:dyDescent="0.2">
      <c r="J2629" s="76"/>
    </row>
    <row r="2630" spans="10:10" x14ac:dyDescent="0.2">
      <c r="J2630" s="76"/>
    </row>
    <row r="2631" spans="10:10" x14ac:dyDescent="0.2">
      <c r="J2631" s="76"/>
    </row>
    <row r="2632" spans="10:10" x14ac:dyDescent="0.2">
      <c r="J2632" s="76"/>
    </row>
    <row r="2633" spans="10:10" x14ac:dyDescent="0.2">
      <c r="J2633" s="76"/>
    </row>
    <row r="2634" spans="10:10" x14ac:dyDescent="0.2">
      <c r="J2634" s="76"/>
    </row>
    <row r="2635" spans="10:10" x14ac:dyDescent="0.2">
      <c r="J2635" s="76"/>
    </row>
    <row r="2636" spans="10:10" x14ac:dyDescent="0.2">
      <c r="J2636" s="76"/>
    </row>
    <row r="2637" spans="10:10" x14ac:dyDescent="0.2">
      <c r="J2637" s="76"/>
    </row>
    <row r="2638" spans="10:10" x14ac:dyDescent="0.2">
      <c r="J2638" s="76"/>
    </row>
    <row r="2639" spans="10:10" x14ac:dyDescent="0.2">
      <c r="J2639" s="76"/>
    </row>
    <row r="2640" spans="10:10" x14ac:dyDescent="0.2">
      <c r="J2640" s="76"/>
    </row>
    <row r="2641" spans="10:10" x14ac:dyDescent="0.2">
      <c r="J2641" s="76"/>
    </row>
    <row r="2642" spans="10:10" x14ac:dyDescent="0.2">
      <c r="J2642" s="76"/>
    </row>
    <row r="2643" spans="10:10" x14ac:dyDescent="0.2">
      <c r="J2643" s="76"/>
    </row>
    <row r="2644" spans="10:10" x14ac:dyDescent="0.2">
      <c r="J2644" s="76"/>
    </row>
    <row r="2645" spans="10:10" x14ac:dyDescent="0.2">
      <c r="J2645" s="76"/>
    </row>
    <row r="2646" spans="10:10" x14ac:dyDescent="0.2">
      <c r="J2646" s="76"/>
    </row>
    <row r="2647" spans="10:10" x14ac:dyDescent="0.2">
      <c r="J2647" s="76"/>
    </row>
    <row r="2648" spans="10:10" x14ac:dyDescent="0.2">
      <c r="J2648" s="76"/>
    </row>
    <row r="2649" spans="10:10" x14ac:dyDescent="0.2">
      <c r="J2649" s="76"/>
    </row>
    <row r="2650" spans="10:10" x14ac:dyDescent="0.2">
      <c r="J2650" s="76"/>
    </row>
    <row r="2651" spans="10:10" x14ac:dyDescent="0.2">
      <c r="J2651" s="76"/>
    </row>
    <row r="2652" spans="10:10" x14ac:dyDescent="0.2">
      <c r="J2652" s="76"/>
    </row>
    <row r="2653" spans="10:10" x14ac:dyDescent="0.2">
      <c r="J2653" s="76"/>
    </row>
    <row r="2654" spans="10:10" x14ac:dyDescent="0.2">
      <c r="J2654" s="76"/>
    </row>
    <row r="2655" spans="10:10" x14ac:dyDescent="0.2">
      <c r="J2655" s="76"/>
    </row>
    <row r="2656" spans="10:10" x14ac:dyDescent="0.2">
      <c r="J2656" s="76"/>
    </row>
    <row r="2657" spans="10:10" x14ac:dyDescent="0.2">
      <c r="J2657" s="76"/>
    </row>
    <row r="2658" spans="10:10" x14ac:dyDescent="0.2">
      <c r="J2658" s="76"/>
    </row>
    <row r="2659" spans="10:10" x14ac:dyDescent="0.2">
      <c r="J2659" s="76"/>
    </row>
    <row r="2660" spans="10:10" x14ac:dyDescent="0.2">
      <c r="J2660" s="76"/>
    </row>
    <row r="2661" spans="10:10" x14ac:dyDescent="0.2">
      <c r="J2661" s="76"/>
    </row>
    <row r="2662" spans="10:10" x14ac:dyDescent="0.2">
      <c r="J2662" s="76"/>
    </row>
    <row r="2663" spans="10:10" x14ac:dyDescent="0.2">
      <c r="J2663" s="76"/>
    </row>
    <row r="2664" spans="10:10" x14ac:dyDescent="0.2">
      <c r="J2664" s="76"/>
    </row>
    <row r="2665" spans="10:10" x14ac:dyDescent="0.2">
      <c r="J2665" s="76"/>
    </row>
    <row r="2666" spans="10:10" x14ac:dyDescent="0.2">
      <c r="J2666" s="76"/>
    </row>
    <row r="2667" spans="10:10" x14ac:dyDescent="0.2">
      <c r="J2667" s="76"/>
    </row>
    <row r="2668" spans="10:10" x14ac:dyDescent="0.2">
      <c r="J2668" s="76"/>
    </row>
    <row r="2669" spans="10:10" x14ac:dyDescent="0.2">
      <c r="J2669" s="76"/>
    </row>
    <row r="2670" spans="10:10" x14ac:dyDescent="0.2">
      <c r="J2670" s="76"/>
    </row>
    <row r="2671" spans="10:10" x14ac:dyDescent="0.2">
      <c r="J2671" s="76"/>
    </row>
    <row r="2672" spans="10:10" x14ac:dyDescent="0.2">
      <c r="J2672" s="76"/>
    </row>
    <row r="2673" spans="10:10" x14ac:dyDescent="0.2">
      <c r="J2673" s="76"/>
    </row>
    <row r="2674" spans="10:10" x14ac:dyDescent="0.2">
      <c r="J2674" s="76"/>
    </row>
    <row r="2675" spans="10:10" x14ac:dyDescent="0.2">
      <c r="J2675" s="76"/>
    </row>
    <row r="2676" spans="10:10" x14ac:dyDescent="0.2">
      <c r="J2676" s="76"/>
    </row>
    <row r="2677" spans="10:10" x14ac:dyDescent="0.2">
      <c r="J2677" s="76"/>
    </row>
    <row r="2678" spans="10:10" x14ac:dyDescent="0.2">
      <c r="J2678" s="76"/>
    </row>
    <row r="2679" spans="10:10" x14ac:dyDescent="0.2">
      <c r="J2679" s="76"/>
    </row>
    <row r="2680" spans="10:10" x14ac:dyDescent="0.2">
      <c r="J2680" s="76"/>
    </row>
    <row r="2681" spans="10:10" x14ac:dyDescent="0.2">
      <c r="J2681" s="76"/>
    </row>
    <row r="2682" spans="10:10" x14ac:dyDescent="0.2">
      <c r="J2682" s="76"/>
    </row>
    <row r="2683" spans="10:10" x14ac:dyDescent="0.2">
      <c r="J2683" s="76"/>
    </row>
    <row r="2684" spans="10:10" x14ac:dyDescent="0.2">
      <c r="J2684" s="76"/>
    </row>
    <row r="2685" spans="10:10" x14ac:dyDescent="0.2">
      <c r="J2685" s="76"/>
    </row>
    <row r="2686" spans="10:10" x14ac:dyDescent="0.2">
      <c r="J2686" s="76"/>
    </row>
    <row r="2687" spans="10:10" x14ac:dyDescent="0.2">
      <c r="J2687" s="76"/>
    </row>
    <row r="2688" spans="10:10" x14ac:dyDescent="0.2">
      <c r="J2688" s="76"/>
    </row>
    <row r="2689" spans="10:10" x14ac:dyDescent="0.2">
      <c r="J2689" s="76"/>
    </row>
    <row r="2690" spans="10:10" x14ac:dyDescent="0.2">
      <c r="J2690" s="76"/>
    </row>
    <row r="2691" spans="10:10" x14ac:dyDescent="0.2">
      <c r="J2691" s="76"/>
    </row>
    <row r="2692" spans="10:10" x14ac:dyDescent="0.2">
      <c r="J2692" s="76"/>
    </row>
    <row r="2693" spans="10:10" x14ac:dyDescent="0.2">
      <c r="J2693" s="76"/>
    </row>
    <row r="2694" spans="10:10" x14ac:dyDescent="0.2">
      <c r="J2694" s="76"/>
    </row>
    <row r="2695" spans="10:10" x14ac:dyDescent="0.2">
      <c r="J2695" s="76"/>
    </row>
    <row r="2696" spans="10:10" x14ac:dyDescent="0.2">
      <c r="J2696" s="76"/>
    </row>
    <row r="2697" spans="10:10" x14ac:dyDescent="0.2">
      <c r="J2697" s="76"/>
    </row>
    <row r="2698" spans="10:10" x14ac:dyDescent="0.2">
      <c r="J2698" s="76"/>
    </row>
    <row r="2699" spans="10:10" x14ac:dyDescent="0.2">
      <c r="J2699" s="76"/>
    </row>
    <row r="2700" spans="10:10" x14ac:dyDescent="0.2">
      <c r="J2700" s="76"/>
    </row>
    <row r="2701" spans="10:10" x14ac:dyDescent="0.2">
      <c r="J2701" s="76"/>
    </row>
    <row r="2702" spans="10:10" x14ac:dyDescent="0.2">
      <c r="J2702" s="76"/>
    </row>
    <row r="2703" spans="10:10" x14ac:dyDescent="0.2">
      <c r="J2703" s="76"/>
    </row>
    <row r="2704" spans="10:10" x14ac:dyDescent="0.2">
      <c r="J2704" s="76"/>
    </row>
    <row r="2705" spans="10:10" x14ac:dyDescent="0.2">
      <c r="J2705" s="76"/>
    </row>
    <row r="2706" spans="10:10" x14ac:dyDescent="0.2">
      <c r="J2706" s="76"/>
    </row>
    <row r="2707" spans="10:10" x14ac:dyDescent="0.2">
      <c r="J2707" s="76"/>
    </row>
    <row r="2708" spans="10:10" x14ac:dyDescent="0.2">
      <c r="J2708" s="76"/>
    </row>
    <row r="2709" spans="10:10" x14ac:dyDescent="0.2">
      <c r="J2709" s="76"/>
    </row>
    <row r="2710" spans="10:10" x14ac:dyDescent="0.2">
      <c r="J2710" s="76"/>
    </row>
    <row r="2711" spans="10:10" x14ac:dyDescent="0.2">
      <c r="J2711" s="76"/>
    </row>
    <row r="2712" spans="10:10" x14ac:dyDescent="0.2">
      <c r="J2712" s="76"/>
    </row>
    <row r="2713" spans="10:10" x14ac:dyDescent="0.2">
      <c r="J2713" s="76"/>
    </row>
    <row r="2714" spans="10:10" x14ac:dyDescent="0.2">
      <c r="J2714" s="76"/>
    </row>
    <row r="2715" spans="10:10" x14ac:dyDescent="0.2">
      <c r="J2715" s="76"/>
    </row>
    <row r="2716" spans="10:10" x14ac:dyDescent="0.2">
      <c r="J2716" s="76"/>
    </row>
    <row r="2717" spans="10:10" x14ac:dyDescent="0.2">
      <c r="J2717" s="76"/>
    </row>
    <row r="2718" spans="10:10" x14ac:dyDescent="0.2">
      <c r="J2718" s="76"/>
    </row>
    <row r="2719" spans="10:10" x14ac:dyDescent="0.2">
      <c r="J2719" s="76"/>
    </row>
    <row r="2720" spans="10:10" x14ac:dyDescent="0.2">
      <c r="J2720" s="76"/>
    </row>
    <row r="2721" spans="10:10" x14ac:dyDescent="0.2">
      <c r="J2721" s="76"/>
    </row>
    <row r="2722" spans="10:10" x14ac:dyDescent="0.2">
      <c r="J2722" s="76"/>
    </row>
    <row r="2723" spans="10:10" x14ac:dyDescent="0.2">
      <c r="J2723" s="76"/>
    </row>
    <row r="2724" spans="10:10" x14ac:dyDescent="0.2">
      <c r="J2724" s="76"/>
    </row>
    <row r="2725" spans="10:10" x14ac:dyDescent="0.2">
      <c r="J2725" s="76"/>
    </row>
    <row r="2726" spans="10:10" x14ac:dyDescent="0.2">
      <c r="J2726" s="76"/>
    </row>
    <row r="2727" spans="10:10" x14ac:dyDescent="0.2">
      <c r="J2727" s="76"/>
    </row>
    <row r="2728" spans="10:10" x14ac:dyDescent="0.2">
      <c r="J2728" s="76"/>
    </row>
    <row r="2729" spans="10:10" x14ac:dyDescent="0.2">
      <c r="J2729" s="76"/>
    </row>
    <row r="2730" spans="10:10" x14ac:dyDescent="0.2">
      <c r="J2730" s="76"/>
    </row>
    <row r="2731" spans="10:10" x14ac:dyDescent="0.2">
      <c r="J2731" s="76"/>
    </row>
    <row r="2732" spans="10:10" x14ac:dyDescent="0.2">
      <c r="J2732" s="76"/>
    </row>
    <row r="2733" spans="10:10" x14ac:dyDescent="0.2">
      <c r="J2733" s="76"/>
    </row>
    <row r="2734" spans="10:10" x14ac:dyDescent="0.2">
      <c r="J2734" s="76"/>
    </row>
    <row r="2735" spans="10:10" x14ac:dyDescent="0.2">
      <c r="J2735" s="76"/>
    </row>
    <row r="2736" spans="10:10" x14ac:dyDescent="0.2">
      <c r="J2736" s="76"/>
    </row>
    <row r="2737" spans="10:10" x14ac:dyDescent="0.2">
      <c r="J2737" s="76"/>
    </row>
    <row r="2738" spans="10:10" x14ac:dyDescent="0.2">
      <c r="J2738" s="76"/>
    </row>
    <row r="2739" spans="10:10" x14ac:dyDescent="0.2">
      <c r="J2739" s="76"/>
    </row>
    <row r="2740" spans="10:10" x14ac:dyDescent="0.2">
      <c r="J2740" s="76"/>
    </row>
    <row r="2741" spans="10:10" x14ac:dyDescent="0.2">
      <c r="J2741" s="76"/>
    </row>
    <row r="2742" spans="10:10" x14ac:dyDescent="0.2">
      <c r="J2742" s="76"/>
    </row>
    <row r="2743" spans="10:10" x14ac:dyDescent="0.2">
      <c r="J2743" s="76"/>
    </row>
    <row r="2744" spans="10:10" x14ac:dyDescent="0.2">
      <c r="J2744" s="76"/>
    </row>
    <row r="2745" spans="10:10" x14ac:dyDescent="0.2">
      <c r="J2745" s="76"/>
    </row>
    <row r="2746" spans="10:10" x14ac:dyDescent="0.2">
      <c r="J2746" s="76"/>
    </row>
    <row r="2747" spans="10:10" x14ac:dyDescent="0.2">
      <c r="J2747" s="76"/>
    </row>
    <row r="2748" spans="10:10" x14ac:dyDescent="0.2">
      <c r="J2748" s="76"/>
    </row>
    <row r="2749" spans="10:10" x14ac:dyDescent="0.2">
      <c r="J2749" s="76"/>
    </row>
    <row r="2750" spans="10:10" x14ac:dyDescent="0.2">
      <c r="J2750" s="76"/>
    </row>
    <row r="2751" spans="10:10" x14ac:dyDescent="0.2">
      <c r="J2751" s="76"/>
    </row>
    <row r="2752" spans="10:10" x14ac:dyDescent="0.2">
      <c r="J2752" s="76"/>
    </row>
    <row r="2753" spans="10:10" x14ac:dyDescent="0.2">
      <c r="J2753" s="76"/>
    </row>
    <row r="2754" spans="10:10" x14ac:dyDescent="0.2">
      <c r="J2754" s="76"/>
    </row>
    <row r="2755" spans="10:10" x14ac:dyDescent="0.2">
      <c r="J2755" s="76"/>
    </row>
    <row r="2756" spans="10:10" x14ac:dyDescent="0.2">
      <c r="J2756" s="76"/>
    </row>
    <row r="2757" spans="10:10" x14ac:dyDescent="0.2">
      <c r="J2757" s="76"/>
    </row>
    <row r="2758" spans="10:10" x14ac:dyDescent="0.2">
      <c r="J2758" s="76"/>
    </row>
    <row r="2759" spans="10:10" x14ac:dyDescent="0.2">
      <c r="J2759" s="76"/>
    </row>
    <row r="2760" spans="10:10" x14ac:dyDescent="0.2">
      <c r="J2760" s="76"/>
    </row>
    <row r="2761" spans="10:10" x14ac:dyDescent="0.2">
      <c r="J2761" s="76"/>
    </row>
    <row r="2762" spans="10:10" x14ac:dyDescent="0.2">
      <c r="J2762" s="76"/>
    </row>
    <row r="2763" spans="10:10" x14ac:dyDescent="0.2">
      <c r="J2763" s="76"/>
    </row>
    <row r="2764" spans="10:10" x14ac:dyDescent="0.2">
      <c r="J2764" s="76"/>
    </row>
    <row r="2765" spans="10:10" x14ac:dyDescent="0.2">
      <c r="J2765" s="76"/>
    </row>
    <row r="2766" spans="10:10" x14ac:dyDescent="0.2">
      <c r="J2766" s="76"/>
    </row>
    <row r="2767" spans="10:10" x14ac:dyDescent="0.2">
      <c r="J2767" s="76"/>
    </row>
    <row r="2768" spans="10:10" x14ac:dyDescent="0.2">
      <c r="J2768" s="76"/>
    </row>
    <row r="2769" spans="10:10" x14ac:dyDescent="0.2">
      <c r="J2769" s="76"/>
    </row>
    <row r="2770" spans="10:10" x14ac:dyDescent="0.2">
      <c r="J2770" s="76"/>
    </row>
    <row r="2771" spans="10:10" x14ac:dyDescent="0.2">
      <c r="J2771" s="76"/>
    </row>
    <row r="2772" spans="10:10" x14ac:dyDescent="0.2">
      <c r="J2772" s="76"/>
    </row>
    <row r="2773" spans="10:10" x14ac:dyDescent="0.2">
      <c r="J2773" s="76"/>
    </row>
    <row r="2774" spans="10:10" x14ac:dyDescent="0.2">
      <c r="J2774" s="76"/>
    </row>
    <row r="2775" spans="10:10" x14ac:dyDescent="0.2">
      <c r="J2775" s="76"/>
    </row>
    <row r="2776" spans="10:10" x14ac:dyDescent="0.2">
      <c r="J2776" s="76"/>
    </row>
    <row r="2777" spans="10:10" x14ac:dyDescent="0.2">
      <c r="J2777" s="76"/>
    </row>
    <row r="2778" spans="10:10" x14ac:dyDescent="0.2">
      <c r="J2778" s="76"/>
    </row>
    <row r="2779" spans="10:10" x14ac:dyDescent="0.2">
      <c r="J2779" s="76"/>
    </row>
    <row r="2780" spans="10:10" x14ac:dyDescent="0.2">
      <c r="J2780" s="76"/>
    </row>
    <row r="2781" spans="10:10" x14ac:dyDescent="0.2">
      <c r="J2781" s="76"/>
    </row>
    <row r="2782" spans="10:10" x14ac:dyDescent="0.2">
      <c r="J2782" s="76"/>
    </row>
    <row r="2783" spans="10:10" x14ac:dyDescent="0.2">
      <c r="J2783" s="76"/>
    </row>
    <row r="2784" spans="10:10" x14ac:dyDescent="0.2">
      <c r="J2784" s="76"/>
    </row>
    <row r="2785" spans="10:10" x14ac:dyDescent="0.2">
      <c r="J2785" s="76"/>
    </row>
    <row r="2786" spans="10:10" x14ac:dyDescent="0.2">
      <c r="J2786" s="76"/>
    </row>
    <row r="2787" spans="10:10" x14ac:dyDescent="0.2">
      <c r="J2787" s="76"/>
    </row>
    <row r="2788" spans="10:10" x14ac:dyDescent="0.2">
      <c r="J2788" s="76"/>
    </row>
    <row r="2789" spans="10:10" x14ac:dyDescent="0.2">
      <c r="J2789" s="76"/>
    </row>
    <row r="2790" spans="10:10" x14ac:dyDescent="0.2">
      <c r="J2790" s="76"/>
    </row>
    <row r="2791" spans="10:10" x14ac:dyDescent="0.2">
      <c r="J2791" s="76"/>
    </row>
    <row r="2792" spans="10:10" x14ac:dyDescent="0.2">
      <c r="J2792" s="76"/>
    </row>
    <row r="2793" spans="10:10" x14ac:dyDescent="0.2">
      <c r="J2793" s="76"/>
    </row>
    <row r="2794" spans="10:10" x14ac:dyDescent="0.2">
      <c r="J2794" s="76"/>
    </row>
    <row r="2795" spans="10:10" x14ac:dyDescent="0.2">
      <c r="J2795" s="76"/>
    </row>
    <row r="2796" spans="10:10" x14ac:dyDescent="0.2">
      <c r="J2796" s="76"/>
    </row>
    <row r="2797" spans="10:10" x14ac:dyDescent="0.2">
      <c r="J2797" s="76"/>
    </row>
    <row r="2798" spans="10:10" x14ac:dyDescent="0.2">
      <c r="J2798" s="76"/>
    </row>
    <row r="2799" spans="10:10" x14ac:dyDescent="0.2">
      <c r="J2799" s="76"/>
    </row>
    <row r="2800" spans="10:10" x14ac:dyDescent="0.2">
      <c r="J2800" s="76"/>
    </row>
    <row r="2801" spans="10:10" x14ac:dyDescent="0.2">
      <c r="J2801" s="76"/>
    </row>
    <row r="2802" spans="10:10" x14ac:dyDescent="0.2">
      <c r="J2802" s="76"/>
    </row>
    <row r="2803" spans="10:10" x14ac:dyDescent="0.2">
      <c r="J2803" s="76"/>
    </row>
    <row r="2804" spans="10:10" x14ac:dyDescent="0.2">
      <c r="J2804" s="76"/>
    </row>
    <row r="2805" spans="10:10" x14ac:dyDescent="0.2">
      <c r="J2805" s="76"/>
    </row>
    <row r="2806" spans="10:10" x14ac:dyDescent="0.2">
      <c r="J2806" s="76"/>
    </row>
    <row r="2807" spans="10:10" x14ac:dyDescent="0.2">
      <c r="J2807" s="76"/>
    </row>
    <row r="2808" spans="10:10" x14ac:dyDescent="0.2">
      <c r="J2808" s="76"/>
    </row>
    <row r="2809" spans="10:10" x14ac:dyDescent="0.2">
      <c r="J2809" s="76"/>
    </row>
    <row r="2810" spans="10:10" x14ac:dyDescent="0.2">
      <c r="J2810" s="76"/>
    </row>
    <row r="2811" spans="10:10" x14ac:dyDescent="0.2">
      <c r="J2811" s="76"/>
    </row>
    <row r="2812" spans="10:10" x14ac:dyDescent="0.2">
      <c r="J2812" s="76"/>
    </row>
    <row r="2813" spans="10:10" x14ac:dyDescent="0.2">
      <c r="J2813" s="76"/>
    </row>
    <row r="2814" spans="10:10" x14ac:dyDescent="0.2">
      <c r="J2814" s="76"/>
    </row>
    <row r="2815" spans="10:10" x14ac:dyDescent="0.2">
      <c r="J2815" s="76"/>
    </row>
    <row r="2816" spans="10:10" x14ac:dyDescent="0.2">
      <c r="J2816" s="76"/>
    </row>
    <row r="2817" spans="10:10" x14ac:dyDescent="0.2">
      <c r="J2817" s="76"/>
    </row>
    <row r="2818" spans="10:10" x14ac:dyDescent="0.2">
      <c r="J2818" s="76"/>
    </row>
    <row r="2819" spans="10:10" x14ac:dyDescent="0.2">
      <c r="J2819" s="76"/>
    </row>
    <row r="2820" spans="10:10" x14ac:dyDescent="0.2">
      <c r="J2820" s="76"/>
    </row>
    <row r="2821" spans="10:10" x14ac:dyDescent="0.2">
      <c r="J2821" s="76"/>
    </row>
    <row r="2822" spans="10:10" x14ac:dyDescent="0.2">
      <c r="J2822" s="76"/>
    </row>
    <row r="2823" spans="10:10" x14ac:dyDescent="0.2">
      <c r="J2823" s="76"/>
    </row>
    <row r="2824" spans="10:10" x14ac:dyDescent="0.2">
      <c r="J2824" s="76"/>
    </row>
    <row r="2825" spans="10:10" x14ac:dyDescent="0.2">
      <c r="J2825" s="76"/>
    </row>
    <row r="2826" spans="10:10" x14ac:dyDescent="0.2">
      <c r="J2826" s="76"/>
    </row>
    <row r="2827" spans="10:10" x14ac:dyDescent="0.2">
      <c r="J2827" s="76"/>
    </row>
    <row r="2828" spans="10:10" x14ac:dyDescent="0.2">
      <c r="J2828" s="76"/>
    </row>
    <row r="2829" spans="10:10" x14ac:dyDescent="0.2">
      <c r="J2829" s="76"/>
    </row>
    <row r="2830" spans="10:10" x14ac:dyDescent="0.2">
      <c r="J2830" s="76"/>
    </row>
    <row r="2831" spans="10:10" x14ac:dyDescent="0.2">
      <c r="J2831" s="76"/>
    </row>
    <row r="2832" spans="10:10" x14ac:dyDescent="0.2">
      <c r="J2832" s="76"/>
    </row>
    <row r="2833" spans="10:10" x14ac:dyDescent="0.2">
      <c r="J2833" s="76"/>
    </row>
    <row r="2834" spans="10:10" x14ac:dyDescent="0.2">
      <c r="J2834" s="76"/>
    </row>
    <row r="2835" spans="10:10" x14ac:dyDescent="0.2">
      <c r="J2835" s="76"/>
    </row>
    <row r="2836" spans="10:10" x14ac:dyDescent="0.2">
      <c r="J2836" s="76"/>
    </row>
    <row r="2837" spans="10:10" x14ac:dyDescent="0.2">
      <c r="J2837" s="76"/>
    </row>
    <row r="2838" spans="10:10" x14ac:dyDescent="0.2">
      <c r="J2838" s="76"/>
    </row>
    <row r="2839" spans="10:10" x14ac:dyDescent="0.2">
      <c r="J2839" s="76"/>
    </row>
    <row r="2840" spans="10:10" x14ac:dyDescent="0.2">
      <c r="J2840" s="76"/>
    </row>
    <row r="2841" spans="10:10" x14ac:dyDescent="0.2">
      <c r="J2841" s="76"/>
    </row>
    <row r="2842" spans="10:10" x14ac:dyDescent="0.2">
      <c r="J2842" s="76"/>
    </row>
    <row r="2843" spans="10:10" x14ac:dyDescent="0.2">
      <c r="J2843" s="76"/>
    </row>
    <row r="2844" spans="10:10" x14ac:dyDescent="0.2">
      <c r="J2844" s="76"/>
    </row>
    <row r="2845" spans="10:10" x14ac:dyDescent="0.2">
      <c r="J2845" s="76"/>
    </row>
    <row r="2846" spans="10:10" x14ac:dyDescent="0.2">
      <c r="J2846" s="76"/>
    </row>
    <row r="2847" spans="10:10" x14ac:dyDescent="0.2">
      <c r="J2847" s="76"/>
    </row>
    <row r="2848" spans="10:10" x14ac:dyDescent="0.2">
      <c r="J2848" s="76"/>
    </row>
    <row r="2849" spans="10:10" x14ac:dyDescent="0.2">
      <c r="J2849" s="76"/>
    </row>
    <row r="2850" spans="10:10" x14ac:dyDescent="0.2">
      <c r="J2850" s="76"/>
    </row>
    <row r="2851" spans="10:10" x14ac:dyDescent="0.2">
      <c r="J2851" s="76"/>
    </row>
    <row r="2852" spans="10:10" x14ac:dyDescent="0.2">
      <c r="J2852" s="76"/>
    </row>
    <row r="2853" spans="10:10" x14ac:dyDescent="0.2">
      <c r="J2853" s="76"/>
    </row>
    <row r="2854" spans="10:10" x14ac:dyDescent="0.2">
      <c r="J2854" s="76"/>
    </row>
    <row r="2855" spans="10:10" x14ac:dyDescent="0.2">
      <c r="J2855" s="76"/>
    </row>
    <row r="2856" spans="10:10" x14ac:dyDescent="0.2">
      <c r="J2856" s="76"/>
    </row>
    <row r="2857" spans="10:10" x14ac:dyDescent="0.2">
      <c r="J2857" s="76"/>
    </row>
    <row r="2858" spans="10:10" x14ac:dyDescent="0.2">
      <c r="J2858" s="76"/>
    </row>
    <row r="2859" spans="10:10" x14ac:dyDescent="0.2">
      <c r="J2859" s="76"/>
    </row>
    <row r="2860" spans="10:10" x14ac:dyDescent="0.2">
      <c r="J2860" s="76"/>
    </row>
    <row r="2861" spans="10:10" x14ac:dyDescent="0.2">
      <c r="J2861" s="76"/>
    </row>
    <row r="2862" spans="10:10" x14ac:dyDescent="0.2">
      <c r="J2862" s="76"/>
    </row>
    <row r="2863" spans="10:10" x14ac:dyDescent="0.2">
      <c r="J2863" s="76"/>
    </row>
    <row r="2864" spans="10:10" x14ac:dyDescent="0.2">
      <c r="J2864" s="76"/>
    </row>
    <row r="2865" spans="10:10" x14ac:dyDescent="0.2">
      <c r="J2865" s="76"/>
    </row>
    <row r="2866" spans="10:10" x14ac:dyDescent="0.2">
      <c r="J2866" s="76"/>
    </row>
    <row r="2867" spans="10:10" x14ac:dyDescent="0.2">
      <c r="J2867" s="76"/>
    </row>
    <row r="2868" spans="10:10" x14ac:dyDescent="0.2">
      <c r="J2868" s="76"/>
    </row>
    <row r="2869" spans="10:10" x14ac:dyDescent="0.2">
      <c r="J2869" s="76"/>
    </row>
    <row r="2870" spans="10:10" x14ac:dyDescent="0.2">
      <c r="J2870" s="76"/>
    </row>
    <row r="2871" spans="10:10" x14ac:dyDescent="0.2">
      <c r="J2871" s="76"/>
    </row>
    <row r="2872" spans="10:10" x14ac:dyDescent="0.2">
      <c r="J2872" s="76"/>
    </row>
    <row r="2873" spans="10:10" x14ac:dyDescent="0.2">
      <c r="J2873" s="76"/>
    </row>
    <row r="2874" spans="10:10" x14ac:dyDescent="0.2">
      <c r="J2874" s="76"/>
    </row>
    <row r="2875" spans="10:10" x14ac:dyDescent="0.2">
      <c r="J2875" s="76"/>
    </row>
    <row r="2876" spans="10:10" x14ac:dyDescent="0.2">
      <c r="J2876" s="76"/>
    </row>
    <row r="2877" spans="10:10" x14ac:dyDescent="0.2">
      <c r="J2877" s="76"/>
    </row>
    <row r="2878" spans="10:10" x14ac:dyDescent="0.2">
      <c r="J2878" s="76"/>
    </row>
    <row r="2879" spans="10:10" x14ac:dyDescent="0.2">
      <c r="J2879" s="76"/>
    </row>
    <row r="2880" spans="10:10" x14ac:dyDescent="0.2">
      <c r="J2880" s="76"/>
    </row>
    <row r="2881" spans="10:10" x14ac:dyDescent="0.2">
      <c r="J2881" s="76"/>
    </row>
    <row r="2882" spans="10:10" x14ac:dyDescent="0.2">
      <c r="J2882" s="76"/>
    </row>
    <row r="2883" spans="10:10" x14ac:dyDescent="0.2">
      <c r="J2883" s="76"/>
    </row>
    <row r="2884" spans="10:10" x14ac:dyDescent="0.2">
      <c r="J2884" s="76"/>
    </row>
    <row r="2885" spans="10:10" x14ac:dyDescent="0.2">
      <c r="J2885" s="76"/>
    </row>
    <row r="2886" spans="10:10" x14ac:dyDescent="0.2">
      <c r="J2886" s="76"/>
    </row>
    <row r="2887" spans="10:10" x14ac:dyDescent="0.2">
      <c r="J2887" s="76"/>
    </row>
    <row r="2888" spans="10:10" x14ac:dyDescent="0.2">
      <c r="J2888" s="76"/>
    </row>
    <row r="2889" spans="10:10" x14ac:dyDescent="0.2">
      <c r="J2889" s="76"/>
    </row>
    <row r="2890" spans="10:10" x14ac:dyDescent="0.2">
      <c r="J2890" s="76"/>
    </row>
    <row r="2891" spans="10:10" x14ac:dyDescent="0.2">
      <c r="J2891" s="76"/>
    </row>
    <row r="2892" spans="10:10" x14ac:dyDescent="0.2">
      <c r="J2892" s="76"/>
    </row>
    <row r="2893" spans="10:10" x14ac:dyDescent="0.2">
      <c r="J2893" s="76"/>
    </row>
    <row r="2894" spans="10:10" x14ac:dyDescent="0.2">
      <c r="J2894" s="76"/>
    </row>
    <row r="2895" spans="10:10" x14ac:dyDescent="0.2">
      <c r="J2895" s="76"/>
    </row>
    <row r="2896" spans="10:10" x14ac:dyDescent="0.2">
      <c r="J2896" s="76"/>
    </row>
    <row r="2897" spans="10:10" x14ac:dyDescent="0.2">
      <c r="J2897" s="76"/>
    </row>
    <row r="2898" spans="10:10" x14ac:dyDescent="0.2">
      <c r="J2898" s="76"/>
    </row>
    <row r="2899" spans="10:10" x14ac:dyDescent="0.2">
      <c r="J2899" s="76"/>
    </row>
    <row r="2900" spans="10:10" x14ac:dyDescent="0.2">
      <c r="J2900" s="76"/>
    </row>
    <row r="2901" spans="10:10" x14ac:dyDescent="0.2">
      <c r="J2901" s="76"/>
    </row>
    <row r="2902" spans="10:10" x14ac:dyDescent="0.2">
      <c r="J2902" s="76"/>
    </row>
    <row r="2903" spans="10:10" x14ac:dyDescent="0.2">
      <c r="J2903" s="76"/>
    </row>
    <row r="2904" spans="10:10" x14ac:dyDescent="0.2">
      <c r="J2904" s="76"/>
    </row>
    <row r="2905" spans="10:10" x14ac:dyDescent="0.2">
      <c r="J2905" s="76"/>
    </row>
    <row r="2906" spans="10:10" x14ac:dyDescent="0.2">
      <c r="J2906" s="76"/>
    </row>
    <row r="2907" spans="10:10" x14ac:dyDescent="0.2">
      <c r="J2907" s="76"/>
    </row>
    <row r="2908" spans="10:10" x14ac:dyDescent="0.2">
      <c r="J2908" s="76"/>
    </row>
    <row r="2909" spans="10:10" x14ac:dyDescent="0.2">
      <c r="J2909" s="76"/>
    </row>
    <row r="2910" spans="10:10" x14ac:dyDescent="0.2">
      <c r="J2910" s="76"/>
    </row>
    <row r="2911" spans="10:10" x14ac:dyDescent="0.2">
      <c r="J2911" s="76"/>
    </row>
    <row r="2912" spans="10:10" x14ac:dyDescent="0.2">
      <c r="J2912" s="76"/>
    </row>
    <row r="2913" spans="10:10" x14ac:dyDescent="0.2">
      <c r="J2913" s="76"/>
    </row>
    <row r="2914" spans="10:10" x14ac:dyDescent="0.2">
      <c r="J2914" s="76"/>
    </row>
    <row r="2915" spans="10:10" x14ac:dyDescent="0.2">
      <c r="J2915" s="76"/>
    </row>
    <row r="2916" spans="10:10" x14ac:dyDescent="0.2">
      <c r="J2916" s="76"/>
    </row>
    <row r="2917" spans="10:10" x14ac:dyDescent="0.2">
      <c r="J2917" s="76"/>
    </row>
    <row r="2918" spans="10:10" x14ac:dyDescent="0.2">
      <c r="J2918" s="76"/>
    </row>
    <row r="2919" spans="10:10" x14ac:dyDescent="0.2">
      <c r="J2919" s="76"/>
    </row>
    <row r="2920" spans="10:10" x14ac:dyDescent="0.2">
      <c r="J2920" s="76"/>
    </row>
    <row r="2921" spans="10:10" x14ac:dyDescent="0.2">
      <c r="J2921" s="76"/>
    </row>
    <row r="2922" spans="10:10" x14ac:dyDescent="0.2">
      <c r="J2922" s="76"/>
    </row>
    <row r="2923" spans="10:10" x14ac:dyDescent="0.2">
      <c r="J2923" s="76"/>
    </row>
    <row r="2924" spans="10:10" x14ac:dyDescent="0.2">
      <c r="J2924" s="76"/>
    </row>
    <row r="2925" spans="10:10" x14ac:dyDescent="0.2">
      <c r="J2925" s="76"/>
    </row>
    <row r="2926" spans="10:10" x14ac:dyDescent="0.2">
      <c r="J2926" s="76"/>
    </row>
    <row r="2927" spans="10:10" x14ac:dyDescent="0.2">
      <c r="J2927" s="76"/>
    </row>
    <row r="2928" spans="10:10" x14ac:dyDescent="0.2">
      <c r="J2928" s="76"/>
    </row>
    <row r="2929" spans="10:10" x14ac:dyDescent="0.2">
      <c r="J2929" s="76"/>
    </row>
    <row r="2930" spans="10:10" x14ac:dyDescent="0.2">
      <c r="J2930" s="76"/>
    </row>
    <row r="2931" spans="10:10" x14ac:dyDescent="0.2">
      <c r="J2931" s="76"/>
    </row>
    <row r="2932" spans="10:10" x14ac:dyDescent="0.2">
      <c r="J2932" s="76"/>
    </row>
    <row r="2933" spans="10:10" x14ac:dyDescent="0.2">
      <c r="J2933" s="76"/>
    </row>
    <row r="2934" spans="10:10" x14ac:dyDescent="0.2">
      <c r="J2934" s="76"/>
    </row>
    <row r="2935" spans="10:10" x14ac:dyDescent="0.2">
      <c r="J2935" s="76"/>
    </row>
    <row r="2936" spans="10:10" x14ac:dyDescent="0.2">
      <c r="J2936" s="76"/>
    </row>
    <row r="2937" spans="10:10" x14ac:dyDescent="0.2">
      <c r="J2937" s="76"/>
    </row>
    <row r="2938" spans="10:10" x14ac:dyDescent="0.2">
      <c r="J2938" s="76"/>
    </row>
    <row r="2939" spans="10:10" x14ac:dyDescent="0.2">
      <c r="J2939" s="76"/>
    </row>
    <row r="2940" spans="10:10" x14ac:dyDescent="0.2">
      <c r="J2940" s="76"/>
    </row>
    <row r="2941" spans="10:10" x14ac:dyDescent="0.2">
      <c r="J2941" s="76"/>
    </row>
    <row r="2942" spans="10:10" x14ac:dyDescent="0.2">
      <c r="J2942" s="76"/>
    </row>
    <row r="2943" spans="10:10" x14ac:dyDescent="0.2">
      <c r="J2943" s="76"/>
    </row>
    <row r="2944" spans="10:10" x14ac:dyDescent="0.2">
      <c r="J2944" s="76"/>
    </row>
    <row r="2945" spans="10:10" x14ac:dyDescent="0.2">
      <c r="J2945" s="76"/>
    </row>
    <row r="2946" spans="10:10" x14ac:dyDescent="0.2">
      <c r="J2946" s="76"/>
    </row>
    <row r="2947" spans="10:10" x14ac:dyDescent="0.2">
      <c r="J2947" s="76"/>
    </row>
    <row r="2948" spans="10:10" x14ac:dyDescent="0.2">
      <c r="J2948" s="76"/>
    </row>
    <row r="2949" spans="10:10" x14ac:dyDescent="0.2">
      <c r="J2949" s="76"/>
    </row>
    <row r="2950" spans="10:10" x14ac:dyDescent="0.2">
      <c r="J2950" s="76"/>
    </row>
    <row r="2951" spans="10:10" x14ac:dyDescent="0.2">
      <c r="J2951" s="76"/>
    </row>
    <row r="2952" spans="10:10" x14ac:dyDescent="0.2">
      <c r="J2952" s="76"/>
    </row>
    <row r="2953" spans="10:10" x14ac:dyDescent="0.2">
      <c r="J2953" s="76"/>
    </row>
    <row r="2954" spans="10:10" x14ac:dyDescent="0.2">
      <c r="J2954" s="76"/>
    </row>
    <row r="2955" spans="10:10" x14ac:dyDescent="0.2">
      <c r="J2955" s="76"/>
    </row>
    <row r="2956" spans="10:10" x14ac:dyDescent="0.2">
      <c r="J2956" s="76"/>
    </row>
    <row r="2957" spans="10:10" x14ac:dyDescent="0.2">
      <c r="J2957" s="76"/>
    </row>
    <row r="2958" spans="10:10" x14ac:dyDescent="0.2">
      <c r="J2958" s="76"/>
    </row>
    <row r="2959" spans="10:10" x14ac:dyDescent="0.2">
      <c r="J2959" s="76"/>
    </row>
    <row r="2960" spans="10:10" x14ac:dyDescent="0.2">
      <c r="J2960" s="76"/>
    </row>
    <row r="2961" spans="10:10" x14ac:dyDescent="0.2">
      <c r="J2961" s="76"/>
    </row>
    <row r="2962" spans="10:10" x14ac:dyDescent="0.2">
      <c r="J2962" s="76"/>
    </row>
    <row r="2963" spans="10:10" x14ac:dyDescent="0.2">
      <c r="J2963" s="76"/>
    </row>
    <row r="2964" spans="10:10" x14ac:dyDescent="0.2">
      <c r="J2964" s="76"/>
    </row>
    <row r="2965" spans="10:10" x14ac:dyDescent="0.2">
      <c r="J2965" s="76"/>
    </row>
    <row r="2966" spans="10:10" x14ac:dyDescent="0.2">
      <c r="J2966" s="76"/>
    </row>
    <row r="2967" spans="10:10" x14ac:dyDescent="0.2">
      <c r="J2967" s="76"/>
    </row>
    <row r="2968" spans="10:10" x14ac:dyDescent="0.2">
      <c r="J2968" s="76"/>
    </row>
    <row r="2969" spans="10:10" x14ac:dyDescent="0.2">
      <c r="J2969" s="76"/>
    </row>
    <row r="2970" spans="10:10" x14ac:dyDescent="0.2">
      <c r="J2970" s="76"/>
    </row>
    <row r="2971" spans="10:10" x14ac:dyDescent="0.2">
      <c r="J2971" s="76"/>
    </row>
    <row r="2972" spans="10:10" x14ac:dyDescent="0.2">
      <c r="J2972" s="76"/>
    </row>
    <row r="2973" spans="10:10" x14ac:dyDescent="0.2">
      <c r="J2973" s="76"/>
    </row>
    <row r="2974" spans="10:10" x14ac:dyDescent="0.2">
      <c r="J2974" s="76"/>
    </row>
    <row r="2975" spans="10:10" x14ac:dyDescent="0.2">
      <c r="J2975" s="76"/>
    </row>
    <row r="2976" spans="10:10" x14ac:dyDescent="0.2">
      <c r="J2976" s="76"/>
    </row>
    <row r="2977" spans="10:10" x14ac:dyDescent="0.2">
      <c r="J2977" s="76"/>
    </row>
    <row r="2978" spans="10:10" x14ac:dyDescent="0.2">
      <c r="J2978" s="76"/>
    </row>
    <row r="2979" spans="10:10" x14ac:dyDescent="0.2">
      <c r="J2979" s="76"/>
    </row>
    <row r="2980" spans="10:10" x14ac:dyDescent="0.2">
      <c r="J2980" s="76"/>
    </row>
    <row r="2981" spans="10:10" x14ac:dyDescent="0.2">
      <c r="J2981" s="76"/>
    </row>
    <row r="2982" spans="10:10" x14ac:dyDescent="0.2">
      <c r="J2982" s="76"/>
    </row>
    <row r="2983" spans="10:10" x14ac:dyDescent="0.2">
      <c r="J2983" s="76"/>
    </row>
    <row r="2984" spans="10:10" x14ac:dyDescent="0.2">
      <c r="J2984" s="76"/>
    </row>
    <row r="2985" spans="10:10" x14ac:dyDescent="0.2">
      <c r="J2985" s="76"/>
    </row>
    <row r="2986" spans="10:10" x14ac:dyDescent="0.2">
      <c r="J2986" s="76"/>
    </row>
    <row r="2987" spans="10:10" x14ac:dyDescent="0.2">
      <c r="J2987" s="76"/>
    </row>
    <row r="2988" spans="10:10" x14ac:dyDescent="0.2">
      <c r="J2988" s="76"/>
    </row>
    <row r="2989" spans="10:10" x14ac:dyDescent="0.2">
      <c r="J2989" s="76"/>
    </row>
    <row r="2990" spans="10:10" x14ac:dyDescent="0.2">
      <c r="J2990" s="76"/>
    </row>
    <row r="2991" spans="10:10" x14ac:dyDescent="0.2">
      <c r="J2991" s="76"/>
    </row>
    <row r="2992" spans="10:10" x14ac:dyDescent="0.2">
      <c r="J2992" s="76"/>
    </row>
    <row r="2993" spans="10:10" x14ac:dyDescent="0.2">
      <c r="J2993" s="76"/>
    </row>
    <row r="2994" spans="10:10" x14ac:dyDescent="0.2">
      <c r="J2994" s="76"/>
    </row>
    <row r="2995" spans="10:10" x14ac:dyDescent="0.2">
      <c r="J2995" s="76"/>
    </row>
    <row r="2996" spans="10:10" x14ac:dyDescent="0.2">
      <c r="J2996" s="76"/>
    </row>
    <row r="2997" spans="10:10" x14ac:dyDescent="0.2">
      <c r="J2997" s="76"/>
    </row>
    <row r="2998" spans="10:10" x14ac:dyDescent="0.2">
      <c r="J2998" s="76"/>
    </row>
    <row r="2999" spans="10:10" x14ac:dyDescent="0.2">
      <c r="J2999" s="76"/>
    </row>
    <row r="3000" spans="10:10" x14ac:dyDescent="0.2">
      <c r="J3000" s="76"/>
    </row>
    <row r="3001" spans="10:10" x14ac:dyDescent="0.2">
      <c r="J3001" s="76"/>
    </row>
    <row r="3002" spans="10:10" x14ac:dyDescent="0.2">
      <c r="J3002" s="76"/>
    </row>
    <row r="3003" spans="10:10" x14ac:dyDescent="0.2">
      <c r="J3003" s="76"/>
    </row>
    <row r="3004" spans="10:10" x14ac:dyDescent="0.2">
      <c r="J3004" s="76"/>
    </row>
    <row r="3005" spans="10:10" x14ac:dyDescent="0.2">
      <c r="J3005" s="76"/>
    </row>
    <row r="3006" spans="10:10" x14ac:dyDescent="0.2">
      <c r="J3006" s="76"/>
    </row>
    <row r="3007" spans="10:10" x14ac:dyDescent="0.2">
      <c r="J3007" s="76"/>
    </row>
    <row r="3008" spans="10:10" x14ac:dyDescent="0.2">
      <c r="J3008" s="76"/>
    </row>
    <row r="3009" spans="10:10" x14ac:dyDescent="0.2">
      <c r="J3009" s="76"/>
    </row>
    <row r="3010" spans="10:10" x14ac:dyDescent="0.2">
      <c r="J3010" s="76"/>
    </row>
    <row r="3011" spans="10:10" x14ac:dyDescent="0.2">
      <c r="J3011" s="76"/>
    </row>
    <row r="3012" spans="10:10" x14ac:dyDescent="0.2">
      <c r="J3012" s="76"/>
    </row>
    <row r="3013" spans="10:10" x14ac:dyDescent="0.2">
      <c r="J3013" s="76"/>
    </row>
    <row r="3014" spans="10:10" x14ac:dyDescent="0.2">
      <c r="J3014" s="76"/>
    </row>
    <row r="3015" spans="10:10" x14ac:dyDescent="0.2">
      <c r="J3015" s="76"/>
    </row>
    <row r="3016" spans="10:10" x14ac:dyDescent="0.2">
      <c r="J3016" s="76"/>
    </row>
    <row r="3017" spans="10:10" x14ac:dyDescent="0.2">
      <c r="J3017" s="76"/>
    </row>
    <row r="3018" spans="10:10" x14ac:dyDescent="0.2">
      <c r="J3018" s="76"/>
    </row>
    <row r="3019" spans="10:10" x14ac:dyDescent="0.2">
      <c r="J3019" s="76"/>
    </row>
    <row r="3020" spans="10:10" x14ac:dyDescent="0.2">
      <c r="J3020" s="76"/>
    </row>
    <row r="3021" spans="10:10" x14ac:dyDescent="0.2">
      <c r="J3021" s="76"/>
    </row>
    <row r="3022" spans="10:10" x14ac:dyDescent="0.2">
      <c r="J3022" s="76"/>
    </row>
    <row r="3023" spans="10:10" x14ac:dyDescent="0.2">
      <c r="J3023" s="76"/>
    </row>
    <row r="3024" spans="10:10" x14ac:dyDescent="0.2">
      <c r="J3024" s="76"/>
    </row>
    <row r="3025" spans="10:10" x14ac:dyDescent="0.2">
      <c r="J3025" s="76"/>
    </row>
    <row r="3026" spans="10:10" x14ac:dyDescent="0.2">
      <c r="J3026" s="76"/>
    </row>
    <row r="3027" spans="10:10" x14ac:dyDescent="0.2">
      <c r="J3027" s="76"/>
    </row>
    <row r="3028" spans="10:10" x14ac:dyDescent="0.2">
      <c r="J3028" s="76"/>
    </row>
    <row r="3029" spans="10:10" x14ac:dyDescent="0.2">
      <c r="J3029" s="76"/>
    </row>
    <row r="3030" spans="10:10" x14ac:dyDescent="0.2">
      <c r="J3030" s="76"/>
    </row>
    <row r="3031" spans="10:10" x14ac:dyDescent="0.2">
      <c r="J3031" s="76"/>
    </row>
    <row r="3032" spans="10:10" x14ac:dyDescent="0.2">
      <c r="J3032" s="76"/>
    </row>
    <row r="3033" spans="10:10" x14ac:dyDescent="0.2">
      <c r="J3033" s="76"/>
    </row>
    <row r="3034" spans="10:10" x14ac:dyDescent="0.2">
      <c r="J3034" s="76"/>
    </row>
    <row r="3035" spans="10:10" x14ac:dyDescent="0.2">
      <c r="J3035" s="76"/>
    </row>
    <row r="3036" spans="10:10" x14ac:dyDescent="0.2">
      <c r="J3036" s="76"/>
    </row>
    <row r="3037" spans="10:10" x14ac:dyDescent="0.2">
      <c r="J3037" s="76"/>
    </row>
    <row r="3038" spans="10:10" x14ac:dyDescent="0.2">
      <c r="J3038" s="76"/>
    </row>
    <row r="3039" spans="10:10" x14ac:dyDescent="0.2">
      <c r="J3039" s="76"/>
    </row>
    <row r="3040" spans="10:10" x14ac:dyDescent="0.2">
      <c r="J3040" s="76"/>
    </row>
    <row r="3041" spans="10:10" x14ac:dyDescent="0.2">
      <c r="J3041" s="76"/>
    </row>
    <row r="3042" spans="10:10" x14ac:dyDescent="0.2">
      <c r="J3042" s="76"/>
    </row>
    <row r="3043" spans="10:10" x14ac:dyDescent="0.2">
      <c r="J3043" s="76"/>
    </row>
    <row r="3044" spans="10:10" x14ac:dyDescent="0.2">
      <c r="J3044" s="76"/>
    </row>
    <row r="3045" spans="10:10" x14ac:dyDescent="0.2">
      <c r="J3045" s="76"/>
    </row>
    <row r="3046" spans="10:10" x14ac:dyDescent="0.2">
      <c r="J3046" s="76"/>
    </row>
    <row r="3047" spans="10:10" x14ac:dyDescent="0.2">
      <c r="J3047" s="76"/>
    </row>
    <row r="3048" spans="10:10" x14ac:dyDescent="0.2">
      <c r="J3048" s="76"/>
    </row>
    <row r="3049" spans="10:10" x14ac:dyDescent="0.2">
      <c r="J3049" s="76"/>
    </row>
    <row r="3050" spans="10:10" x14ac:dyDescent="0.2">
      <c r="J3050" s="76"/>
    </row>
    <row r="3051" spans="10:10" x14ac:dyDescent="0.2">
      <c r="J3051" s="76"/>
    </row>
    <row r="3052" spans="10:10" x14ac:dyDescent="0.2">
      <c r="J3052" s="76"/>
    </row>
    <row r="3053" spans="10:10" x14ac:dyDescent="0.2">
      <c r="J3053" s="76"/>
    </row>
    <row r="3054" spans="10:10" x14ac:dyDescent="0.2">
      <c r="J3054" s="76"/>
    </row>
    <row r="3055" spans="10:10" x14ac:dyDescent="0.2">
      <c r="J3055" s="76"/>
    </row>
    <row r="3056" spans="10:10" x14ac:dyDescent="0.2">
      <c r="J3056" s="76"/>
    </row>
    <row r="3057" spans="10:10" x14ac:dyDescent="0.2">
      <c r="J3057" s="76"/>
    </row>
    <row r="3058" spans="10:10" x14ac:dyDescent="0.2">
      <c r="J3058" s="76"/>
    </row>
    <row r="3059" spans="10:10" x14ac:dyDescent="0.2">
      <c r="J3059" s="76"/>
    </row>
    <row r="3060" spans="10:10" x14ac:dyDescent="0.2">
      <c r="J3060" s="76"/>
    </row>
    <row r="3061" spans="10:10" x14ac:dyDescent="0.2">
      <c r="J3061" s="76"/>
    </row>
    <row r="3062" spans="10:10" x14ac:dyDescent="0.2">
      <c r="J3062" s="76"/>
    </row>
    <row r="3063" spans="10:10" x14ac:dyDescent="0.2">
      <c r="J3063" s="76"/>
    </row>
    <row r="3064" spans="10:10" x14ac:dyDescent="0.2">
      <c r="J3064" s="76"/>
    </row>
    <row r="3065" spans="10:10" x14ac:dyDescent="0.2">
      <c r="J3065" s="76"/>
    </row>
    <row r="3066" spans="10:10" x14ac:dyDescent="0.2">
      <c r="J3066" s="76"/>
    </row>
    <row r="3067" spans="10:10" x14ac:dyDescent="0.2">
      <c r="J3067" s="76"/>
    </row>
    <row r="3068" spans="10:10" x14ac:dyDescent="0.2">
      <c r="J3068" s="76"/>
    </row>
    <row r="3069" spans="10:10" x14ac:dyDescent="0.2">
      <c r="J3069" s="76"/>
    </row>
    <row r="3070" spans="10:10" x14ac:dyDescent="0.2">
      <c r="J3070" s="76"/>
    </row>
    <row r="3071" spans="10:10" x14ac:dyDescent="0.2">
      <c r="J3071" s="76"/>
    </row>
    <row r="3072" spans="10:10" x14ac:dyDescent="0.2">
      <c r="J3072" s="76"/>
    </row>
    <row r="3073" spans="10:10" x14ac:dyDescent="0.2">
      <c r="J3073" s="76"/>
    </row>
    <row r="3074" spans="10:10" x14ac:dyDescent="0.2">
      <c r="J3074" s="76"/>
    </row>
    <row r="3075" spans="10:10" x14ac:dyDescent="0.2">
      <c r="J3075" s="76"/>
    </row>
    <row r="3076" spans="10:10" x14ac:dyDescent="0.2">
      <c r="J3076" s="76"/>
    </row>
    <row r="3077" spans="10:10" x14ac:dyDescent="0.2">
      <c r="J3077" s="76"/>
    </row>
    <row r="3078" spans="10:10" x14ac:dyDescent="0.2">
      <c r="J3078" s="76"/>
    </row>
    <row r="3079" spans="10:10" x14ac:dyDescent="0.2">
      <c r="J3079" s="76"/>
    </row>
    <row r="3080" spans="10:10" x14ac:dyDescent="0.2">
      <c r="J3080" s="76"/>
    </row>
    <row r="3081" spans="10:10" x14ac:dyDescent="0.2">
      <c r="J3081" s="76"/>
    </row>
    <row r="3082" spans="10:10" x14ac:dyDescent="0.2">
      <c r="J3082" s="76"/>
    </row>
    <row r="3083" spans="10:10" x14ac:dyDescent="0.2">
      <c r="J3083" s="76"/>
    </row>
    <row r="3084" spans="10:10" x14ac:dyDescent="0.2">
      <c r="J3084" s="76"/>
    </row>
    <row r="3085" spans="10:10" x14ac:dyDescent="0.2">
      <c r="J3085" s="76"/>
    </row>
    <row r="3086" spans="10:10" x14ac:dyDescent="0.2">
      <c r="J3086" s="76"/>
    </row>
    <row r="3087" spans="10:10" x14ac:dyDescent="0.2">
      <c r="J3087" s="76"/>
    </row>
    <row r="3088" spans="10:10" x14ac:dyDescent="0.2">
      <c r="J3088" s="76"/>
    </row>
    <row r="3089" spans="10:10" x14ac:dyDescent="0.2">
      <c r="J3089" s="76"/>
    </row>
    <row r="3090" spans="10:10" x14ac:dyDescent="0.2">
      <c r="J3090" s="76"/>
    </row>
    <row r="3091" spans="10:10" x14ac:dyDescent="0.2">
      <c r="J3091" s="76"/>
    </row>
    <row r="3092" spans="10:10" x14ac:dyDescent="0.2">
      <c r="J3092" s="76"/>
    </row>
    <row r="3093" spans="10:10" x14ac:dyDescent="0.2">
      <c r="J3093" s="76"/>
    </row>
    <row r="3094" spans="10:10" x14ac:dyDescent="0.2">
      <c r="J3094" s="76"/>
    </row>
    <row r="3095" spans="10:10" x14ac:dyDescent="0.2">
      <c r="J3095" s="76"/>
    </row>
    <row r="3096" spans="10:10" x14ac:dyDescent="0.2">
      <c r="J3096" s="76"/>
    </row>
    <row r="3097" spans="10:10" x14ac:dyDescent="0.2">
      <c r="J3097" s="76"/>
    </row>
    <row r="3098" spans="10:10" x14ac:dyDescent="0.2">
      <c r="J3098" s="76"/>
    </row>
    <row r="3099" spans="10:10" x14ac:dyDescent="0.2">
      <c r="J3099" s="76"/>
    </row>
    <row r="3100" spans="10:10" x14ac:dyDescent="0.2">
      <c r="J3100" s="76"/>
    </row>
    <row r="3101" spans="10:10" x14ac:dyDescent="0.2">
      <c r="J3101" s="76"/>
    </row>
    <row r="3102" spans="10:10" x14ac:dyDescent="0.2">
      <c r="J3102" s="76"/>
    </row>
    <row r="3103" spans="10:10" x14ac:dyDescent="0.2">
      <c r="J3103" s="76"/>
    </row>
    <row r="3104" spans="10:10" x14ac:dyDescent="0.2">
      <c r="J3104" s="76"/>
    </row>
    <row r="3105" spans="10:10" x14ac:dyDescent="0.2">
      <c r="J3105" s="76"/>
    </row>
    <row r="3106" spans="10:10" x14ac:dyDescent="0.2">
      <c r="J3106" s="76"/>
    </row>
    <row r="3107" spans="10:10" x14ac:dyDescent="0.2">
      <c r="J3107" s="76"/>
    </row>
    <row r="3108" spans="10:10" x14ac:dyDescent="0.2">
      <c r="J3108" s="76"/>
    </row>
    <row r="3109" spans="10:10" x14ac:dyDescent="0.2">
      <c r="J3109" s="76"/>
    </row>
    <row r="3110" spans="10:10" x14ac:dyDescent="0.2">
      <c r="J3110" s="76"/>
    </row>
    <row r="3111" spans="10:10" x14ac:dyDescent="0.2">
      <c r="J3111" s="76"/>
    </row>
    <row r="3112" spans="10:10" x14ac:dyDescent="0.2">
      <c r="J3112" s="76"/>
    </row>
    <row r="3113" spans="10:10" x14ac:dyDescent="0.2">
      <c r="J3113" s="76"/>
    </row>
    <row r="3114" spans="10:10" x14ac:dyDescent="0.2">
      <c r="J3114" s="76"/>
    </row>
    <row r="3115" spans="10:10" x14ac:dyDescent="0.2">
      <c r="J3115" s="76"/>
    </row>
    <row r="3116" spans="10:10" x14ac:dyDescent="0.2">
      <c r="J3116" s="76"/>
    </row>
    <row r="3117" spans="10:10" x14ac:dyDescent="0.2">
      <c r="J3117" s="76"/>
    </row>
    <row r="3118" spans="10:10" x14ac:dyDescent="0.2">
      <c r="J3118" s="76"/>
    </row>
    <row r="3119" spans="10:10" x14ac:dyDescent="0.2">
      <c r="J3119" s="76"/>
    </row>
    <row r="3120" spans="10:10" x14ac:dyDescent="0.2">
      <c r="J3120" s="76"/>
    </row>
    <row r="3121" spans="10:10" x14ac:dyDescent="0.2">
      <c r="J3121" s="76"/>
    </row>
    <row r="3122" spans="10:10" x14ac:dyDescent="0.2">
      <c r="J3122" s="76"/>
    </row>
    <row r="3123" spans="10:10" x14ac:dyDescent="0.2">
      <c r="J3123" s="76"/>
    </row>
    <row r="3124" spans="10:10" x14ac:dyDescent="0.2">
      <c r="J3124" s="76"/>
    </row>
    <row r="3125" spans="10:10" x14ac:dyDescent="0.2">
      <c r="J3125" s="76"/>
    </row>
    <row r="3126" spans="10:10" x14ac:dyDescent="0.2">
      <c r="J3126" s="76"/>
    </row>
    <row r="3127" spans="10:10" x14ac:dyDescent="0.2">
      <c r="J3127" s="76"/>
    </row>
    <row r="3128" spans="10:10" x14ac:dyDescent="0.2">
      <c r="J3128" s="76"/>
    </row>
    <row r="3129" spans="10:10" x14ac:dyDescent="0.2">
      <c r="J3129" s="76"/>
    </row>
    <row r="3130" spans="10:10" x14ac:dyDescent="0.2">
      <c r="J3130" s="76"/>
    </row>
    <row r="3131" spans="10:10" x14ac:dyDescent="0.2">
      <c r="J3131" s="76"/>
    </row>
    <row r="3132" spans="10:10" x14ac:dyDescent="0.2">
      <c r="J3132" s="76"/>
    </row>
    <row r="3133" spans="10:10" x14ac:dyDescent="0.2">
      <c r="J3133" s="76"/>
    </row>
    <row r="3134" spans="10:10" x14ac:dyDescent="0.2">
      <c r="J3134" s="76"/>
    </row>
    <row r="3135" spans="10:10" x14ac:dyDescent="0.2">
      <c r="J3135" s="76"/>
    </row>
    <row r="3136" spans="10:10" x14ac:dyDescent="0.2">
      <c r="J3136" s="76"/>
    </row>
    <row r="3137" spans="10:10" x14ac:dyDescent="0.2">
      <c r="J3137" s="76"/>
    </row>
    <row r="3138" spans="10:10" x14ac:dyDescent="0.2">
      <c r="J3138" s="76"/>
    </row>
    <row r="3139" spans="10:10" x14ac:dyDescent="0.2">
      <c r="J3139" s="76"/>
    </row>
    <row r="3140" spans="10:10" x14ac:dyDescent="0.2">
      <c r="J3140" s="76"/>
    </row>
    <row r="3141" spans="10:10" x14ac:dyDescent="0.2">
      <c r="J3141" s="76"/>
    </row>
    <row r="3142" spans="10:10" x14ac:dyDescent="0.2">
      <c r="J3142" s="76"/>
    </row>
    <row r="3143" spans="10:10" x14ac:dyDescent="0.2">
      <c r="J3143" s="76"/>
    </row>
    <row r="3144" spans="10:10" x14ac:dyDescent="0.2">
      <c r="J3144" s="76"/>
    </row>
    <row r="3145" spans="10:10" x14ac:dyDescent="0.2">
      <c r="J3145" s="76"/>
    </row>
    <row r="3146" spans="10:10" x14ac:dyDescent="0.2">
      <c r="J3146" s="76"/>
    </row>
    <row r="3147" spans="10:10" x14ac:dyDescent="0.2">
      <c r="J3147" s="76"/>
    </row>
    <row r="3148" spans="10:10" x14ac:dyDescent="0.2">
      <c r="J3148" s="76"/>
    </row>
    <row r="3149" spans="10:10" x14ac:dyDescent="0.2">
      <c r="J3149" s="76"/>
    </row>
    <row r="3150" spans="10:10" x14ac:dyDescent="0.2">
      <c r="J3150" s="76"/>
    </row>
    <row r="3151" spans="10:10" x14ac:dyDescent="0.2">
      <c r="J3151" s="76"/>
    </row>
    <row r="3152" spans="10:10" x14ac:dyDescent="0.2">
      <c r="J3152" s="76"/>
    </row>
    <row r="3153" spans="10:10" x14ac:dyDescent="0.2">
      <c r="J3153" s="76"/>
    </row>
    <row r="3154" spans="10:10" x14ac:dyDescent="0.2">
      <c r="J3154" s="76"/>
    </row>
    <row r="3155" spans="10:10" x14ac:dyDescent="0.2">
      <c r="J3155" s="76"/>
    </row>
    <row r="3156" spans="10:10" x14ac:dyDescent="0.2">
      <c r="J3156" s="76"/>
    </row>
    <row r="3157" spans="10:10" x14ac:dyDescent="0.2">
      <c r="J3157" s="76"/>
    </row>
    <row r="3158" spans="10:10" x14ac:dyDescent="0.2">
      <c r="J3158" s="76"/>
    </row>
    <row r="3159" spans="10:10" x14ac:dyDescent="0.2">
      <c r="J3159" s="76"/>
    </row>
    <row r="3160" spans="10:10" x14ac:dyDescent="0.2">
      <c r="J3160" s="76"/>
    </row>
    <row r="3161" spans="10:10" x14ac:dyDescent="0.2">
      <c r="J3161" s="76"/>
    </row>
    <row r="3162" spans="10:10" x14ac:dyDescent="0.2">
      <c r="J3162" s="76"/>
    </row>
    <row r="3163" spans="10:10" x14ac:dyDescent="0.2">
      <c r="J3163" s="76"/>
    </row>
    <row r="3164" spans="10:10" x14ac:dyDescent="0.2">
      <c r="J3164" s="76"/>
    </row>
    <row r="3165" spans="10:10" x14ac:dyDescent="0.2">
      <c r="J3165" s="76"/>
    </row>
    <row r="3166" spans="10:10" x14ac:dyDescent="0.2">
      <c r="J3166" s="76"/>
    </row>
    <row r="3167" spans="10:10" x14ac:dyDescent="0.2">
      <c r="J3167" s="76"/>
    </row>
    <row r="3168" spans="10:10" x14ac:dyDescent="0.2">
      <c r="J3168" s="76"/>
    </row>
    <row r="3169" spans="10:10" x14ac:dyDescent="0.2">
      <c r="J3169" s="76"/>
    </row>
    <row r="3170" spans="10:10" x14ac:dyDescent="0.2">
      <c r="J3170" s="76"/>
    </row>
    <row r="3171" spans="10:10" x14ac:dyDescent="0.2">
      <c r="J3171" s="76"/>
    </row>
    <row r="3172" spans="10:10" x14ac:dyDescent="0.2">
      <c r="J3172" s="76"/>
    </row>
    <row r="3173" spans="10:10" x14ac:dyDescent="0.2">
      <c r="J3173" s="76"/>
    </row>
    <row r="3174" spans="10:10" x14ac:dyDescent="0.2">
      <c r="J3174" s="76"/>
    </row>
    <row r="3175" spans="10:10" x14ac:dyDescent="0.2">
      <c r="J3175" s="76"/>
    </row>
    <row r="3176" spans="10:10" x14ac:dyDescent="0.2">
      <c r="J3176" s="76"/>
    </row>
    <row r="3177" spans="10:10" x14ac:dyDescent="0.2">
      <c r="J3177" s="76"/>
    </row>
    <row r="3178" spans="10:10" x14ac:dyDescent="0.2">
      <c r="J3178" s="76"/>
    </row>
    <row r="3179" spans="10:10" x14ac:dyDescent="0.2">
      <c r="J3179" s="76"/>
    </row>
    <row r="3180" spans="10:10" x14ac:dyDescent="0.2">
      <c r="J3180" s="76"/>
    </row>
    <row r="3181" spans="10:10" x14ac:dyDescent="0.2">
      <c r="J3181" s="76"/>
    </row>
    <row r="3182" spans="10:10" x14ac:dyDescent="0.2">
      <c r="J3182" s="76"/>
    </row>
    <row r="3183" spans="10:10" x14ac:dyDescent="0.2">
      <c r="J3183" s="76"/>
    </row>
    <row r="3184" spans="10:10" x14ac:dyDescent="0.2">
      <c r="J3184" s="76"/>
    </row>
    <row r="3185" spans="10:10" x14ac:dyDescent="0.2">
      <c r="J3185" s="76"/>
    </row>
    <row r="3186" spans="10:10" x14ac:dyDescent="0.2">
      <c r="J3186" s="76"/>
    </row>
    <row r="3187" spans="10:10" x14ac:dyDescent="0.2">
      <c r="J3187" s="76"/>
    </row>
    <row r="3188" spans="10:10" x14ac:dyDescent="0.2">
      <c r="J3188" s="76"/>
    </row>
    <row r="3189" spans="10:10" x14ac:dyDescent="0.2">
      <c r="J3189" s="76"/>
    </row>
    <row r="3190" spans="10:10" x14ac:dyDescent="0.2">
      <c r="J3190" s="76"/>
    </row>
    <row r="3191" spans="10:10" x14ac:dyDescent="0.2">
      <c r="J3191" s="76"/>
    </row>
    <row r="3192" spans="10:10" x14ac:dyDescent="0.2">
      <c r="J3192" s="76"/>
    </row>
    <row r="3193" spans="10:10" x14ac:dyDescent="0.2">
      <c r="J3193" s="76"/>
    </row>
    <row r="3194" spans="10:10" x14ac:dyDescent="0.2">
      <c r="J3194" s="76"/>
    </row>
    <row r="3195" spans="10:10" x14ac:dyDescent="0.2">
      <c r="J3195" s="76"/>
    </row>
    <row r="3196" spans="10:10" x14ac:dyDescent="0.2">
      <c r="J3196" s="76"/>
    </row>
    <row r="3197" spans="10:10" x14ac:dyDescent="0.2">
      <c r="J3197" s="76"/>
    </row>
    <row r="3198" spans="10:10" x14ac:dyDescent="0.2">
      <c r="J3198" s="76"/>
    </row>
    <row r="3199" spans="10:10" x14ac:dyDescent="0.2">
      <c r="J3199" s="76"/>
    </row>
    <row r="3200" spans="10:10" x14ac:dyDescent="0.2">
      <c r="J3200" s="76"/>
    </row>
    <row r="3201" spans="10:10" x14ac:dyDescent="0.2">
      <c r="J3201" s="76"/>
    </row>
    <row r="3202" spans="10:10" x14ac:dyDescent="0.2">
      <c r="J3202" s="76"/>
    </row>
    <row r="3203" spans="10:10" x14ac:dyDescent="0.2">
      <c r="J3203" s="76"/>
    </row>
    <row r="3204" spans="10:10" x14ac:dyDescent="0.2">
      <c r="J3204" s="76"/>
    </row>
    <row r="3205" spans="10:10" x14ac:dyDescent="0.2">
      <c r="J3205" s="76"/>
    </row>
    <row r="3206" spans="10:10" x14ac:dyDescent="0.2">
      <c r="J3206" s="76"/>
    </row>
    <row r="3207" spans="10:10" x14ac:dyDescent="0.2">
      <c r="J3207" s="76"/>
    </row>
    <row r="3208" spans="10:10" x14ac:dyDescent="0.2">
      <c r="J3208" s="76"/>
    </row>
    <row r="3209" spans="10:10" x14ac:dyDescent="0.2">
      <c r="J3209" s="76"/>
    </row>
    <row r="3210" spans="10:10" x14ac:dyDescent="0.2">
      <c r="J3210" s="76"/>
    </row>
    <row r="3211" spans="10:10" x14ac:dyDescent="0.2">
      <c r="J3211" s="76"/>
    </row>
    <row r="3212" spans="10:10" x14ac:dyDescent="0.2">
      <c r="J3212" s="76"/>
    </row>
    <row r="3213" spans="10:10" x14ac:dyDescent="0.2">
      <c r="J3213" s="76"/>
    </row>
    <row r="3214" spans="10:10" x14ac:dyDescent="0.2">
      <c r="J3214" s="76"/>
    </row>
    <row r="3215" spans="10:10" x14ac:dyDescent="0.2">
      <c r="J3215" s="76"/>
    </row>
    <row r="3216" spans="10:10" x14ac:dyDescent="0.2">
      <c r="J3216" s="76"/>
    </row>
    <row r="3217" spans="10:10" x14ac:dyDescent="0.2">
      <c r="J3217" s="76"/>
    </row>
    <row r="3218" spans="10:10" x14ac:dyDescent="0.2">
      <c r="J3218" s="76"/>
    </row>
    <row r="3219" spans="10:10" x14ac:dyDescent="0.2">
      <c r="J3219" s="76"/>
    </row>
    <row r="3220" spans="10:10" x14ac:dyDescent="0.2">
      <c r="J3220" s="76"/>
    </row>
    <row r="3221" spans="10:10" x14ac:dyDescent="0.2">
      <c r="J3221" s="76"/>
    </row>
    <row r="3222" spans="10:10" x14ac:dyDescent="0.2">
      <c r="J3222" s="76"/>
    </row>
    <row r="3223" spans="10:10" x14ac:dyDescent="0.2">
      <c r="J3223" s="76"/>
    </row>
    <row r="3224" spans="10:10" x14ac:dyDescent="0.2">
      <c r="J3224" s="76"/>
    </row>
    <row r="3225" spans="10:10" x14ac:dyDescent="0.2">
      <c r="J3225" s="76"/>
    </row>
    <row r="3226" spans="10:10" x14ac:dyDescent="0.2">
      <c r="J3226" s="76"/>
    </row>
    <row r="3227" spans="10:10" x14ac:dyDescent="0.2">
      <c r="J3227" s="76"/>
    </row>
    <row r="3228" spans="10:10" x14ac:dyDescent="0.2">
      <c r="J3228" s="76"/>
    </row>
    <row r="3229" spans="10:10" x14ac:dyDescent="0.2">
      <c r="J3229" s="76"/>
    </row>
    <row r="3230" spans="10:10" x14ac:dyDescent="0.2">
      <c r="J3230" s="76"/>
    </row>
    <row r="3231" spans="10:10" x14ac:dyDescent="0.2">
      <c r="J3231" s="76"/>
    </row>
    <row r="3232" spans="10:10" x14ac:dyDescent="0.2">
      <c r="J3232" s="76"/>
    </row>
    <row r="3233" spans="10:10" x14ac:dyDescent="0.2">
      <c r="J3233" s="76"/>
    </row>
    <row r="3234" spans="10:10" x14ac:dyDescent="0.2">
      <c r="J3234" s="76"/>
    </row>
    <row r="3235" spans="10:10" x14ac:dyDescent="0.2">
      <c r="J3235" s="76"/>
    </row>
    <row r="3236" spans="10:10" x14ac:dyDescent="0.2">
      <c r="J3236" s="76"/>
    </row>
    <row r="3237" spans="10:10" x14ac:dyDescent="0.2">
      <c r="J3237" s="76"/>
    </row>
    <row r="3238" spans="10:10" x14ac:dyDescent="0.2">
      <c r="J3238" s="76"/>
    </row>
    <row r="3239" spans="10:10" x14ac:dyDescent="0.2">
      <c r="J3239" s="76"/>
    </row>
    <row r="3240" spans="10:10" x14ac:dyDescent="0.2">
      <c r="J3240" s="76"/>
    </row>
    <row r="3241" spans="10:10" x14ac:dyDescent="0.2">
      <c r="J3241" s="76"/>
    </row>
    <row r="3242" spans="10:10" x14ac:dyDescent="0.2">
      <c r="J3242" s="76"/>
    </row>
    <row r="3243" spans="10:10" x14ac:dyDescent="0.2">
      <c r="J3243" s="76"/>
    </row>
    <row r="3244" spans="10:10" x14ac:dyDescent="0.2">
      <c r="J3244" s="76"/>
    </row>
    <row r="3245" spans="10:10" x14ac:dyDescent="0.2">
      <c r="J3245" s="76"/>
    </row>
    <row r="3246" spans="10:10" x14ac:dyDescent="0.2">
      <c r="J3246" s="76"/>
    </row>
    <row r="3247" spans="10:10" x14ac:dyDescent="0.2">
      <c r="J3247" s="76"/>
    </row>
    <row r="3248" spans="10:10" x14ac:dyDescent="0.2">
      <c r="J3248" s="76"/>
    </row>
    <row r="3249" spans="10:10" x14ac:dyDescent="0.2">
      <c r="J3249" s="76"/>
    </row>
    <row r="3250" spans="10:10" x14ac:dyDescent="0.2">
      <c r="J3250" s="76"/>
    </row>
    <row r="3251" spans="10:10" x14ac:dyDescent="0.2">
      <c r="J3251" s="76"/>
    </row>
    <row r="3252" spans="10:10" x14ac:dyDescent="0.2">
      <c r="J3252" s="76"/>
    </row>
    <row r="3253" spans="10:10" x14ac:dyDescent="0.2">
      <c r="J3253" s="76"/>
    </row>
    <row r="3254" spans="10:10" x14ac:dyDescent="0.2">
      <c r="J3254" s="76"/>
    </row>
    <row r="3255" spans="10:10" x14ac:dyDescent="0.2">
      <c r="J3255" s="76"/>
    </row>
    <row r="3256" spans="10:10" x14ac:dyDescent="0.2">
      <c r="J3256" s="76"/>
    </row>
    <row r="3257" spans="10:10" x14ac:dyDescent="0.2">
      <c r="J3257" s="76"/>
    </row>
    <row r="3258" spans="10:10" x14ac:dyDescent="0.2">
      <c r="J3258" s="76"/>
    </row>
    <row r="3259" spans="10:10" x14ac:dyDescent="0.2">
      <c r="J3259" s="76"/>
    </row>
    <row r="3260" spans="10:10" x14ac:dyDescent="0.2">
      <c r="J3260" s="76"/>
    </row>
    <row r="3261" spans="10:10" x14ac:dyDescent="0.2">
      <c r="J3261" s="76"/>
    </row>
    <row r="3262" spans="10:10" x14ac:dyDescent="0.2">
      <c r="J3262" s="76"/>
    </row>
    <row r="3263" spans="10:10" x14ac:dyDescent="0.2">
      <c r="J3263" s="76"/>
    </row>
    <row r="3264" spans="10:10" x14ac:dyDescent="0.2">
      <c r="J3264" s="76"/>
    </row>
    <row r="3265" spans="10:10" x14ac:dyDescent="0.2">
      <c r="J3265" s="76"/>
    </row>
    <row r="3266" spans="10:10" x14ac:dyDescent="0.2">
      <c r="J3266" s="76"/>
    </row>
    <row r="3267" spans="10:10" x14ac:dyDescent="0.2">
      <c r="J3267" s="76"/>
    </row>
    <row r="3268" spans="10:10" x14ac:dyDescent="0.2">
      <c r="J3268" s="76"/>
    </row>
    <row r="3269" spans="10:10" x14ac:dyDescent="0.2">
      <c r="J3269" s="76"/>
    </row>
    <row r="3270" spans="10:10" x14ac:dyDescent="0.2">
      <c r="J3270" s="76"/>
    </row>
    <row r="3271" spans="10:10" x14ac:dyDescent="0.2">
      <c r="J3271" s="76"/>
    </row>
    <row r="3272" spans="10:10" x14ac:dyDescent="0.2">
      <c r="J3272" s="76"/>
    </row>
    <row r="3273" spans="10:10" x14ac:dyDescent="0.2">
      <c r="J3273" s="76"/>
    </row>
    <row r="3274" spans="10:10" x14ac:dyDescent="0.2">
      <c r="J3274" s="76"/>
    </row>
    <row r="3275" spans="10:10" x14ac:dyDescent="0.2">
      <c r="J3275" s="76"/>
    </row>
    <row r="3276" spans="10:10" x14ac:dyDescent="0.2">
      <c r="J3276" s="76"/>
    </row>
    <row r="3277" spans="10:10" x14ac:dyDescent="0.2">
      <c r="J3277" s="76"/>
    </row>
    <row r="3278" spans="10:10" x14ac:dyDescent="0.2">
      <c r="J3278" s="76"/>
    </row>
    <row r="3279" spans="10:10" x14ac:dyDescent="0.2">
      <c r="J3279" s="76"/>
    </row>
    <row r="3280" spans="10:10" x14ac:dyDescent="0.2">
      <c r="J3280" s="76"/>
    </row>
    <row r="3281" spans="10:10" x14ac:dyDescent="0.2">
      <c r="J3281" s="76"/>
    </row>
    <row r="3282" spans="10:10" x14ac:dyDescent="0.2">
      <c r="J3282" s="76"/>
    </row>
    <row r="3283" spans="10:10" x14ac:dyDescent="0.2">
      <c r="J3283" s="76"/>
    </row>
    <row r="3284" spans="10:10" x14ac:dyDescent="0.2">
      <c r="J3284" s="76"/>
    </row>
    <row r="3285" spans="10:10" x14ac:dyDescent="0.2">
      <c r="J3285" s="76"/>
    </row>
    <row r="3286" spans="10:10" x14ac:dyDescent="0.2">
      <c r="J3286" s="76"/>
    </row>
    <row r="3287" spans="10:10" x14ac:dyDescent="0.2">
      <c r="J3287" s="76"/>
    </row>
    <row r="3288" spans="10:10" x14ac:dyDescent="0.2">
      <c r="J3288" s="76"/>
    </row>
    <row r="3289" spans="10:10" x14ac:dyDescent="0.2">
      <c r="J3289" s="76"/>
    </row>
    <row r="3290" spans="10:10" x14ac:dyDescent="0.2">
      <c r="J3290" s="76"/>
    </row>
    <row r="3291" spans="10:10" x14ac:dyDescent="0.2">
      <c r="J3291" s="76"/>
    </row>
    <row r="3292" spans="10:10" x14ac:dyDescent="0.2">
      <c r="J3292" s="76"/>
    </row>
    <row r="3293" spans="10:10" x14ac:dyDescent="0.2">
      <c r="J3293" s="76"/>
    </row>
    <row r="3294" spans="10:10" x14ac:dyDescent="0.2">
      <c r="J3294" s="76"/>
    </row>
    <row r="3295" spans="10:10" x14ac:dyDescent="0.2">
      <c r="J3295" s="76"/>
    </row>
    <row r="3296" spans="10:10" x14ac:dyDescent="0.2">
      <c r="J3296" s="76"/>
    </row>
    <row r="3297" spans="10:10" x14ac:dyDescent="0.2">
      <c r="J3297" s="76"/>
    </row>
    <row r="3298" spans="10:10" x14ac:dyDescent="0.2">
      <c r="J3298" s="76"/>
    </row>
    <row r="3299" spans="10:10" x14ac:dyDescent="0.2">
      <c r="J3299" s="76"/>
    </row>
    <row r="3300" spans="10:10" x14ac:dyDescent="0.2">
      <c r="J3300" s="76"/>
    </row>
    <row r="3301" spans="10:10" x14ac:dyDescent="0.2">
      <c r="J3301" s="76"/>
    </row>
    <row r="3302" spans="10:10" x14ac:dyDescent="0.2">
      <c r="J3302" s="76"/>
    </row>
    <row r="3303" spans="10:10" x14ac:dyDescent="0.2">
      <c r="J3303" s="76"/>
    </row>
    <row r="3304" spans="10:10" x14ac:dyDescent="0.2">
      <c r="J3304" s="76"/>
    </row>
    <row r="3305" spans="10:10" x14ac:dyDescent="0.2">
      <c r="J3305" s="76"/>
    </row>
    <row r="3306" spans="10:10" x14ac:dyDescent="0.2">
      <c r="J3306" s="76"/>
    </row>
    <row r="3307" spans="10:10" x14ac:dyDescent="0.2">
      <c r="J3307" s="76"/>
    </row>
    <row r="3308" spans="10:10" x14ac:dyDescent="0.2">
      <c r="J3308" s="76"/>
    </row>
    <row r="3309" spans="10:10" x14ac:dyDescent="0.2">
      <c r="J3309" s="76"/>
    </row>
    <row r="3310" spans="10:10" x14ac:dyDescent="0.2">
      <c r="J3310" s="76"/>
    </row>
    <row r="3311" spans="10:10" x14ac:dyDescent="0.2">
      <c r="J3311" s="76"/>
    </row>
    <row r="3312" spans="10:10" x14ac:dyDescent="0.2">
      <c r="J3312" s="76"/>
    </row>
    <row r="3313" spans="10:10" x14ac:dyDescent="0.2">
      <c r="J3313" s="76"/>
    </row>
    <row r="3314" spans="10:10" x14ac:dyDescent="0.2">
      <c r="J3314" s="76"/>
    </row>
    <row r="3315" spans="10:10" x14ac:dyDescent="0.2">
      <c r="J3315" s="76"/>
    </row>
    <row r="3316" spans="10:10" x14ac:dyDescent="0.2">
      <c r="J3316" s="76"/>
    </row>
    <row r="3317" spans="10:10" x14ac:dyDescent="0.2">
      <c r="J3317" s="76"/>
    </row>
    <row r="3318" spans="10:10" x14ac:dyDescent="0.2">
      <c r="J3318" s="76"/>
    </row>
    <row r="3319" spans="10:10" x14ac:dyDescent="0.2">
      <c r="J3319" s="76"/>
    </row>
    <row r="3320" spans="10:10" x14ac:dyDescent="0.2">
      <c r="J3320" s="76"/>
    </row>
    <row r="3321" spans="10:10" x14ac:dyDescent="0.2">
      <c r="J3321" s="76"/>
    </row>
    <row r="3322" spans="10:10" x14ac:dyDescent="0.2">
      <c r="J3322" s="76"/>
    </row>
    <row r="3323" spans="10:10" x14ac:dyDescent="0.2">
      <c r="J3323" s="76"/>
    </row>
    <row r="3324" spans="10:10" x14ac:dyDescent="0.2">
      <c r="J3324" s="76"/>
    </row>
    <row r="3325" spans="10:10" x14ac:dyDescent="0.2">
      <c r="J3325" s="76"/>
    </row>
    <row r="3326" spans="10:10" x14ac:dyDescent="0.2">
      <c r="J3326" s="76"/>
    </row>
    <row r="3327" spans="10:10" x14ac:dyDescent="0.2">
      <c r="J3327" s="76"/>
    </row>
    <row r="3328" spans="10:10" x14ac:dyDescent="0.2">
      <c r="J3328" s="76"/>
    </row>
    <row r="3329" spans="10:10" x14ac:dyDescent="0.2">
      <c r="J3329" s="76"/>
    </row>
    <row r="3330" spans="10:10" x14ac:dyDescent="0.2">
      <c r="J3330" s="76"/>
    </row>
    <row r="3331" spans="10:10" x14ac:dyDescent="0.2">
      <c r="J3331" s="76"/>
    </row>
    <row r="3332" spans="10:10" x14ac:dyDescent="0.2">
      <c r="J3332" s="76"/>
    </row>
    <row r="3333" spans="10:10" x14ac:dyDescent="0.2">
      <c r="J3333" s="76"/>
    </row>
    <row r="3334" spans="10:10" x14ac:dyDescent="0.2">
      <c r="J3334" s="76"/>
    </row>
    <row r="3335" spans="10:10" x14ac:dyDescent="0.2">
      <c r="J3335" s="76"/>
    </row>
    <row r="3336" spans="10:10" x14ac:dyDescent="0.2">
      <c r="J3336" s="76"/>
    </row>
    <row r="3337" spans="10:10" x14ac:dyDescent="0.2">
      <c r="J3337" s="76"/>
    </row>
    <row r="3338" spans="10:10" x14ac:dyDescent="0.2">
      <c r="J3338" s="76"/>
    </row>
    <row r="3339" spans="10:10" x14ac:dyDescent="0.2">
      <c r="J3339" s="76"/>
    </row>
    <row r="3340" spans="10:10" x14ac:dyDescent="0.2">
      <c r="J3340" s="76"/>
    </row>
    <row r="3341" spans="10:10" x14ac:dyDescent="0.2">
      <c r="J3341" s="76"/>
    </row>
    <row r="3342" spans="10:10" x14ac:dyDescent="0.2">
      <c r="J3342" s="76"/>
    </row>
    <row r="3343" spans="10:10" x14ac:dyDescent="0.2">
      <c r="J3343" s="76"/>
    </row>
    <row r="3344" spans="10:10" x14ac:dyDescent="0.2">
      <c r="J3344" s="76"/>
    </row>
    <row r="3345" spans="10:10" x14ac:dyDescent="0.2">
      <c r="J3345" s="76"/>
    </row>
    <row r="3346" spans="10:10" x14ac:dyDescent="0.2">
      <c r="J3346" s="76"/>
    </row>
    <row r="3347" spans="10:10" x14ac:dyDescent="0.2">
      <c r="J3347" s="76"/>
    </row>
    <row r="3348" spans="10:10" x14ac:dyDescent="0.2">
      <c r="J3348" s="76"/>
    </row>
    <row r="3349" spans="10:10" x14ac:dyDescent="0.2">
      <c r="J3349" s="76"/>
    </row>
    <row r="3350" spans="10:10" x14ac:dyDescent="0.2">
      <c r="J3350" s="76"/>
    </row>
    <row r="3351" spans="10:10" x14ac:dyDescent="0.2">
      <c r="J3351" s="76"/>
    </row>
    <row r="3352" spans="10:10" x14ac:dyDescent="0.2">
      <c r="J3352" s="76"/>
    </row>
    <row r="3353" spans="10:10" x14ac:dyDescent="0.2">
      <c r="J3353" s="76"/>
    </row>
    <row r="3354" spans="10:10" x14ac:dyDescent="0.2">
      <c r="J3354" s="76"/>
    </row>
    <row r="3355" spans="10:10" x14ac:dyDescent="0.2">
      <c r="J3355" s="76"/>
    </row>
    <row r="3356" spans="10:10" x14ac:dyDescent="0.2">
      <c r="J3356" s="76"/>
    </row>
    <row r="3357" spans="10:10" x14ac:dyDescent="0.2">
      <c r="J3357" s="76"/>
    </row>
    <row r="3358" spans="10:10" x14ac:dyDescent="0.2">
      <c r="J3358" s="76"/>
    </row>
    <row r="3359" spans="10:10" x14ac:dyDescent="0.2">
      <c r="J3359" s="76"/>
    </row>
    <row r="3360" spans="10:10" x14ac:dyDescent="0.2">
      <c r="J3360" s="76"/>
    </row>
    <row r="3361" spans="10:10" x14ac:dyDescent="0.2">
      <c r="J3361" s="76"/>
    </row>
    <row r="3362" spans="10:10" x14ac:dyDescent="0.2">
      <c r="J3362" s="76"/>
    </row>
    <row r="3363" spans="10:10" x14ac:dyDescent="0.2">
      <c r="J3363" s="76"/>
    </row>
    <row r="3364" spans="10:10" x14ac:dyDescent="0.2">
      <c r="J3364" s="76"/>
    </row>
    <row r="3365" spans="10:10" x14ac:dyDescent="0.2">
      <c r="J3365" s="76"/>
    </row>
    <row r="3366" spans="10:10" x14ac:dyDescent="0.2">
      <c r="J3366" s="76"/>
    </row>
    <row r="3367" spans="10:10" x14ac:dyDescent="0.2">
      <c r="J3367" s="76"/>
    </row>
    <row r="3368" spans="10:10" x14ac:dyDescent="0.2">
      <c r="J3368" s="76"/>
    </row>
    <row r="3369" spans="10:10" x14ac:dyDescent="0.2">
      <c r="J3369" s="76"/>
    </row>
    <row r="3370" spans="10:10" x14ac:dyDescent="0.2">
      <c r="J3370" s="76"/>
    </row>
    <row r="3371" spans="10:10" x14ac:dyDescent="0.2">
      <c r="J3371" s="76"/>
    </row>
    <row r="3372" spans="10:10" x14ac:dyDescent="0.2">
      <c r="J3372" s="76"/>
    </row>
    <row r="3373" spans="10:10" x14ac:dyDescent="0.2">
      <c r="J3373" s="76"/>
    </row>
    <row r="3374" spans="10:10" x14ac:dyDescent="0.2">
      <c r="J3374" s="76"/>
    </row>
    <row r="3375" spans="10:10" x14ac:dyDescent="0.2">
      <c r="J3375" s="76"/>
    </row>
    <row r="3376" spans="10:10" x14ac:dyDescent="0.2">
      <c r="J3376" s="76"/>
    </row>
    <row r="3377" spans="10:10" x14ac:dyDescent="0.2">
      <c r="J3377" s="76"/>
    </row>
    <row r="3378" spans="10:10" x14ac:dyDescent="0.2">
      <c r="J3378" s="76"/>
    </row>
    <row r="3379" spans="10:10" x14ac:dyDescent="0.2">
      <c r="J3379" s="76"/>
    </row>
    <row r="3380" spans="10:10" x14ac:dyDescent="0.2">
      <c r="J3380" s="76"/>
    </row>
    <row r="3381" spans="10:10" x14ac:dyDescent="0.2">
      <c r="J3381" s="76"/>
    </row>
    <row r="3382" spans="10:10" x14ac:dyDescent="0.2">
      <c r="J3382" s="76"/>
    </row>
    <row r="3383" spans="10:10" x14ac:dyDescent="0.2">
      <c r="J3383" s="76"/>
    </row>
    <row r="3384" spans="10:10" x14ac:dyDescent="0.2">
      <c r="J3384" s="76"/>
    </row>
    <row r="3385" spans="10:10" x14ac:dyDescent="0.2">
      <c r="J3385" s="76"/>
    </row>
    <row r="3386" spans="10:10" x14ac:dyDescent="0.2">
      <c r="J3386" s="76"/>
    </row>
    <row r="3387" spans="10:10" x14ac:dyDescent="0.2">
      <c r="J3387" s="76"/>
    </row>
    <row r="3388" spans="10:10" x14ac:dyDescent="0.2">
      <c r="J3388" s="76"/>
    </row>
    <row r="3389" spans="10:10" x14ac:dyDescent="0.2">
      <c r="J3389" s="76"/>
    </row>
    <row r="3390" spans="10:10" x14ac:dyDescent="0.2">
      <c r="J3390" s="76"/>
    </row>
    <row r="3391" spans="10:10" x14ac:dyDescent="0.2">
      <c r="J3391" s="76"/>
    </row>
    <row r="3392" spans="10:10" x14ac:dyDescent="0.2">
      <c r="J3392" s="76"/>
    </row>
    <row r="3393" spans="10:10" x14ac:dyDescent="0.2">
      <c r="J3393" s="76"/>
    </row>
    <row r="3394" spans="10:10" x14ac:dyDescent="0.2">
      <c r="J3394" s="76"/>
    </row>
    <row r="3395" spans="10:10" x14ac:dyDescent="0.2">
      <c r="J3395" s="76"/>
    </row>
    <row r="3396" spans="10:10" x14ac:dyDescent="0.2">
      <c r="J3396" s="76"/>
    </row>
    <row r="3397" spans="10:10" x14ac:dyDescent="0.2">
      <c r="J3397" s="76"/>
    </row>
    <row r="3398" spans="10:10" x14ac:dyDescent="0.2">
      <c r="J3398" s="76"/>
    </row>
    <row r="3399" spans="10:10" x14ac:dyDescent="0.2">
      <c r="J3399" s="76"/>
    </row>
    <row r="3400" spans="10:10" x14ac:dyDescent="0.2">
      <c r="J3400" s="76"/>
    </row>
    <row r="3401" spans="10:10" x14ac:dyDescent="0.2">
      <c r="J3401" s="76"/>
    </row>
    <row r="3402" spans="10:10" x14ac:dyDescent="0.2">
      <c r="J3402" s="76"/>
    </row>
    <row r="3403" spans="10:10" x14ac:dyDescent="0.2">
      <c r="J3403" s="76"/>
    </row>
    <row r="3404" spans="10:10" x14ac:dyDescent="0.2">
      <c r="J3404" s="76"/>
    </row>
    <row r="3405" spans="10:10" x14ac:dyDescent="0.2">
      <c r="J3405" s="76"/>
    </row>
    <row r="3406" spans="10:10" x14ac:dyDescent="0.2">
      <c r="J3406" s="76"/>
    </row>
    <row r="3407" spans="10:10" x14ac:dyDescent="0.2">
      <c r="J3407" s="76"/>
    </row>
    <row r="3408" spans="10:10" x14ac:dyDescent="0.2">
      <c r="J3408" s="76"/>
    </row>
    <row r="3409" spans="10:10" x14ac:dyDescent="0.2">
      <c r="J3409" s="76"/>
    </row>
    <row r="3410" spans="10:10" x14ac:dyDescent="0.2">
      <c r="J3410" s="76"/>
    </row>
    <row r="3411" spans="10:10" x14ac:dyDescent="0.2">
      <c r="J3411" s="76"/>
    </row>
    <row r="3412" spans="10:10" x14ac:dyDescent="0.2">
      <c r="J3412" s="76"/>
    </row>
    <row r="3413" spans="10:10" x14ac:dyDescent="0.2">
      <c r="J3413" s="76"/>
    </row>
    <row r="3414" spans="10:10" x14ac:dyDescent="0.2">
      <c r="J3414" s="76"/>
    </row>
    <row r="3415" spans="10:10" x14ac:dyDescent="0.2">
      <c r="J3415" s="76"/>
    </row>
    <row r="3416" spans="10:10" x14ac:dyDescent="0.2">
      <c r="J3416" s="76"/>
    </row>
    <row r="3417" spans="10:10" x14ac:dyDescent="0.2">
      <c r="J3417" s="76"/>
    </row>
    <row r="3418" spans="10:10" x14ac:dyDescent="0.2">
      <c r="J3418" s="76"/>
    </row>
    <row r="3419" spans="10:10" x14ac:dyDescent="0.2">
      <c r="J3419" s="76"/>
    </row>
    <row r="3420" spans="10:10" x14ac:dyDescent="0.2">
      <c r="J3420" s="76"/>
    </row>
    <row r="3421" spans="10:10" x14ac:dyDescent="0.2">
      <c r="J3421" s="76"/>
    </row>
    <row r="3422" spans="10:10" x14ac:dyDescent="0.2">
      <c r="J3422" s="76"/>
    </row>
    <row r="3423" spans="10:10" x14ac:dyDescent="0.2">
      <c r="J3423" s="76"/>
    </row>
    <row r="3424" spans="10:10" x14ac:dyDescent="0.2">
      <c r="J3424" s="76"/>
    </row>
    <row r="3425" spans="10:10" x14ac:dyDescent="0.2">
      <c r="J3425" s="76"/>
    </row>
    <row r="3426" spans="10:10" x14ac:dyDescent="0.2">
      <c r="J3426" s="76"/>
    </row>
    <row r="3427" spans="10:10" x14ac:dyDescent="0.2">
      <c r="J3427" s="76"/>
    </row>
    <row r="3428" spans="10:10" x14ac:dyDescent="0.2">
      <c r="J3428" s="76"/>
    </row>
    <row r="3429" spans="10:10" x14ac:dyDescent="0.2">
      <c r="J3429" s="76"/>
    </row>
    <row r="3430" spans="10:10" x14ac:dyDescent="0.2">
      <c r="J3430" s="76"/>
    </row>
    <row r="3431" spans="10:10" x14ac:dyDescent="0.2">
      <c r="J3431" s="76"/>
    </row>
    <row r="3432" spans="10:10" x14ac:dyDescent="0.2">
      <c r="J3432" s="76"/>
    </row>
    <row r="3433" spans="10:10" x14ac:dyDescent="0.2">
      <c r="J3433" s="76"/>
    </row>
    <row r="3434" spans="10:10" x14ac:dyDescent="0.2">
      <c r="J3434" s="76"/>
    </row>
    <row r="3435" spans="10:10" x14ac:dyDescent="0.2">
      <c r="J3435" s="76"/>
    </row>
    <row r="3436" spans="10:10" x14ac:dyDescent="0.2">
      <c r="J3436" s="76"/>
    </row>
    <row r="3437" spans="10:10" x14ac:dyDescent="0.2">
      <c r="J3437" s="76"/>
    </row>
    <row r="3438" spans="10:10" x14ac:dyDescent="0.2">
      <c r="J3438" s="76"/>
    </row>
    <row r="3439" spans="10:10" x14ac:dyDescent="0.2">
      <c r="J3439" s="76"/>
    </row>
    <row r="3440" spans="10:10" x14ac:dyDescent="0.2">
      <c r="J3440" s="76"/>
    </row>
    <row r="3441" spans="10:10" x14ac:dyDescent="0.2">
      <c r="J3441" s="76"/>
    </row>
    <row r="3442" spans="10:10" x14ac:dyDescent="0.2">
      <c r="J3442" s="76"/>
    </row>
    <row r="3443" spans="10:10" x14ac:dyDescent="0.2">
      <c r="J3443" s="76"/>
    </row>
    <row r="3444" spans="10:10" x14ac:dyDescent="0.2">
      <c r="J3444" s="76"/>
    </row>
    <row r="3445" spans="10:10" x14ac:dyDescent="0.2">
      <c r="J3445" s="76"/>
    </row>
    <row r="3446" spans="10:10" x14ac:dyDescent="0.2">
      <c r="J3446" s="76"/>
    </row>
    <row r="3447" spans="10:10" x14ac:dyDescent="0.2">
      <c r="J3447" s="76"/>
    </row>
    <row r="3448" spans="10:10" x14ac:dyDescent="0.2">
      <c r="J3448" s="76"/>
    </row>
    <row r="3449" spans="10:10" x14ac:dyDescent="0.2">
      <c r="J3449" s="76"/>
    </row>
    <row r="3450" spans="10:10" x14ac:dyDescent="0.2">
      <c r="J3450" s="76"/>
    </row>
    <row r="3451" spans="10:10" x14ac:dyDescent="0.2">
      <c r="J3451" s="76"/>
    </row>
    <row r="3452" spans="10:10" x14ac:dyDescent="0.2">
      <c r="J3452" s="76"/>
    </row>
    <row r="3453" spans="10:10" x14ac:dyDescent="0.2">
      <c r="J3453" s="76"/>
    </row>
    <row r="3454" spans="10:10" x14ac:dyDescent="0.2">
      <c r="J3454" s="76"/>
    </row>
    <row r="3455" spans="10:10" x14ac:dyDescent="0.2">
      <c r="J3455" s="76"/>
    </row>
    <row r="3456" spans="10:10" x14ac:dyDescent="0.2">
      <c r="J3456" s="76"/>
    </row>
    <row r="3457" spans="10:10" x14ac:dyDescent="0.2">
      <c r="J3457" s="76"/>
    </row>
    <row r="3458" spans="10:10" x14ac:dyDescent="0.2">
      <c r="J3458" s="76"/>
    </row>
    <row r="3459" spans="10:10" x14ac:dyDescent="0.2">
      <c r="J3459" s="76"/>
    </row>
    <row r="3460" spans="10:10" x14ac:dyDescent="0.2">
      <c r="J3460" s="76"/>
    </row>
    <row r="3461" spans="10:10" x14ac:dyDescent="0.2">
      <c r="J3461" s="76"/>
    </row>
    <row r="3462" spans="10:10" x14ac:dyDescent="0.2">
      <c r="J3462" s="76"/>
    </row>
    <row r="3463" spans="10:10" x14ac:dyDescent="0.2">
      <c r="J3463" s="76"/>
    </row>
    <row r="3464" spans="10:10" x14ac:dyDescent="0.2">
      <c r="J3464" s="76"/>
    </row>
    <row r="3465" spans="10:10" x14ac:dyDescent="0.2">
      <c r="J3465" s="76"/>
    </row>
    <row r="3466" spans="10:10" x14ac:dyDescent="0.2">
      <c r="J3466" s="76"/>
    </row>
    <row r="3467" spans="10:10" x14ac:dyDescent="0.2">
      <c r="J3467" s="76"/>
    </row>
    <row r="3468" spans="10:10" x14ac:dyDescent="0.2">
      <c r="J3468" s="76"/>
    </row>
    <row r="3469" spans="10:10" x14ac:dyDescent="0.2">
      <c r="J3469" s="76"/>
    </row>
    <row r="3470" spans="10:10" x14ac:dyDescent="0.2">
      <c r="J3470" s="76"/>
    </row>
    <row r="3471" spans="10:10" x14ac:dyDescent="0.2">
      <c r="J3471" s="76"/>
    </row>
    <row r="3472" spans="10:10" x14ac:dyDescent="0.2">
      <c r="J3472" s="76"/>
    </row>
    <row r="3473" spans="10:10" x14ac:dyDescent="0.2">
      <c r="J3473" s="76"/>
    </row>
    <row r="3474" spans="10:10" x14ac:dyDescent="0.2">
      <c r="J3474" s="76"/>
    </row>
    <row r="3475" spans="10:10" x14ac:dyDescent="0.2">
      <c r="J3475" s="76"/>
    </row>
    <row r="3476" spans="10:10" x14ac:dyDescent="0.2">
      <c r="J3476" s="76"/>
    </row>
    <row r="3477" spans="10:10" x14ac:dyDescent="0.2">
      <c r="J3477" s="76"/>
    </row>
    <row r="3478" spans="10:10" x14ac:dyDescent="0.2">
      <c r="J3478" s="76"/>
    </row>
    <row r="3479" spans="10:10" x14ac:dyDescent="0.2">
      <c r="J3479" s="76"/>
    </row>
    <row r="3480" spans="10:10" x14ac:dyDescent="0.2">
      <c r="J3480" s="76"/>
    </row>
    <row r="3481" spans="10:10" x14ac:dyDescent="0.2">
      <c r="J3481" s="76"/>
    </row>
    <row r="3482" spans="10:10" x14ac:dyDescent="0.2">
      <c r="J3482" s="76"/>
    </row>
    <row r="3483" spans="10:10" x14ac:dyDescent="0.2">
      <c r="J3483" s="76"/>
    </row>
    <row r="3484" spans="10:10" x14ac:dyDescent="0.2">
      <c r="J3484" s="76"/>
    </row>
    <row r="3485" spans="10:10" x14ac:dyDescent="0.2">
      <c r="J3485" s="76"/>
    </row>
    <row r="3486" spans="10:10" x14ac:dyDescent="0.2">
      <c r="J3486" s="76"/>
    </row>
    <row r="3487" spans="10:10" x14ac:dyDescent="0.2">
      <c r="J3487" s="76"/>
    </row>
    <row r="3488" spans="10:10" x14ac:dyDescent="0.2">
      <c r="J3488" s="76"/>
    </row>
    <row r="3489" spans="10:10" x14ac:dyDescent="0.2">
      <c r="J3489" s="76"/>
    </row>
    <row r="3490" spans="10:10" x14ac:dyDescent="0.2">
      <c r="J3490" s="76"/>
    </row>
    <row r="3491" spans="10:10" x14ac:dyDescent="0.2">
      <c r="J3491" s="76"/>
    </row>
    <row r="3492" spans="10:10" x14ac:dyDescent="0.2">
      <c r="J3492" s="76"/>
    </row>
    <row r="3493" spans="10:10" x14ac:dyDescent="0.2">
      <c r="J3493" s="76"/>
    </row>
    <row r="3494" spans="10:10" x14ac:dyDescent="0.2">
      <c r="J3494" s="76"/>
    </row>
    <row r="3495" spans="10:10" x14ac:dyDescent="0.2">
      <c r="J3495" s="76"/>
    </row>
    <row r="3496" spans="10:10" x14ac:dyDescent="0.2">
      <c r="J3496" s="76"/>
    </row>
    <row r="3497" spans="10:10" x14ac:dyDescent="0.2">
      <c r="J3497" s="76"/>
    </row>
    <row r="3498" spans="10:10" x14ac:dyDescent="0.2">
      <c r="J3498" s="76"/>
    </row>
    <row r="3499" spans="10:10" x14ac:dyDescent="0.2">
      <c r="J3499" s="76"/>
    </row>
    <row r="3500" spans="10:10" x14ac:dyDescent="0.2">
      <c r="J3500" s="76"/>
    </row>
    <row r="3501" spans="10:10" x14ac:dyDescent="0.2">
      <c r="J3501" s="76"/>
    </row>
    <row r="3502" spans="10:10" x14ac:dyDescent="0.2">
      <c r="J3502" s="76"/>
    </row>
    <row r="3503" spans="10:10" x14ac:dyDescent="0.2">
      <c r="J3503" s="76"/>
    </row>
    <row r="3504" spans="10:10" x14ac:dyDescent="0.2">
      <c r="J3504" s="76"/>
    </row>
    <row r="3505" spans="10:10" x14ac:dyDescent="0.2">
      <c r="J3505" s="76"/>
    </row>
    <row r="3506" spans="10:10" x14ac:dyDescent="0.2">
      <c r="J3506" s="76"/>
    </row>
    <row r="3507" spans="10:10" x14ac:dyDescent="0.2">
      <c r="J3507" s="76"/>
    </row>
    <row r="3508" spans="10:10" x14ac:dyDescent="0.2">
      <c r="J3508" s="76"/>
    </row>
    <row r="3509" spans="10:10" x14ac:dyDescent="0.2">
      <c r="J3509" s="76"/>
    </row>
    <row r="3510" spans="10:10" x14ac:dyDescent="0.2">
      <c r="J3510" s="76"/>
    </row>
    <row r="3511" spans="10:10" x14ac:dyDescent="0.2">
      <c r="J3511" s="76"/>
    </row>
    <row r="3512" spans="10:10" x14ac:dyDescent="0.2">
      <c r="J3512" s="76"/>
    </row>
    <row r="3513" spans="10:10" x14ac:dyDescent="0.2">
      <c r="J3513" s="76"/>
    </row>
    <row r="3514" spans="10:10" x14ac:dyDescent="0.2">
      <c r="J3514" s="76"/>
    </row>
    <row r="3515" spans="10:10" x14ac:dyDescent="0.2">
      <c r="J3515" s="76"/>
    </row>
    <row r="3516" spans="10:10" x14ac:dyDescent="0.2">
      <c r="J3516" s="76"/>
    </row>
    <row r="3517" spans="10:10" x14ac:dyDescent="0.2">
      <c r="J3517" s="76"/>
    </row>
    <row r="3518" spans="10:10" x14ac:dyDescent="0.2">
      <c r="J3518" s="76"/>
    </row>
    <row r="3519" spans="10:10" x14ac:dyDescent="0.2">
      <c r="J3519" s="76"/>
    </row>
    <row r="3520" spans="10:10" x14ac:dyDescent="0.2">
      <c r="J3520" s="76"/>
    </row>
    <row r="3521" spans="10:10" x14ac:dyDescent="0.2">
      <c r="J3521" s="76"/>
    </row>
    <row r="3522" spans="10:10" x14ac:dyDescent="0.2">
      <c r="J3522" s="76"/>
    </row>
    <row r="3523" spans="10:10" x14ac:dyDescent="0.2">
      <c r="J3523" s="76"/>
    </row>
    <row r="3524" spans="10:10" x14ac:dyDescent="0.2">
      <c r="J3524" s="76"/>
    </row>
    <row r="3525" spans="10:10" x14ac:dyDescent="0.2">
      <c r="J3525" s="76"/>
    </row>
    <row r="3526" spans="10:10" x14ac:dyDescent="0.2">
      <c r="J3526" s="76"/>
    </row>
    <row r="3527" spans="10:10" x14ac:dyDescent="0.2">
      <c r="J3527" s="76"/>
    </row>
    <row r="3528" spans="10:10" x14ac:dyDescent="0.2">
      <c r="J3528" s="76"/>
    </row>
    <row r="3529" spans="10:10" x14ac:dyDescent="0.2">
      <c r="J3529" s="76"/>
    </row>
    <row r="3530" spans="10:10" x14ac:dyDescent="0.2">
      <c r="J3530" s="76"/>
    </row>
    <row r="3531" spans="10:10" x14ac:dyDescent="0.2">
      <c r="J3531" s="76"/>
    </row>
    <row r="3532" spans="10:10" x14ac:dyDescent="0.2">
      <c r="J3532" s="76"/>
    </row>
    <row r="3533" spans="10:10" x14ac:dyDescent="0.2">
      <c r="J3533" s="76"/>
    </row>
    <row r="3534" spans="10:10" x14ac:dyDescent="0.2">
      <c r="J3534" s="76"/>
    </row>
    <row r="3535" spans="10:10" x14ac:dyDescent="0.2">
      <c r="J3535" s="76"/>
    </row>
    <row r="3536" spans="10:10" x14ac:dyDescent="0.2">
      <c r="J3536" s="76"/>
    </row>
    <row r="3537" spans="10:10" x14ac:dyDescent="0.2">
      <c r="J3537" s="76"/>
    </row>
    <row r="3538" spans="10:10" x14ac:dyDescent="0.2">
      <c r="J3538" s="76"/>
    </row>
    <row r="3539" spans="10:10" x14ac:dyDescent="0.2">
      <c r="J3539" s="76"/>
    </row>
    <row r="3540" spans="10:10" x14ac:dyDescent="0.2">
      <c r="J3540" s="76"/>
    </row>
    <row r="3541" spans="10:10" x14ac:dyDescent="0.2">
      <c r="J3541" s="76"/>
    </row>
    <row r="3542" spans="10:10" x14ac:dyDescent="0.2">
      <c r="J3542" s="76"/>
    </row>
    <row r="3543" spans="10:10" x14ac:dyDescent="0.2">
      <c r="J3543" s="76"/>
    </row>
    <row r="3544" spans="10:10" x14ac:dyDescent="0.2">
      <c r="J3544" s="76"/>
    </row>
    <row r="3545" spans="10:10" x14ac:dyDescent="0.2">
      <c r="J3545" s="76"/>
    </row>
    <row r="3546" spans="10:10" x14ac:dyDescent="0.2">
      <c r="J3546" s="76"/>
    </row>
    <row r="3547" spans="10:10" x14ac:dyDescent="0.2">
      <c r="J3547" s="76"/>
    </row>
    <row r="3548" spans="10:10" x14ac:dyDescent="0.2">
      <c r="J3548" s="76"/>
    </row>
    <row r="3549" spans="10:10" x14ac:dyDescent="0.2">
      <c r="J3549" s="76"/>
    </row>
    <row r="3550" spans="10:10" x14ac:dyDescent="0.2">
      <c r="J3550" s="76"/>
    </row>
    <row r="3551" spans="10:10" x14ac:dyDescent="0.2">
      <c r="J3551" s="76"/>
    </row>
    <row r="3552" spans="10:10" x14ac:dyDescent="0.2">
      <c r="J3552" s="76"/>
    </row>
    <row r="3553" spans="10:10" x14ac:dyDescent="0.2">
      <c r="J3553" s="76"/>
    </row>
    <row r="3554" spans="10:10" x14ac:dyDescent="0.2">
      <c r="J3554" s="76"/>
    </row>
    <row r="3555" spans="10:10" x14ac:dyDescent="0.2">
      <c r="J3555" s="76"/>
    </row>
    <row r="3556" spans="10:10" x14ac:dyDescent="0.2">
      <c r="J3556" s="76"/>
    </row>
    <row r="3557" spans="10:10" x14ac:dyDescent="0.2">
      <c r="J3557" s="76"/>
    </row>
    <row r="3558" spans="10:10" x14ac:dyDescent="0.2">
      <c r="J3558" s="76"/>
    </row>
    <row r="3559" spans="10:10" x14ac:dyDescent="0.2">
      <c r="J3559" s="76"/>
    </row>
    <row r="3560" spans="10:10" x14ac:dyDescent="0.2">
      <c r="J3560" s="76"/>
    </row>
    <row r="3561" spans="10:10" x14ac:dyDescent="0.2">
      <c r="J3561" s="76"/>
    </row>
    <row r="3562" spans="10:10" x14ac:dyDescent="0.2">
      <c r="J3562" s="76"/>
    </row>
    <row r="3563" spans="10:10" x14ac:dyDescent="0.2">
      <c r="J3563" s="76"/>
    </row>
    <row r="3564" spans="10:10" x14ac:dyDescent="0.2">
      <c r="J3564" s="76"/>
    </row>
    <row r="3565" spans="10:10" x14ac:dyDescent="0.2">
      <c r="J3565" s="76"/>
    </row>
    <row r="3566" spans="10:10" x14ac:dyDescent="0.2">
      <c r="J3566" s="76"/>
    </row>
    <row r="3567" spans="10:10" x14ac:dyDescent="0.2">
      <c r="J3567" s="76"/>
    </row>
    <row r="3568" spans="10:10" x14ac:dyDescent="0.2">
      <c r="J3568" s="76"/>
    </row>
    <row r="3569" spans="10:10" x14ac:dyDescent="0.2">
      <c r="J3569" s="76"/>
    </row>
    <row r="3570" spans="10:10" x14ac:dyDescent="0.2">
      <c r="J3570" s="76"/>
    </row>
    <row r="3571" spans="10:10" x14ac:dyDescent="0.2">
      <c r="J3571" s="76"/>
    </row>
    <row r="3572" spans="10:10" x14ac:dyDescent="0.2">
      <c r="J3572" s="76"/>
    </row>
    <row r="3573" spans="10:10" x14ac:dyDescent="0.2">
      <c r="J3573" s="76"/>
    </row>
    <row r="3574" spans="10:10" x14ac:dyDescent="0.2">
      <c r="J3574" s="76"/>
    </row>
    <row r="3575" spans="10:10" x14ac:dyDescent="0.2">
      <c r="J3575" s="76"/>
    </row>
    <row r="3576" spans="10:10" x14ac:dyDescent="0.2">
      <c r="J3576" s="76"/>
    </row>
    <row r="3577" spans="10:10" x14ac:dyDescent="0.2">
      <c r="J3577" s="76"/>
    </row>
    <row r="3578" spans="10:10" x14ac:dyDescent="0.2">
      <c r="J3578" s="76"/>
    </row>
    <row r="3579" spans="10:10" x14ac:dyDescent="0.2">
      <c r="J3579" s="76"/>
    </row>
    <row r="3580" spans="10:10" x14ac:dyDescent="0.2">
      <c r="J3580" s="76"/>
    </row>
    <row r="3581" spans="10:10" x14ac:dyDescent="0.2">
      <c r="J3581" s="76"/>
    </row>
    <row r="3582" spans="10:10" x14ac:dyDescent="0.2">
      <c r="J3582" s="76"/>
    </row>
    <row r="3583" spans="10:10" x14ac:dyDescent="0.2">
      <c r="J3583" s="76"/>
    </row>
    <row r="3584" spans="10:10" x14ac:dyDescent="0.2">
      <c r="J3584" s="76"/>
    </row>
    <row r="3585" spans="10:10" x14ac:dyDescent="0.2">
      <c r="J3585" s="76"/>
    </row>
    <row r="3586" spans="10:10" x14ac:dyDescent="0.2">
      <c r="J3586" s="76"/>
    </row>
    <row r="3587" spans="10:10" x14ac:dyDescent="0.2">
      <c r="J3587" s="76"/>
    </row>
    <row r="3588" spans="10:10" x14ac:dyDescent="0.2">
      <c r="J3588" s="76"/>
    </row>
    <row r="3589" spans="10:10" x14ac:dyDescent="0.2">
      <c r="J3589" s="76"/>
    </row>
    <row r="3590" spans="10:10" x14ac:dyDescent="0.2">
      <c r="J3590" s="76"/>
    </row>
    <row r="3591" spans="10:10" x14ac:dyDescent="0.2">
      <c r="J3591" s="76"/>
    </row>
    <row r="3592" spans="10:10" x14ac:dyDescent="0.2">
      <c r="J3592" s="76"/>
    </row>
    <row r="3593" spans="10:10" x14ac:dyDescent="0.2">
      <c r="J3593" s="76"/>
    </row>
    <row r="3594" spans="10:10" x14ac:dyDescent="0.2">
      <c r="J3594" s="76"/>
    </row>
    <row r="3595" spans="10:10" x14ac:dyDescent="0.2">
      <c r="J3595" s="76"/>
    </row>
    <row r="3596" spans="10:10" x14ac:dyDescent="0.2">
      <c r="J3596" s="76"/>
    </row>
    <row r="3597" spans="10:10" x14ac:dyDescent="0.2">
      <c r="J3597" s="76"/>
    </row>
    <row r="3598" spans="10:10" x14ac:dyDescent="0.2">
      <c r="J3598" s="76"/>
    </row>
    <row r="3599" spans="10:10" x14ac:dyDescent="0.2">
      <c r="J3599" s="76"/>
    </row>
    <row r="3600" spans="10:10" x14ac:dyDescent="0.2">
      <c r="J3600" s="76"/>
    </row>
    <row r="3601" spans="10:10" x14ac:dyDescent="0.2">
      <c r="J3601" s="76"/>
    </row>
    <row r="3602" spans="10:10" x14ac:dyDescent="0.2">
      <c r="J3602" s="76"/>
    </row>
    <row r="3603" spans="10:10" x14ac:dyDescent="0.2">
      <c r="J3603" s="76"/>
    </row>
    <row r="3604" spans="10:10" x14ac:dyDescent="0.2">
      <c r="J3604" s="76"/>
    </row>
    <row r="3605" spans="10:10" x14ac:dyDescent="0.2">
      <c r="J3605" s="76"/>
    </row>
    <row r="3606" spans="10:10" x14ac:dyDescent="0.2">
      <c r="J3606" s="76"/>
    </row>
    <row r="3607" spans="10:10" x14ac:dyDescent="0.2">
      <c r="J3607" s="76"/>
    </row>
    <row r="3608" spans="10:10" x14ac:dyDescent="0.2">
      <c r="J3608" s="76"/>
    </row>
    <row r="3609" spans="10:10" x14ac:dyDescent="0.2">
      <c r="J3609" s="76"/>
    </row>
    <row r="3610" spans="10:10" x14ac:dyDescent="0.2">
      <c r="J3610" s="76"/>
    </row>
    <row r="3611" spans="10:10" x14ac:dyDescent="0.2">
      <c r="J3611" s="76"/>
    </row>
    <row r="3612" spans="10:10" x14ac:dyDescent="0.2">
      <c r="J3612" s="76"/>
    </row>
    <row r="3613" spans="10:10" x14ac:dyDescent="0.2">
      <c r="J3613" s="76"/>
    </row>
    <row r="3614" spans="10:10" x14ac:dyDescent="0.2">
      <c r="J3614" s="76"/>
    </row>
    <row r="3615" spans="10:10" x14ac:dyDescent="0.2">
      <c r="J3615" s="76"/>
    </row>
    <row r="3616" spans="10:10" x14ac:dyDescent="0.2">
      <c r="J3616" s="76"/>
    </row>
    <row r="3617" spans="10:10" x14ac:dyDescent="0.2">
      <c r="J3617" s="76"/>
    </row>
    <row r="3618" spans="10:10" x14ac:dyDescent="0.2">
      <c r="J3618" s="76"/>
    </row>
    <row r="3619" spans="10:10" x14ac:dyDescent="0.2">
      <c r="J3619" s="76"/>
    </row>
    <row r="3620" spans="10:10" x14ac:dyDescent="0.2">
      <c r="J3620" s="76"/>
    </row>
    <row r="3621" spans="10:10" x14ac:dyDescent="0.2">
      <c r="J3621" s="76"/>
    </row>
    <row r="3622" spans="10:10" x14ac:dyDescent="0.2">
      <c r="J3622" s="76"/>
    </row>
    <row r="3623" spans="10:10" x14ac:dyDescent="0.2">
      <c r="J3623" s="76"/>
    </row>
    <row r="3624" spans="10:10" x14ac:dyDescent="0.2">
      <c r="J3624" s="76"/>
    </row>
    <row r="3625" spans="10:10" x14ac:dyDescent="0.2">
      <c r="J3625" s="76"/>
    </row>
    <row r="3626" spans="10:10" x14ac:dyDescent="0.2">
      <c r="J3626" s="76"/>
    </row>
    <row r="3627" spans="10:10" x14ac:dyDescent="0.2">
      <c r="J3627" s="76"/>
    </row>
    <row r="3628" spans="10:10" x14ac:dyDescent="0.2">
      <c r="J3628" s="76"/>
    </row>
    <row r="3629" spans="10:10" x14ac:dyDescent="0.2">
      <c r="J3629" s="76"/>
    </row>
    <row r="3630" spans="10:10" x14ac:dyDescent="0.2">
      <c r="J3630" s="76"/>
    </row>
    <row r="3631" spans="10:10" x14ac:dyDescent="0.2">
      <c r="J3631" s="76"/>
    </row>
    <row r="3632" spans="10:10" x14ac:dyDescent="0.2">
      <c r="J3632" s="76"/>
    </row>
    <row r="3633" spans="10:10" x14ac:dyDescent="0.2">
      <c r="J3633" s="76"/>
    </row>
    <row r="3634" spans="10:10" x14ac:dyDescent="0.2">
      <c r="J3634" s="76"/>
    </row>
    <row r="3635" spans="10:10" x14ac:dyDescent="0.2">
      <c r="J3635" s="76"/>
    </row>
    <row r="3636" spans="10:10" x14ac:dyDescent="0.2">
      <c r="J3636" s="76"/>
    </row>
    <row r="3637" spans="10:10" x14ac:dyDescent="0.2">
      <c r="J3637" s="76"/>
    </row>
    <row r="3638" spans="10:10" x14ac:dyDescent="0.2">
      <c r="J3638" s="76"/>
    </row>
    <row r="3639" spans="10:10" x14ac:dyDescent="0.2">
      <c r="J3639" s="76"/>
    </row>
    <row r="3640" spans="10:10" x14ac:dyDescent="0.2">
      <c r="J3640" s="76"/>
    </row>
    <row r="3641" spans="10:10" x14ac:dyDescent="0.2">
      <c r="J3641" s="76"/>
    </row>
    <row r="3642" spans="10:10" x14ac:dyDescent="0.2">
      <c r="J3642" s="76"/>
    </row>
    <row r="3643" spans="10:10" x14ac:dyDescent="0.2">
      <c r="J3643" s="76"/>
    </row>
    <row r="3644" spans="10:10" x14ac:dyDescent="0.2">
      <c r="J3644" s="76"/>
    </row>
    <row r="3645" spans="10:10" x14ac:dyDescent="0.2">
      <c r="J3645" s="76"/>
    </row>
    <row r="3646" spans="10:10" x14ac:dyDescent="0.2">
      <c r="J3646" s="76"/>
    </row>
    <row r="3647" spans="10:10" x14ac:dyDescent="0.2">
      <c r="J3647" s="76"/>
    </row>
    <row r="3648" spans="10:10" x14ac:dyDescent="0.2">
      <c r="J3648" s="76"/>
    </row>
    <row r="3649" spans="10:10" x14ac:dyDescent="0.2">
      <c r="J3649" s="76"/>
    </row>
    <row r="3650" spans="10:10" x14ac:dyDescent="0.2">
      <c r="J3650" s="76"/>
    </row>
    <row r="3651" spans="10:10" x14ac:dyDescent="0.2">
      <c r="J3651" s="76"/>
    </row>
    <row r="3652" spans="10:10" x14ac:dyDescent="0.2">
      <c r="J3652" s="76"/>
    </row>
    <row r="3653" spans="10:10" x14ac:dyDescent="0.2">
      <c r="J3653" s="76"/>
    </row>
    <row r="3654" spans="10:10" x14ac:dyDescent="0.2">
      <c r="J3654" s="76"/>
    </row>
    <row r="3655" spans="10:10" x14ac:dyDescent="0.2">
      <c r="J3655" s="76"/>
    </row>
    <row r="3656" spans="10:10" x14ac:dyDescent="0.2">
      <c r="J3656" s="76"/>
    </row>
    <row r="3657" spans="10:10" x14ac:dyDescent="0.2">
      <c r="J3657" s="76"/>
    </row>
    <row r="3658" spans="10:10" x14ac:dyDescent="0.2">
      <c r="J3658" s="76"/>
    </row>
    <row r="3659" spans="10:10" x14ac:dyDescent="0.2">
      <c r="J3659" s="76"/>
    </row>
    <row r="3660" spans="10:10" x14ac:dyDescent="0.2">
      <c r="J3660" s="76"/>
    </row>
    <row r="3661" spans="10:10" x14ac:dyDescent="0.2">
      <c r="J3661" s="76"/>
    </row>
    <row r="3662" spans="10:10" x14ac:dyDescent="0.2">
      <c r="J3662" s="76"/>
    </row>
    <row r="3663" spans="10:10" x14ac:dyDescent="0.2">
      <c r="J3663" s="76"/>
    </row>
    <row r="3664" spans="10:10" x14ac:dyDescent="0.2">
      <c r="J3664" s="76"/>
    </row>
    <row r="3665" spans="10:10" x14ac:dyDescent="0.2">
      <c r="J3665" s="76"/>
    </row>
    <row r="3666" spans="10:10" x14ac:dyDescent="0.2">
      <c r="J3666" s="76"/>
    </row>
    <row r="3667" spans="10:10" x14ac:dyDescent="0.2">
      <c r="J3667" s="76"/>
    </row>
    <row r="3668" spans="10:10" x14ac:dyDescent="0.2">
      <c r="J3668" s="76"/>
    </row>
    <row r="3669" spans="10:10" x14ac:dyDescent="0.2">
      <c r="J3669" s="76"/>
    </row>
    <row r="3670" spans="10:10" x14ac:dyDescent="0.2">
      <c r="J3670" s="76"/>
    </row>
    <row r="3671" spans="10:10" x14ac:dyDescent="0.2">
      <c r="J3671" s="76"/>
    </row>
    <row r="3672" spans="10:10" x14ac:dyDescent="0.2">
      <c r="J3672" s="76"/>
    </row>
    <row r="3673" spans="10:10" x14ac:dyDescent="0.2">
      <c r="J3673" s="76"/>
    </row>
    <row r="3674" spans="10:10" x14ac:dyDescent="0.2">
      <c r="J3674" s="76"/>
    </row>
    <row r="3675" spans="10:10" x14ac:dyDescent="0.2">
      <c r="J3675" s="76"/>
    </row>
    <row r="3676" spans="10:10" x14ac:dyDescent="0.2">
      <c r="J3676" s="76"/>
    </row>
    <row r="3677" spans="10:10" x14ac:dyDescent="0.2">
      <c r="J3677" s="76"/>
    </row>
    <row r="3678" spans="10:10" x14ac:dyDescent="0.2">
      <c r="J3678" s="76"/>
    </row>
    <row r="3679" spans="10:10" x14ac:dyDescent="0.2">
      <c r="J3679" s="76"/>
    </row>
    <row r="3680" spans="10:10" x14ac:dyDescent="0.2">
      <c r="J3680" s="76"/>
    </row>
    <row r="3681" spans="10:10" x14ac:dyDescent="0.2">
      <c r="J3681" s="76"/>
    </row>
    <row r="3682" spans="10:10" x14ac:dyDescent="0.2">
      <c r="J3682" s="76"/>
    </row>
    <row r="3683" spans="10:10" x14ac:dyDescent="0.2">
      <c r="J3683" s="76"/>
    </row>
    <row r="3684" spans="10:10" x14ac:dyDescent="0.2">
      <c r="J3684" s="76"/>
    </row>
    <row r="3685" spans="10:10" x14ac:dyDescent="0.2">
      <c r="J3685" s="76"/>
    </row>
    <row r="3686" spans="10:10" x14ac:dyDescent="0.2">
      <c r="J3686" s="76"/>
    </row>
    <row r="3687" spans="10:10" x14ac:dyDescent="0.2">
      <c r="J3687" s="76"/>
    </row>
    <row r="3688" spans="10:10" x14ac:dyDescent="0.2">
      <c r="J3688" s="76"/>
    </row>
    <row r="3689" spans="10:10" x14ac:dyDescent="0.2">
      <c r="J3689" s="76"/>
    </row>
    <row r="3690" spans="10:10" x14ac:dyDescent="0.2">
      <c r="J3690" s="76"/>
    </row>
    <row r="3691" spans="10:10" x14ac:dyDescent="0.2">
      <c r="J3691" s="76"/>
    </row>
    <row r="3692" spans="10:10" x14ac:dyDescent="0.2">
      <c r="J3692" s="76"/>
    </row>
    <row r="3693" spans="10:10" x14ac:dyDescent="0.2">
      <c r="J3693" s="76"/>
    </row>
    <row r="3694" spans="10:10" x14ac:dyDescent="0.2">
      <c r="J3694" s="76"/>
    </row>
    <row r="3695" spans="10:10" x14ac:dyDescent="0.2">
      <c r="J3695" s="76"/>
    </row>
    <row r="3696" spans="10:10" x14ac:dyDescent="0.2">
      <c r="J3696" s="76"/>
    </row>
    <row r="3697" spans="10:10" x14ac:dyDescent="0.2">
      <c r="J3697" s="76"/>
    </row>
    <row r="3698" spans="10:10" x14ac:dyDescent="0.2">
      <c r="J3698" s="76"/>
    </row>
    <row r="3699" spans="10:10" x14ac:dyDescent="0.2">
      <c r="J3699" s="76"/>
    </row>
    <row r="3700" spans="10:10" x14ac:dyDescent="0.2">
      <c r="J3700" s="76"/>
    </row>
    <row r="3701" spans="10:10" x14ac:dyDescent="0.2">
      <c r="J3701" s="76"/>
    </row>
    <row r="3702" spans="10:10" x14ac:dyDescent="0.2">
      <c r="J3702" s="76"/>
    </row>
    <row r="3703" spans="10:10" x14ac:dyDescent="0.2">
      <c r="J3703" s="76"/>
    </row>
    <row r="3704" spans="10:10" x14ac:dyDescent="0.2">
      <c r="J3704" s="76"/>
    </row>
    <row r="3705" spans="10:10" x14ac:dyDescent="0.2">
      <c r="J3705" s="76"/>
    </row>
    <row r="3706" spans="10:10" x14ac:dyDescent="0.2">
      <c r="J3706" s="76"/>
    </row>
    <row r="3707" spans="10:10" x14ac:dyDescent="0.2">
      <c r="J3707" s="76"/>
    </row>
    <row r="3708" spans="10:10" x14ac:dyDescent="0.2">
      <c r="J3708" s="76"/>
    </row>
    <row r="3709" spans="10:10" x14ac:dyDescent="0.2">
      <c r="J3709" s="76"/>
    </row>
    <row r="3710" spans="10:10" x14ac:dyDescent="0.2">
      <c r="J3710" s="76"/>
    </row>
    <row r="3711" spans="10:10" x14ac:dyDescent="0.2">
      <c r="J3711" s="76"/>
    </row>
    <row r="3712" spans="10:10" x14ac:dyDescent="0.2">
      <c r="J3712" s="76"/>
    </row>
    <row r="3713" spans="10:10" x14ac:dyDescent="0.2">
      <c r="J3713" s="76"/>
    </row>
    <row r="3714" spans="10:10" x14ac:dyDescent="0.2">
      <c r="J3714" s="76"/>
    </row>
    <row r="3715" spans="10:10" x14ac:dyDescent="0.2">
      <c r="J3715" s="76"/>
    </row>
    <row r="3716" spans="10:10" x14ac:dyDescent="0.2">
      <c r="J3716" s="76"/>
    </row>
    <row r="3717" spans="10:10" x14ac:dyDescent="0.2">
      <c r="J3717" s="76"/>
    </row>
    <row r="3718" spans="10:10" x14ac:dyDescent="0.2">
      <c r="J3718" s="76"/>
    </row>
    <row r="3719" spans="10:10" x14ac:dyDescent="0.2">
      <c r="J3719" s="76"/>
    </row>
    <row r="3720" spans="10:10" x14ac:dyDescent="0.2">
      <c r="J3720" s="76"/>
    </row>
    <row r="3721" spans="10:10" x14ac:dyDescent="0.2">
      <c r="J3721" s="76"/>
    </row>
    <row r="3722" spans="10:10" x14ac:dyDescent="0.2">
      <c r="J3722" s="76"/>
    </row>
    <row r="3723" spans="10:10" x14ac:dyDescent="0.2">
      <c r="J3723" s="76"/>
    </row>
    <row r="3724" spans="10:10" x14ac:dyDescent="0.2">
      <c r="J3724" s="76"/>
    </row>
    <row r="3725" spans="10:10" x14ac:dyDescent="0.2">
      <c r="J3725" s="76"/>
    </row>
    <row r="3726" spans="10:10" x14ac:dyDescent="0.2">
      <c r="J3726" s="76"/>
    </row>
    <row r="3727" spans="10:10" x14ac:dyDescent="0.2">
      <c r="J3727" s="76"/>
    </row>
    <row r="3728" spans="10:10" x14ac:dyDescent="0.2">
      <c r="J3728" s="76"/>
    </row>
    <row r="3729" spans="10:10" x14ac:dyDescent="0.2">
      <c r="J3729" s="76"/>
    </row>
    <row r="3730" spans="10:10" x14ac:dyDescent="0.2">
      <c r="J3730" s="76"/>
    </row>
    <row r="3731" spans="10:10" x14ac:dyDescent="0.2">
      <c r="J3731" s="76"/>
    </row>
    <row r="3732" spans="10:10" x14ac:dyDescent="0.2">
      <c r="J3732" s="76"/>
    </row>
    <row r="3733" spans="10:10" x14ac:dyDescent="0.2">
      <c r="J3733" s="76"/>
    </row>
    <row r="3734" spans="10:10" x14ac:dyDescent="0.2">
      <c r="J3734" s="76"/>
    </row>
    <row r="3735" spans="10:10" x14ac:dyDescent="0.2">
      <c r="J3735" s="76"/>
    </row>
    <row r="3736" spans="10:10" x14ac:dyDescent="0.2">
      <c r="J3736" s="76"/>
    </row>
    <row r="3737" spans="10:10" x14ac:dyDescent="0.2">
      <c r="J3737" s="76"/>
    </row>
    <row r="3738" spans="10:10" x14ac:dyDescent="0.2">
      <c r="J3738" s="76"/>
    </row>
    <row r="3739" spans="10:10" x14ac:dyDescent="0.2">
      <c r="J3739" s="76"/>
    </row>
    <row r="3740" spans="10:10" x14ac:dyDescent="0.2">
      <c r="J3740" s="76"/>
    </row>
    <row r="3741" spans="10:10" x14ac:dyDescent="0.2">
      <c r="J3741" s="76"/>
    </row>
    <row r="3742" spans="10:10" x14ac:dyDescent="0.2">
      <c r="J3742" s="76"/>
    </row>
    <row r="3743" spans="10:10" x14ac:dyDescent="0.2">
      <c r="J3743" s="76"/>
    </row>
    <row r="3744" spans="10:10" x14ac:dyDescent="0.2">
      <c r="J3744" s="76"/>
    </row>
    <row r="3745" spans="10:10" x14ac:dyDescent="0.2">
      <c r="J3745" s="76"/>
    </row>
    <row r="3746" spans="10:10" x14ac:dyDescent="0.2">
      <c r="J3746" s="76"/>
    </row>
    <row r="3747" spans="10:10" x14ac:dyDescent="0.2">
      <c r="J3747" s="76"/>
    </row>
    <row r="3748" spans="10:10" x14ac:dyDescent="0.2">
      <c r="J3748" s="76"/>
    </row>
    <row r="3749" spans="10:10" x14ac:dyDescent="0.2">
      <c r="J3749" s="76"/>
    </row>
    <row r="3750" spans="10:10" x14ac:dyDescent="0.2">
      <c r="J3750" s="76"/>
    </row>
    <row r="3751" spans="10:10" x14ac:dyDescent="0.2">
      <c r="J3751" s="76"/>
    </row>
    <row r="3752" spans="10:10" x14ac:dyDescent="0.2">
      <c r="J3752" s="76"/>
    </row>
    <row r="3753" spans="10:10" x14ac:dyDescent="0.2">
      <c r="J3753" s="76"/>
    </row>
    <row r="3754" spans="10:10" x14ac:dyDescent="0.2">
      <c r="J3754" s="76"/>
    </row>
    <row r="3755" spans="10:10" x14ac:dyDescent="0.2">
      <c r="J3755" s="76"/>
    </row>
    <row r="3756" spans="10:10" x14ac:dyDescent="0.2">
      <c r="J3756" s="76"/>
    </row>
    <row r="3757" spans="10:10" x14ac:dyDescent="0.2">
      <c r="J3757" s="76"/>
    </row>
    <row r="3758" spans="10:10" x14ac:dyDescent="0.2">
      <c r="J3758" s="76"/>
    </row>
    <row r="3759" spans="10:10" x14ac:dyDescent="0.2">
      <c r="J3759" s="76"/>
    </row>
    <row r="3760" spans="10:10" x14ac:dyDescent="0.2">
      <c r="J3760" s="76"/>
    </row>
    <row r="3761" spans="10:10" x14ac:dyDescent="0.2">
      <c r="J3761" s="76"/>
    </row>
    <row r="3762" spans="10:10" x14ac:dyDescent="0.2">
      <c r="J3762" s="76"/>
    </row>
    <row r="3763" spans="10:10" x14ac:dyDescent="0.2">
      <c r="J3763" s="76"/>
    </row>
    <row r="3764" spans="10:10" x14ac:dyDescent="0.2">
      <c r="J3764" s="76"/>
    </row>
    <row r="3765" spans="10:10" x14ac:dyDescent="0.2">
      <c r="J3765" s="76"/>
    </row>
    <row r="3766" spans="10:10" x14ac:dyDescent="0.2">
      <c r="J3766" s="76"/>
    </row>
    <row r="3767" spans="10:10" x14ac:dyDescent="0.2">
      <c r="J3767" s="76"/>
    </row>
    <row r="3768" spans="10:10" x14ac:dyDescent="0.2">
      <c r="J3768" s="76"/>
    </row>
    <row r="3769" spans="10:10" x14ac:dyDescent="0.2">
      <c r="J3769" s="76"/>
    </row>
    <row r="3770" spans="10:10" x14ac:dyDescent="0.2">
      <c r="J3770" s="76"/>
    </row>
    <row r="3771" spans="10:10" x14ac:dyDescent="0.2">
      <c r="J3771" s="76"/>
    </row>
    <row r="3772" spans="10:10" x14ac:dyDescent="0.2">
      <c r="J3772" s="76"/>
    </row>
    <row r="3773" spans="10:10" x14ac:dyDescent="0.2">
      <c r="J3773" s="76"/>
    </row>
    <row r="3774" spans="10:10" x14ac:dyDescent="0.2">
      <c r="J3774" s="76"/>
    </row>
    <row r="3775" spans="10:10" x14ac:dyDescent="0.2">
      <c r="J3775" s="76"/>
    </row>
    <row r="3776" spans="10:10" x14ac:dyDescent="0.2">
      <c r="J3776" s="76"/>
    </row>
    <row r="3777" spans="10:10" x14ac:dyDescent="0.2">
      <c r="J3777" s="76"/>
    </row>
    <row r="3778" spans="10:10" x14ac:dyDescent="0.2">
      <c r="J3778" s="76"/>
    </row>
    <row r="3779" spans="10:10" x14ac:dyDescent="0.2">
      <c r="J3779" s="76"/>
    </row>
    <row r="3780" spans="10:10" x14ac:dyDescent="0.2">
      <c r="J3780" s="76"/>
    </row>
    <row r="3781" spans="10:10" x14ac:dyDescent="0.2">
      <c r="J3781" s="76"/>
    </row>
    <row r="3782" spans="10:10" x14ac:dyDescent="0.2">
      <c r="J3782" s="76"/>
    </row>
    <row r="3783" spans="10:10" x14ac:dyDescent="0.2">
      <c r="J3783" s="76"/>
    </row>
    <row r="3784" spans="10:10" x14ac:dyDescent="0.2">
      <c r="J3784" s="76"/>
    </row>
    <row r="3785" spans="10:10" x14ac:dyDescent="0.2">
      <c r="J3785" s="76"/>
    </row>
    <row r="3786" spans="10:10" x14ac:dyDescent="0.2">
      <c r="J3786" s="76"/>
    </row>
    <row r="3787" spans="10:10" x14ac:dyDescent="0.2">
      <c r="J3787" s="76"/>
    </row>
    <row r="3788" spans="10:10" x14ac:dyDescent="0.2">
      <c r="J3788" s="76"/>
    </row>
    <row r="3789" spans="10:10" x14ac:dyDescent="0.2">
      <c r="J3789" s="76"/>
    </row>
    <row r="3790" spans="10:10" x14ac:dyDescent="0.2">
      <c r="J3790" s="76"/>
    </row>
    <row r="3791" spans="10:10" x14ac:dyDescent="0.2">
      <c r="J3791" s="76"/>
    </row>
    <row r="3792" spans="10:10" x14ac:dyDescent="0.2">
      <c r="J3792" s="76"/>
    </row>
    <row r="3793" spans="10:10" x14ac:dyDescent="0.2">
      <c r="J3793" s="76"/>
    </row>
    <row r="3794" spans="10:10" x14ac:dyDescent="0.2">
      <c r="J3794" s="76"/>
    </row>
    <row r="3795" spans="10:10" x14ac:dyDescent="0.2">
      <c r="J3795" s="76"/>
    </row>
    <row r="3796" spans="10:10" x14ac:dyDescent="0.2">
      <c r="J3796" s="76"/>
    </row>
    <row r="3797" spans="10:10" x14ac:dyDescent="0.2">
      <c r="J3797" s="76"/>
    </row>
    <row r="3798" spans="10:10" x14ac:dyDescent="0.2">
      <c r="J3798" s="76"/>
    </row>
    <row r="3799" spans="10:10" x14ac:dyDescent="0.2">
      <c r="J3799" s="76"/>
    </row>
    <row r="3800" spans="10:10" x14ac:dyDescent="0.2">
      <c r="J3800" s="76"/>
    </row>
    <row r="3801" spans="10:10" x14ac:dyDescent="0.2">
      <c r="J3801" s="76"/>
    </row>
    <row r="3802" spans="10:10" x14ac:dyDescent="0.2">
      <c r="J3802" s="76"/>
    </row>
    <row r="3803" spans="10:10" x14ac:dyDescent="0.2">
      <c r="J3803" s="76"/>
    </row>
    <row r="3804" spans="10:10" x14ac:dyDescent="0.2">
      <c r="J3804" s="76"/>
    </row>
    <row r="3805" spans="10:10" x14ac:dyDescent="0.2">
      <c r="J3805" s="76"/>
    </row>
    <row r="3806" spans="10:10" x14ac:dyDescent="0.2">
      <c r="J3806" s="76"/>
    </row>
    <row r="3807" spans="10:10" x14ac:dyDescent="0.2">
      <c r="J3807" s="76"/>
    </row>
    <row r="3808" spans="10:10" x14ac:dyDescent="0.2">
      <c r="J3808" s="76"/>
    </row>
    <row r="3809" spans="10:10" x14ac:dyDescent="0.2">
      <c r="J3809" s="76"/>
    </row>
    <row r="3810" spans="10:10" x14ac:dyDescent="0.2">
      <c r="J3810" s="76"/>
    </row>
    <row r="3811" spans="10:10" x14ac:dyDescent="0.2">
      <c r="J3811" s="76"/>
    </row>
    <row r="3812" spans="10:10" x14ac:dyDescent="0.2">
      <c r="J3812" s="76"/>
    </row>
    <row r="3813" spans="10:10" x14ac:dyDescent="0.2">
      <c r="J3813" s="76"/>
    </row>
    <row r="3814" spans="10:10" x14ac:dyDescent="0.2">
      <c r="J3814" s="76"/>
    </row>
    <row r="3815" spans="10:10" x14ac:dyDescent="0.2">
      <c r="J3815" s="76"/>
    </row>
    <row r="3816" spans="10:10" x14ac:dyDescent="0.2">
      <c r="J3816" s="76"/>
    </row>
    <row r="3817" spans="10:10" x14ac:dyDescent="0.2">
      <c r="J3817" s="76"/>
    </row>
    <row r="3818" spans="10:10" x14ac:dyDescent="0.2">
      <c r="J3818" s="76"/>
    </row>
    <row r="3819" spans="10:10" x14ac:dyDescent="0.2">
      <c r="J3819" s="76"/>
    </row>
    <row r="3820" spans="10:10" x14ac:dyDescent="0.2">
      <c r="J3820" s="76"/>
    </row>
    <row r="3821" spans="10:10" x14ac:dyDescent="0.2">
      <c r="J3821" s="76"/>
    </row>
    <row r="3822" spans="10:10" x14ac:dyDescent="0.2">
      <c r="J3822" s="76"/>
    </row>
    <row r="3823" spans="10:10" x14ac:dyDescent="0.2">
      <c r="J3823" s="76"/>
    </row>
    <row r="3824" spans="10:10" x14ac:dyDescent="0.2">
      <c r="J3824" s="76"/>
    </row>
    <row r="3825" spans="10:10" x14ac:dyDescent="0.2">
      <c r="J3825" s="76"/>
    </row>
    <row r="3826" spans="10:10" x14ac:dyDescent="0.2">
      <c r="J3826" s="76"/>
    </row>
    <row r="3827" spans="10:10" x14ac:dyDescent="0.2">
      <c r="J3827" s="76"/>
    </row>
    <row r="3828" spans="10:10" x14ac:dyDescent="0.2">
      <c r="J3828" s="76"/>
    </row>
    <row r="3829" spans="10:10" x14ac:dyDescent="0.2">
      <c r="J3829" s="76"/>
    </row>
    <row r="3830" spans="10:10" x14ac:dyDescent="0.2">
      <c r="J3830" s="76"/>
    </row>
    <row r="3831" spans="10:10" x14ac:dyDescent="0.2">
      <c r="J3831" s="76"/>
    </row>
    <row r="3832" spans="10:10" x14ac:dyDescent="0.2">
      <c r="J3832" s="76"/>
    </row>
    <row r="3833" spans="10:10" x14ac:dyDescent="0.2">
      <c r="J3833" s="76"/>
    </row>
    <row r="3834" spans="10:10" x14ac:dyDescent="0.2">
      <c r="J3834" s="76"/>
    </row>
    <row r="3835" spans="10:10" x14ac:dyDescent="0.2">
      <c r="J3835" s="76"/>
    </row>
    <row r="3836" spans="10:10" x14ac:dyDescent="0.2">
      <c r="J3836" s="76"/>
    </row>
    <row r="3837" spans="10:10" x14ac:dyDescent="0.2">
      <c r="J3837" s="76"/>
    </row>
    <row r="3838" spans="10:10" x14ac:dyDescent="0.2">
      <c r="J3838" s="76"/>
    </row>
    <row r="3839" spans="10:10" x14ac:dyDescent="0.2">
      <c r="J3839" s="76"/>
    </row>
    <row r="3840" spans="10:10" x14ac:dyDescent="0.2">
      <c r="J3840" s="76"/>
    </row>
    <row r="3841" spans="10:10" x14ac:dyDescent="0.2">
      <c r="J3841" s="76"/>
    </row>
    <row r="3842" spans="10:10" x14ac:dyDescent="0.2">
      <c r="J3842" s="76"/>
    </row>
    <row r="3843" spans="10:10" x14ac:dyDescent="0.2">
      <c r="J3843" s="76"/>
    </row>
    <row r="3844" spans="10:10" x14ac:dyDescent="0.2">
      <c r="J3844" s="76"/>
    </row>
    <row r="3845" spans="10:10" x14ac:dyDescent="0.2">
      <c r="J3845" s="76"/>
    </row>
    <row r="3846" spans="10:10" x14ac:dyDescent="0.2">
      <c r="J3846" s="76"/>
    </row>
    <row r="3847" spans="10:10" x14ac:dyDescent="0.2">
      <c r="J3847" s="76"/>
    </row>
    <row r="3848" spans="10:10" x14ac:dyDescent="0.2">
      <c r="J3848" s="76"/>
    </row>
    <row r="3849" spans="10:10" x14ac:dyDescent="0.2">
      <c r="J3849" s="76"/>
    </row>
    <row r="3850" spans="10:10" x14ac:dyDescent="0.2">
      <c r="J3850" s="76"/>
    </row>
    <row r="3851" spans="10:10" x14ac:dyDescent="0.2">
      <c r="J3851" s="76"/>
    </row>
    <row r="3852" spans="10:10" x14ac:dyDescent="0.2">
      <c r="J3852" s="76"/>
    </row>
    <row r="3853" spans="10:10" x14ac:dyDescent="0.2">
      <c r="J3853" s="76"/>
    </row>
    <row r="3854" spans="10:10" x14ac:dyDescent="0.2">
      <c r="J3854" s="76"/>
    </row>
    <row r="3855" spans="10:10" x14ac:dyDescent="0.2">
      <c r="J3855" s="76"/>
    </row>
    <row r="3856" spans="10:10" x14ac:dyDescent="0.2">
      <c r="J3856" s="76"/>
    </row>
    <row r="3857" spans="10:10" x14ac:dyDescent="0.2">
      <c r="J3857" s="76"/>
    </row>
    <row r="3858" spans="10:10" x14ac:dyDescent="0.2">
      <c r="J3858" s="76"/>
    </row>
    <row r="3859" spans="10:10" x14ac:dyDescent="0.2">
      <c r="J3859" s="76"/>
    </row>
    <row r="3860" spans="10:10" x14ac:dyDescent="0.2">
      <c r="J3860" s="76"/>
    </row>
    <row r="3861" spans="10:10" x14ac:dyDescent="0.2">
      <c r="J3861" s="76"/>
    </row>
    <row r="3862" spans="10:10" x14ac:dyDescent="0.2">
      <c r="J3862" s="76"/>
    </row>
    <row r="3863" spans="10:10" x14ac:dyDescent="0.2">
      <c r="J3863" s="76"/>
    </row>
    <row r="3864" spans="10:10" x14ac:dyDescent="0.2">
      <c r="J3864" s="76"/>
    </row>
    <row r="3865" spans="10:10" x14ac:dyDescent="0.2">
      <c r="J3865" s="76"/>
    </row>
    <row r="3866" spans="10:10" x14ac:dyDescent="0.2">
      <c r="J3866" s="76"/>
    </row>
    <row r="3867" spans="10:10" x14ac:dyDescent="0.2">
      <c r="J3867" s="76"/>
    </row>
    <row r="3868" spans="10:10" x14ac:dyDescent="0.2">
      <c r="J3868" s="76"/>
    </row>
    <row r="3869" spans="10:10" x14ac:dyDescent="0.2">
      <c r="J3869" s="76"/>
    </row>
    <row r="3870" spans="10:10" x14ac:dyDescent="0.2">
      <c r="J3870" s="76"/>
    </row>
    <row r="3871" spans="10:10" x14ac:dyDescent="0.2">
      <c r="J3871" s="76"/>
    </row>
    <row r="3872" spans="10:10" x14ac:dyDescent="0.2">
      <c r="J3872" s="76"/>
    </row>
    <row r="3873" spans="10:10" x14ac:dyDescent="0.2">
      <c r="J3873" s="76"/>
    </row>
    <row r="3874" spans="10:10" x14ac:dyDescent="0.2">
      <c r="J3874" s="76"/>
    </row>
    <row r="3875" spans="10:10" x14ac:dyDescent="0.2">
      <c r="J3875" s="76"/>
    </row>
    <row r="3876" spans="10:10" x14ac:dyDescent="0.2">
      <c r="J3876" s="76"/>
    </row>
    <row r="3877" spans="10:10" x14ac:dyDescent="0.2">
      <c r="J3877" s="76"/>
    </row>
    <row r="3878" spans="10:10" x14ac:dyDescent="0.2">
      <c r="J3878" s="76"/>
    </row>
    <row r="3879" spans="10:10" x14ac:dyDescent="0.2">
      <c r="J3879" s="76"/>
    </row>
    <row r="3880" spans="10:10" x14ac:dyDescent="0.2">
      <c r="J3880" s="76"/>
    </row>
    <row r="3881" spans="10:10" x14ac:dyDescent="0.2">
      <c r="J3881" s="76"/>
    </row>
    <row r="3882" spans="10:10" x14ac:dyDescent="0.2">
      <c r="J3882" s="76"/>
    </row>
    <row r="3883" spans="10:10" x14ac:dyDescent="0.2">
      <c r="J3883" s="76"/>
    </row>
    <row r="3884" spans="10:10" x14ac:dyDescent="0.2">
      <c r="J3884" s="76"/>
    </row>
    <row r="3885" spans="10:10" x14ac:dyDescent="0.2">
      <c r="J3885" s="76"/>
    </row>
    <row r="3886" spans="10:10" x14ac:dyDescent="0.2">
      <c r="J3886" s="76"/>
    </row>
    <row r="3887" spans="10:10" x14ac:dyDescent="0.2">
      <c r="J3887" s="76"/>
    </row>
    <row r="3888" spans="10:10" x14ac:dyDescent="0.2">
      <c r="J3888" s="76"/>
    </row>
    <row r="3889" spans="10:10" x14ac:dyDescent="0.2">
      <c r="J3889" s="76"/>
    </row>
    <row r="3890" spans="10:10" x14ac:dyDescent="0.2">
      <c r="J3890" s="76"/>
    </row>
    <row r="3891" spans="10:10" x14ac:dyDescent="0.2">
      <c r="J3891" s="76"/>
    </row>
    <row r="3892" spans="10:10" x14ac:dyDescent="0.2">
      <c r="J3892" s="76"/>
    </row>
    <row r="3893" spans="10:10" x14ac:dyDescent="0.2">
      <c r="J3893" s="76"/>
    </row>
    <row r="3894" spans="10:10" x14ac:dyDescent="0.2">
      <c r="J3894" s="76"/>
    </row>
    <row r="3895" spans="10:10" x14ac:dyDescent="0.2">
      <c r="J3895" s="76"/>
    </row>
    <row r="3896" spans="10:10" x14ac:dyDescent="0.2">
      <c r="J3896" s="76"/>
    </row>
    <row r="3897" spans="10:10" x14ac:dyDescent="0.2">
      <c r="J3897" s="76"/>
    </row>
    <row r="3898" spans="10:10" x14ac:dyDescent="0.2">
      <c r="J3898" s="76"/>
    </row>
    <row r="3899" spans="10:10" x14ac:dyDescent="0.2">
      <c r="J3899" s="76"/>
    </row>
    <row r="3900" spans="10:10" x14ac:dyDescent="0.2">
      <c r="J3900" s="76"/>
    </row>
    <row r="3901" spans="10:10" x14ac:dyDescent="0.2">
      <c r="J3901" s="76"/>
    </row>
    <row r="3902" spans="10:10" x14ac:dyDescent="0.2">
      <c r="J3902" s="76"/>
    </row>
    <row r="3903" spans="10:10" x14ac:dyDescent="0.2">
      <c r="J3903" s="76"/>
    </row>
    <row r="3904" spans="10:10" x14ac:dyDescent="0.2">
      <c r="J3904" s="76"/>
    </row>
    <row r="3905" spans="10:10" x14ac:dyDescent="0.2">
      <c r="J3905" s="76"/>
    </row>
    <row r="3906" spans="10:10" x14ac:dyDescent="0.2">
      <c r="J3906" s="76"/>
    </row>
    <row r="3907" spans="10:10" x14ac:dyDescent="0.2">
      <c r="J3907" s="76"/>
    </row>
    <row r="3908" spans="10:10" x14ac:dyDescent="0.2">
      <c r="J3908" s="76"/>
    </row>
    <row r="3909" spans="10:10" x14ac:dyDescent="0.2">
      <c r="J3909" s="76"/>
    </row>
    <row r="3910" spans="10:10" x14ac:dyDescent="0.2">
      <c r="J3910" s="76"/>
    </row>
    <row r="3911" spans="10:10" x14ac:dyDescent="0.2">
      <c r="J3911" s="76"/>
    </row>
    <row r="3912" spans="10:10" x14ac:dyDescent="0.2">
      <c r="J3912" s="76"/>
    </row>
    <row r="3913" spans="10:10" x14ac:dyDescent="0.2">
      <c r="J3913" s="76"/>
    </row>
    <row r="3914" spans="10:10" x14ac:dyDescent="0.2">
      <c r="J3914" s="76"/>
    </row>
    <row r="3915" spans="10:10" x14ac:dyDescent="0.2">
      <c r="J3915" s="76"/>
    </row>
    <row r="3916" spans="10:10" x14ac:dyDescent="0.2">
      <c r="J3916" s="76"/>
    </row>
    <row r="3917" spans="10:10" x14ac:dyDescent="0.2">
      <c r="J3917" s="76"/>
    </row>
    <row r="3918" spans="10:10" x14ac:dyDescent="0.2">
      <c r="J3918" s="76"/>
    </row>
    <row r="3919" spans="10:10" x14ac:dyDescent="0.2">
      <c r="J3919" s="76"/>
    </row>
    <row r="3920" spans="10:10" x14ac:dyDescent="0.2">
      <c r="J3920" s="76"/>
    </row>
    <row r="3921" spans="10:10" x14ac:dyDescent="0.2">
      <c r="J3921" s="76"/>
    </row>
    <row r="3922" spans="10:10" x14ac:dyDescent="0.2">
      <c r="J3922" s="76"/>
    </row>
    <row r="3923" spans="10:10" x14ac:dyDescent="0.2">
      <c r="J3923" s="76"/>
    </row>
    <row r="3924" spans="10:10" x14ac:dyDescent="0.2">
      <c r="J3924" s="76"/>
    </row>
    <row r="3925" spans="10:10" x14ac:dyDescent="0.2">
      <c r="J3925" s="76"/>
    </row>
    <row r="3926" spans="10:10" x14ac:dyDescent="0.2">
      <c r="J3926" s="76"/>
    </row>
    <row r="3927" spans="10:10" x14ac:dyDescent="0.2">
      <c r="J3927" s="76"/>
    </row>
    <row r="3928" spans="10:10" x14ac:dyDescent="0.2">
      <c r="J3928" s="76"/>
    </row>
    <row r="3929" spans="10:10" x14ac:dyDescent="0.2">
      <c r="J3929" s="76"/>
    </row>
    <row r="3930" spans="10:10" x14ac:dyDescent="0.2">
      <c r="J3930" s="76"/>
    </row>
    <row r="3931" spans="10:10" x14ac:dyDescent="0.2">
      <c r="J3931" s="76"/>
    </row>
    <row r="3932" spans="10:10" x14ac:dyDescent="0.2">
      <c r="J3932" s="76"/>
    </row>
    <row r="3933" spans="10:10" x14ac:dyDescent="0.2">
      <c r="J3933" s="76"/>
    </row>
    <row r="3934" spans="10:10" x14ac:dyDescent="0.2">
      <c r="J3934" s="76"/>
    </row>
    <row r="3935" spans="10:10" x14ac:dyDescent="0.2">
      <c r="J3935" s="76"/>
    </row>
    <row r="3936" spans="10:10" x14ac:dyDescent="0.2">
      <c r="J3936" s="76"/>
    </row>
    <row r="3937" spans="10:10" x14ac:dyDescent="0.2">
      <c r="J3937" s="76"/>
    </row>
    <row r="3938" spans="10:10" x14ac:dyDescent="0.2">
      <c r="J3938" s="76"/>
    </row>
    <row r="3939" spans="10:10" x14ac:dyDescent="0.2">
      <c r="J3939" s="76"/>
    </row>
    <row r="3940" spans="10:10" x14ac:dyDescent="0.2">
      <c r="J3940" s="76"/>
    </row>
    <row r="3941" spans="10:10" x14ac:dyDescent="0.2">
      <c r="J3941" s="76"/>
    </row>
    <row r="3942" spans="10:10" x14ac:dyDescent="0.2">
      <c r="J3942" s="76"/>
    </row>
    <row r="3943" spans="10:10" x14ac:dyDescent="0.2">
      <c r="J3943" s="76"/>
    </row>
    <row r="3944" spans="10:10" x14ac:dyDescent="0.2">
      <c r="J3944" s="76"/>
    </row>
    <row r="3945" spans="10:10" x14ac:dyDescent="0.2">
      <c r="J3945" s="76"/>
    </row>
    <row r="3946" spans="10:10" x14ac:dyDescent="0.2">
      <c r="J3946" s="76"/>
    </row>
    <row r="3947" spans="10:10" x14ac:dyDescent="0.2">
      <c r="J3947" s="76"/>
    </row>
    <row r="3948" spans="10:10" x14ac:dyDescent="0.2">
      <c r="J3948" s="76"/>
    </row>
    <row r="3949" spans="10:10" x14ac:dyDescent="0.2">
      <c r="J3949" s="76"/>
    </row>
    <row r="3950" spans="10:10" x14ac:dyDescent="0.2">
      <c r="J3950" s="76"/>
    </row>
    <row r="3951" spans="10:10" x14ac:dyDescent="0.2">
      <c r="J3951" s="76"/>
    </row>
    <row r="3952" spans="10:10" x14ac:dyDescent="0.2">
      <c r="J3952" s="76"/>
    </row>
    <row r="3953" spans="10:10" x14ac:dyDescent="0.2">
      <c r="J3953" s="76"/>
    </row>
    <row r="3954" spans="10:10" x14ac:dyDescent="0.2">
      <c r="J3954" s="76"/>
    </row>
    <row r="3955" spans="10:10" x14ac:dyDescent="0.2">
      <c r="J3955" s="76"/>
    </row>
    <row r="3956" spans="10:10" x14ac:dyDescent="0.2">
      <c r="J3956" s="76"/>
    </row>
    <row r="3957" spans="10:10" x14ac:dyDescent="0.2">
      <c r="J3957" s="76"/>
    </row>
    <row r="3958" spans="10:10" x14ac:dyDescent="0.2">
      <c r="J3958" s="76"/>
    </row>
    <row r="3959" spans="10:10" x14ac:dyDescent="0.2">
      <c r="J3959" s="76"/>
    </row>
    <row r="3960" spans="10:10" x14ac:dyDescent="0.2">
      <c r="J3960" s="76"/>
    </row>
    <row r="3961" spans="10:10" x14ac:dyDescent="0.2">
      <c r="J3961" s="76"/>
    </row>
    <row r="3962" spans="10:10" x14ac:dyDescent="0.2">
      <c r="J3962" s="76"/>
    </row>
    <row r="3963" spans="10:10" x14ac:dyDescent="0.2">
      <c r="J3963" s="76"/>
    </row>
    <row r="3964" spans="10:10" x14ac:dyDescent="0.2">
      <c r="J3964" s="76"/>
    </row>
    <row r="3965" spans="10:10" x14ac:dyDescent="0.2">
      <c r="J3965" s="76"/>
    </row>
    <row r="3966" spans="10:10" x14ac:dyDescent="0.2">
      <c r="J3966" s="76"/>
    </row>
    <row r="3967" spans="10:10" x14ac:dyDescent="0.2">
      <c r="J3967" s="76"/>
    </row>
    <row r="3968" spans="10:10" x14ac:dyDescent="0.2">
      <c r="J3968" s="76"/>
    </row>
    <row r="3969" spans="10:10" x14ac:dyDescent="0.2">
      <c r="J3969" s="76"/>
    </row>
    <row r="3970" spans="10:10" x14ac:dyDescent="0.2">
      <c r="J3970" s="76"/>
    </row>
    <row r="3971" spans="10:10" x14ac:dyDescent="0.2">
      <c r="J3971" s="76"/>
    </row>
    <row r="3972" spans="10:10" x14ac:dyDescent="0.2">
      <c r="J3972" s="76"/>
    </row>
    <row r="3973" spans="10:10" x14ac:dyDescent="0.2">
      <c r="J3973" s="76"/>
    </row>
    <row r="3974" spans="10:10" x14ac:dyDescent="0.2">
      <c r="J3974" s="76"/>
    </row>
    <row r="3975" spans="10:10" x14ac:dyDescent="0.2">
      <c r="J3975" s="76"/>
    </row>
    <row r="3976" spans="10:10" x14ac:dyDescent="0.2">
      <c r="J3976" s="76"/>
    </row>
    <row r="3977" spans="10:10" x14ac:dyDescent="0.2">
      <c r="J3977" s="76"/>
    </row>
    <row r="3978" spans="10:10" x14ac:dyDescent="0.2">
      <c r="J3978" s="76"/>
    </row>
    <row r="3979" spans="10:10" x14ac:dyDescent="0.2">
      <c r="J3979" s="76"/>
    </row>
    <row r="3980" spans="10:10" x14ac:dyDescent="0.2">
      <c r="J3980" s="76"/>
    </row>
    <row r="3981" spans="10:10" x14ac:dyDescent="0.2">
      <c r="J3981" s="76"/>
    </row>
    <row r="3982" spans="10:10" x14ac:dyDescent="0.2">
      <c r="J3982" s="76"/>
    </row>
    <row r="3983" spans="10:10" x14ac:dyDescent="0.2">
      <c r="J3983" s="76"/>
    </row>
    <row r="3984" spans="10:10" x14ac:dyDescent="0.2">
      <c r="J3984" s="76"/>
    </row>
    <row r="3985" spans="10:10" x14ac:dyDescent="0.2">
      <c r="J3985" s="76"/>
    </row>
    <row r="3986" spans="10:10" x14ac:dyDescent="0.2">
      <c r="J3986" s="76"/>
    </row>
    <row r="3987" spans="10:10" x14ac:dyDescent="0.2">
      <c r="J3987" s="76"/>
    </row>
    <row r="3988" spans="10:10" x14ac:dyDescent="0.2">
      <c r="J3988" s="76"/>
    </row>
    <row r="3989" spans="10:10" x14ac:dyDescent="0.2">
      <c r="J3989" s="76"/>
    </row>
    <row r="3990" spans="10:10" x14ac:dyDescent="0.2">
      <c r="J3990" s="76"/>
    </row>
    <row r="3991" spans="10:10" x14ac:dyDescent="0.2">
      <c r="J3991" s="76"/>
    </row>
    <row r="3992" spans="10:10" x14ac:dyDescent="0.2">
      <c r="J3992" s="76"/>
    </row>
    <row r="3993" spans="10:10" x14ac:dyDescent="0.2">
      <c r="J3993" s="76"/>
    </row>
    <row r="3994" spans="10:10" x14ac:dyDescent="0.2">
      <c r="J3994" s="76"/>
    </row>
    <row r="3995" spans="10:10" x14ac:dyDescent="0.2">
      <c r="J3995" s="76"/>
    </row>
    <row r="3996" spans="10:10" x14ac:dyDescent="0.2">
      <c r="J3996" s="76"/>
    </row>
    <row r="3997" spans="10:10" x14ac:dyDescent="0.2">
      <c r="J3997" s="76"/>
    </row>
    <row r="3998" spans="10:10" x14ac:dyDescent="0.2">
      <c r="J3998" s="76"/>
    </row>
    <row r="3999" spans="10:10" x14ac:dyDescent="0.2">
      <c r="J3999" s="76"/>
    </row>
    <row r="4000" spans="10:10" x14ac:dyDescent="0.2">
      <c r="J4000" s="76"/>
    </row>
    <row r="4001" spans="10:10" x14ac:dyDescent="0.2">
      <c r="J4001" s="76"/>
    </row>
    <row r="4002" spans="10:10" x14ac:dyDescent="0.2">
      <c r="J4002" s="76"/>
    </row>
    <row r="4003" spans="10:10" x14ac:dyDescent="0.2">
      <c r="J4003" s="76"/>
    </row>
    <row r="4004" spans="10:10" x14ac:dyDescent="0.2">
      <c r="J4004" s="76"/>
    </row>
    <row r="4005" spans="10:10" x14ac:dyDescent="0.2">
      <c r="J4005" s="76"/>
    </row>
    <row r="4006" spans="10:10" x14ac:dyDescent="0.2">
      <c r="J4006" s="76"/>
    </row>
    <row r="4007" spans="10:10" x14ac:dyDescent="0.2">
      <c r="J4007" s="76"/>
    </row>
    <row r="4008" spans="10:10" x14ac:dyDescent="0.2">
      <c r="J4008" s="76"/>
    </row>
    <row r="4009" spans="10:10" x14ac:dyDescent="0.2">
      <c r="J4009" s="76"/>
    </row>
    <row r="4010" spans="10:10" x14ac:dyDescent="0.2">
      <c r="J4010" s="76"/>
    </row>
    <row r="4011" spans="10:10" x14ac:dyDescent="0.2">
      <c r="J4011" s="76"/>
    </row>
    <row r="4012" spans="10:10" x14ac:dyDescent="0.2">
      <c r="J4012" s="76"/>
    </row>
    <row r="4013" spans="10:10" x14ac:dyDescent="0.2">
      <c r="J4013" s="76"/>
    </row>
    <row r="4014" spans="10:10" x14ac:dyDescent="0.2">
      <c r="J4014" s="76"/>
    </row>
    <row r="4015" spans="10:10" x14ac:dyDescent="0.2">
      <c r="J4015" s="76"/>
    </row>
    <row r="4016" spans="10:10" x14ac:dyDescent="0.2">
      <c r="J4016" s="76"/>
    </row>
    <row r="4017" spans="10:10" x14ac:dyDescent="0.2">
      <c r="J4017" s="76"/>
    </row>
    <row r="4018" spans="10:10" x14ac:dyDescent="0.2">
      <c r="J4018" s="76"/>
    </row>
    <row r="4019" spans="10:10" x14ac:dyDescent="0.2">
      <c r="J4019" s="76"/>
    </row>
    <row r="4020" spans="10:10" x14ac:dyDescent="0.2">
      <c r="J4020" s="76"/>
    </row>
    <row r="4021" spans="10:10" x14ac:dyDescent="0.2">
      <c r="J4021" s="76"/>
    </row>
    <row r="4022" spans="10:10" x14ac:dyDescent="0.2">
      <c r="J4022" s="76"/>
    </row>
    <row r="4023" spans="10:10" x14ac:dyDescent="0.2">
      <c r="J4023" s="76"/>
    </row>
    <row r="4024" spans="10:10" x14ac:dyDescent="0.2">
      <c r="J4024" s="76"/>
    </row>
    <row r="4025" spans="10:10" x14ac:dyDescent="0.2">
      <c r="J4025" s="76"/>
    </row>
    <row r="4026" spans="10:10" x14ac:dyDescent="0.2">
      <c r="J4026" s="76"/>
    </row>
    <row r="4027" spans="10:10" x14ac:dyDescent="0.2">
      <c r="J4027" s="76"/>
    </row>
    <row r="4028" spans="10:10" x14ac:dyDescent="0.2">
      <c r="J4028" s="76"/>
    </row>
    <row r="4029" spans="10:10" x14ac:dyDescent="0.2">
      <c r="J4029" s="76"/>
    </row>
    <row r="4030" spans="10:10" x14ac:dyDescent="0.2">
      <c r="J4030" s="76"/>
    </row>
    <row r="4031" spans="10:10" x14ac:dyDescent="0.2">
      <c r="J4031" s="76"/>
    </row>
    <row r="4032" spans="10:10" x14ac:dyDescent="0.2">
      <c r="J4032" s="76"/>
    </row>
    <row r="4033" spans="10:10" x14ac:dyDescent="0.2">
      <c r="J4033" s="76"/>
    </row>
    <row r="4034" spans="10:10" x14ac:dyDescent="0.2">
      <c r="J4034" s="76"/>
    </row>
    <row r="4035" spans="10:10" x14ac:dyDescent="0.2">
      <c r="J4035" s="76"/>
    </row>
    <row r="4036" spans="10:10" x14ac:dyDescent="0.2">
      <c r="J4036" s="76"/>
    </row>
    <row r="4037" spans="10:10" x14ac:dyDescent="0.2">
      <c r="J4037" s="76"/>
    </row>
    <row r="4038" spans="10:10" x14ac:dyDescent="0.2">
      <c r="J4038" s="76"/>
    </row>
    <row r="4039" spans="10:10" x14ac:dyDescent="0.2">
      <c r="J4039" s="76"/>
    </row>
    <row r="4040" spans="10:10" x14ac:dyDescent="0.2">
      <c r="J4040" s="76"/>
    </row>
    <row r="4041" spans="10:10" x14ac:dyDescent="0.2">
      <c r="J4041" s="76"/>
    </row>
    <row r="4042" spans="10:10" x14ac:dyDescent="0.2">
      <c r="J4042" s="76"/>
    </row>
    <row r="4043" spans="10:10" x14ac:dyDescent="0.2">
      <c r="J4043" s="76"/>
    </row>
    <row r="4044" spans="10:10" x14ac:dyDescent="0.2">
      <c r="J4044" s="76"/>
    </row>
    <row r="4045" spans="10:10" x14ac:dyDescent="0.2">
      <c r="J4045" s="76"/>
    </row>
    <row r="4046" spans="10:10" x14ac:dyDescent="0.2">
      <c r="J4046" s="76"/>
    </row>
    <row r="4047" spans="10:10" x14ac:dyDescent="0.2">
      <c r="J4047" s="76"/>
    </row>
    <row r="4048" spans="10:10" x14ac:dyDescent="0.2">
      <c r="J4048" s="76"/>
    </row>
    <row r="4049" spans="10:10" x14ac:dyDescent="0.2">
      <c r="J4049" s="76"/>
    </row>
    <row r="4050" spans="10:10" x14ac:dyDescent="0.2">
      <c r="J4050" s="76"/>
    </row>
    <row r="4051" spans="10:10" x14ac:dyDescent="0.2">
      <c r="J4051" s="76"/>
    </row>
    <row r="4052" spans="10:10" x14ac:dyDescent="0.2">
      <c r="J4052" s="76"/>
    </row>
    <row r="4053" spans="10:10" x14ac:dyDescent="0.2">
      <c r="J4053" s="76"/>
    </row>
    <row r="4054" spans="10:10" x14ac:dyDescent="0.2">
      <c r="J4054" s="76"/>
    </row>
    <row r="4055" spans="10:10" x14ac:dyDescent="0.2">
      <c r="J4055" s="76"/>
    </row>
    <row r="4056" spans="10:10" x14ac:dyDescent="0.2">
      <c r="J4056" s="76"/>
    </row>
    <row r="4057" spans="10:10" x14ac:dyDescent="0.2">
      <c r="J4057" s="76"/>
    </row>
    <row r="4058" spans="10:10" x14ac:dyDescent="0.2">
      <c r="J4058" s="76"/>
    </row>
    <row r="4059" spans="10:10" x14ac:dyDescent="0.2">
      <c r="J4059" s="76"/>
    </row>
    <row r="4060" spans="10:10" x14ac:dyDescent="0.2">
      <c r="J4060" s="76"/>
    </row>
    <row r="4061" spans="10:10" x14ac:dyDescent="0.2">
      <c r="J4061" s="76"/>
    </row>
    <row r="4062" spans="10:10" x14ac:dyDescent="0.2">
      <c r="J4062" s="76"/>
    </row>
    <row r="4063" spans="10:10" x14ac:dyDescent="0.2">
      <c r="J4063" s="76"/>
    </row>
    <row r="4064" spans="10:10" x14ac:dyDescent="0.2">
      <c r="J4064" s="76"/>
    </row>
    <row r="4065" spans="10:10" x14ac:dyDescent="0.2">
      <c r="J4065" s="76"/>
    </row>
    <row r="4066" spans="10:10" x14ac:dyDescent="0.2">
      <c r="J4066" s="76"/>
    </row>
    <row r="4067" spans="10:10" x14ac:dyDescent="0.2">
      <c r="J4067" s="76"/>
    </row>
    <row r="4068" spans="10:10" x14ac:dyDescent="0.2">
      <c r="J4068" s="76"/>
    </row>
    <row r="4069" spans="10:10" x14ac:dyDescent="0.2">
      <c r="J4069" s="76"/>
    </row>
    <row r="4070" spans="10:10" x14ac:dyDescent="0.2">
      <c r="J4070" s="76"/>
    </row>
    <row r="4071" spans="10:10" x14ac:dyDescent="0.2">
      <c r="J4071" s="76"/>
    </row>
    <row r="4072" spans="10:10" x14ac:dyDescent="0.2">
      <c r="J4072" s="76"/>
    </row>
    <row r="4073" spans="10:10" x14ac:dyDescent="0.2">
      <c r="J4073" s="76"/>
    </row>
    <row r="4074" spans="10:10" x14ac:dyDescent="0.2">
      <c r="J4074" s="76"/>
    </row>
    <row r="4075" spans="10:10" x14ac:dyDescent="0.2">
      <c r="J4075" s="76"/>
    </row>
    <row r="4076" spans="10:10" x14ac:dyDescent="0.2">
      <c r="J4076" s="76"/>
    </row>
    <row r="4077" spans="10:10" x14ac:dyDescent="0.2">
      <c r="J4077" s="76"/>
    </row>
    <row r="4078" spans="10:10" x14ac:dyDescent="0.2">
      <c r="J4078" s="76"/>
    </row>
    <row r="4079" spans="10:10" x14ac:dyDescent="0.2">
      <c r="J4079" s="76"/>
    </row>
    <row r="4080" spans="10:10" x14ac:dyDescent="0.2">
      <c r="J4080" s="76"/>
    </row>
    <row r="4081" spans="10:10" x14ac:dyDescent="0.2">
      <c r="J4081" s="76"/>
    </row>
    <row r="4082" spans="10:10" x14ac:dyDescent="0.2">
      <c r="J4082" s="76"/>
    </row>
    <row r="4083" spans="10:10" x14ac:dyDescent="0.2">
      <c r="J4083" s="76"/>
    </row>
    <row r="4084" spans="10:10" x14ac:dyDescent="0.2">
      <c r="J4084" s="76"/>
    </row>
    <row r="4085" spans="10:10" x14ac:dyDescent="0.2">
      <c r="J4085" s="76"/>
    </row>
    <row r="4086" spans="10:10" x14ac:dyDescent="0.2">
      <c r="J4086" s="76"/>
    </row>
    <row r="4087" spans="10:10" x14ac:dyDescent="0.2">
      <c r="J4087" s="76"/>
    </row>
    <row r="4088" spans="10:10" x14ac:dyDescent="0.2">
      <c r="J4088" s="76"/>
    </row>
    <row r="4089" spans="10:10" x14ac:dyDescent="0.2">
      <c r="J4089" s="76"/>
    </row>
    <row r="4090" spans="10:10" x14ac:dyDescent="0.2">
      <c r="J4090" s="76"/>
    </row>
    <row r="4091" spans="10:10" x14ac:dyDescent="0.2">
      <c r="J4091" s="76"/>
    </row>
    <row r="4092" spans="10:10" x14ac:dyDescent="0.2">
      <c r="J4092" s="76"/>
    </row>
    <row r="4093" spans="10:10" x14ac:dyDescent="0.2">
      <c r="J4093" s="76"/>
    </row>
    <row r="4094" spans="10:10" x14ac:dyDescent="0.2">
      <c r="J4094" s="76"/>
    </row>
    <row r="4095" spans="10:10" x14ac:dyDescent="0.2">
      <c r="J4095" s="76"/>
    </row>
    <row r="4096" spans="10:10" x14ac:dyDescent="0.2">
      <c r="J4096" s="76"/>
    </row>
    <row r="4097" spans="10:10" x14ac:dyDescent="0.2">
      <c r="J4097" s="76"/>
    </row>
    <row r="4098" spans="10:10" x14ac:dyDescent="0.2">
      <c r="J4098" s="76"/>
    </row>
    <row r="4099" spans="10:10" x14ac:dyDescent="0.2">
      <c r="J4099" s="76"/>
    </row>
    <row r="4100" spans="10:10" x14ac:dyDescent="0.2">
      <c r="J4100" s="76"/>
    </row>
    <row r="4101" spans="10:10" x14ac:dyDescent="0.2">
      <c r="J4101" s="76"/>
    </row>
    <row r="4102" spans="10:10" x14ac:dyDescent="0.2">
      <c r="J4102" s="76"/>
    </row>
    <row r="4103" spans="10:10" x14ac:dyDescent="0.2">
      <c r="J4103" s="76"/>
    </row>
    <row r="4104" spans="10:10" x14ac:dyDescent="0.2">
      <c r="J4104" s="76"/>
    </row>
    <row r="4105" spans="10:10" x14ac:dyDescent="0.2">
      <c r="J4105" s="76"/>
    </row>
    <row r="4106" spans="10:10" x14ac:dyDescent="0.2">
      <c r="J4106" s="76"/>
    </row>
    <row r="4107" spans="10:10" x14ac:dyDescent="0.2">
      <c r="J4107" s="76"/>
    </row>
    <row r="4108" spans="10:10" x14ac:dyDescent="0.2">
      <c r="J4108" s="76"/>
    </row>
    <row r="4109" spans="10:10" x14ac:dyDescent="0.2">
      <c r="J4109" s="76"/>
    </row>
    <row r="4110" spans="10:10" x14ac:dyDescent="0.2">
      <c r="J4110" s="76"/>
    </row>
    <row r="4111" spans="10:10" x14ac:dyDescent="0.2">
      <c r="J4111" s="76"/>
    </row>
    <row r="4112" spans="10:10" x14ac:dyDescent="0.2">
      <c r="J4112" s="76"/>
    </row>
    <row r="4113" spans="10:10" x14ac:dyDescent="0.2">
      <c r="J4113" s="76"/>
    </row>
    <row r="4114" spans="10:10" x14ac:dyDescent="0.2">
      <c r="J4114" s="76"/>
    </row>
    <row r="4115" spans="10:10" x14ac:dyDescent="0.2">
      <c r="J4115" s="76"/>
    </row>
    <row r="4116" spans="10:10" x14ac:dyDescent="0.2">
      <c r="J4116" s="76"/>
    </row>
    <row r="4117" spans="10:10" x14ac:dyDescent="0.2">
      <c r="J4117" s="76"/>
    </row>
    <row r="4118" spans="10:10" x14ac:dyDescent="0.2">
      <c r="J4118" s="76"/>
    </row>
    <row r="4119" spans="10:10" x14ac:dyDescent="0.2">
      <c r="J4119" s="76"/>
    </row>
    <row r="4120" spans="10:10" x14ac:dyDescent="0.2">
      <c r="J4120" s="76"/>
    </row>
    <row r="4121" spans="10:10" x14ac:dyDescent="0.2">
      <c r="J4121" s="76"/>
    </row>
    <row r="4122" spans="10:10" x14ac:dyDescent="0.2">
      <c r="J4122" s="76"/>
    </row>
    <row r="4123" spans="10:10" x14ac:dyDescent="0.2">
      <c r="J4123" s="76"/>
    </row>
    <row r="4124" spans="10:10" x14ac:dyDescent="0.2">
      <c r="J4124" s="76"/>
    </row>
    <row r="4125" spans="10:10" x14ac:dyDescent="0.2">
      <c r="J4125" s="76"/>
    </row>
    <row r="4126" spans="10:10" x14ac:dyDescent="0.2">
      <c r="J4126" s="76"/>
    </row>
    <row r="4127" spans="10:10" x14ac:dyDescent="0.2">
      <c r="J4127" s="76"/>
    </row>
    <row r="4128" spans="10:10" x14ac:dyDescent="0.2">
      <c r="J4128" s="76"/>
    </row>
    <row r="4129" spans="10:10" x14ac:dyDescent="0.2">
      <c r="J4129" s="76"/>
    </row>
    <row r="4130" spans="10:10" x14ac:dyDescent="0.2">
      <c r="J4130" s="76"/>
    </row>
    <row r="4131" spans="10:10" x14ac:dyDescent="0.2">
      <c r="J4131" s="76"/>
    </row>
    <row r="4132" spans="10:10" x14ac:dyDescent="0.2">
      <c r="J4132" s="76"/>
    </row>
    <row r="4133" spans="10:10" x14ac:dyDescent="0.2">
      <c r="J4133" s="76"/>
    </row>
    <row r="4134" spans="10:10" x14ac:dyDescent="0.2">
      <c r="J4134" s="76"/>
    </row>
    <row r="4135" spans="10:10" x14ac:dyDescent="0.2">
      <c r="J4135" s="76"/>
    </row>
    <row r="4136" spans="10:10" x14ac:dyDescent="0.2">
      <c r="J4136" s="76"/>
    </row>
    <row r="4137" spans="10:10" x14ac:dyDescent="0.2">
      <c r="J4137" s="76"/>
    </row>
    <row r="4138" spans="10:10" x14ac:dyDescent="0.2">
      <c r="J4138" s="76"/>
    </row>
    <row r="4139" spans="10:10" x14ac:dyDescent="0.2">
      <c r="J4139" s="76"/>
    </row>
    <row r="4140" spans="10:10" x14ac:dyDescent="0.2">
      <c r="J4140" s="76"/>
    </row>
    <row r="4141" spans="10:10" x14ac:dyDescent="0.2">
      <c r="J4141" s="76"/>
    </row>
    <row r="4142" spans="10:10" x14ac:dyDescent="0.2">
      <c r="J4142" s="76"/>
    </row>
    <row r="4143" spans="10:10" x14ac:dyDescent="0.2">
      <c r="J4143" s="76"/>
    </row>
    <row r="4144" spans="10:10" x14ac:dyDescent="0.2">
      <c r="J4144" s="76"/>
    </row>
    <row r="4145" spans="10:10" x14ac:dyDescent="0.2">
      <c r="J4145" s="76"/>
    </row>
    <row r="4146" spans="10:10" x14ac:dyDescent="0.2">
      <c r="J4146" s="76"/>
    </row>
    <row r="4147" spans="10:10" x14ac:dyDescent="0.2">
      <c r="J4147" s="76"/>
    </row>
    <row r="4148" spans="10:10" x14ac:dyDescent="0.2">
      <c r="J4148" s="76"/>
    </row>
    <row r="4149" spans="10:10" x14ac:dyDescent="0.2">
      <c r="J4149" s="76"/>
    </row>
    <row r="4150" spans="10:10" x14ac:dyDescent="0.2">
      <c r="J4150" s="76"/>
    </row>
    <row r="4151" spans="10:10" x14ac:dyDescent="0.2">
      <c r="J4151" s="76"/>
    </row>
    <row r="4152" spans="10:10" x14ac:dyDescent="0.2">
      <c r="J4152" s="76"/>
    </row>
    <row r="4153" spans="10:10" x14ac:dyDescent="0.2">
      <c r="J4153" s="76"/>
    </row>
    <row r="4154" spans="10:10" x14ac:dyDescent="0.2">
      <c r="J4154" s="76"/>
    </row>
    <row r="4155" spans="10:10" x14ac:dyDescent="0.2">
      <c r="J4155" s="76"/>
    </row>
    <row r="4156" spans="10:10" x14ac:dyDescent="0.2">
      <c r="J4156" s="76"/>
    </row>
    <row r="4157" spans="10:10" x14ac:dyDescent="0.2">
      <c r="J4157" s="76"/>
    </row>
    <row r="4158" spans="10:10" x14ac:dyDescent="0.2">
      <c r="J4158" s="76"/>
    </row>
    <row r="4159" spans="10:10" x14ac:dyDescent="0.2">
      <c r="J4159" s="76"/>
    </row>
    <row r="4160" spans="10:10" x14ac:dyDescent="0.2">
      <c r="J4160" s="76"/>
    </row>
    <row r="4161" spans="10:10" x14ac:dyDescent="0.2">
      <c r="J4161" s="76"/>
    </row>
    <row r="4162" spans="10:10" x14ac:dyDescent="0.2">
      <c r="J4162" s="76"/>
    </row>
    <row r="4163" spans="10:10" x14ac:dyDescent="0.2">
      <c r="J4163" s="76"/>
    </row>
    <row r="4164" spans="10:10" x14ac:dyDescent="0.2">
      <c r="J4164" s="76"/>
    </row>
    <row r="4165" spans="10:10" x14ac:dyDescent="0.2">
      <c r="J4165" s="76"/>
    </row>
    <row r="4166" spans="10:10" x14ac:dyDescent="0.2">
      <c r="J4166" s="76"/>
    </row>
    <row r="4167" spans="10:10" x14ac:dyDescent="0.2">
      <c r="J4167" s="76"/>
    </row>
    <row r="4168" spans="10:10" x14ac:dyDescent="0.2">
      <c r="J4168" s="76"/>
    </row>
    <row r="4169" spans="10:10" x14ac:dyDescent="0.2">
      <c r="J4169" s="76"/>
    </row>
    <row r="4170" spans="10:10" x14ac:dyDescent="0.2">
      <c r="J4170" s="76"/>
    </row>
    <row r="4171" spans="10:10" x14ac:dyDescent="0.2">
      <c r="J4171" s="76"/>
    </row>
    <row r="4172" spans="10:10" x14ac:dyDescent="0.2">
      <c r="J4172" s="76"/>
    </row>
    <row r="4173" spans="10:10" x14ac:dyDescent="0.2">
      <c r="J4173" s="76"/>
    </row>
    <row r="4174" spans="10:10" x14ac:dyDescent="0.2">
      <c r="J4174" s="76"/>
    </row>
    <row r="4175" spans="10:10" x14ac:dyDescent="0.2">
      <c r="J4175" s="76"/>
    </row>
    <row r="4176" spans="10:10" x14ac:dyDescent="0.2">
      <c r="J4176" s="76"/>
    </row>
    <row r="4177" spans="10:10" x14ac:dyDescent="0.2">
      <c r="J4177" s="76"/>
    </row>
    <row r="4178" spans="10:10" x14ac:dyDescent="0.2">
      <c r="J4178" s="76"/>
    </row>
    <row r="4179" spans="10:10" x14ac:dyDescent="0.2">
      <c r="J4179" s="76"/>
    </row>
    <row r="4180" spans="10:10" x14ac:dyDescent="0.2">
      <c r="J4180" s="76"/>
    </row>
    <row r="4181" spans="10:10" x14ac:dyDescent="0.2">
      <c r="J4181" s="76"/>
    </row>
    <row r="4182" spans="10:10" x14ac:dyDescent="0.2">
      <c r="J4182" s="76"/>
    </row>
    <row r="4183" spans="10:10" x14ac:dyDescent="0.2">
      <c r="J4183" s="76"/>
    </row>
    <row r="4184" spans="10:10" x14ac:dyDescent="0.2">
      <c r="J4184" s="76"/>
    </row>
    <row r="4185" spans="10:10" x14ac:dyDescent="0.2">
      <c r="J4185" s="76"/>
    </row>
    <row r="4186" spans="10:10" x14ac:dyDescent="0.2">
      <c r="J4186" s="76"/>
    </row>
    <row r="4187" spans="10:10" x14ac:dyDescent="0.2">
      <c r="J4187" s="76"/>
    </row>
    <row r="4188" spans="10:10" x14ac:dyDescent="0.2">
      <c r="J4188" s="76"/>
    </row>
    <row r="4189" spans="10:10" x14ac:dyDescent="0.2">
      <c r="J4189" s="76"/>
    </row>
    <row r="4190" spans="10:10" x14ac:dyDescent="0.2">
      <c r="J4190" s="76"/>
    </row>
    <row r="4191" spans="10:10" x14ac:dyDescent="0.2">
      <c r="J4191" s="76"/>
    </row>
    <row r="4192" spans="10:10" x14ac:dyDescent="0.2">
      <c r="J4192" s="76"/>
    </row>
    <row r="4193" spans="10:10" x14ac:dyDescent="0.2">
      <c r="J4193" s="76"/>
    </row>
    <row r="4194" spans="10:10" x14ac:dyDescent="0.2">
      <c r="J4194" s="76"/>
    </row>
    <row r="4195" spans="10:10" x14ac:dyDescent="0.2">
      <c r="J4195" s="76"/>
    </row>
    <row r="4196" spans="10:10" x14ac:dyDescent="0.2">
      <c r="J4196" s="76"/>
    </row>
    <row r="4197" spans="10:10" x14ac:dyDescent="0.2">
      <c r="J4197" s="76"/>
    </row>
    <row r="4198" spans="10:10" x14ac:dyDescent="0.2">
      <c r="J4198" s="76"/>
    </row>
    <row r="4199" spans="10:10" x14ac:dyDescent="0.2">
      <c r="J4199" s="76"/>
    </row>
    <row r="4200" spans="10:10" x14ac:dyDescent="0.2">
      <c r="J4200" s="76"/>
    </row>
    <row r="4201" spans="10:10" x14ac:dyDescent="0.2">
      <c r="J4201" s="76"/>
    </row>
    <row r="4202" spans="10:10" x14ac:dyDescent="0.2">
      <c r="J4202" s="76"/>
    </row>
    <row r="4203" spans="10:10" x14ac:dyDescent="0.2">
      <c r="J4203" s="76"/>
    </row>
    <row r="4204" spans="10:10" x14ac:dyDescent="0.2">
      <c r="J4204" s="76"/>
    </row>
    <row r="4205" spans="10:10" x14ac:dyDescent="0.2">
      <c r="J4205" s="76"/>
    </row>
    <row r="4206" spans="10:10" x14ac:dyDescent="0.2">
      <c r="J4206" s="76"/>
    </row>
    <row r="4207" spans="10:10" x14ac:dyDescent="0.2">
      <c r="J4207" s="76"/>
    </row>
    <row r="4208" spans="10:10" x14ac:dyDescent="0.2">
      <c r="J4208" s="76"/>
    </row>
    <row r="4209" spans="10:10" x14ac:dyDescent="0.2">
      <c r="J4209" s="76"/>
    </row>
    <row r="4210" spans="10:10" x14ac:dyDescent="0.2">
      <c r="J4210" s="76"/>
    </row>
    <row r="4211" spans="10:10" x14ac:dyDescent="0.2">
      <c r="J4211" s="76"/>
    </row>
    <row r="4212" spans="10:10" x14ac:dyDescent="0.2">
      <c r="J4212" s="76"/>
    </row>
    <row r="4213" spans="10:10" x14ac:dyDescent="0.2">
      <c r="J4213" s="76"/>
    </row>
    <row r="4214" spans="10:10" x14ac:dyDescent="0.2">
      <c r="J4214" s="76"/>
    </row>
    <row r="4215" spans="10:10" x14ac:dyDescent="0.2">
      <c r="J4215" s="76"/>
    </row>
    <row r="4216" spans="10:10" x14ac:dyDescent="0.2">
      <c r="J4216" s="76"/>
    </row>
    <row r="4217" spans="10:10" x14ac:dyDescent="0.2">
      <c r="J4217" s="76"/>
    </row>
    <row r="4218" spans="10:10" x14ac:dyDescent="0.2">
      <c r="J4218" s="76"/>
    </row>
    <row r="4219" spans="10:10" x14ac:dyDescent="0.2">
      <c r="J4219" s="76"/>
    </row>
    <row r="4220" spans="10:10" x14ac:dyDescent="0.2">
      <c r="J4220" s="76"/>
    </row>
    <row r="4221" spans="10:10" x14ac:dyDescent="0.2">
      <c r="J4221" s="76"/>
    </row>
    <row r="4222" spans="10:10" x14ac:dyDescent="0.2">
      <c r="J4222" s="76"/>
    </row>
    <row r="4223" spans="10:10" x14ac:dyDescent="0.2">
      <c r="J4223" s="76"/>
    </row>
    <row r="4224" spans="10:10" x14ac:dyDescent="0.2">
      <c r="J4224" s="76"/>
    </row>
    <row r="4225" spans="10:10" x14ac:dyDescent="0.2">
      <c r="J4225" s="76"/>
    </row>
    <row r="4226" spans="10:10" x14ac:dyDescent="0.2">
      <c r="J4226" s="76"/>
    </row>
    <row r="4227" spans="10:10" x14ac:dyDescent="0.2">
      <c r="J4227" s="76"/>
    </row>
    <row r="4228" spans="10:10" x14ac:dyDescent="0.2">
      <c r="J4228" s="76"/>
    </row>
    <row r="4229" spans="10:10" x14ac:dyDescent="0.2">
      <c r="J4229" s="76"/>
    </row>
    <row r="4230" spans="10:10" x14ac:dyDescent="0.2">
      <c r="J4230" s="76"/>
    </row>
    <row r="4231" spans="10:10" x14ac:dyDescent="0.2">
      <c r="J4231" s="76"/>
    </row>
    <row r="4232" spans="10:10" x14ac:dyDescent="0.2">
      <c r="J4232" s="76"/>
    </row>
    <row r="4233" spans="10:10" x14ac:dyDescent="0.2">
      <c r="J4233" s="76"/>
    </row>
    <row r="4234" spans="10:10" x14ac:dyDescent="0.2">
      <c r="J4234" s="76"/>
    </row>
    <row r="4235" spans="10:10" x14ac:dyDescent="0.2">
      <c r="J4235" s="76"/>
    </row>
    <row r="4236" spans="10:10" x14ac:dyDescent="0.2">
      <c r="J4236" s="76"/>
    </row>
    <row r="4237" spans="10:10" x14ac:dyDescent="0.2">
      <c r="J4237" s="76"/>
    </row>
    <row r="4238" spans="10:10" x14ac:dyDescent="0.2">
      <c r="J4238" s="76"/>
    </row>
    <row r="4239" spans="10:10" x14ac:dyDescent="0.2">
      <c r="J4239" s="76"/>
    </row>
    <row r="4240" spans="10:10" x14ac:dyDescent="0.2">
      <c r="J4240" s="76"/>
    </row>
    <row r="4241" spans="10:10" x14ac:dyDescent="0.2">
      <c r="J4241" s="76"/>
    </row>
    <row r="4242" spans="10:10" x14ac:dyDescent="0.2">
      <c r="J4242" s="76"/>
    </row>
    <row r="4243" spans="10:10" x14ac:dyDescent="0.2">
      <c r="J4243" s="76"/>
    </row>
    <row r="4244" spans="10:10" x14ac:dyDescent="0.2">
      <c r="J4244" s="76"/>
    </row>
    <row r="4245" spans="10:10" x14ac:dyDescent="0.2">
      <c r="J4245" s="76"/>
    </row>
    <row r="4246" spans="10:10" x14ac:dyDescent="0.2">
      <c r="J4246" s="76"/>
    </row>
    <row r="4247" spans="10:10" x14ac:dyDescent="0.2">
      <c r="J4247" s="76"/>
    </row>
    <row r="4248" spans="10:10" x14ac:dyDescent="0.2">
      <c r="J4248" s="76"/>
    </row>
    <row r="4249" spans="10:10" x14ac:dyDescent="0.2">
      <c r="J4249" s="76"/>
    </row>
    <row r="4250" spans="10:10" x14ac:dyDescent="0.2">
      <c r="J4250" s="76"/>
    </row>
    <row r="4251" spans="10:10" x14ac:dyDescent="0.2">
      <c r="J4251" s="76"/>
    </row>
    <row r="4252" spans="10:10" x14ac:dyDescent="0.2">
      <c r="J4252" s="76"/>
    </row>
    <row r="4253" spans="10:10" x14ac:dyDescent="0.2">
      <c r="J4253" s="76"/>
    </row>
    <row r="4254" spans="10:10" x14ac:dyDescent="0.2">
      <c r="J4254" s="76"/>
    </row>
    <row r="4255" spans="10:10" x14ac:dyDescent="0.2">
      <c r="J4255" s="76"/>
    </row>
    <row r="4256" spans="10:10" x14ac:dyDescent="0.2">
      <c r="J4256" s="76"/>
    </row>
    <row r="4257" spans="10:10" x14ac:dyDescent="0.2">
      <c r="J4257" s="76"/>
    </row>
    <row r="4258" spans="10:10" x14ac:dyDescent="0.2">
      <c r="J4258" s="76"/>
    </row>
    <row r="4259" spans="10:10" x14ac:dyDescent="0.2">
      <c r="J4259" s="76"/>
    </row>
    <row r="4260" spans="10:10" x14ac:dyDescent="0.2">
      <c r="J4260" s="76"/>
    </row>
    <row r="4261" spans="10:10" x14ac:dyDescent="0.2">
      <c r="J4261" s="76"/>
    </row>
    <row r="4262" spans="10:10" x14ac:dyDescent="0.2">
      <c r="J4262" s="76"/>
    </row>
    <row r="4263" spans="10:10" x14ac:dyDescent="0.2">
      <c r="J4263" s="76"/>
    </row>
    <row r="4264" spans="10:10" x14ac:dyDescent="0.2">
      <c r="J4264" s="76"/>
    </row>
    <row r="4265" spans="10:10" x14ac:dyDescent="0.2">
      <c r="J4265" s="76"/>
    </row>
    <row r="4266" spans="10:10" x14ac:dyDescent="0.2">
      <c r="J4266" s="76"/>
    </row>
    <row r="4267" spans="10:10" x14ac:dyDescent="0.2">
      <c r="J4267" s="76"/>
    </row>
    <row r="4268" spans="10:10" x14ac:dyDescent="0.2">
      <c r="J4268" s="76"/>
    </row>
    <row r="4269" spans="10:10" x14ac:dyDescent="0.2">
      <c r="J4269" s="76"/>
    </row>
    <row r="4270" spans="10:10" x14ac:dyDescent="0.2">
      <c r="J4270" s="76"/>
    </row>
    <row r="4271" spans="10:10" x14ac:dyDescent="0.2">
      <c r="J4271" s="76"/>
    </row>
    <row r="4272" spans="10:10" x14ac:dyDescent="0.2">
      <c r="J4272" s="76"/>
    </row>
    <row r="4273" spans="10:10" x14ac:dyDescent="0.2">
      <c r="J4273" s="76"/>
    </row>
    <row r="4274" spans="10:10" x14ac:dyDescent="0.2">
      <c r="J4274" s="76"/>
    </row>
    <row r="4275" spans="10:10" x14ac:dyDescent="0.2">
      <c r="J4275" s="76"/>
    </row>
    <row r="4276" spans="10:10" x14ac:dyDescent="0.2">
      <c r="J4276" s="76"/>
    </row>
    <row r="4277" spans="10:10" x14ac:dyDescent="0.2">
      <c r="J4277" s="76"/>
    </row>
    <row r="4278" spans="10:10" x14ac:dyDescent="0.2">
      <c r="J4278" s="76"/>
    </row>
    <row r="4279" spans="10:10" x14ac:dyDescent="0.2">
      <c r="J4279" s="76"/>
    </row>
    <row r="4280" spans="10:10" x14ac:dyDescent="0.2">
      <c r="J4280" s="76"/>
    </row>
    <row r="4281" spans="10:10" x14ac:dyDescent="0.2">
      <c r="J4281" s="76"/>
    </row>
    <row r="4282" spans="10:10" x14ac:dyDescent="0.2">
      <c r="J4282" s="76"/>
    </row>
    <row r="4283" spans="10:10" x14ac:dyDescent="0.2">
      <c r="J4283" s="76"/>
    </row>
    <row r="4284" spans="10:10" x14ac:dyDescent="0.2">
      <c r="J4284" s="76"/>
    </row>
    <row r="4285" spans="10:10" x14ac:dyDescent="0.2">
      <c r="J4285" s="76"/>
    </row>
    <row r="4286" spans="10:10" x14ac:dyDescent="0.2">
      <c r="J4286" s="76"/>
    </row>
    <row r="4287" spans="10:10" x14ac:dyDescent="0.2">
      <c r="J4287" s="76"/>
    </row>
    <row r="4288" spans="10:10" x14ac:dyDescent="0.2">
      <c r="J4288" s="76"/>
    </row>
    <row r="4289" spans="10:10" x14ac:dyDescent="0.2">
      <c r="J4289" s="76"/>
    </row>
    <row r="4290" spans="10:10" x14ac:dyDescent="0.2">
      <c r="J4290" s="76"/>
    </row>
    <row r="4291" spans="10:10" x14ac:dyDescent="0.2">
      <c r="J4291" s="76"/>
    </row>
    <row r="4292" spans="10:10" x14ac:dyDescent="0.2">
      <c r="J4292" s="76"/>
    </row>
    <row r="4293" spans="10:10" x14ac:dyDescent="0.2">
      <c r="J4293" s="76"/>
    </row>
    <row r="4294" spans="10:10" x14ac:dyDescent="0.2">
      <c r="J4294" s="76"/>
    </row>
    <row r="4295" spans="10:10" x14ac:dyDescent="0.2">
      <c r="J4295" s="76"/>
    </row>
    <row r="4296" spans="10:10" x14ac:dyDescent="0.2">
      <c r="J4296" s="76"/>
    </row>
    <row r="4297" spans="10:10" x14ac:dyDescent="0.2">
      <c r="J4297" s="76"/>
    </row>
    <row r="4298" spans="10:10" x14ac:dyDescent="0.2">
      <c r="J4298" s="76"/>
    </row>
    <row r="4299" spans="10:10" x14ac:dyDescent="0.2">
      <c r="J4299" s="76"/>
    </row>
    <row r="4300" spans="10:10" x14ac:dyDescent="0.2">
      <c r="J4300" s="76"/>
    </row>
    <row r="4301" spans="10:10" x14ac:dyDescent="0.2">
      <c r="J4301" s="76"/>
    </row>
    <row r="4302" spans="10:10" x14ac:dyDescent="0.2">
      <c r="J4302" s="76"/>
    </row>
    <row r="4303" spans="10:10" x14ac:dyDescent="0.2">
      <c r="J4303" s="76"/>
    </row>
    <row r="4304" spans="10:10" x14ac:dyDescent="0.2">
      <c r="J4304" s="76"/>
    </row>
    <row r="4305" spans="10:10" x14ac:dyDescent="0.2">
      <c r="J4305" s="76"/>
    </row>
    <row r="4306" spans="10:10" x14ac:dyDescent="0.2">
      <c r="J4306" s="76"/>
    </row>
    <row r="4307" spans="10:10" x14ac:dyDescent="0.2">
      <c r="J4307" s="76"/>
    </row>
    <row r="4308" spans="10:10" x14ac:dyDescent="0.2">
      <c r="J4308" s="76"/>
    </row>
    <row r="4309" spans="10:10" x14ac:dyDescent="0.2">
      <c r="J4309" s="76"/>
    </row>
    <row r="4310" spans="10:10" x14ac:dyDescent="0.2">
      <c r="J4310" s="76"/>
    </row>
    <row r="4311" spans="10:10" x14ac:dyDescent="0.2">
      <c r="J4311" s="76"/>
    </row>
    <row r="4312" spans="10:10" x14ac:dyDescent="0.2">
      <c r="J4312" s="76"/>
    </row>
    <row r="4313" spans="10:10" x14ac:dyDescent="0.2">
      <c r="J4313" s="76"/>
    </row>
    <row r="4314" spans="10:10" x14ac:dyDescent="0.2">
      <c r="J4314" s="76"/>
    </row>
    <row r="4315" spans="10:10" x14ac:dyDescent="0.2">
      <c r="J4315" s="76"/>
    </row>
    <row r="4316" spans="10:10" x14ac:dyDescent="0.2">
      <c r="J4316" s="76"/>
    </row>
    <row r="4317" spans="10:10" x14ac:dyDescent="0.2">
      <c r="J4317" s="76"/>
    </row>
    <row r="4318" spans="10:10" x14ac:dyDescent="0.2">
      <c r="J4318" s="76"/>
    </row>
    <row r="4319" spans="10:10" x14ac:dyDescent="0.2">
      <c r="J4319" s="76"/>
    </row>
    <row r="4320" spans="10:10" x14ac:dyDescent="0.2">
      <c r="J4320" s="76"/>
    </row>
    <row r="4321" spans="10:10" x14ac:dyDescent="0.2">
      <c r="J4321" s="76"/>
    </row>
    <row r="4322" spans="10:10" x14ac:dyDescent="0.2">
      <c r="J4322" s="76"/>
    </row>
    <row r="4323" spans="10:10" x14ac:dyDescent="0.2">
      <c r="J4323" s="76"/>
    </row>
    <row r="4324" spans="10:10" x14ac:dyDescent="0.2">
      <c r="J4324" s="76"/>
    </row>
    <row r="4325" spans="10:10" x14ac:dyDescent="0.2">
      <c r="J4325" s="76"/>
    </row>
    <row r="4326" spans="10:10" x14ac:dyDescent="0.2">
      <c r="J4326" s="76"/>
    </row>
    <row r="4327" spans="10:10" x14ac:dyDescent="0.2">
      <c r="J4327" s="76"/>
    </row>
    <row r="4328" spans="10:10" x14ac:dyDescent="0.2">
      <c r="J4328" s="76"/>
    </row>
    <row r="4329" spans="10:10" x14ac:dyDescent="0.2">
      <c r="J4329" s="76"/>
    </row>
    <row r="4330" spans="10:10" x14ac:dyDescent="0.2">
      <c r="J4330" s="76"/>
    </row>
    <row r="4331" spans="10:10" x14ac:dyDescent="0.2">
      <c r="J4331" s="76"/>
    </row>
    <row r="4332" spans="10:10" x14ac:dyDescent="0.2">
      <c r="J4332" s="76"/>
    </row>
    <row r="4333" spans="10:10" x14ac:dyDescent="0.2">
      <c r="J4333" s="76"/>
    </row>
    <row r="4334" spans="10:10" x14ac:dyDescent="0.2">
      <c r="J4334" s="76"/>
    </row>
    <row r="4335" spans="10:10" x14ac:dyDescent="0.2">
      <c r="J4335" s="76"/>
    </row>
    <row r="4336" spans="10:10" x14ac:dyDescent="0.2">
      <c r="J4336" s="76"/>
    </row>
    <row r="4337" spans="10:10" x14ac:dyDescent="0.2">
      <c r="J4337" s="76"/>
    </row>
    <row r="4338" spans="10:10" x14ac:dyDescent="0.2">
      <c r="J4338" s="76"/>
    </row>
    <row r="4339" spans="10:10" x14ac:dyDescent="0.2">
      <c r="J4339" s="76"/>
    </row>
    <row r="4340" spans="10:10" x14ac:dyDescent="0.2">
      <c r="J4340" s="76"/>
    </row>
    <row r="4341" spans="10:10" x14ac:dyDescent="0.2">
      <c r="J4341" s="76"/>
    </row>
    <row r="4342" spans="10:10" x14ac:dyDescent="0.2">
      <c r="J4342" s="76"/>
    </row>
    <row r="4343" spans="10:10" x14ac:dyDescent="0.2">
      <c r="J4343" s="76"/>
    </row>
    <row r="4344" spans="10:10" x14ac:dyDescent="0.2">
      <c r="J4344" s="76"/>
    </row>
    <row r="4345" spans="10:10" x14ac:dyDescent="0.2">
      <c r="J4345" s="76"/>
    </row>
    <row r="4346" spans="10:10" x14ac:dyDescent="0.2">
      <c r="J4346" s="76"/>
    </row>
    <row r="4347" spans="10:10" x14ac:dyDescent="0.2">
      <c r="J4347" s="76"/>
    </row>
    <row r="4348" spans="10:10" x14ac:dyDescent="0.2">
      <c r="J4348" s="76"/>
    </row>
    <row r="4349" spans="10:10" x14ac:dyDescent="0.2">
      <c r="J4349" s="76"/>
    </row>
    <row r="4350" spans="10:10" x14ac:dyDescent="0.2">
      <c r="J4350" s="76"/>
    </row>
    <row r="4351" spans="10:10" x14ac:dyDescent="0.2">
      <c r="J4351" s="76"/>
    </row>
    <row r="4352" spans="10:10" x14ac:dyDescent="0.2">
      <c r="J4352" s="76"/>
    </row>
    <row r="4353" spans="10:10" x14ac:dyDescent="0.2">
      <c r="J4353" s="76"/>
    </row>
    <row r="4354" spans="10:10" x14ac:dyDescent="0.2">
      <c r="J4354" s="76"/>
    </row>
    <row r="4355" spans="10:10" x14ac:dyDescent="0.2">
      <c r="J4355" s="76"/>
    </row>
    <row r="4356" spans="10:10" x14ac:dyDescent="0.2">
      <c r="J4356" s="76"/>
    </row>
    <row r="4357" spans="10:10" x14ac:dyDescent="0.2">
      <c r="J4357" s="76"/>
    </row>
    <row r="4358" spans="10:10" x14ac:dyDescent="0.2">
      <c r="J4358" s="76"/>
    </row>
    <row r="4359" spans="10:10" x14ac:dyDescent="0.2">
      <c r="J4359" s="76"/>
    </row>
    <row r="4360" spans="10:10" x14ac:dyDescent="0.2">
      <c r="J4360" s="76"/>
    </row>
    <row r="4361" spans="10:10" x14ac:dyDescent="0.2">
      <c r="J4361" s="76"/>
    </row>
    <row r="4362" spans="10:10" x14ac:dyDescent="0.2">
      <c r="J4362" s="76"/>
    </row>
    <row r="4363" spans="10:10" x14ac:dyDescent="0.2">
      <c r="J4363" s="76"/>
    </row>
    <row r="4364" spans="10:10" x14ac:dyDescent="0.2">
      <c r="J4364" s="76"/>
    </row>
    <row r="4365" spans="10:10" x14ac:dyDescent="0.2">
      <c r="J4365" s="76"/>
    </row>
    <row r="4366" spans="10:10" x14ac:dyDescent="0.2">
      <c r="J4366" s="76"/>
    </row>
    <row r="4367" spans="10:10" x14ac:dyDescent="0.2">
      <c r="J4367" s="76"/>
    </row>
    <row r="4368" spans="10:10" x14ac:dyDescent="0.2">
      <c r="J4368" s="76"/>
    </row>
    <row r="4369" spans="10:10" x14ac:dyDescent="0.2">
      <c r="J4369" s="76"/>
    </row>
    <row r="4370" spans="10:10" x14ac:dyDescent="0.2">
      <c r="J4370" s="76"/>
    </row>
    <row r="4371" spans="10:10" x14ac:dyDescent="0.2">
      <c r="J4371" s="76"/>
    </row>
    <row r="4372" spans="10:10" x14ac:dyDescent="0.2">
      <c r="J4372" s="76"/>
    </row>
    <row r="4373" spans="10:10" x14ac:dyDescent="0.2">
      <c r="J4373" s="76"/>
    </row>
    <row r="4374" spans="10:10" x14ac:dyDescent="0.2">
      <c r="J4374" s="76"/>
    </row>
    <row r="4375" spans="10:10" x14ac:dyDescent="0.2">
      <c r="J4375" s="76"/>
    </row>
    <row r="4376" spans="10:10" x14ac:dyDescent="0.2">
      <c r="J4376" s="76"/>
    </row>
    <row r="4377" spans="10:10" x14ac:dyDescent="0.2">
      <c r="J4377" s="76"/>
    </row>
    <row r="4378" spans="10:10" x14ac:dyDescent="0.2">
      <c r="J4378" s="76"/>
    </row>
    <row r="4379" spans="10:10" x14ac:dyDescent="0.2">
      <c r="J4379" s="76"/>
    </row>
    <row r="4380" spans="10:10" x14ac:dyDescent="0.2">
      <c r="J4380" s="76"/>
    </row>
    <row r="4381" spans="10:10" x14ac:dyDescent="0.2">
      <c r="J4381" s="76"/>
    </row>
    <row r="4382" spans="10:10" x14ac:dyDescent="0.2">
      <c r="J4382" s="76"/>
    </row>
    <row r="4383" spans="10:10" x14ac:dyDescent="0.2">
      <c r="J4383" s="76"/>
    </row>
    <row r="4384" spans="10:10" x14ac:dyDescent="0.2">
      <c r="J4384" s="76"/>
    </row>
    <row r="4385" spans="10:10" x14ac:dyDescent="0.2">
      <c r="J4385" s="76"/>
    </row>
    <row r="4386" spans="10:10" x14ac:dyDescent="0.2">
      <c r="J4386" s="76"/>
    </row>
    <row r="4387" spans="10:10" x14ac:dyDescent="0.2">
      <c r="J4387" s="76"/>
    </row>
    <row r="4388" spans="10:10" x14ac:dyDescent="0.2">
      <c r="J4388" s="76"/>
    </row>
    <row r="4389" spans="10:10" x14ac:dyDescent="0.2">
      <c r="J4389" s="76"/>
    </row>
    <row r="4390" spans="10:10" x14ac:dyDescent="0.2">
      <c r="J4390" s="76"/>
    </row>
    <row r="4391" spans="10:10" x14ac:dyDescent="0.2">
      <c r="J4391" s="76"/>
    </row>
    <row r="4392" spans="10:10" x14ac:dyDescent="0.2">
      <c r="J4392" s="76"/>
    </row>
    <row r="4393" spans="10:10" x14ac:dyDescent="0.2">
      <c r="J4393" s="76"/>
    </row>
    <row r="4394" spans="10:10" x14ac:dyDescent="0.2">
      <c r="J4394" s="76"/>
    </row>
    <row r="4395" spans="10:10" x14ac:dyDescent="0.2">
      <c r="J4395" s="76"/>
    </row>
    <row r="4396" spans="10:10" x14ac:dyDescent="0.2">
      <c r="J4396" s="76"/>
    </row>
    <row r="4397" spans="10:10" x14ac:dyDescent="0.2">
      <c r="J4397" s="76"/>
    </row>
    <row r="4398" spans="10:10" x14ac:dyDescent="0.2">
      <c r="J4398" s="76"/>
    </row>
    <row r="4399" spans="10:10" x14ac:dyDescent="0.2">
      <c r="J4399" s="76"/>
    </row>
    <row r="4400" spans="10:10" x14ac:dyDescent="0.2">
      <c r="J4400" s="76"/>
    </row>
    <row r="4401" spans="10:10" x14ac:dyDescent="0.2">
      <c r="J4401" s="76"/>
    </row>
    <row r="4402" spans="10:10" x14ac:dyDescent="0.2">
      <c r="J4402" s="76"/>
    </row>
    <row r="4403" spans="10:10" x14ac:dyDescent="0.2">
      <c r="J4403" s="76"/>
    </row>
    <row r="4404" spans="10:10" x14ac:dyDescent="0.2">
      <c r="J4404" s="76"/>
    </row>
    <row r="4405" spans="10:10" x14ac:dyDescent="0.2">
      <c r="J4405" s="76"/>
    </row>
    <row r="4406" spans="10:10" x14ac:dyDescent="0.2">
      <c r="J4406" s="76"/>
    </row>
    <row r="4407" spans="10:10" x14ac:dyDescent="0.2">
      <c r="J4407" s="76"/>
    </row>
    <row r="4408" spans="10:10" x14ac:dyDescent="0.2">
      <c r="J4408" s="76"/>
    </row>
    <row r="4409" spans="10:10" x14ac:dyDescent="0.2">
      <c r="J4409" s="76"/>
    </row>
    <row r="4410" spans="10:10" x14ac:dyDescent="0.2">
      <c r="J4410" s="76"/>
    </row>
    <row r="4411" spans="10:10" x14ac:dyDescent="0.2">
      <c r="J4411" s="76"/>
    </row>
    <row r="4412" spans="10:10" x14ac:dyDescent="0.2">
      <c r="J4412" s="76"/>
    </row>
    <row r="4413" spans="10:10" x14ac:dyDescent="0.2">
      <c r="J4413" s="76"/>
    </row>
    <row r="4414" spans="10:10" x14ac:dyDescent="0.2">
      <c r="J4414" s="76"/>
    </row>
    <row r="4415" spans="10:10" x14ac:dyDescent="0.2">
      <c r="J4415" s="76"/>
    </row>
    <row r="4416" spans="10:10" x14ac:dyDescent="0.2">
      <c r="J4416" s="76"/>
    </row>
    <row r="4417" spans="10:10" x14ac:dyDescent="0.2">
      <c r="J4417" s="76"/>
    </row>
    <row r="4418" spans="10:10" x14ac:dyDescent="0.2">
      <c r="J4418" s="76"/>
    </row>
    <row r="4419" spans="10:10" x14ac:dyDescent="0.2">
      <c r="J4419" s="76"/>
    </row>
    <row r="4420" spans="10:10" x14ac:dyDescent="0.2">
      <c r="J4420" s="76"/>
    </row>
    <row r="4421" spans="10:10" x14ac:dyDescent="0.2">
      <c r="J4421" s="76"/>
    </row>
    <row r="4422" spans="10:10" x14ac:dyDescent="0.2">
      <c r="J4422" s="76"/>
    </row>
    <row r="4423" spans="10:10" x14ac:dyDescent="0.2">
      <c r="J4423" s="76"/>
    </row>
    <row r="4424" spans="10:10" x14ac:dyDescent="0.2">
      <c r="J4424" s="76"/>
    </row>
    <row r="4425" spans="10:10" x14ac:dyDescent="0.2">
      <c r="J4425" s="76"/>
    </row>
    <row r="4426" spans="10:10" x14ac:dyDescent="0.2">
      <c r="J4426" s="76"/>
    </row>
    <row r="4427" spans="10:10" x14ac:dyDescent="0.2">
      <c r="J4427" s="76"/>
    </row>
    <row r="4428" spans="10:10" x14ac:dyDescent="0.2">
      <c r="J4428" s="76"/>
    </row>
    <row r="4429" spans="10:10" x14ac:dyDescent="0.2">
      <c r="J4429" s="76"/>
    </row>
    <row r="4430" spans="10:10" x14ac:dyDescent="0.2">
      <c r="J4430" s="76"/>
    </row>
    <row r="4431" spans="10:10" x14ac:dyDescent="0.2">
      <c r="J4431" s="76"/>
    </row>
    <row r="4432" spans="10:10" x14ac:dyDescent="0.2">
      <c r="J4432" s="76"/>
    </row>
    <row r="4433" spans="10:10" x14ac:dyDescent="0.2">
      <c r="J4433" s="76"/>
    </row>
    <row r="4434" spans="10:10" x14ac:dyDescent="0.2">
      <c r="J4434" s="76"/>
    </row>
    <row r="4435" spans="10:10" x14ac:dyDescent="0.2">
      <c r="J4435" s="76"/>
    </row>
    <row r="4436" spans="10:10" x14ac:dyDescent="0.2">
      <c r="J4436" s="76"/>
    </row>
    <row r="4437" spans="10:10" x14ac:dyDescent="0.2">
      <c r="J4437" s="76"/>
    </row>
    <row r="4438" spans="10:10" x14ac:dyDescent="0.2">
      <c r="J4438" s="76"/>
    </row>
    <row r="4439" spans="10:10" x14ac:dyDescent="0.2">
      <c r="J4439" s="76"/>
    </row>
    <row r="4440" spans="10:10" x14ac:dyDescent="0.2">
      <c r="J4440" s="76"/>
    </row>
    <row r="4441" spans="10:10" x14ac:dyDescent="0.2">
      <c r="J4441" s="76"/>
    </row>
    <row r="4442" spans="10:10" x14ac:dyDescent="0.2">
      <c r="J4442" s="76"/>
    </row>
    <row r="4443" spans="10:10" x14ac:dyDescent="0.2">
      <c r="J4443" s="76"/>
    </row>
    <row r="4444" spans="10:10" x14ac:dyDescent="0.2">
      <c r="J4444" s="76"/>
    </row>
    <row r="4445" spans="10:10" x14ac:dyDescent="0.2">
      <c r="J4445" s="76"/>
    </row>
    <row r="4446" spans="10:10" x14ac:dyDescent="0.2">
      <c r="J4446" s="76"/>
    </row>
    <row r="4447" spans="10:10" x14ac:dyDescent="0.2">
      <c r="J4447" s="76"/>
    </row>
    <row r="4448" spans="10:10" x14ac:dyDescent="0.2">
      <c r="J4448" s="76"/>
    </row>
    <row r="4449" spans="10:10" x14ac:dyDescent="0.2">
      <c r="J4449" s="76"/>
    </row>
    <row r="4450" spans="10:10" x14ac:dyDescent="0.2">
      <c r="J4450" s="76"/>
    </row>
    <row r="4451" spans="10:10" x14ac:dyDescent="0.2">
      <c r="J4451" s="76"/>
    </row>
    <row r="4452" spans="10:10" x14ac:dyDescent="0.2">
      <c r="J4452" s="76"/>
    </row>
    <row r="4453" spans="10:10" x14ac:dyDescent="0.2">
      <c r="J4453" s="76"/>
    </row>
    <row r="4454" spans="10:10" x14ac:dyDescent="0.2">
      <c r="J4454" s="76"/>
    </row>
    <row r="4455" spans="10:10" x14ac:dyDescent="0.2">
      <c r="J4455" s="76"/>
    </row>
    <row r="4456" spans="10:10" x14ac:dyDescent="0.2">
      <c r="J4456" s="76"/>
    </row>
    <row r="4457" spans="10:10" x14ac:dyDescent="0.2">
      <c r="J4457" s="76"/>
    </row>
    <row r="4458" spans="10:10" x14ac:dyDescent="0.2">
      <c r="J4458" s="76"/>
    </row>
    <row r="4459" spans="10:10" x14ac:dyDescent="0.2">
      <c r="J4459" s="76"/>
    </row>
    <row r="4460" spans="10:10" x14ac:dyDescent="0.2">
      <c r="J4460" s="76"/>
    </row>
    <row r="4461" spans="10:10" x14ac:dyDescent="0.2">
      <c r="J4461" s="76"/>
    </row>
    <row r="4462" spans="10:10" x14ac:dyDescent="0.2">
      <c r="J4462" s="76"/>
    </row>
    <row r="4463" spans="10:10" x14ac:dyDescent="0.2">
      <c r="J4463" s="76"/>
    </row>
    <row r="4464" spans="10:10" x14ac:dyDescent="0.2">
      <c r="J4464" s="76"/>
    </row>
    <row r="4465" spans="10:10" x14ac:dyDescent="0.2">
      <c r="J4465" s="76"/>
    </row>
    <row r="4466" spans="10:10" x14ac:dyDescent="0.2">
      <c r="J4466" s="76"/>
    </row>
    <row r="4467" spans="10:10" x14ac:dyDescent="0.2">
      <c r="J4467" s="76"/>
    </row>
    <row r="4468" spans="10:10" x14ac:dyDescent="0.2">
      <c r="J4468" s="76"/>
    </row>
    <row r="4469" spans="10:10" x14ac:dyDescent="0.2">
      <c r="J4469" s="76"/>
    </row>
    <row r="4470" spans="10:10" x14ac:dyDescent="0.2">
      <c r="J4470" s="76"/>
    </row>
    <row r="4471" spans="10:10" x14ac:dyDescent="0.2">
      <c r="J4471" s="76"/>
    </row>
    <row r="4472" spans="10:10" x14ac:dyDescent="0.2">
      <c r="J4472" s="76"/>
    </row>
    <row r="4473" spans="10:10" x14ac:dyDescent="0.2">
      <c r="J4473" s="76"/>
    </row>
    <row r="4474" spans="10:10" x14ac:dyDescent="0.2">
      <c r="J4474" s="76"/>
    </row>
    <row r="4475" spans="10:10" x14ac:dyDescent="0.2">
      <c r="J4475" s="76"/>
    </row>
    <row r="4476" spans="10:10" x14ac:dyDescent="0.2">
      <c r="J4476" s="76"/>
    </row>
    <row r="4477" spans="10:10" x14ac:dyDescent="0.2">
      <c r="J4477" s="76"/>
    </row>
    <row r="4478" spans="10:10" x14ac:dyDescent="0.2">
      <c r="J4478" s="76"/>
    </row>
    <row r="4479" spans="10:10" x14ac:dyDescent="0.2">
      <c r="J4479" s="76"/>
    </row>
    <row r="4480" spans="10:10" x14ac:dyDescent="0.2">
      <c r="J4480" s="76"/>
    </row>
    <row r="4481" spans="10:10" x14ac:dyDescent="0.2">
      <c r="J4481" s="76"/>
    </row>
    <row r="4482" spans="10:10" x14ac:dyDescent="0.2">
      <c r="J4482" s="76"/>
    </row>
    <row r="4483" spans="10:10" x14ac:dyDescent="0.2">
      <c r="J4483" s="76"/>
    </row>
    <row r="4484" spans="10:10" x14ac:dyDescent="0.2">
      <c r="J4484" s="76"/>
    </row>
    <row r="4485" spans="10:10" x14ac:dyDescent="0.2">
      <c r="J4485" s="76"/>
    </row>
    <row r="4486" spans="10:10" x14ac:dyDescent="0.2">
      <c r="J4486" s="76"/>
    </row>
    <row r="4487" spans="10:10" x14ac:dyDescent="0.2">
      <c r="J4487" s="76"/>
    </row>
    <row r="4488" spans="10:10" x14ac:dyDescent="0.2">
      <c r="J4488" s="76"/>
    </row>
    <row r="4489" spans="10:10" x14ac:dyDescent="0.2">
      <c r="J4489" s="76"/>
    </row>
    <row r="4490" spans="10:10" x14ac:dyDescent="0.2">
      <c r="J4490" s="76"/>
    </row>
    <row r="4491" spans="10:10" x14ac:dyDescent="0.2">
      <c r="J4491" s="76"/>
    </row>
    <row r="4492" spans="10:10" x14ac:dyDescent="0.2">
      <c r="J4492" s="76"/>
    </row>
    <row r="4493" spans="10:10" x14ac:dyDescent="0.2">
      <c r="J4493" s="76"/>
    </row>
    <row r="4494" spans="10:10" x14ac:dyDescent="0.2">
      <c r="J4494" s="76"/>
    </row>
    <row r="4495" spans="10:10" x14ac:dyDescent="0.2">
      <c r="J4495" s="76"/>
    </row>
    <row r="4496" spans="10:10" x14ac:dyDescent="0.2">
      <c r="J4496" s="76"/>
    </row>
    <row r="4497" spans="10:10" x14ac:dyDescent="0.2">
      <c r="J4497" s="76"/>
    </row>
    <row r="4498" spans="10:10" x14ac:dyDescent="0.2">
      <c r="J4498" s="76"/>
    </row>
    <row r="4499" spans="10:10" x14ac:dyDescent="0.2">
      <c r="J4499" s="76"/>
    </row>
    <row r="4500" spans="10:10" x14ac:dyDescent="0.2">
      <c r="J4500" s="76"/>
    </row>
    <row r="4501" spans="10:10" x14ac:dyDescent="0.2">
      <c r="J4501" s="76"/>
    </row>
    <row r="4502" spans="10:10" x14ac:dyDescent="0.2">
      <c r="J4502" s="76"/>
    </row>
    <row r="4503" spans="10:10" x14ac:dyDescent="0.2">
      <c r="J4503" s="76"/>
    </row>
    <row r="4504" spans="10:10" x14ac:dyDescent="0.2">
      <c r="J4504" s="76"/>
    </row>
    <row r="4505" spans="10:10" x14ac:dyDescent="0.2">
      <c r="J4505" s="76"/>
    </row>
    <row r="4506" spans="10:10" x14ac:dyDescent="0.2">
      <c r="J4506" s="76"/>
    </row>
    <row r="4507" spans="10:10" x14ac:dyDescent="0.2">
      <c r="J4507" s="76"/>
    </row>
    <row r="4508" spans="10:10" x14ac:dyDescent="0.2">
      <c r="J4508" s="76"/>
    </row>
    <row r="4509" spans="10:10" x14ac:dyDescent="0.2">
      <c r="J4509" s="76"/>
    </row>
    <row r="4510" spans="10:10" x14ac:dyDescent="0.2">
      <c r="J4510" s="76"/>
    </row>
    <row r="4511" spans="10:10" x14ac:dyDescent="0.2">
      <c r="J4511" s="76"/>
    </row>
    <row r="4512" spans="10:10" x14ac:dyDescent="0.2">
      <c r="J4512" s="76"/>
    </row>
    <row r="4513" spans="10:10" x14ac:dyDescent="0.2">
      <c r="J4513" s="76"/>
    </row>
    <row r="4514" spans="10:10" x14ac:dyDescent="0.2">
      <c r="J4514" s="76"/>
    </row>
    <row r="4515" spans="10:10" x14ac:dyDescent="0.2">
      <c r="J4515" s="76"/>
    </row>
    <row r="4516" spans="10:10" x14ac:dyDescent="0.2">
      <c r="J4516" s="76"/>
    </row>
    <row r="4517" spans="10:10" x14ac:dyDescent="0.2">
      <c r="J4517" s="76"/>
    </row>
    <row r="4518" spans="10:10" x14ac:dyDescent="0.2">
      <c r="J4518" s="76"/>
    </row>
    <row r="4519" spans="10:10" x14ac:dyDescent="0.2">
      <c r="J4519" s="76"/>
    </row>
    <row r="4520" spans="10:10" x14ac:dyDescent="0.2">
      <c r="J4520" s="76"/>
    </row>
    <row r="4521" spans="10:10" x14ac:dyDescent="0.2">
      <c r="J4521" s="76"/>
    </row>
    <row r="4522" spans="10:10" x14ac:dyDescent="0.2">
      <c r="J4522" s="76"/>
    </row>
    <row r="4523" spans="10:10" x14ac:dyDescent="0.2">
      <c r="J4523" s="76"/>
    </row>
    <row r="4524" spans="10:10" x14ac:dyDescent="0.2">
      <c r="J4524" s="76"/>
    </row>
    <row r="4525" spans="10:10" x14ac:dyDescent="0.2">
      <c r="J4525" s="76"/>
    </row>
    <row r="4526" spans="10:10" x14ac:dyDescent="0.2">
      <c r="J4526" s="76"/>
    </row>
    <row r="4527" spans="10:10" x14ac:dyDescent="0.2">
      <c r="J4527" s="76"/>
    </row>
    <row r="4528" spans="10:10" x14ac:dyDescent="0.2">
      <c r="J4528" s="76"/>
    </row>
    <row r="4529" spans="10:10" x14ac:dyDescent="0.2">
      <c r="J4529" s="76"/>
    </row>
    <row r="4530" spans="10:10" x14ac:dyDescent="0.2">
      <c r="J4530" s="76"/>
    </row>
    <row r="4531" spans="10:10" x14ac:dyDescent="0.2">
      <c r="J4531" s="76"/>
    </row>
    <row r="4532" spans="10:10" x14ac:dyDescent="0.2">
      <c r="J4532" s="76"/>
    </row>
    <row r="4533" spans="10:10" x14ac:dyDescent="0.2">
      <c r="J4533" s="76"/>
    </row>
    <row r="4534" spans="10:10" x14ac:dyDescent="0.2">
      <c r="J4534" s="76"/>
    </row>
    <row r="4535" spans="10:10" x14ac:dyDescent="0.2">
      <c r="J4535" s="76"/>
    </row>
    <row r="4536" spans="10:10" x14ac:dyDescent="0.2">
      <c r="J4536" s="76"/>
    </row>
    <row r="4537" spans="10:10" x14ac:dyDescent="0.2">
      <c r="J4537" s="76"/>
    </row>
    <row r="4538" spans="10:10" x14ac:dyDescent="0.2">
      <c r="J4538" s="76"/>
    </row>
    <row r="4539" spans="10:10" x14ac:dyDescent="0.2">
      <c r="J4539" s="76"/>
    </row>
    <row r="4540" spans="10:10" x14ac:dyDescent="0.2">
      <c r="J4540" s="76"/>
    </row>
    <row r="4541" spans="10:10" x14ac:dyDescent="0.2">
      <c r="J4541" s="76"/>
    </row>
    <row r="4542" spans="10:10" x14ac:dyDescent="0.2">
      <c r="J4542" s="76"/>
    </row>
    <row r="4543" spans="10:10" x14ac:dyDescent="0.2">
      <c r="J4543" s="76"/>
    </row>
    <row r="4544" spans="10:10" x14ac:dyDescent="0.2">
      <c r="J4544" s="76"/>
    </row>
    <row r="4545" spans="10:10" x14ac:dyDescent="0.2">
      <c r="J4545" s="76"/>
    </row>
    <row r="4546" spans="10:10" x14ac:dyDescent="0.2">
      <c r="J4546" s="76"/>
    </row>
    <row r="4547" spans="10:10" x14ac:dyDescent="0.2">
      <c r="J4547" s="76"/>
    </row>
    <row r="4548" spans="10:10" x14ac:dyDescent="0.2">
      <c r="J4548" s="76"/>
    </row>
    <row r="4549" spans="10:10" x14ac:dyDescent="0.2">
      <c r="J4549" s="76"/>
    </row>
    <row r="4550" spans="10:10" x14ac:dyDescent="0.2">
      <c r="J4550" s="76"/>
    </row>
    <row r="4551" spans="10:10" x14ac:dyDescent="0.2">
      <c r="J4551" s="76"/>
    </row>
    <row r="4552" spans="10:10" x14ac:dyDescent="0.2">
      <c r="J4552" s="76"/>
    </row>
    <row r="4553" spans="10:10" x14ac:dyDescent="0.2">
      <c r="J4553" s="76"/>
    </row>
    <row r="4554" spans="10:10" x14ac:dyDescent="0.2">
      <c r="J4554" s="76"/>
    </row>
    <row r="4555" spans="10:10" x14ac:dyDescent="0.2">
      <c r="J4555" s="76"/>
    </row>
    <row r="4556" spans="10:10" x14ac:dyDescent="0.2">
      <c r="J4556" s="76"/>
    </row>
    <row r="4557" spans="10:10" x14ac:dyDescent="0.2">
      <c r="J4557" s="76"/>
    </row>
    <row r="4558" spans="10:10" x14ac:dyDescent="0.2">
      <c r="J4558" s="76"/>
    </row>
    <row r="4559" spans="10:10" x14ac:dyDescent="0.2">
      <c r="J4559" s="76"/>
    </row>
    <row r="4560" spans="10:10" x14ac:dyDescent="0.2">
      <c r="J4560" s="76"/>
    </row>
    <row r="4561" spans="10:10" x14ac:dyDescent="0.2">
      <c r="J4561" s="76"/>
    </row>
    <row r="4562" spans="10:10" x14ac:dyDescent="0.2">
      <c r="J4562" s="76"/>
    </row>
    <row r="4563" spans="10:10" x14ac:dyDescent="0.2">
      <c r="J4563" s="76"/>
    </row>
    <row r="4564" spans="10:10" x14ac:dyDescent="0.2">
      <c r="J4564" s="76"/>
    </row>
    <row r="4565" spans="10:10" x14ac:dyDescent="0.2">
      <c r="J4565" s="76"/>
    </row>
    <row r="4566" spans="10:10" x14ac:dyDescent="0.2">
      <c r="J4566" s="76"/>
    </row>
    <row r="4567" spans="10:10" x14ac:dyDescent="0.2">
      <c r="J4567" s="76"/>
    </row>
    <row r="4568" spans="10:10" x14ac:dyDescent="0.2">
      <c r="J4568" s="76"/>
    </row>
    <row r="4569" spans="10:10" x14ac:dyDescent="0.2">
      <c r="J4569" s="76"/>
    </row>
    <row r="4570" spans="10:10" x14ac:dyDescent="0.2">
      <c r="J4570" s="76"/>
    </row>
    <row r="4571" spans="10:10" x14ac:dyDescent="0.2">
      <c r="J4571" s="76"/>
    </row>
    <row r="4572" spans="10:10" x14ac:dyDescent="0.2">
      <c r="J4572" s="76"/>
    </row>
    <row r="4573" spans="10:10" x14ac:dyDescent="0.2">
      <c r="J4573" s="76"/>
    </row>
    <row r="4574" spans="10:10" x14ac:dyDescent="0.2">
      <c r="J4574" s="76"/>
    </row>
    <row r="4575" spans="10:10" x14ac:dyDescent="0.2">
      <c r="J4575" s="76"/>
    </row>
    <row r="4576" spans="10:10" x14ac:dyDescent="0.2">
      <c r="J4576" s="76"/>
    </row>
    <row r="4577" spans="10:10" x14ac:dyDescent="0.2">
      <c r="J4577" s="76"/>
    </row>
    <row r="4578" spans="10:10" x14ac:dyDescent="0.2">
      <c r="J4578" s="76"/>
    </row>
    <row r="4579" spans="10:10" x14ac:dyDescent="0.2">
      <c r="J4579" s="76"/>
    </row>
    <row r="4580" spans="10:10" x14ac:dyDescent="0.2">
      <c r="J4580" s="76"/>
    </row>
    <row r="4581" spans="10:10" x14ac:dyDescent="0.2">
      <c r="J4581" s="76"/>
    </row>
    <row r="4582" spans="10:10" x14ac:dyDescent="0.2">
      <c r="J4582" s="76"/>
    </row>
    <row r="4583" spans="10:10" x14ac:dyDescent="0.2">
      <c r="J4583" s="76"/>
    </row>
    <row r="4584" spans="10:10" x14ac:dyDescent="0.2">
      <c r="J4584" s="76"/>
    </row>
    <row r="4585" spans="10:10" x14ac:dyDescent="0.2">
      <c r="J4585" s="76"/>
    </row>
    <row r="4586" spans="10:10" x14ac:dyDescent="0.2">
      <c r="J4586" s="76"/>
    </row>
    <row r="4587" spans="10:10" x14ac:dyDescent="0.2">
      <c r="J4587" s="76"/>
    </row>
    <row r="4588" spans="10:10" x14ac:dyDescent="0.2">
      <c r="J4588" s="76"/>
    </row>
    <row r="4589" spans="10:10" x14ac:dyDescent="0.2">
      <c r="J4589" s="76"/>
    </row>
    <row r="4590" spans="10:10" x14ac:dyDescent="0.2">
      <c r="J4590" s="76"/>
    </row>
    <row r="4591" spans="10:10" x14ac:dyDescent="0.2">
      <c r="J4591" s="76"/>
    </row>
    <row r="4592" spans="10:10" x14ac:dyDescent="0.2">
      <c r="J4592" s="76"/>
    </row>
    <row r="4593" spans="10:10" x14ac:dyDescent="0.2">
      <c r="J4593" s="76"/>
    </row>
    <row r="4594" spans="10:10" x14ac:dyDescent="0.2">
      <c r="J4594" s="76"/>
    </row>
    <row r="4595" spans="10:10" x14ac:dyDescent="0.2">
      <c r="J4595" s="76"/>
    </row>
    <row r="4596" spans="10:10" x14ac:dyDescent="0.2">
      <c r="J4596" s="76"/>
    </row>
    <row r="4597" spans="10:10" x14ac:dyDescent="0.2">
      <c r="J4597" s="76"/>
    </row>
    <row r="4598" spans="10:10" x14ac:dyDescent="0.2">
      <c r="J4598" s="76"/>
    </row>
    <row r="4599" spans="10:10" x14ac:dyDescent="0.2">
      <c r="J4599" s="76"/>
    </row>
    <row r="4600" spans="10:10" x14ac:dyDescent="0.2">
      <c r="J4600" s="76"/>
    </row>
    <row r="4601" spans="10:10" x14ac:dyDescent="0.2">
      <c r="J4601" s="76"/>
    </row>
    <row r="4602" spans="10:10" x14ac:dyDescent="0.2">
      <c r="J4602" s="76"/>
    </row>
    <row r="4603" spans="10:10" x14ac:dyDescent="0.2">
      <c r="J4603" s="76"/>
    </row>
    <row r="4604" spans="10:10" x14ac:dyDescent="0.2">
      <c r="J4604" s="76"/>
    </row>
    <row r="4605" spans="10:10" x14ac:dyDescent="0.2">
      <c r="J4605" s="76"/>
    </row>
    <row r="4606" spans="10:10" x14ac:dyDescent="0.2">
      <c r="J4606" s="76"/>
    </row>
    <row r="4607" spans="10:10" x14ac:dyDescent="0.2">
      <c r="J4607" s="76"/>
    </row>
    <row r="4608" spans="10:10" x14ac:dyDescent="0.2">
      <c r="J4608" s="76"/>
    </row>
    <row r="4609" spans="10:10" x14ac:dyDescent="0.2">
      <c r="J4609" s="76"/>
    </row>
    <row r="4610" spans="10:10" x14ac:dyDescent="0.2">
      <c r="J4610" s="76"/>
    </row>
    <row r="4611" spans="10:10" x14ac:dyDescent="0.2">
      <c r="J4611" s="76"/>
    </row>
    <row r="4612" spans="10:10" x14ac:dyDescent="0.2">
      <c r="J4612" s="76"/>
    </row>
    <row r="4613" spans="10:10" x14ac:dyDescent="0.2">
      <c r="J4613" s="76"/>
    </row>
    <row r="4614" spans="10:10" x14ac:dyDescent="0.2">
      <c r="J4614" s="76"/>
    </row>
    <row r="4615" spans="10:10" x14ac:dyDescent="0.2">
      <c r="J4615" s="76"/>
    </row>
    <row r="4616" spans="10:10" x14ac:dyDescent="0.2">
      <c r="J4616" s="76"/>
    </row>
    <row r="4617" spans="10:10" x14ac:dyDescent="0.2">
      <c r="J4617" s="76"/>
    </row>
    <row r="4618" spans="10:10" x14ac:dyDescent="0.2">
      <c r="J4618" s="76"/>
    </row>
    <row r="4619" spans="10:10" x14ac:dyDescent="0.2">
      <c r="J4619" s="76"/>
    </row>
    <row r="4620" spans="10:10" x14ac:dyDescent="0.2">
      <c r="J4620" s="76"/>
    </row>
    <row r="4621" spans="10:10" x14ac:dyDescent="0.2">
      <c r="J4621" s="76"/>
    </row>
    <row r="4622" spans="10:10" x14ac:dyDescent="0.2">
      <c r="J4622" s="76"/>
    </row>
    <row r="4623" spans="10:10" x14ac:dyDescent="0.2">
      <c r="J4623" s="76"/>
    </row>
    <row r="4624" spans="10:10" x14ac:dyDescent="0.2">
      <c r="J4624" s="76"/>
    </row>
    <row r="4625" spans="10:10" x14ac:dyDescent="0.2">
      <c r="J4625" s="76"/>
    </row>
    <row r="4626" spans="10:10" x14ac:dyDescent="0.2">
      <c r="J4626" s="76"/>
    </row>
    <row r="4627" spans="10:10" x14ac:dyDescent="0.2">
      <c r="J4627" s="76"/>
    </row>
    <row r="4628" spans="10:10" x14ac:dyDescent="0.2">
      <c r="J4628" s="76"/>
    </row>
    <row r="4629" spans="10:10" x14ac:dyDescent="0.2">
      <c r="J4629" s="76"/>
    </row>
    <row r="4630" spans="10:10" x14ac:dyDescent="0.2">
      <c r="J4630" s="76"/>
    </row>
    <row r="4631" spans="10:10" x14ac:dyDescent="0.2">
      <c r="J4631" s="76"/>
    </row>
    <row r="4632" spans="10:10" x14ac:dyDescent="0.2">
      <c r="J4632" s="76"/>
    </row>
    <row r="4633" spans="10:10" x14ac:dyDescent="0.2">
      <c r="J4633" s="76"/>
    </row>
    <row r="4634" spans="10:10" x14ac:dyDescent="0.2">
      <c r="J4634" s="76"/>
    </row>
    <row r="4635" spans="10:10" x14ac:dyDescent="0.2">
      <c r="J4635" s="76"/>
    </row>
    <row r="4636" spans="10:10" x14ac:dyDescent="0.2">
      <c r="J4636" s="76"/>
    </row>
    <row r="4637" spans="10:10" x14ac:dyDescent="0.2">
      <c r="J4637" s="76"/>
    </row>
    <row r="4638" spans="10:10" x14ac:dyDescent="0.2">
      <c r="J4638" s="76"/>
    </row>
    <row r="4639" spans="10:10" x14ac:dyDescent="0.2">
      <c r="J4639" s="76"/>
    </row>
    <row r="4640" spans="10:10" x14ac:dyDescent="0.2">
      <c r="J4640" s="76"/>
    </row>
    <row r="4641" spans="10:10" x14ac:dyDescent="0.2">
      <c r="J4641" s="76"/>
    </row>
    <row r="4642" spans="10:10" x14ac:dyDescent="0.2">
      <c r="J4642" s="76"/>
    </row>
    <row r="4643" spans="10:10" x14ac:dyDescent="0.2">
      <c r="J4643" s="76"/>
    </row>
    <row r="4644" spans="10:10" x14ac:dyDescent="0.2">
      <c r="J4644" s="76"/>
    </row>
    <row r="4645" spans="10:10" x14ac:dyDescent="0.2">
      <c r="J4645" s="76"/>
    </row>
    <row r="4646" spans="10:10" x14ac:dyDescent="0.2">
      <c r="J4646" s="76"/>
    </row>
    <row r="4647" spans="10:10" x14ac:dyDescent="0.2">
      <c r="J4647" s="76"/>
    </row>
    <row r="4648" spans="10:10" x14ac:dyDescent="0.2">
      <c r="J4648" s="76"/>
    </row>
    <row r="4649" spans="10:10" x14ac:dyDescent="0.2">
      <c r="J4649" s="76"/>
    </row>
    <row r="4650" spans="10:10" x14ac:dyDescent="0.2">
      <c r="J4650" s="76"/>
    </row>
    <row r="4651" spans="10:10" x14ac:dyDescent="0.2">
      <c r="J4651" s="76"/>
    </row>
    <row r="4652" spans="10:10" x14ac:dyDescent="0.2">
      <c r="J4652" s="76"/>
    </row>
    <row r="4653" spans="10:10" x14ac:dyDescent="0.2">
      <c r="J4653" s="76"/>
    </row>
    <row r="4654" spans="10:10" x14ac:dyDescent="0.2">
      <c r="J4654" s="76"/>
    </row>
    <row r="4655" spans="10:10" x14ac:dyDescent="0.2">
      <c r="J4655" s="76"/>
    </row>
    <row r="4656" spans="10:10" x14ac:dyDescent="0.2">
      <c r="J4656" s="76"/>
    </row>
    <row r="4657" spans="10:10" x14ac:dyDescent="0.2">
      <c r="J4657" s="76"/>
    </row>
    <row r="4658" spans="10:10" x14ac:dyDescent="0.2">
      <c r="J4658" s="76"/>
    </row>
    <row r="4659" spans="10:10" x14ac:dyDescent="0.2">
      <c r="J4659" s="76"/>
    </row>
    <row r="4660" spans="10:10" x14ac:dyDescent="0.2">
      <c r="J4660" s="76"/>
    </row>
    <row r="4661" spans="10:10" x14ac:dyDescent="0.2">
      <c r="J4661" s="76"/>
    </row>
    <row r="4662" spans="10:10" x14ac:dyDescent="0.2">
      <c r="J4662" s="76"/>
    </row>
    <row r="4663" spans="10:10" x14ac:dyDescent="0.2">
      <c r="J4663" s="76"/>
    </row>
    <row r="4664" spans="10:10" x14ac:dyDescent="0.2">
      <c r="J4664" s="76"/>
    </row>
    <row r="4665" spans="10:10" x14ac:dyDescent="0.2">
      <c r="J4665" s="76"/>
    </row>
    <row r="4666" spans="10:10" x14ac:dyDescent="0.2">
      <c r="J4666" s="76"/>
    </row>
    <row r="4667" spans="10:10" x14ac:dyDescent="0.2">
      <c r="J4667" s="76"/>
    </row>
    <row r="4668" spans="10:10" x14ac:dyDescent="0.2">
      <c r="J4668" s="76"/>
    </row>
    <row r="4669" spans="10:10" x14ac:dyDescent="0.2">
      <c r="J4669" s="76"/>
    </row>
    <row r="4670" spans="10:10" x14ac:dyDescent="0.2">
      <c r="J4670" s="76"/>
    </row>
    <row r="4671" spans="10:10" x14ac:dyDescent="0.2">
      <c r="J4671" s="76"/>
    </row>
    <row r="4672" spans="10:10" x14ac:dyDescent="0.2">
      <c r="J4672" s="76"/>
    </row>
    <row r="4673" spans="10:10" x14ac:dyDescent="0.2">
      <c r="J4673" s="76"/>
    </row>
    <row r="4674" spans="10:10" x14ac:dyDescent="0.2">
      <c r="J4674" s="76"/>
    </row>
    <row r="4675" spans="10:10" x14ac:dyDescent="0.2">
      <c r="J4675" s="76"/>
    </row>
    <row r="4676" spans="10:10" x14ac:dyDescent="0.2">
      <c r="J4676" s="76"/>
    </row>
    <row r="4677" spans="10:10" x14ac:dyDescent="0.2">
      <c r="J4677" s="76"/>
    </row>
    <row r="4678" spans="10:10" x14ac:dyDescent="0.2">
      <c r="J4678" s="76"/>
    </row>
    <row r="4679" spans="10:10" x14ac:dyDescent="0.2">
      <c r="J4679" s="76"/>
    </row>
    <row r="4680" spans="10:10" x14ac:dyDescent="0.2">
      <c r="J4680" s="76"/>
    </row>
    <row r="4681" spans="10:10" x14ac:dyDescent="0.2">
      <c r="J4681" s="76"/>
    </row>
    <row r="4682" spans="10:10" x14ac:dyDescent="0.2">
      <c r="J4682" s="76"/>
    </row>
    <row r="4683" spans="10:10" x14ac:dyDescent="0.2">
      <c r="J4683" s="76"/>
    </row>
    <row r="4684" spans="10:10" x14ac:dyDescent="0.2">
      <c r="J4684" s="76"/>
    </row>
    <row r="4685" spans="10:10" x14ac:dyDescent="0.2">
      <c r="J4685" s="76"/>
    </row>
    <row r="4686" spans="10:10" x14ac:dyDescent="0.2">
      <c r="J4686" s="76"/>
    </row>
    <row r="4687" spans="10:10" x14ac:dyDescent="0.2">
      <c r="J4687" s="76"/>
    </row>
    <row r="4688" spans="10:10" x14ac:dyDescent="0.2">
      <c r="J4688" s="76"/>
    </row>
    <row r="4689" spans="10:10" x14ac:dyDescent="0.2">
      <c r="J4689" s="76"/>
    </row>
    <row r="4690" spans="10:10" x14ac:dyDescent="0.2">
      <c r="J4690" s="76"/>
    </row>
    <row r="4691" spans="10:10" x14ac:dyDescent="0.2">
      <c r="J4691" s="76"/>
    </row>
    <row r="4692" spans="10:10" x14ac:dyDescent="0.2">
      <c r="J4692" s="76"/>
    </row>
    <row r="4693" spans="10:10" x14ac:dyDescent="0.2">
      <c r="J4693" s="76"/>
    </row>
    <row r="4694" spans="10:10" x14ac:dyDescent="0.2">
      <c r="J4694" s="76"/>
    </row>
    <row r="4695" spans="10:10" x14ac:dyDescent="0.2">
      <c r="J4695" s="76"/>
    </row>
    <row r="4696" spans="10:10" x14ac:dyDescent="0.2">
      <c r="J4696" s="76"/>
    </row>
    <row r="4697" spans="10:10" x14ac:dyDescent="0.2">
      <c r="J4697" s="76"/>
    </row>
    <row r="4698" spans="10:10" x14ac:dyDescent="0.2">
      <c r="J4698" s="76"/>
    </row>
    <row r="4699" spans="10:10" x14ac:dyDescent="0.2">
      <c r="J4699" s="76"/>
    </row>
    <row r="4700" spans="10:10" x14ac:dyDescent="0.2">
      <c r="J4700" s="76"/>
    </row>
    <row r="4701" spans="10:10" x14ac:dyDescent="0.2">
      <c r="J4701" s="76"/>
    </row>
    <row r="4702" spans="10:10" x14ac:dyDescent="0.2">
      <c r="J4702" s="76"/>
    </row>
    <row r="4703" spans="10:10" x14ac:dyDescent="0.2">
      <c r="J4703" s="76"/>
    </row>
    <row r="4704" spans="10:10" x14ac:dyDescent="0.2">
      <c r="J4704" s="76"/>
    </row>
    <row r="4705" spans="10:10" x14ac:dyDescent="0.2">
      <c r="J4705" s="76"/>
    </row>
    <row r="4706" spans="10:10" x14ac:dyDescent="0.2">
      <c r="J4706" s="76"/>
    </row>
    <row r="4707" spans="10:10" x14ac:dyDescent="0.2">
      <c r="J4707" s="76"/>
    </row>
    <row r="4708" spans="10:10" x14ac:dyDescent="0.2">
      <c r="J4708" s="76"/>
    </row>
    <row r="4709" spans="10:10" x14ac:dyDescent="0.2">
      <c r="J4709" s="76"/>
    </row>
    <row r="4710" spans="10:10" x14ac:dyDescent="0.2">
      <c r="J4710" s="76"/>
    </row>
    <row r="4711" spans="10:10" x14ac:dyDescent="0.2">
      <c r="J4711" s="76"/>
    </row>
    <row r="4712" spans="10:10" x14ac:dyDescent="0.2">
      <c r="J4712" s="76"/>
    </row>
    <row r="4713" spans="10:10" x14ac:dyDescent="0.2">
      <c r="J4713" s="76"/>
    </row>
    <row r="4714" spans="10:10" x14ac:dyDescent="0.2">
      <c r="J4714" s="76"/>
    </row>
    <row r="4715" spans="10:10" x14ac:dyDescent="0.2">
      <c r="J4715" s="76"/>
    </row>
    <row r="4716" spans="10:10" x14ac:dyDescent="0.2">
      <c r="J4716" s="76"/>
    </row>
    <row r="4717" spans="10:10" x14ac:dyDescent="0.2">
      <c r="J4717" s="76"/>
    </row>
    <row r="4718" spans="10:10" x14ac:dyDescent="0.2">
      <c r="J4718" s="76"/>
    </row>
    <row r="4719" spans="10:10" x14ac:dyDescent="0.2">
      <c r="J4719" s="76"/>
    </row>
    <row r="4720" spans="10:10" x14ac:dyDescent="0.2">
      <c r="J4720" s="76"/>
    </row>
    <row r="4721" spans="10:10" x14ac:dyDescent="0.2">
      <c r="J4721" s="76"/>
    </row>
    <row r="4722" spans="10:10" x14ac:dyDescent="0.2">
      <c r="J4722" s="76"/>
    </row>
    <row r="4723" spans="10:10" x14ac:dyDescent="0.2">
      <c r="J4723" s="76"/>
    </row>
    <row r="4724" spans="10:10" x14ac:dyDescent="0.2">
      <c r="J4724" s="76"/>
    </row>
    <row r="4725" spans="10:10" x14ac:dyDescent="0.2">
      <c r="J4725" s="76"/>
    </row>
    <row r="4726" spans="10:10" x14ac:dyDescent="0.2">
      <c r="J4726" s="76"/>
    </row>
    <row r="4727" spans="10:10" x14ac:dyDescent="0.2">
      <c r="J4727" s="76"/>
    </row>
    <row r="4728" spans="10:10" x14ac:dyDescent="0.2">
      <c r="J4728" s="76"/>
    </row>
    <row r="4729" spans="10:10" x14ac:dyDescent="0.2">
      <c r="J4729" s="76"/>
    </row>
    <row r="4730" spans="10:10" x14ac:dyDescent="0.2">
      <c r="J4730" s="76"/>
    </row>
    <row r="4731" spans="10:10" x14ac:dyDescent="0.2">
      <c r="J4731" s="76"/>
    </row>
    <row r="4732" spans="10:10" x14ac:dyDescent="0.2">
      <c r="J4732" s="76"/>
    </row>
    <row r="4733" spans="10:10" x14ac:dyDescent="0.2">
      <c r="J4733" s="76"/>
    </row>
    <row r="4734" spans="10:10" x14ac:dyDescent="0.2">
      <c r="J4734" s="76"/>
    </row>
    <row r="4735" spans="10:10" x14ac:dyDescent="0.2">
      <c r="J4735" s="76"/>
    </row>
    <row r="4736" spans="10:10" x14ac:dyDescent="0.2">
      <c r="J4736" s="76"/>
    </row>
    <row r="4737" spans="10:10" x14ac:dyDescent="0.2">
      <c r="J4737" s="76"/>
    </row>
    <row r="4738" spans="10:10" x14ac:dyDescent="0.2">
      <c r="J4738" s="76"/>
    </row>
    <row r="4739" spans="10:10" x14ac:dyDescent="0.2">
      <c r="J4739" s="76"/>
    </row>
    <row r="4740" spans="10:10" x14ac:dyDescent="0.2">
      <c r="J4740" s="76"/>
    </row>
    <row r="4741" spans="10:10" x14ac:dyDescent="0.2">
      <c r="J4741" s="76"/>
    </row>
    <row r="4742" spans="10:10" x14ac:dyDescent="0.2">
      <c r="J4742" s="76"/>
    </row>
    <row r="4743" spans="10:10" x14ac:dyDescent="0.2">
      <c r="J4743" s="76"/>
    </row>
    <row r="4744" spans="10:10" x14ac:dyDescent="0.2">
      <c r="J4744" s="76"/>
    </row>
    <row r="4745" spans="10:10" x14ac:dyDescent="0.2">
      <c r="J4745" s="76"/>
    </row>
    <row r="4746" spans="10:10" x14ac:dyDescent="0.2">
      <c r="J4746" s="76"/>
    </row>
    <row r="4747" spans="10:10" x14ac:dyDescent="0.2">
      <c r="J4747" s="76"/>
    </row>
    <row r="4748" spans="10:10" x14ac:dyDescent="0.2">
      <c r="J4748" s="76"/>
    </row>
    <row r="4749" spans="10:10" x14ac:dyDescent="0.2">
      <c r="J4749" s="76"/>
    </row>
    <row r="4750" spans="10:10" x14ac:dyDescent="0.2">
      <c r="J4750" s="76"/>
    </row>
    <row r="4751" spans="10:10" x14ac:dyDescent="0.2">
      <c r="J4751" s="76"/>
    </row>
    <row r="4752" spans="10:10" x14ac:dyDescent="0.2">
      <c r="J4752" s="76"/>
    </row>
    <row r="4753" spans="10:10" x14ac:dyDescent="0.2">
      <c r="J4753" s="76"/>
    </row>
    <row r="4754" spans="10:10" x14ac:dyDescent="0.2">
      <c r="J4754" s="76"/>
    </row>
    <row r="4755" spans="10:10" x14ac:dyDescent="0.2">
      <c r="J4755" s="76"/>
    </row>
    <row r="4756" spans="10:10" x14ac:dyDescent="0.2">
      <c r="J4756" s="76"/>
    </row>
    <row r="4757" spans="10:10" x14ac:dyDescent="0.2">
      <c r="J4757" s="76"/>
    </row>
    <row r="4758" spans="10:10" x14ac:dyDescent="0.2">
      <c r="J4758" s="76"/>
    </row>
    <row r="4759" spans="10:10" x14ac:dyDescent="0.2">
      <c r="J4759" s="76"/>
    </row>
    <row r="4760" spans="10:10" x14ac:dyDescent="0.2">
      <c r="J4760" s="76"/>
    </row>
    <row r="4761" spans="10:10" x14ac:dyDescent="0.2">
      <c r="J4761" s="76"/>
    </row>
    <row r="4762" spans="10:10" x14ac:dyDescent="0.2">
      <c r="J4762" s="76"/>
    </row>
    <row r="4763" spans="10:10" x14ac:dyDescent="0.2">
      <c r="J4763" s="76"/>
    </row>
    <row r="4764" spans="10:10" x14ac:dyDescent="0.2">
      <c r="J4764" s="76"/>
    </row>
    <row r="4765" spans="10:10" x14ac:dyDescent="0.2">
      <c r="J4765" s="76"/>
    </row>
    <row r="4766" spans="10:10" x14ac:dyDescent="0.2">
      <c r="J4766" s="76"/>
    </row>
    <row r="4767" spans="10:10" x14ac:dyDescent="0.2">
      <c r="J4767" s="76"/>
    </row>
    <row r="4768" spans="10:10" x14ac:dyDescent="0.2">
      <c r="J4768" s="76"/>
    </row>
    <row r="4769" spans="10:10" x14ac:dyDescent="0.2">
      <c r="J4769" s="76"/>
    </row>
    <row r="4770" spans="10:10" x14ac:dyDescent="0.2">
      <c r="J4770" s="76"/>
    </row>
    <row r="4771" spans="10:10" x14ac:dyDescent="0.2">
      <c r="J4771" s="76"/>
    </row>
    <row r="4772" spans="10:10" x14ac:dyDescent="0.2">
      <c r="J4772" s="76"/>
    </row>
    <row r="4773" spans="10:10" x14ac:dyDescent="0.2">
      <c r="J4773" s="76"/>
    </row>
    <row r="4774" spans="10:10" x14ac:dyDescent="0.2">
      <c r="J4774" s="76"/>
    </row>
    <row r="4775" spans="10:10" x14ac:dyDescent="0.2">
      <c r="J4775" s="76"/>
    </row>
    <row r="4776" spans="10:10" x14ac:dyDescent="0.2">
      <c r="J4776" s="76"/>
    </row>
    <row r="4777" spans="10:10" x14ac:dyDescent="0.2">
      <c r="J4777" s="76"/>
    </row>
    <row r="4778" spans="10:10" x14ac:dyDescent="0.2">
      <c r="J4778" s="76"/>
    </row>
    <row r="4779" spans="10:10" x14ac:dyDescent="0.2">
      <c r="J4779" s="76"/>
    </row>
    <row r="4780" spans="10:10" x14ac:dyDescent="0.2">
      <c r="J4780" s="76"/>
    </row>
    <row r="4781" spans="10:10" x14ac:dyDescent="0.2">
      <c r="J4781" s="76"/>
    </row>
    <row r="4782" spans="10:10" x14ac:dyDescent="0.2">
      <c r="J4782" s="76"/>
    </row>
    <row r="4783" spans="10:10" x14ac:dyDescent="0.2">
      <c r="J4783" s="76"/>
    </row>
    <row r="4784" spans="10:10" x14ac:dyDescent="0.2">
      <c r="J4784" s="76"/>
    </row>
    <row r="4785" spans="10:10" x14ac:dyDescent="0.2">
      <c r="J4785" s="76"/>
    </row>
    <row r="4786" spans="10:10" x14ac:dyDescent="0.2">
      <c r="J4786" s="76"/>
    </row>
    <row r="4787" spans="10:10" x14ac:dyDescent="0.2">
      <c r="J4787" s="76"/>
    </row>
    <row r="4788" spans="10:10" x14ac:dyDescent="0.2">
      <c r="J4788" s="76"/>
    </row>
    <row r="4789" spans="10:10" x14ac:dyDescent="0.2">
      <c r="J4789" s="76"/>
    </row>
    <row r="4790" spans="10:10" x14ac:dyDescent="0.2">
      <c r="J4790" s="76"/>
    </row>
    <row r="4791" spans="10:10" x14ac:dyDescent="0.2">
      <c r="J4791" s="76"/>
    </row>
    <row r="4792" spans="10:10" x14ac:dyDescent="0.2">
      <c r="J4792" s="76"/>
    </row>
    <row r="4793" spans="10:10" x14ac:dyDescent="0.2">
      <c r="J4793" s="76"/>
    </row>
    <row r="4794" spans="10:10" x14ac:dyDescent="0.2">
      <c r="J4794" s="76"/>
    </row>
    <row r="4795" spans="10:10" x14ac:dyDescent="0.2">
      <c r="J4795" s="76"/>
    </row>
    <row r="4796" spans="10:10" x14ac:dyDescent="0.2">
      <c r="J4796" s="76"/>
    </row>
    <row r="4797" spans="10:10" x14ac:dyDescent="0.2">
      <c r="J4797" s="76"/>
    </row>
    <row r="4798" spans="10:10" x14ac:dyDescent="0.2">
      <c r="J4798" s="76"/>
    </row>
    <row r="4799" spans="10:10" x14ac:dyDescent="0.2">
      <c r="J4799" s="76"/>
    </row>
    <row r="4800" spans="10:10" x14ac:dyDescent="0.2">
      <c r="J4800" s="76"/>
    </row>
    <row r="4801" spans="10:10" x14ac:dyDescent="0.2">
      <c r="J4801" s="76"/>
    </row>
    <row r="4802" spans="10:10" x14ac:dyDescent="0.2">
      <c r="J4802" s="76"/>
    </row>
    <row r="4803" spans="10:10" x14ac:dyDescent="0.2">
      <c r="J4803" s="76"/>
    </row>
    <row r="4804" spans="10:10" x14ac:dyDescent="0.2">
      <c r="J4804" s="76"/>
    </row>
    <row r="4805" spans="10:10" x14ac:dyDescent="0.2">
      <c r="J4805" s="76"/>
    </row>
    <row r="4806" spans="10:10" x14ac:dyDescent="0.2">
      <c r="J4806" s="76"/>
    </row>
    <row r="4807" spans="10:10" x14ac:dyDescent="0.2">
      <c r="J4807" s="76"/>
    </row>
    <row r="4808" spans="10:10" x14ac:dyDescent="0.2">
      <c r="J4808" s="76"/>
    </row>
    <row r="4809" spans="10:10" x14ac:dyDescent="0.2">
      <c r="J4809" s="76"/>
    </row>
    <row r="4810" spans="10:10" x14ac:dyDescent="0.2">
      <c r="J4810" s="76"/>
    </row>
    <row r="4811" spans="10:10" x14ac:dyDescent="0.2">
      <c r="J4811" s="76"/>
    </row>
    <row r="4812" spans="10:10" x14ac:dyDescent="0.2">
      <c r="J4812" s="76"/>
    </row>
    <row r="4813" spans="10:10" x14ac:dyDescent="0.2">
      <c r="J4813" s="76"/>
    </row>
    <row r="4814" spans="10:10" x14ac:dyDescent="0.2">
      <c r="J4814" s="76"/>
    </row>
    <row r="4815" spans="10:10" x14ac:dyDescent="0.2">
      <c r="J4815" s="76"/>
    </row>
    <row r="4816" spans="10:10" x14ac:dyDescent="0.2">
      <c r="J4816" s="76"/>
    </row>
    <row r="4817" spans="10:10" x14ac:dyDescent="0.2">
      <c r="J4817" s="76"/>
    </row>
    <row r="4818" spans="10:10" x14ac:dyDescent="0.2">
      <c r="J4818" s="76"/>
    </row>
    <row r="4819" spans="10:10" x14ac:dyDescent="0.2">
      <c r="J4819" s="76"/>
    </row>
    <row r="4820" spans="10:10" x14ac:dyDescent="0.2">
      <c r="J4820" s="76"/>
    </row>
    <row r="4821" spans="10:10" x14ac:dyDescent="0.2">
      <c r="J4821" s="76"/>
    </row>
    <row r="4822" spans="10:10" x14ac:dyDescent="0.2">
      <c r="J4822" s="76"/>
    </row>
    <row r="4823" spans="10:10" x14ac:dyDescent="0.2">
      <c r="J4823" s="76"/>
    </row>
    <row r="4824" spans="10:10" x14ac:dyDescent="0.2">
      <c r="J4824" s="76"/>
    </row>
    <row r="4825" spans="10:10" x14ac:dyDescent="0.2">
      <c r="J4825" s="76"/>
    </row>
    <row r="4826" spans="10:10" x14ac:dyDescent="0.2">
      <c r="J4826" s="76"/>
    </row>
    <row r="4827" spans="10:10" x14ac:dyDescent="0.2">
      <c r="J4827" s="76"/>
    </row>
    <row r="4828" spans="10:10" x14ac:dyDescent="0.2">
      <c r="J4828" s="76"/>
    </row>
    <row r="4829" spans="10:10" x14ac:dyDescent="0.2">
      <c r="J4829" s="76"/>
    </row>
    <row r="4830" spans="10:10" x14ac:dyDescent="0.2">
      <c r="J4830" s="76"/>
    </row>
    <row r="4831" spans="10:10" x14ac:dyDescent="0.2">
      <c r="J4831" s="76"/>
    </row>
    <row r="4832" spans="10:10" x14ac:dyDescent="0.2">
      <c r="J4832" s="76"/>
    </row>
    <row r="4833" spans="10:10" x14ac:dyDescent="0.2">
      <c r="J4833" s="76"/>
    </row>
    <row r="4834" spans="10:10" x14ac:dyDescent="0.2">
      <c r="J4834" s="76"/>
    </row>
    <row r="4835" spans="10:10" x14ac:dyDescent="0.2">
      <c r="J4835" s="76"/>
    </row>
    <row r="4836" spans="10:10" x14ac:dyDescent="0.2">
      <c r="J4836" s="76"/>
    </row>
    <row r="4837" spans="10:10" x14ac:dyDescent="0.2">
      <c r="J4837" s="76"/>
    </row>
    <row r="4838" spans="10:10" x14ac:dyDescent="0.2">
      <c r="J4838" s="76"/>
    </row>
    <row r="4839" spans="10:10" x14ac:dyDescent="0.2">
      <c r="J4839" s="76"/>
    </row>
    <row r="4840" spans="10:10" x14ac:dyDescent="0.2">
      <c r="J4840" s="76"/>
    </row>
    <row r="4841" spans="10:10" x14ac:dyDescent="0.2">
      <c r="J4841" s="76"/>
    </row>
    <row r="4842" spans="10:10" x14ac:dyDescent="0.2">
      <c r="J4842" s="76"/>
    </row>
    <row r="4843" spans="10:10" x14ac:dyDescent="0.2">
      <c r="J4843" s="76"/>
    </row>
    <row r="4844" spans="10:10" x14ac:dyDescent="0.2">
      <c r="J4844" s="76"/>
    </row>
    <row r="4845" spans="10:10" x14ac:dyDescent="0.2">
      <c r="J4845" s="76"/>
    </row>
    <row r="4846" spans="10:10" x14ac:dyDescent="0.2">
      <c r="J4846" s="76"/>
    </row>
    <row r="4847" spans="10:10" x14ac:dyDescent="0.2">
      <c r="J4847" s="76"/>
    </row>
    <row r="4848" spans="10:10" x14ac:dyDescent="0.2">
      <c r="J4848" s="76"/>
    </row>
    <row r="4849" spans="10:10" x14ac:dyDescent="0.2">
      <c r="J4849" s="76"/>
    </row>
    <row r="4850" spans="10:10" x14ac:dyDescent="0.2">
      <c r="J4850" s="76"/>
    </row>
    <row r="4851" spans="10:10" x14ac:dyDescent="0.2">
      <c r="J4851" s="76"/>
    </row>
    <row r="4852" spans="10:10" x14ac:dyDescent="0.2">
      <c r="J4852" s="76"/>
    </row>
    <row r="4853" spans="10:10" x14ac:dyDescent="0.2">
      <c r="J4853" s="76"/>
    </row>
    <row r="4854" spans="10:10" x14ac:dyDescent="0.2">
      <c r="J4854" s="76"/>
    </row>
    <row r="4855" spans="10:10" x14ac:dyDescent="0.2">
      <c r="J4855" s="76"/>
    </row>
    <row r="4856" spans="10:10" x14ac:dyDescent="0.2">
      <c r="J4856" s="76"/>
    </row>
    <row r="4857" spans="10:10" x14ac:dyDescent="0.2">
      <c r="J4857" s="76"/>
    </row>
    <row r="4858" spans="10:10" x14ac:dyDescent="0.2">
      <c r="J4858" s="76"/>
    </row>
    <row r="4859" spans="10:10" x14ac:dyDescent="0.2">
      <c r="J4859" s="76"/>
    </row>
    <row r="4860" spans="10:10" x14ac:dyDescent="0.2">
      <c r="J4860" s="76"/>
    </row>
    <row r="4861" spans="10:10" x14ac:dyDescent="0.2">
      <c r="J4861" s="76"/>
    </row>
    <row r="4862" spans="10:10" x14ac:dyDescent="0.2">
      <c r="J4862" s="76"/>
    </row>
    <row r="4863" spans="10:10" x14ac:dyDescent="0.2">
      <c r="J4863" s="76"/>
    </row>
    <row r="4864" spans="10:10" x14ac:dyDescent="0.2">
      <c r="J4864" s="76"/>
    </row>
    <row r="4865" spans="10:10" x14ac:dyDescent="0.2">
      <c r="J4865" s="76"/>
    </row>
    <row r="4866" spans="10:10" x14ac:dyDescent="0.2">
      <c r="J4866" s="76"/>
    </row>
    <row r="4867" spans="10:10" x14ac:dyDescent="0.2">
      <c r="J4867" s="76"/>
    </row>
    <row r="4868" spans="10:10" x14ac:dyDescent="0.2">
      <c r="J4868" s="76"/>
    </row>
    <row r="4869" spans="10:10" x14ac:dyDescent="0.2">
      <c r="J4869" s="76"/>
    </row>
    <row r="4870" spans="10:10" x14ac:dyDescent="0.2">
      <c r="J4870" s="76"/>
    </row>
    <row r="4871" spans="10:10" x14ac:dyDescent="0.2">
      <c r="J4871" s="76"/>
    </row>
    <row r="4872" spans="10:10" x14ac:dyDescent="0.2">
      <c r="J4872" s="76"/>
    </row>
    <row r="4873" spans="10:10" x14ac:dyDescent="0.2">
      <c r="J4873" s="76"/>
    </row>
    <row r="4874" spans="10:10" x14ac:dyDescent="0.2">
      <c r="J4874" s="76"/>
    </row>
    <row r="4875" spans="10:10" x14ac:dyDescent="0.2">
      <c r="J4875" s="76"/>
    </row>
    <row r="4876" spans="10:10" x14ac:dyDescent="0.2">
      <c r="J4876" s="76"/>
    </row>
    <row r="4877" spans="10:10" x14ac:dyDescent="0.2">
      <c r="J4877" s="76"/>
    </row>
    <row r="4878" spans="10:10" x14ac:dyDescent="0.2">
      <c r="J4878" s="76"/>
    </row>
    <row r="4879" spans="10:10" x14ac:dyDescent="0.2">
      <c r="J4879" s="76"/>
    </row>
    <row r="4880" spans="10:10" x14ac:dyDescent="0.2">
      <c r="J4880" s="76"/>
    </row>
    <row r="4881" spans="10:10" x14ac:dyDescent="0.2">
      <c r="J4881" s="76"/>
    </row>
    <row r="4882" spans="10:10" x14ac:dyDescent="0.2">
      <c r="J4882" s="76"/>
    </row>
    <row r="4883" spans="10:10" x14ac:dyDescent="0.2">
      <c r="J4883" s="76"/>
    </row>
    <row r="4884" spans="10:10" x14ac:dyDescent="0.2">
      <c r="J4884" s="76"/>
    </row>
    <row r="4885" spans="10:10" x14ac:dyDescent="0.2">
      <c r="J4885" s="76"/>
    </row>
    <row r="4886" spans="10:10" x14ac:dyDescent="0.2">
      <c r="J4886" s="76"/>
    </row>
    <row r="4887" spans="10:10" x14ac:dyDescent="0.2">
      <c r="J4887" s="76"/>
    </row>
    <row r="4888" spans="10:10" x14ac:dyDescent="0.2">
      <c r="J4888" s="76"/>
    </row>
    <row r="4889" spans="10:10" x14ac:dyDescent="0.2">
      <c r="J4889" s="76"/>
    </row>
    <row r="4890" spans="10:10" x14ac:dyDescent="0.2">
      <c r="J4890" s="76"/>
    </row>
    <row r="4891" spans="10:10" x14ac:dyDescent="0.2">
      <c r="J4891" s="76"/>
    </row>
    <row r="4892" spans="10:10" x14ac:dyDescent="0.2">
      <c r="J4892" s="76"/>
    </row>
    <row r="4893" spans="10:10" x14ac:dyDescent="0.2">
      <c r="J4893" s="76"/>
    </row>
    <row r="4894" spans="10:10" x14ac:dyDescent="0.2">
      <c r="J4894" s="76"/>
    </row>
    <row r="4895" spans="10:10" x14ac:dyDescent="0.2">
      <c r="J4895" s="76"/>
    </row>
    <row r="4896" spans="10:10" x14ac:dyDescent="0.2">
      <c r="J4896" s="76"/>
    </row>
    <row r="4897" spans="10:10" x14ac:dyDescent="0.2">
      <c r="J4897" s="76"/>
    </row>
    <row r="4898" spans="10:10" x14ac:dyDescent="0.2">
      <c r="J4898" s="76"/>
    </row>
    <row r="4899" spans="10:10" x14ac:dyDescent="0.2">
      <c r="J4899" s="76"/>
    </row>
    <row r="4900" spans="10:10" x14ac:dyDescent="0.2">
      <c r="J4900" s="76"/>
    </row>
    <row r="4901" spans="10:10" x14ac:dyDescent="0.2">
      <c r="J4901" s="76"/>
    </row>
    <row r="4902" spans="10:10" x14ac:dyDescent="0.2">
      <c r="J4902" s="76"/>
    </row>
    <row r="4903" spans="10:10" x14ac:dyDescent="0.2">
      <c r="J4903" s="76"/>
    </row>
    <row r="4904" spans="10:10" x14ac:dyDescent="0.2">
      <c r="J4904" s="76"/>
    </row>
    <row r="4905" spans="10:10" x14ac:dyDescent="0.2">
      <c r="J4905" s="76"/>
    </row>
    <row r="4906" spans="10:10" x14ac:dyDescent="0.2">
      <c r="J4906" s="76"/>
    </row>
    <row r="4907" spans="10:10" x14ac:dyDescent="0.2">
      <c r="J4907" s="76"/>
    </row>
    <row r="4908" spans="10:10" x14ac:dyDescent="0.2">
      <c r="J4908" s="76"/>
    </row>
    <row r="4909" spans="10:10" x14ac:dyDescent="0.2">
      <c r="J4909" s="76"/>
    </row>
    <row r="4910" spans="10:10" x14ac:dyDescent="0.2">
      <c r="J4910" s="76"/>
    </row>
    <row r="4911" spans="10:10" x14ac:dyDescent="0.2">
      <c r="J4911" s="76"/>
    </row>
    <row r="4912" spans="10:10" x14ac:dyDescent="0.2">
      <c r="J4912" s="76"/>
    </row>
    <row r="4913" spans="10:10" x14ac:dyDescent="0.2">
      <c r="J4913" s="76"/>
    </row>
    <row r="4914" spans="10:10" x14ac:dyDescent="0.2">
      <c r="J4914" s="76"/>
    </row>
    <row r="4915" spans="10:10" x14ac:dyDescent="0.2">
      <c r="J4915" s="76"/>
    </row>
    <row r="4916" spans="10:10" x14ac:dyDescent="0.2">
      <c r="J4916" s="76"/>
    </row>
    <row r="4917" spans="10:10" x14ac:dyDescent="0.2">
      <c r="J4917" s="76"/>
    </row>
    <row r="4918" spans="10:10" x14ac:dyDescent="0.2">
      <c r="J4918" s="76"/>
    </row>
    <row r="4919" spans="10:10" x14ac:dyDescent="0.2">
      <c r="J4919" s="76"/>
    </row>
    <row r="4920" spans="10:10" x14ac:dyDescent="0.2">
      <c r="J4920" s="76"/>
    </row>
    <row r="4921" spans="10:10" x14ac:dyDescent="0.2">
      <c r="J4921" s="76"/>
    </row>
    <row r="4922" spans="10:10" x14ac:dyDescent="0.2">
      <c r="J4922" s="76"/>
    </row>
    <row r="4923" spans="10:10" x14ac:dyDescent="0.2">
      <c r="J4923" s="76"/>
    </row>
    <row r="4924" spans="10:10" x14ac:dyDescent="0.2">
      <c r="J4924" s="76"/>
    </row>
    <row r="4925" spans="10:10" x14ac:dyDescent="0.2">
      <c r="J4925" s="76"/>
    </row>
    <row r="4926" spans="10:10" x14ac:dyDescent="0.2">
      <c r="J4926" s="76"/>
    </row>
    <row r="4927" spans="10:10" x14ac:dyDescent="0.2">
      <c r="J4927" s="76"/>
    </row>
    <row r="4928" spans="10:10" x14ac:dyDescent="0.2">
      <c r="J4928" s="76"/>
    </row>
    <row r="4929" spans="10:10" x14ac:dyDescent="0.2">
      <c r="J4929" s="76"/>
    </row>
    <row r="4930" spans="10:10" x14ac:dyDescent="0.2">
      <c r="J4930" s="76"/>
    </row>
    <row r="4931" spans="10:10" x14ac:dyDescent="0.2">
      <c r="J4931" s="76"/>
    </row>
    <row r="4932" spans="10:10" x14ac:dyDescent="0.2">
      <c r="J4932" s="76"/>
    </row>
    <row r="4933" spans="10:10" x14ac:dyDescent="0.2">
      <c r="J4933" s="76"/>
    </row>
    <row r="4934" spans="10:10" x14ac:dyDescent="0.2">
      <c r="J4934" s="76"/>
    </row>
    <row r="4935" spans="10:10" x14ac:dyDescent="0.2">
      <c r="J4935" s="76"/>
    </row>
    <row r="4936" spans="10:10" x14ac:dyDescent="0.2">
      <c r="J4936" s="76"/>
    </row>
    <row r="4937" spans="10:10" x14ac:dyDescent="0.2">
      <c r="J4937" s="76"/>
    </row>
    <row r="4938" spans="10:10" x14ac:dyDescent="0.2">
      <c r="J4938" s="76"/>
    </row>
    <row r="4939" spans="10:10" x14ac:dyDescent="0.2">
      <c r="J4939" s="76"/>
    </row>
    <row r="4940" spans="10:10" x14ac:dyDescent="0.2">
      <c r="J4940" s="76"/>
    </row>
    <row r="4941" spans="10:10" x14ac:dyDescent="0.2">
      <c r="J4941" s="76"/>
    </row>
    <row r="4942" spans="10:10" x14ac:dyDescent="0.2">
      <c r="J4942" s="76"/>
    </row>
    <row r="4943" spans="10:10" x14ac:dyDescent="0.2">
      <c r="J4943" s="76"/>
    </row>
    <row r="4944" spans="10:10" x14ac:dyDescent="0.2">
      <c r="J4944" s="76"/>
    </row>
    <row r="4945" spans="10:10" x14ac:dyDescent="0.2">
      <c r="J4945" s="76"/>
    </row>
    <row r="4946" spans="10:10" x14ac:dyDescent="0.2">
      <c r="J4946" s="76"/>
    </row>
    <row r="4947" spans="10:10" x14ac:dyDescent="0.2">
      <c r="J4947" s="76"/>
    </row>
    <row r="4948" spans="10:10" x14ac:dyDescent="0.2">
      <c r="J4948" s="76"/>
    </row>
    <row r="4949" spans="10:10" x14ac:dyDescent="0.2">
      <c r="J4949" s="76"/>
    </row>
    <row r="4950" spans="10:10" x14ac:dyDescent="0.2">
      <c r="J4950" s="76"/>
    </row>
    <row r="4951" spans="10:10" x14ac:dyDescent="0.2">
      <c r="J4951" s="76"/>
    </row>
    <row r="4952" spans="10:10" x14ac:dyDescent="0.2">
      <c r="J4952" s="76"/>
    </row>
    <row r="4953" spans="10:10" x14ac:dyDescent="0.2">
      <c r="J4953" s="76"/>
    </row>
    <row r="4954" spans="10:10" x14ac:dyDescent="0.2">
      <c r="J4954" s="76"/>
    </row>
    <row r="4955" spans="10:10" x14ac:dyDescent="0.2">
      <c r="J4955" s="76"/>
    </row>
    <row r="4956" spans="10:10" x14ac:dyDescent="0.2">
      <c r="J4956" s="76"/>
    </row>
    <row r="4957" spans="10:10" x14ac:dyDescent="0.2">
      <c r="J4957" s="76"/>
    </row>
    <row r="4958" spans="10:10" x14ac:dyDescent="0.2">
      <c r="J4958" s="76"/>
    </row>
    <row r="4959" spans="10:10" x14ac:dyDescent="0.2">
      <c r="J4959" s="76"/>
    </row>
    <row r="4960" spans="10:10" x14ac:dyDescent="0.2">
      <c r="J4960" s="76"/>
    </row>
    <row r="4961" spans="10:10" x14ac:dyDescent="0.2">
      <c r="J4961" s="76"/>
    </row>
    <row r="4962" spans="10:10" x14ac:dyDescent="0.2">
      <c r="J4962" s="76"/>
    </row>
    <row r="4963" spans="10:10" x14ac:dyDescent="0.2">
      <c r="J4963" s="76"/>
    </row>
    <row r="4964" spans="10:10" x14ac:dyDescent="0.2">
      <c r="J4964" s="76"/>
    </row>
    <row r="4965" spans="10:10" x14ac:dyDescent="0.2">
      <c r="J4965" s="76"/>
    </row>
    <row r="4966" spans="10:10" x14ac:dyDescent="0.2">
      <c r="J4966" s="76"/>
    </row>
    <row r="4967" spans="10:10" x14ac:dyDescent="0.2">
      <c r="J4967" s="76"/>
    </row>
    <row r="4968" spans="10:10" x14ac:dyDescent="0.2">
      <c r="J4968" s="76"/>
    </row>
    <row r="4969" spans="10:10" x14ac:dyDescent="0.2">
      <c r="J4969" s="76"/>
    </row>
    <row r="4970" spans="10:10" x14ac:dyDescent="0.2">
      <c r="J4970" s="76"/>
    </row>
    <row r="4971" spans="10:10" x14ac:dyDescent="0.2">
      <c r="J4971" s="76"/>
    </row>
    <row r="4972" spans="10:10" x14ac:dyDescent="0.2">
      <c r="J4972" s="76"/>
    </row>
    <row r="4973" spans="10:10" x14ac:dyDescent="0.2">
      <c r="J4973" s="76"/>
    </row>
    <row r="4974" spans="10:10" x14ac:dyDescent="0.2">
      <c r="J4974" s="76"/>
    </row>
    <row r="4975" spans="10:10" x14ac:dyDescent="0.2">
      <c r="J4975" s="76"/>
    </row>
    <row r="4976" spans="10:10" x14ac:dyDescent="0.2">
      <c r="J4976" s="76"/>
    </row>
    <row r="4977" spans="10:10" x14ac:dyDescent="0.2">
      <c r="J4977" s="76"/>
    </row>
    <row r="4978" spans="10:10" x14ac:dyDescent="0.2">
      <c r="J4978" s="76"/>
    </row>
    <row r="4979" spans="10:10" x14ac:dyDescent="0.2">
      <c r="J4979" s="76"/>
    </row>
    <row r="4980" spans="10:10" x14ac:dyDescent="0.2">
      <c r="J4980" s="76"/>
    </row>
    <row r="4981" spans="10:10" x14ac:dyDescent="0.2">
      <c r="J4981" s="76"/>
    </row>
    <row r="4982" spans="10:10" x14ac:dyDescent="0.2">
      <c r="J4982" s="76"/>
    </row>
    <row r="4983" spans="10:10" x14ac:dyDescent="0.2">
      <c r="J4983" s="76"/>
    </row>
    <row r="4984" spans="10:10" x14ac:dyDescent="0.2">
      <c r="J4984" s="76"/>
    </row>
  </sheetData>
  <mergeCells count="1">
    <mergeCell ref="B2:C2"/>
  </mergeCells>
  <dataValidations count="1">
    <dataValidation type="textLength" operator="lessThanOrEqual" allowBlank="1" showInputMessage="1" showErrorMessage="1" sqref="C5 E5:F5">
      <formula1>255</formula1>
    </dataValidation>
  </dataValidations>
  <pageMargins left="0.7" right="0.7" top="0.75" bottom="0.75" header="0.3" footer="0.3"/>
  <pageSetup orientation="portrai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0" tint="-0.499984740745262"/>
  </sheetPr>
  <dimension ref="A1:T373"/>
  <sheetViews>
    <sheetView showGridLines="0" zoomScale="85" zoomScaleNormal="85" workbookViewId="0">
      <pane ySplit="5" topLeftCell="A6" activePane="bottomLeft" state="frozen"/>
      <selection pane="bottomLeft" activeCell="P6" sqref="P6"/>
    </sheetView>
  </sheetViews>
  <sheetFormatPr defaultColWidth="8.85546875" defaultRowHeight="12.75" x14ac:dyDescent="0.2"/>
  <cols>
    <col min="1" max="1" width="2.42578125" customWidth="1"/>
    <col min="2" max="2" width="43.28515625" style="9" customWidth="1"/>
    <col min="3" max="3" width="5.140625" style="9" bestFit="1" customWidth="1"/>
    <col min="4" max="4" width="12.85546875" style="10" bestFit="1" customWidth="1"/>
    <col min="5" max="5" width="11.28515625" style="77" bestFit="1" customWidth="1"/>
    <col min="6" max="7" width="17.7109375" style="9" bestFit="1" customWidth="1"/>
    <col min="8" max="8" width="10.85546875" style="9" bestFit="1" customWidth="1"/>
    <col min="9" max="9" width="18" bestFit="1" customWidth="1"/>
    <col min="10" max="10" width="16.85546875" customWidth="1"/>
    <col min="11" max="13" width="15" customWidth="1"/>
    <col min="14" max="14" width="9.28515625" bestFit="1" customWidth="1"/>
    <col min="15" max="15" width="12.42578125" bestFit="1" customWidth="1"/>
    <col min="16" max="16" width="6.140625" customWidth="1"/>
    <col min="17" max="17" width="40.85546875" style="11" bestFit="1" customWidth="1"/>
    <col min="18" max="18" width="13.42578125" style="11" bestFit="1" customWidth="1"/>
    <col min="20" max="20" width="10.28515625" bestFit="1" customWidth="1"/>
  </cols>
  <sheetData>
    <row r="1" spans="1:20" s="16" customFormat="1" ht="6" customHeight="1" x14ac:dyDescent="0.2">
      <c r="C1" s="50"/>
      <c r="E1" s="50"/>
      <c r="G1" s="29"/>
      <c r="H1" s="29"/>
      <c r="I1" s="47"/>
      <c r="Q1" s="50"/>
      <c r="R1" s="50"/>
    </row>
    <row r="2" spans="1:20" s="16" customFormat="1" ht="28.5" x14ac:dyDescent="0.2">
      <c r="B2" s="256" t="str">
        <f>Contents!B10</f>
        <v>Mineral Use Compiled</v>
      </c>
      <c r="C2" s="256"/>
      <c r="D2" s="256"/>
      <c r="E2" s="256"/>
      <c r="F2" s="34"/>
      <c r="G2" s="48"/>
      <c r="H2" s="48"/>
      <c r="I2"/>
      <c r="Q2" s="50"/>
      <c r="R2" s="50"/>
    </row>
    <row r="3" spans="1:20" s="16" customFormat="1" ht="141.75" customHeight="1" x14ac:dyDescent="0.2">
      <c r="B3" s="271" t="str">
        <f>Contents!C10</f>
        <v>This table provides the data compiled from the USGS Mineral Commodity Summaries used to create the Mineral Resource Use satellite account. Data for 2014 were obtained from the 2016 Mineral Commodity Summaries to ensure the most recent revisions were incorporated. Data for 2007 were obtained from the 2012 Mineral Commodity Summaries. Exchanges were calculated from these data in two ways. First, production-based exchanges were calculated by normalizing the ore production amounts by the total industry output of the relevant sectors. Second, use-based exchanges were calculated by normalizing both ore production and ore import amounts by the sum of total commodity output and imports for the relevant sectors. While total industry output data are available from the Bureau of Economic Analysis for both 2014 and 2007, commodity output and import data are only available for 2007. Data for 2014 were used to calculate the 2014 production-based exchanges, and data for 2007 were used to calculate both production-based and use-based exchanges.</v>
      </c>
      <c r="C3" s="271"/>
      <c r="D3" s="271"/>
      <c r="E3" s="271"/>
      <c r="F3" s="271"/>
      <c r="G3" s="271"/>
      <c r="H3" s="271"/>
      <c r="I3"/>
      <c r="Q3" s="50"/>
      <c r="R3" s="50"/>
    </row>
    <row r="4" spans="1:20" ht="13.5" thickBot="1" x14ac:dyDescent="0.25">
      <c r="D4" s="9"/>
    </row>
    <row r="5" spans="1:20" s="93" customFormat="1" ht="39.75" thickBot="1" x14ac:dyDescent="0.3">
      <c r="B5" s="220" t="s">
        <v>1067</v>
      </c>
      <c r="C5" s="221" t="s">
        <v>126</v>
      </c>
      <c r="D5" s="222" t="s">
        <v>1178</v>
      </c>
      <c r="E5" s="222" t="s">
        <v>1179</v>
      </c>
      <c r="F5" s="221" t="s">
        <v>1183</v>
      </c>
      <c r="G5" s="222" t="s">
        <v>1184</v>
      </c>
      <c r="H5" s="223" t="s">
        <v>1182</v>
      </c>
      <c r="I5" s="222" t="s">
        <v>1180</v>
      </c>
      <c r="J5" s="222" t="s">
        <v>1181</v>
      </c>
      <c r="K5" s="224" t="s">
        <v>1204</v>
      </c>
      <c r="L5" s="224" t="s">
        <v>523</v>
      </c>
      <c r="M5" s="224" t="s">
        <v>524</v>
      </c>
      <c r="N5" s="224" t="s">
        <v>1</v>
      </c>
      <c r="O5" s="224" t="s">
        <v>44</v>
      </c>
      <c r="P5" s="224" t="s">
        <v>525</v>
      </c>
      <c r="Q5" s="224" t="s">
        <v>1185</v>
      </c>
      <c r="R5" s="224" t="s">
        <v>1186</v>
      </c>
      <c r="S5" s="224" t="s">
        <v>1187</v>
      </c>
      <c r="T5" s="225" t="s">
        <v>1188</v>
      </c>
    </row>
    <row r="6" spans="1:20" s="94" customFormat="1" x14ac:dyDescent="0.2">
      <c r="A6" s="164"/>
      <c r="B6" s="212" t="s">
        <v>1079</v>
      </c>
      <c r="C6" s="213">
        <v>2014</v>
      </c>
      <c r="D6" s="214">
        <v>1370</v>
      </c>
      <c r="E6" s="214">
        <v>0.5</v>
      </c>
      <c r="F6" s="215" t="s">
        <v>1080</v>
      </c>
      <c r="G6" s="216">
        <f>INDEX(Corr_ElemFlows_Minerals_to_EPA!D$5:D$80,MATCH('Mineral Use Compiled'!$B6,Corr_ElemFlows_Minerals_to_EPA!$B$5:$B$80,0))</f>
        <v>1000000</v>
      </c>
      <c r="H6" s="216" t="str">
        <f>INDEX(Corr_ElemFlows_Minerals_to_EPA!E$5:E$80,MATCH('Mineral Use Compiled'!$B6,Corr_ElemFlows_Minerals_to_EPA!$B$5:$B$80,0))</f>
        <v>kg-Cu</v>
      </c>
      <c r="I6" s="214">
        <f t="shared" ref="I6" si="0">D6*$G6</f>
        <v>1370000000</v>
      </c>
      <c r="J6" s="214">
        <f t="shared" ref="J6" si="1">E6*$G6</f>
        <v>500000</v>
      </c>
      <c r="K6" s="217" t="str">
        <f>INDEX(Corr_ElemFlows_Minerals_to_EPA!L$5:L$80,MATCH('Mineral Use Compiled'!$B6,Corr_ElemFlows_Minerals_to_EPA!$B$5:$B$80,0))</f>
        <v>kg</v>
      </c>
      <c r="L6" s="217" t="str">
        <f>INDEX(Corr_ElemFlows_Minerals_to_EPA!F$5:F$80,MATCH('Mineral Use Compiled'!$B6,Corr_ElemFlows_Minerals_to_EPA!$B$5:$B$80,0))</f>
        <v>Copper</v>
      </c>
      <c r="M6" s="217">
        <f>INDEX(Corr_ElemFlows_Minerals_to_EPA!G$5:G$80,MATCH('Mineral Use Compiled'!$B6,Corr_ElemFlows_Minerals_to_EPA!$B$5:$B$80,0))</f>
        <v>7440508</v>
      </c>
      <c r="N6" s="217" t="str">
        <f>INDEX(Corr_ElemFlows_Minerals_to_EPA!H$5:H$80,MATCH('Mineral Use Compiled'!$B6,Corr_ElemFlows_Minerals_to_EPA!$B$5:$B$80,0))</f>
        <v>resource</v>
      </c>
      <c r="O6" s="217" t="str">
        <f>INDEX(Corr_ElemFlows_Minerals_to_EPA!I$5:I$80,MATCH('Mineral Use Compiled'!$B6,Corr_ElemFlows_Minerals_to_EPA!$B$5:$B$80,0))</f>
        <v>in ground</v>
      </c>
      <c r="P6" s="217" t="str">
        <f>INDEX(Corr_ElemFlows_Minerals_to_EPA!J$5:J$80,MATCH('Mineral Use Compiled'!$B6,Corr_ElemFlows_Minerals_to_EPA!$B$5:$B$80,0))</f>
        <v>fe0acd60-3ddc-11dd-ae5c-0050c2490048</v>
      </c>
      <c r="Q6" s="218" t="str">
        <f>INDEX(Corr_Activity_Minerals_to_EPA!$D$6:$D$81,MATCH('Mineral Use Compiled'!$B6,Corr_Activity_Minerals_to_EPA!$B$6:$B$81,0))</f>
        <v>Copper, nickel, lead, and zinc mining</v>
      </c>
      <c r="R6" s="218">
        <f>INDEX(Corr_Activity_Minerals_to_EPA!$C$6:$C$81,MATCH('Mineral Use Compiled'!$B6,Corr_Activity_Minerals_to_EPA!$B$6:$B$81,0))</f>
        <v>212230</v>
      </c>
      <c r="S6" s="218" t="str">
        <f>INDEX(Corr_Activity_Minerals_to_EPA!$E$6:$E$81,MATCH('Mineral Use Compiled'!$B6,Corr_Activity_Minerals_to_EPA!$B$6:$B$81,0))</f>
        <v>Mining</v>
      </c>
      <c r="T6" s="219">
        <f>I6/SUM(I6:J6)</f>
        <v>0.99963516964611454</v>
      </c>
    </row>
    <row r="7" spans="1:20" s="94" customFormat="1" x14ac:dyDescent="0.2">
      <c r="B7" s="194" t="s">
        <v>1089</v>
      </c>
      <c r="C7" s="195">
        <v>2014</v>
      </c>
      <c r="D7" s="118">
        <v>355</v>
      </c>
      <c r="E7" s="118">
        <v>0.5</v>
      </c>
      <c r="F7" s="196" t="s">
        <v>1090</v>
      </c>
      <c r="G7" s="197">
        <f>INDEX(Corr_ElemFlows_Minerals_to_EPA!D$5:D$80,MATCH('Mineral Use Compiled'!$B7,Corr_ElemFlows_Minerals_to_EPA!$B$5:$B$80,0))</f>
        <v>1000000</v>
      </c>
      <c r="H7" s="197" t="str">
        <f>INDEX(Corr_ElemFlows_Minerals_to_EPA!E$5:E$80,MATCH('Mineral Use Compiled'!$B7,Corr_ElemFlows_Minerals_to_EPA!$B$5:$B$80,0))</f>
        <v>kg-Pb</v>
      </c>
      <c r="I7" s="118">
        <f t="shared" ref="I7:I17" si="2">D7*$G7</f>
        <v>355000000</v>
      </c>
      <c r="J7" s="118">
        <f t="shared" ref="J7:J17" si="3">E7*$G7</f>
        <v>500000</v>
      </c>
      <c r="K7" s="198" t="str">
        <f>INDEX(Corr_ElemFlows_Minerals_to_EPA!L$5:L$80,MATCH('Mineral Use Compiled'!$B7,Corr_ElemFlows_Minerals_to_EPA!$B$5:$B$80,0))</f>
        <v>kg</v>
      </c>
      <c r="L7" s="198" t="str">
        <f>INDEX(Corr_ElemFlows_Minerals_to_EPA!F$5:F$80,MATCH('Mineral Use Compiled'!$B7,Corr_ElemFlows_Minerals_to_EPA!$B$5:$B$80,0))</f>
        <v>Lead</v>
      </c>
      <c r="M7" s="198">
        <f>INDEX(Corr_ElemFlows_Minerals_to_EPA!G$5:G$80,MATCH('Mineral Use Compiled'!$B7,Corr_ElemFlows_Minerals_to_EPA!$B$5:$B$80,0))</f>
        <v>7439921</v>
      </c>
      <c r="N7" s="198" t="str">
        <f>INDEX(Corr_ElemFlows_Minerals_to_EPA!H$5:H$80,MATCH('Mineral Use Compiled'!$B7,Corr_ElemFlows_Minerals_to_EPA!$B$5:$B$80,0))</f>
        <v>resource</v>
      </c>
      <c r="O7" s="198" t="str">
        <f>INDEX(Corr_ElemFlows_Minerals_to_EPA!I$5:I$80,MATCH('Mineral Use Compiled'!$B7,Corr_ElemFlows_Minerals_to_EPA!$B$5:$B$80,0))</f>
        <v>in ground</v>
      </c>
      <c r="P7" s="198" t="str">
        <f>INDEX(Corr_ElemFlows_Minerals_to_EPA!J$5:J$80,MATCH('Mineral Use Compiled'!$B7,Corr_ElemFlows_Minerals_to_EPA!$B$5:$B$80,0))</f>
        <v>fe0acd60-3ddc-11dd-ae5d-0050c2490048</v>
      </c>
      <c r="Q7" s="199" t="str">
        <f>INDEX(Corr_Activity_Minerals_to_EPA!$D$6:$D$81,MATCH('Mineral Use Compiled'!$B7,Corr_Activity_Minerals_to_EPA!$B$6:$B$81,0))</f>
        <v>Copper, nickel, lead, and zinc mining</v>
      </c>
      <c r="R7" s="199">
        <f>INDEX(Corr_Activity_Minerals_to_EPA!$C$6:$C$81,MATCH('Mineral Use Compiled'!$B7,Corr_Activity_Minerals_to_EPA!$B$6:$B$81,0))</f>
        <v>212230</v>
      </c>
      <c r="S7" s="199" t="str">
        <f>INDEX(Corr_Activity_Minerals_to_EPA!$E$6:$E$81,MATCH('Mineral Use Compiled'!$B7,Corr_Activity_Minerals_to_EPA!$B$6:$B$81,0))</f>
        <v>Mining</v>
      </c>
      <c r="T7" s="200">
        <f t="shared" ref="T7:T53" si="4">I7/SUM(I7:J7)</f>
        <v>0.99859353023909991</v>
      </c>
    </row>
    <row r="8" spans="1:20" s="94" customFormat="1" x14ac:dyDescent="0.2">
      <c r="B8" s="194" t="s">
        <v>1097</v>
      </c>
      <c r="C8" s="195">
        <v>2014</v>
      </c>
      <c r="D8" s="118">
        <v>3600</v>
      </c>
      <c r="E8" s="118">
        <v>0</v>
      </c>
      <c r="F8" s="196" t="s">
        <v>1098</v>
      </c>
      <c r="G8" s="197">
        <f>INDEX(Corr_ElemFlows_Minerals_to_EPA!D$5:D$80,MATCH('Mineral Use Compiled'!$B8,Corr_ElemFlows_Minerals_to_EPA!$B$5:$B$80,0))</f>
        <v>1000</v>
      </c>
      <c r="H8" s="197" t="str">
        <f>INDEX(Corr_ElemFlows_Minerals_to_EPA!E$5:E$80,MATCH('Mineral Use Compiled'!$B8,Corr_ElemFlows_Minerals_to_EPA!$B$5:$B$80,0))</f>
        <v>kg-Ni</v>
      </c>
      <c r="I8" s="118">
        <f t="shared" si="2"/>
        <v>3600000</v>
      </c>
      <c r="J8" s="118">
        <f t="shared" si="3"/>
        <v>0</v>
      </c>
      <c r="K8" s="198" t="str">
        <f>INDEX(Corr_ElemFlows_Minerals_to_EPA!L$5:L$80,MATCH('Mineral Use Compiled'!$B8,Corr_ElemFlows_Minerals_to_EPA!$B$5:$B$80,0))</f>
        <v>kg</v>
      </c>
      <c r="L8" s="198" t="str">
        <f>INDEX(Corr_ElemFlows_Minerals_to_EPA!F$5:F$80,MATCH('Mineral Use Compiled'!$B8,Corr_ElemFlows_Minerals_to_EPA!$B$5:$B$80,0))</f>
        <v>Nickel</v>
      </c>
      <c r="M8" s="198">
        <f>INDEX(Corr_ElemFlows_Minerals_to_EPA!G$5:G$80,MATCH('Mineral Use Compiled'!$B8,Corr_ElemFlows_Minerals_to_EPA!$B$5:$B$80,0))</f>
        <v>7440020</v>
      </c>
      <c r="N8" s="198" t="str">
        <f>INDEX(Corr_ElemFlows_Minerals_to_EPA!H$5:H$80,MATCH('Mineral Use Compiled'!$B8,Corr_ElemFlows_Minerals_to_EPA!$B$5:$B$80,0))</f>
        <v>resource</v>
      </c>
      <c r="O8" s="198" t="str">
        <f>INDEX(Corr_ElemFlows_Minerals_to_EPA!I$5:I$80,MATCH('Mineral Use Compiled'!$B8,Corr_ElemFlows_Minerals_to_EPA!$B$5:$B$80,0))</f>
        <v>in ground</v>
      </c>
      <c r="P8" s="198" t="str">
        <f>INDEX(Corr_ElemFlows_Minerals_to_EPA!J$5:J$80,MATCH('Mineral Use Compiled'!$B8,Corr_ElemFlows_Minerals_to_EPA!$B$5:$B$80,0))</f>
        <v>08a91e70-3ddc-11dd-96d1-0050c2490048</v>
      </c>
      <c r="Q8" s="199" t="str">
        <f>INDEX(Corr_Activity_Minerals_to_EPA!$D$6:$D$81,MATCH('Mineral Use Compiled'!$B8,Corr_Activity_Minerals_to_EPA!$B$6:$B$81,0))</f>
        <v>Copper, nickel, lead, and zinc mining</v>
      </c>
      <c r="R8" s="199">
        <f>INDEX(Corr_Activity_Minerals_to_EPA!$C$6:$C$81,MATCH('Mineral Use Compiled'!$B8,Corr_Activity_Minerals_to_EPA!$B$6:$B$81,0))</f>
        <v>212230</v>
      </c>
      <c r="S8" s="199" t="str">
        <f>INDEX(Corr_Activity_Minerals_to_EPA!$E$6:$E$81,MATCH('Mineral Use Compiled'!$B8,Corr_Activity_Minerals_to_EPA!$B$6:$B$81,0))</f>
        <v>Mining</v>
      </c>
      <c r="T8" s="200">
        <f t="shared" si="4"/>
        <v>1</v>
      </c>
    </row>
    <row r="9" spans="1:20" s="94" customFormat="1" x14ac:dyDescent="0.2">
      <c r="B9" s="194" t="s">
        <v>1122</v>
      </c>
      <c r="C9" s="195">
        <v>2014</v>
      </c>
      <c r="D9" s="118">
        <v>832</v>
      </c>
      <c r="E9" s="118">
        <v>0</v>
      </c>
      <c r="F9" s="196" t="s">
        <v>1123</v>
      </c>
      <c r="G9" s="197">
        <f>INDEX(Corr_ElemFlows_Minerals_to_EPA!D$5:D$80,MATCH('Mineral Use Compiled'!$B9,Corr_ElemFlows_Minerals_to_EPA!$B$5:$B$80,0))</f>
        <v>1000000</v>
      </c>
      <c r="H9" s="197" t="str">
        <f>INDEX(Corr_ElemFlows_Minerals_to_EPA!E$5:E$80,MATCH('Mineral Use Compiled'!$B9,Corr_ElemFlows_Minerals_to_EPA!$B$5:$B$80,0))</f>
        <v>kg-Zn</v>
      </c>
      <c r="I9" s="118">
        <f t="shared" si="2"/>
        <v>832000000</v>
      </c>
      <c r="J9" s="118">
        <f t="shared" si="3"/>
        <v>0</v>
      </c>
      <c r="K9" s="198" t="str">
        <f>INDEX(Corr_ElemFlows_Minerals_to_EPA!L$5:L$80,MATCH('Mineral Use Compiled'!$B9,Corr_ElemFlows_Minerals_to_EPA!$B$5:$B$80,0))</f>
        <v>kg</v>
      </c>
      <c r="L9" s="198" t="str">
        <f>INDEX(Corr_ElemFlows_Minerals_to_EPA!F$5:F$80,MATCH('Mineral Use Compiled'!$B9,Corr_ElemFlows_Minerals_to_EPA!$B$5:$B$80,0))</f>
        <v>Zinc</v>
      </c>
      <c r="M9" s="198">
        <f>INDEX(Corr_ElemFlows_Minerals_to_EPA!G$5:G$80,MATCH('Mineral Use Compiled'!$B9,Corr_ElemFlows_Minerals_to_EPA!$B$5:$B$80,0))</f>
        <v>7440666</v>
      </c>
      <c r="N9" s="198" t="str">
        <f>INDEX(Corr_ElemFlows_Minerals_to_EPA!H$5:H$80,MATCH('Mineral Use Compiled'!$B9,Corr_ElemFlows_Minerals_to_EPA!$B$5:$B$80,0))</f>
        <v>resource</v>
      </c>
      <c r="O9" s="198" t="str">
        <f>INDEX(Corr_ElemFlows_Minerals_to_EPA!I$5:I$80,MATCH('Mineral Use Compiled'!$B9,Corr_ElemFlows_Minerals_to_EPA!$B$5:$B$80,0))</f>
        <v>in ground</v>
      </c>
      <c r="P9" s="198" t="str">
        <f>INDEX(Corr_ElemFlows_Minerals_to_EPA!J$5:J$80,MATCH('Mineral Use Compiled'!$B9,Corr_ElemFlows_Minerals_to_EPA!$B$5:$B$80,0))</f>
        <v>64b1ce4a-6556-11dd-ad8b-0800200c9a66</v>
      </c>
      <c r="Q9" s="199" t="str">
        <f>INDEX(Corr_Activity_Minerals_to_EPA!$D$6:$D$81,MATCH('Mineral Use Compiled'!$B9,Corr_Activity_Minerals_to_EPA!$B$6:$B$81,0))</f>
        <v>Copper, nickel, lead, and zinc mining</v>
      </c>
      <c r="R9" s="199">
        <f>INDEX(Corr_Activity_Minerals_to_EPA!$C$6:$C$81,MATCH('Mineral Use Compiled'!$B9,Corr_Activity_Minerals_to_EPA!$B$6:$B$81,0))</f>
        <v>212230</v>
      </c>
      <c r="S9" s="199" t="str">
        <f>INDEX(Corr_Activity_Minerals_to_EPA!$E$6:$E$81,MATCH('Mineral Use Compiled'!$B9,Corr_Activity_Minerals_to_EPA!$B$6:$B$81,0))</f>
        <v>Mining</v>
      </c>
      <c r="T9" s="200">
        <f t="shared" si="4"/>
        <v>1</v>
      </c>
    </row>
    <row r="10" spans="1:20" s="94" customFormat="1" x14ac:dyDescent="0.2">
      <c r="B10" s="194" t="s">
        <v>1091</v>
      </c>
      <c r="C10" s="195">
        <v>2014</v>
      </c>
      <c r="D10" s="118">
        <v>19500</v>
      </c>
      <c r="E10" s="118">
        <v>414</v>
      </c>
      <c r="F10" s="196" t="s">
        <v>1069</v>
      </c>
      <c r="G10" s="197">
        <f>INDEX(Corr_ElemFlows_Minerals_to_EPA!D$5:D$80,MATCH('Mineral Use Compiled'!$B10,Corr_ElemFlows_Minerals_to_EPA!$B$5:$B$80,0))</f>
        <v>1000000</v>
      </c>
      <c r="H10" s="197" t="str">
        <f>INDEX(Corr_ElemFlows_Minerals_to_EPA!E$5:E$80,MATCH('Mineral Use Compiled'!$B10,Corr_ElemFlows_Minerals_to_EPA!$B$5:$B$80,0))</f>
        <v>kg</v>
      </c>
      <c r="I10" s="118">
        <f t="shared" si="2"/>
        <v>19500000000</v>
      </c>
      <c r="J10" s="118">
        <f t="shared" si="3"/>
        <v>414000000</v>
      </c>
      <c r="K10" s="198" t="str">
        <f>INDEX(Corr_ElemFlows_Minerals_to_EPA!L$5:L$80,MATCH('Mineral Use Compiled'!$B10,Corr_ElemFlows_Minerals_to_EPA!$B$5:$B$80,0))</f>
        <v>kg</v>
      </c>
      <c r="L10" s="198" t="str">
        <f>INDEX(Corr_ElemFlows_Minerals_to_EPA!F$5:F$80,MATCH('Mineral Use Compiled'!$B10,Corr_ElemFlows_Minerals_to_EPA!$B$5:$B$80,0))</f>
        <v>Limestone</v>
      </c>
      <c r="M10" s="198">
        <f>INDEX(Corr_ElemFlows_Minerals_to_EPA!G$5:G$80,MATCH('Mineral Use Compiled'!$B10,Corr_ElemFlows_Minerals_to_EPA!$B$5:$B$80,0))</f>
        <v>1317653</v>
      </c>
      <c r="N10" s="198" t="str">
        <f>INDEX(Corr_ElemFlows_Minerals_to_EPA!H$5:H$80,MATCH('Mineral Use Compiled'!$B10,Corr_ElemFlows_Minerals_to_EPA!$B$5:$B$80,0))</f>
        <v>resource</v>
      </c>
      <c r="O10" s="198" t="str">
        <f>INDEX(Corr_ElemFlows_Minerals_to_EPA!I$5:I$80,MATCH('Mineral Use Compiled'!$B10,Corr_ElemFlows_Minerals_to_EPA!$B$5:$B$80,0))</f>
        <v>in ground</v>
      </c>
      <c r="P10" s="198" t="str">
        <f>INDEX(Corr_ElemFlows_Minerals_to_EPA!J$5:J$80,MATCH('Mineral Use Compiled'!$B10,Corr_ElemFlows_Minerals_to_EPA!$B$5:$B$80,0))</f>
        <v>537b8312-3f27-4d3c-859f-55d3f944f42d</v>
      </c>
      <c r="Q10" s="199" t="str">
        <f>INDEX(Corr_Activity_Minerals_to_EPA!$D$6:$D$81,MATCH('Mineral Use Compiled'!$B10,Corr_Activity_Minerals_to_EPA!$B$6:$B$81,0))</f>
        <v>Stone mining and quarrying</v>
      </c>
      <c r="R10" s="199">
        <f>INDEX(Corr_Activity_Minerals_to_EPA!$C$6:$C$81,MATCH('Mineral Use Compiled'!$B10,Corr_Activity_Minerals_to_EPA!$B$6:$B$81,0))</f>
        <v>212310</v>
      </c>
      <c r="S10" s="199" t="str">
        <f>INDEX(Corr_Activity_Minerals_to_EPA!$E$6:$E$81,MATCH('Mineral Use Compiled'!$B10,Corr_Activity_Minerals_to_EPA!$B$6:$B$81,0))</f>
        <v>Mining</v>
      </c>
      <c r="T10" s="200">
        <f t="shared" si="4"/>
        <v>0.97921060560409767</v>
      </c>
    </row>
    <row r="11" spans="1:20" s="94" customFormat="1" x14ac:dyDescent="0.2">
      <c r="B11" s="194" t="s">
        <v>1111</v>
      </c>
      <c r="C11" s="195">
        <v>2014</v>
      </c>
      <c r="D11" s="118">
        <v>904</v>
      </c>
      <c r="E11" s="118">
        <v>5</v>
      </c>
      <c r="F11" s="196" t="s">
        <v>1086</v>
      </c>
      <c r="G11" s="197">
        <f>INDEX(Corr_ElemFlows_Minerals_to_EPA!D$5:D$80,MATCH('Mineral Use Compiled'!$B11,Corr_ElemFlows_Minerals_to_EPA!$B$5:$B$80,0))</f>
        <v>1000000000</v>
      </c>
      <c r="H11" s="197" t="str">
        <f>INDEX(Corr_ElemFlows_Minerals_to_EPA!E$5:E$80,MATCH('Mineral Use Compiled'!$B11,Corr_ElemFlows_Minerals_to_EPA!$B$5:$B$80,0))</f>
        <v>kg</v>
      </c>
      <c r="I11" s="118">
        <f t="shared" si="2"/>
        <v>904000000000</v>
      </c>
      <c r="J11" s="118">
        <f t="shared" si="3"/>
        <v>5000000000</v>
      </c>
      <c r="K11" s="198" t="str">
        <f>INDEX(Corr_ElemFlows_Minerals_to_EPA!L$5:L$80,MATCH('Mineral Use Compiled'!$B11,Corr_ElemFlows_Minerals_to_EPA!$B$5:$B$80,0))</f>
        <v>kg</v>
      </c>
      <c r="L11" s="198" t="str">
        <f>INDEX(Corr_ElemFlows_Minerals_to_EPA!F$5:F$80,MATCH('Mineral Use Compiled'!$B11,Corr_ElemFlows_Minerals_to_EPA!$B$5:$B$80,0))</f>
        <v>Sand and gravel</v>
      </c>
      <c r="M11" s="198" t="str">
        <f>INDEX(Corr_ElemFlows_Minerals_to_EPA!G$5:G$80,MATCH('Mineral Use Compiled'!$B11,Corr_ElemFlows_Minerals_to_EPA!$B$5:$B$80,0))</f>
        <v/>
      </c>
      <c r="N11" s="198" t="str">
        <f>INDEX(Corr_ElemFlows_Minerals_to_EPA!H$5:H$80,MATCH('Mineral Use Compiled'!$B11,Corr_ElemFlows_Minerals_to_EPA!$B$5:$B$80,0))</f>
        <v>resource</v>
      </c>
      <c r="O11" s="198" t="str">
        <f>INDEX(Corr_ElemFlows_Minerals_to_EPA!I$5:I$80,MATCH('Mineral Use Compiled'!$B11,Corr_ElemFlows_Minerals_to_EPA!$B$5:$B$80,0))</f>
        <v>in ground</v>
      </c>
      <c r="P11" s="198" t="str">
        <f>INDEX(Corr_ElemFlows_Minerals_to_EPA!J$5:J$80,MATCH('Mineral Use Compiled'!$B11,Corr_ElemFlows_Minerals_to_EPA!$B$5:$B$80,0))</f>
        <v>615486d0-49e4-331a-8e90-f26136f4b55f</v>
      </c>
      <c r="Q11" s="199" t="str">
        <f>INDEX(Corr_Activity_Minerals_to_EPA!$D$6:$D$81,MATCH('Mineral Use Compiled'!$B11,Corr_Activity_Minerals_to_EPA!$B$6:$B$81,0))</f>
        <v>Stone mining and quarrying</v>
      </c>
      <c r="R11" s="199">
        <f>INDEX(Corr_Activity_Minerals_to_EPA!$C$6:$C$81,MATCH('Mineral Use Compiled'!$B11,Corr_Activity_Minerals_to_EPA!$B$6:$B$81,0))</f>
        <v>212310</v>
      </c>
      <c r="S11" s="199" t="str">
        <f>INDEX(Corr_Activity_Minerals_to_EPA!$E$6:$E$81,MATCH('Mineral Use Compiled'!$B11,Corr_Activity_Minerals_to_EPA!$B$6:$B$81,0))</f>
        <v>Mining</v>
      </c>
      <c r="T11" s="200">
        <f t="shared" si="4"/>
        <v>0.99449944994499451</v>
      </c>
    </row>
    <row r="12" spans="1:20" s="94" customFormat="1" x14ac:dyDescent="0.2">
      <c r="B12" s="194" t="s">
        <v>1112</v>
      </c>
      <c r="C12" s="195">
        <v>2014</v>
      </c>
      <c r="D12" s="118">
        <v>110000</v>
      </c>
      <c r="E12" s="118">
        <v>244</v>
      </c>
      <c r="F12" s="196" t="s">
        <v>1069</v>
      </c>
      <c r="G12" s="197">
        <f>INDEX(Corr_ElemFlows_Minerals_to_EPA!D$5:D$80,MATCH('Mineral Use Compiled'!$B12,Corr_ElemFlows_Minerals_to_EPA!$B$5:$B$80,0))</f>
        <v>1000000</v>
      </c>
      <c r="H12" s="197" t="str">
        <f>INDEX(Corr_ElemFlows_Minerals_to_EPA!E$5:E$80,MATCH('Mineral Use Compiled'!$B12,Corr_ElemFlows_Minerals_to_EPA!$B$5:$B$80,0))</f>
        <v>kg</v>
      </c>
      <c r="I12" s="118">
        <f t="shared" si="2"/>
        <v>110000000000</v>
      </c>
      <c r="J12" s="118">
        <f t="shared" si="3"/>
        <v>244000000</v>
      </c>
      <c r="K12" s="198" t="str">
        <f>INDEX(Corr_ElemFlows_Minerals_to_EPA!L$5:L$80,MATCH('Mineral Use Compiled'!$B12,Corr_ElemFlows_Minerals_to_EPA!$B$5:$B$80,0))</f>
        <v>kg</v>
      </c>
      <c r="L12" s="198" t="str">
        <f>INDEX(Corr_ElemFlows_Minerals_to_EPA!F$5:F$80,MATCH('Mineral Use Compiled'!$B12,Corr_ElemFlows_Minerals_to_EPA!$B$5:$B$80,0))</f>
        <v>Sand and gravel</v>
      </c>
      <c r="M12" s="198" t="str">
        <f>INDEX(Corr_ElemFlows_Minerals_to_EPA!G$5:G$80,MATCH('Mineral Use Compiled'!$B12,Corr_ElemFlows_Minerals_to_EPA!$B$5:$B$80,0))</f>
        <v/>
      </c>
      <c r="N12" s="198" t="str">
        <f>INDEX(Corr_ElemFlows_Minerals_to_EPA!H$5:H$80,MATCH('Mineral Use Compiled'!$B12,Corr_ElemFlows_Minerals_to_EPA!$B$5:$B$80,0))</f>
        <v>resource</v>
      </c>
      <c r="O12" s="198" t="str">
        <f>INDEX(Corr_ElemFlows_Minerals_to_EPA!I$5:I$80,MATCH('Mineral Use Compiled'!$B12,Corr_ElemFlows_Minerals_to_EPA!$B$5:$B$80,0))</f>
        <v>in ground</v>
      </c>
      <c r="P12" s="198" t="str">
        <f>INDEX(Corr_ElemFlows_Minerals_to_EPA!J$5:J$80,MATCH('Mineral Use Compiled'!$B12,Corr_ElemFlows_Minerals_to_EPA!$B$5:$B$80,0))</f>
        <v>615486d0-49e4-331a-8e90-f26136f4b55f</v>
      </c>
      <c r="Q12" s="199" t="str">
        <f>INDEX(Corr_Activity_Minerals_to_EPA!$D$6:$D$81,MATCH('Mineral Use Compiled'!$B12,Corr_Activity_Minerals_to_EPA!$B$6:$B$81,0))</f>
        <v>Stone mining and quarrying</v>
      </c>
      <c r="R12" s="199">
        <f>INDEX(Corr_Activity_Minerals_to_EPA!$C$6:$C$81,MATCH('Mineral Use Compiled'!$B12,Corr_Activity_Minerals_to_EPA!$B$6:$B$81,0))</f>
        <v>212310</v>
      </c>
      <c r="S12" s="199" t="str">
        <f>INDEX(Corr_Activity_Minerals_to_EPA!$E$6:$E$81,MATCH('Mineral Use Compiled'!$B12,Corr_Activity_Minerals_to_EPA!$B$6:$B$81,0))</f>
        <v>Mining</v>
      </c>
      <c r="T12" s="200">
        <f t="shared" si="4"/>
        <v>0.99778672762236498</v>
      </c>
    </row>
    <row r="13" spans="1:20" s="94" customFormat="1" x14ac:dyDescent="0.2">
      <c r="B13" s="194" t="s">
        <v>1115</v>
      </c>
      <c r="C13" s="195">
        <v>2014</v>
      </c>
      <c r="D13" s="118">
        <v>1250</v>
      </c>
      <c r="E13" s="118">
        <v>20</v>
      </c>
      <c r="F13" s="196" t="s">
        <v>1086</v>
      </c>
      <c r="G13" s="197">
        <f>INDEX(Corr_ElemFlows_Minerals_to_EPA!D$5:D$80,MATCH('Mineral Use Compiled'!$B13,Corr_ElemFlows_Minerals_to_EPA!$B$5:$B$80,0))</f>
        <v>1000000000</v>
      </c>
      <c r="H13" s="197" t="str">
        <f>INDEX(Corr_ElemFlows_Minerals_to_EPA!E$5:E$80,MATCH('Mineral Use Compiled'!$B13,Corr_ElemFlows_Minerals_to_EPA!$B$5:$B$80,0))</f>
        <v>kg</v>
      </c>
      <c r="I13" s="118">
        <f t="shared" si="2"/>
        <v>1250000000000</v>
      </c>
      <c r="J13" s="118">
        <f t="shared" si="3"/>
        <v>20000000000</v>
      </c>
      <c r="K13" s="198" t="str">
        <f>INDEX(Corr_ElemFlows_Minerals_to_EPA!L$5:L$80,MATCH('Mineral Use Compiled'!$B13,Corr_ElemFlows_Minerals_to_EPA!$B$5:$B$80,0))</f>
        <v>kg</v>
      </c>
      <c r="L13" s="198" t="str">
        <f>INDEX(Corr_ElemFlows_Minerals_to_EPA!F$5:F$80,MATCH('Mineral Use Compiled'!$B13,Corr_ElemFlows_Minerals_to_EPA!$B$5:$B$80,0))</f>
        <v>Stone</v>
      </c>
      <c r="M13" s="198" t="str">
        <f>INDEX(Corr_ElemFlows_Minerals_to_EPA!G$5:G$80,MATCH('Mineral Use Compiled'!$B13,Corr_ElemFlows_Minerals_to_EPA!$B$5:$B$80,0))</f>
        <v/>
      </c>
      <c r="N13" s="198" t="str">
        <f>INDEX(Corr_ElemFlows_Minerals_to_EPA!H$5:H$80,MATCH('Mineral Use Compiled'!$B13,Corr_ElemFlows_Minerals_to_EPA!$B$5:$B$80,0))</f>
        <v>resource</v>
      </c>
      <c r="O13" s="198" t="str">
        <f>INDEX(Corr_ElemFlows_Minerals_to_EPA!I$5:I$80,MATCH('Mineral Use Compiled'!$B13,Corr_ElemFlows_Minerals_to_EPA!$B$5:$B$80,0))</f>
        <v>in ground</v>
      </c>
      <c r="P13" s="198" t="str">
        <f>INDEX(Corr_ElemFlows_Minerals_to_EPA!J$5:J$80,MATCH('Mineral Use Compiled'!$B13,Corr_ElemFlows_Minerals_to_EPA!$B$5:$B$80,0))</f>
        <v>033f8342-fd62-405e-a512-3fa8619e6ded</v>
      </c>
      <c r="Q13" s="199" t="str">
        <f>INDEX(Corr_Activity_Minerals_to_EPA!$D$6:$D$81,MATCH('Mineral Use Compiled'!$B13,Corr_Activity_Minerals_to_EPA!$B$6:$B$81,0))</f>
        <v>Stone mining and quarrying</v>
      </c>
      <c r="R13" s="199">
        <f>INDEX(Corr_Activity_Minerals_to_EPA!$C$6:$C$81,MATCH('Mineral Use Compiled'!$B13,Corr_Activity_Minerals_to_EPA!$B$6:$B$81,0))</f>
        <v>212310</v>
      </c>
      <c r="S13" s="199" t="str">
        <f>INDEX(Corr_Activity_Minerals_to_EPA!$E$6:$E$81,MATCH('Mineral Use Compiled'!$B13,Corr_Activity_Minerals_to_EPA!$B$6:$B$81,0))</f>
        <v>Mining</v>
      </c>
      <c r="T13" s="200">
        <f t="shared" si="4"/>
        <v>0.98425196850393704</v>
      </c>
    </row>
    <row r="14" spans="1:20" s="94" customFormat="1" x14ac:dyDescent="0.2">
      <c r="B14" s="194" t="s">
        <v>1116</v>
      </c>
      <c r="C14" s="195">
        <v>2014</v>
      </c>
      <c r="D14" s="118">
        <v>2470</v>
      </c>
      <c r="E14" s="118">
        <f>2230*2470/470</f>
        <v>11719.36170212766</v>
      </c>
      <c r="F14" s="196" t="s">
        <v>1069</v>
      </c>
      <c r="G14" s="197">
        <f>INDEX(Corr_ElemFlows_Minerals_to_EPA!D$5:D$80,MATCH('Mineral Use Compiled'!$B14,Corr_ElemFlows_Minerals_to_EPA!$B$5:$B$80,0))</f>
        <v>1000000</v>
      </c>
      <c r="H14" s="197" t="str">
        <f>INDEX(Corr_ElemFlows_Minerals_to_EPA!E$5:E$80,MATCH('Mineral Use Compiled'!$B14,Corr_ElemFlows_Minerals_to_EPA!$B$5:$B$80,0))</f>
        <v>kg</v>
      </c>
      <c r="I14" s="118">
        <f t="shared" si="2"/>
        <v>2470000000</v>
      </c>
      <c r="J14" s="118">
        <f t="shared" si="3"/>
        <v>11719361702.127661</v>
      </c>
      <c r="K14" s="198" t="str">
        <f>INDEX(Corr_ElemFlows_Minerals_to_EPA!L$5:L$80,MATCH('Mineral Use Compiled'!$B14,Corr_ElemFlows_Minerals_to_EPA!$B$5:$B$80,0))</f>
        <v>kg</v>
      </c>
      <c r="L14" s="198" t="str">
        <f>INDEX(Corr_ElemFlows_Minerals_to_EPA!F$5:F$80,MATCH('Mineral Use Compiled'!$B14,Corr_ElemFlows_Minerals_to_EPA!$B$5:$B$80,0))</f>
        <v>Stone</v>
      </c>
      <c r="M14" s="198" t="str">
        <f>INDEX(Corr_ElemFlows_Minerals_to_EPA!G$5:G$80,MATCH('Mineral Use Compiled'!$B14,Corr_ElemFlows_Minerals_to_EPA!$B$5:$B$80,0))</f>
        <v/>
      </c>
      <c r="N14" s="198" t="str">
        <f>INDEX(Corr_ElemFlows_Minerals_to_EPA!H$5:H$80,MATCH('Mineral Use Compiled'!$B14,Corr_ElemFlows_Minerals_to_EPA!$B$5:$B$80,0))</f>
        <v>resource</v>
      </c>
      <c r="O14" s="198" t="str">
        <f>INDEX(Corr_ElemFlows_Minerals_to_EPA!I$5:I$80,MATCH('Mineral Use Compiled'!$B14,Corr_ElemFlows_Minerals_to_EPA!$B$5:$B$80,0))</f>
        <v>in ground</v>
      </c>
      <c r="P14" s="198" t="str">
        <f>INDEX(Corr_ElemFlows_Minerals_to_EPA!J$5:J$80,MATCH('Mineral Use Compiled'!$B14,Corr_ElemFlows_Minerals_to_EPA!$B$5:$B$80,0))</f>
        <v>033f8342-fd62-405e-a512-3fa8619e6ded</v>
      </c>
      <c r="Q14" s="199" t="str">
        <f>INDEX(Corr_Activity_Minerals_to_EPA!$D$6:$D$81,MATCH('Mineral Use Compiled'!$B14,Corr_Activity_Minerals_to_EPA!$B$6:$B$81,0))</f>
        <v>Stone mining and quarrying</v>
      </c>
      <c r="R14" s="199">
        <f>INDEX(Corr_Activity_Minerals_to_EPA!$C$6:$C$81,MATCH('Mineral Use Compiled'!$B14,Corr_Activity_Minerals_to_EPA!$B$6:$B$81,0))</f>
        <v>212310</v>
      </c>
      <c r="S14" s="199" t="str">
        <f>INDEX(Corr_Activity_Minerals_to_EPA!$E$6:$E$81,MATCH('Mineral Use Compiled'!$B14,Corr_Activity_Minerals_to_EPA!$B$6:$B$81,0))</f>
        <v>Mining</v>
      </c>
      <c r="T14" s="200">
        <f t="shared" si="4"/>
        <v>0.17407407407407405</v>
      </c>
    </row>
    <row r="15" spans="1:20" s="94" customFormat="1" x14ac:dyDescent="0.2">
      <c r="B15" s="194" t="s">
        <v>1070</v>
      </c>
      <c r="C15" s="195">
        <v>2014</v>
      </c>
      <c r="D15" s="118">
        <v>240</v>
      </c>
      <c r="E15" s="118">
        <v>62</v>
      </c>
      <c r="F15" s="196" t="s">
        <v>1071</v>
      </c>
      <c r="G15" s="197">
        <f>INDEX(Corr_ElemFlows_Minerals_to_EPA!D$5:D$80,MATCH('Mineral Use Compiled'!$B15,Corr_ElemFlows_Minerals_to_EPA!$B$5:$B$80,0))</f>
        <v>1000</v>
      </c>
      <c r="H15" s="197" t="str">
        <f>INDEX(Corr_ElemFlows_Minerals_to_EPA!E$5:E$80,MATCH('Mineral Use Compiled'!$B15,Corr_ElemFlows_Minerals_to_EPA!$B$5:$B$80,0))</f>
        <v>kg-Be</v>
      </c>
      <c r="I15" s="118">
        <f t="shared" si="2"/>
        <v>240000</v>
      </c>
      <c r="J15" s="118">
        <f t="shared" si="3"/>
        <v>62000</v>
      </c>
      <c r="K15" s="198" t="str">
        <f>INDEX(Corr_ElemFlows_Minerals_to_EPA!L$5:L$80,MATCH('Mineral Use Compiled'!$B15,Corr_ElemFlows_Minerals_to_EPA!$B$5:$B$80,0))</f>
        <v>kg</v>
      </c>
      <c r="L15" s="198" t="str">
        <f>INDEX(Corr_ElemFlows_Minerals_to_EPA!F$5:F$80,MATCH('Mineral Use Compiled'!$B15,Corr_ElemFlows_Minerals_to_EPA!$B$5:$B$80,0))</f>
        <v>Beryllium</v>
      </c>
      <c r="M15" s="198">
        <f>INDEX(Corr_ElemFlows_Minerals_to_EPA!G$5:G$80,MATCH('Mineral Use Compiled'!$B15,Corr_ElemFlows_Minerals_to_EPA!$B$5:$B$80,0))</f>
        <v>7440417</v>
      </c>
      <c r="N15" s="198" t="str">
        <f>INDEX(Corr_ElemFlows_Minerals_to_EPA!H$5:H$80,MATCH('Mineral Use Compiled'!$B15,Corr_ElemFlows_Minerals_to_EPA!$B$5:$B$80,0))</f>
        <v>resource</v>
      </c>
      <c r="O15" s="198" t="str">
        <f>INDEX(Corr_ElemFlows_Minerals_to_EPA!I$5:I$80,MATCH('Mineral Use Compiled'!$B15,Corr_ElemFlows_Minerals_to_EPA!$B$5:$B$80,0))</f>
        <v>in ground</v>
      </c>
      <c r="P15" s="198" t="str">
        <f>INDEX(Corr_ElemFlows_Minerals_to_EPA!J$5:J$80,MATCH('Mineral Use Compiled'!$B15,Corr_ElemFlows_Minerals_to_EPA!$B$5:$B$80,0))</f>
        <v>b4da1495-2556-46e0-a4d4-a8c9cc75014e</v>
      </c>
      <c r="Q15" s="199" t="str">
        <f>INDEX(Corr_Activity_Minerals_to_EPA!$D$6:$D$81,MATCH('Mineral Use Compiled'!$B15,Corr_Activity_Minerals_to_EPA!$B$6:$B$81,0))</f>
        <v>Iron, gold, silver, and other metal ore mining</v>
      </c>
      <c r="R15" s="199" t="str">
        <f>INDEX(Corr_Activity_Minerals_to_EPA!$C$6:$C$81,MATCH('Mineral Use Compiled'!$B15,Corr_Activity_Minerals_to_EPA!$B$6:$B$81,0))</f>
        <v>2122A0</v>
      </c>
      <c r="S15" s="199" t="str">
        <f>INDEX(Corr_Activity_Minerals_to_EPA!$E$6:$E$81,MATCH('Mineral Use Compiled'!$B15,Corr_Activity_Minerals_to_EPA!$B$6:$B$81,0))</f>
        <v>Mining</v>
      </c>
      <c r="T15" s="200">
        <f t="shared" si="4"/>
        <v>0.79470198675496684</v>
      </c>
    </row>
    <row r="16" spans="1:20" s="94" customFormat="1" x14ac:dyDescent="0.2">
      <c r="B16" s="194" t="s">
        <v>1167</v>
      </c>
      <c r="C16" s="195">
        <v>2014</v>
      </c>
      <c r="D16" s="118">
        <v>120</v>
      </c>
      <c r="E16" s="118">
        <v>11400</v>
      </c>
      <c r="F16" s="196" t="s">
        <v>1078</v>
      </c>
      <c r="G16" s="197">
        <f>INDEX(Corr_ElemFlows_Minerals_to_EPA!D$5:D$80,MATCH('Mineral Use Compiled'!$B16,Corr_ElemFlows_Minerals_to_EPA!$B$5:$B$80,0))</f>
        <v>1000</v>
      </c>
      <c r="H16" s="197" t="str">
        <f>INDEX(Corr_ElemFlows_Minerals_to_EPA!E$5:E$80,MATCH('Mineral Use Compiled'!$B16,Corr_ElemFlows_Minerals_to_EPA!$B$5:$B$80,0))</f>
        <v>kg-Co</v>
      </c>
      <c r="I16" s="118">
        <f t="shared" si="2"/>
        <v>120000</v>
      </c>
      <c r="J16" s="118">
        <f t="shared" si="3"/>
        <v>11400000</v>
      </c>
      <c r="K16" s="198" t="str">
        <f>INDEX(Corr_ElemFlows_Minerals_to_EPA!L$5:L$80,MATCH('Mineral Use Compiled'!$B16,Corr_ElemFlows_Minerals_to_EPA!$B$5:$B$80,0))</f>
        <v>kg</v>
      </c>
      <c r="L16" s="198" t="str">
        <f>INDEX(Corr_ElemFlows_Minerals_to_EPA!F$5:F$80,MATCH('Mineral Use Compiled'!$B16,Corr_ElemFlows_Minerals_to_EPA!$B$5:$B$80,0))</f>
        <v>Cobalt</v>
      </c>
      <c r="M16" s="198">
        <f>INDEX(Corr_ElemFlows_Minerals_to_EPA!G$5:G$80,MATCH('Mineral Use Compiled'!$B16,Corr_ElemFlows_Minerals_to_EPA!$B$5:$B$80,0))</f>
        <v>7440484</v>
      </c>
      <c r="N16" s="198" t="str">
        <f>INDEX(Corr_ElemFlows_Minerals_to_EPA!H$5:H$80,MATCH('Mineral Use Compiled'!$B16,Corr_ElemFlows_Minerals_to_EPA!$B$5:$B$80,0))</f>
        <v>resource</v>
      </c>
      <c r="O16" s="198" t="str">
        <f>INDEX(Corr_ElemFlows_Minerals_to_EPA!I$5:I$80,MATCH('Mineral Use Compiled'!$B16,Corr_ElemFlows_Minerals_to_EPA!$B$5:$B$80,0))</f>
        <v>in ground</v>
      </c>
      <c r="P16" s="198" t="str">
        <f>INDEX(Corr_ElemFlows_Minerals_to_EPA!J$5:J$80,MATCH('Mineral Use Compiled'!$B16,Corr_ElemFlows_Minerals_to_EPA!$B$5:$B$80,0))</f>
        <v>0bd9a952-58ff-42d9-9e02-2d76dff6d120</v>
      </c>
      <c r="Q16" s="199" t="str">
        <f>INDEX(Corr_Activity_Minerals_to_EPA!$D$6:$D$81,MATCH('Mineral Use Compiled'!$B16,Corr_Activity_Minerals_to_EPA!$B$6:$B$81,0))</f>
        <v>Iron, gold, silver, and other metal ore mining</v>
      </c>
      <c r="R16" s="199" t="str">
        <f>INDEX(Corr_Activity_Minerals_to_EPA!$C$6:$C$81,MATCH('Mineral Use Compiled'!$B16,Corr_Activity_Minerals_to_EPA!$B$6:$B$81,0))</f>
        <v>2122A0</v>
      </c>
      <c r="S16" s="199" t="str">
        <f>INDEX(Corr_Activity_Minerals_to_EPA!$E$6:$E$81,MATCH('Mineral Use Compiled'!$B16,Corr_Activity_Minerals_to_EPA!$B$6:$B$81,0))</f>
        <v>Mining</v>
      </c>
      <c r="T16" s="200">
        <f t="shared" si="4"/>
        <v>1.0416666666666666E-2</v>
      </c>
    </row>
    <row r="17" spans="2:20" s="94" customFormat="1" x14ac:dyDescent="0.2">
      <c r="B17" s="194" t="s">
        <v>1083</v>
      </c>
      <c r="C17" s="195">
        <v>2014</v>
      </c>
      <c r="D17" s="118">
        <v>211</v>
      </c>
      <c r="E17" s="118">
        <v>0</v>
      </c>
      <c r="F17" s="196" t="s">
        <v>1084</v>
      </c>
      <c r="G17" s="197">
        <f>INDEX(Corr_ElemFlows_Minerals_to_EPA!D$5:D$80,MATCH('Mineral Use Compiled'!$B17,Corr_ElemFlows_Minerals_to_EPA!$B$5:$B$80,0))</f>
        <v>1000</v>
      </c>
      <c r="H17" s="197" t="str">
        <f>INDEX(Corr_ElemFlows_Minerals_to_EPA!E$5:E$80,MATCH('Mineral Use Compiled'!$B17,Corr_ElemFlows_Minerals_to_EPA!$B$5:$B$80,0))</f>
        <v>kg-Au</v>
      </c>
      <c r="I17" s="118">
        <f t="shared" si="2"/>
        <v>211000</v>
      </c>
      <c r="J17" s="118">
        <f t="shared" si="3"/>
        <v>0</v>
      </c>
      <c r="K17" s="198" t="str">
        <f>INDEX(Corr_ElemFlows_Minerals_to_EPA!L$5:L$80,MATCH('Mineral Use Compiled'!$B17,Corr_ElemFlows_Minerals_to_EPA!$B$5:$B$80,0))</f>
        <v>kg</v>
      </c>
      <c r="L17" s="198" t="str">
        <f>INDEX(Corr_ElemFlows_Minerals_to_EPA!F$5:F$80,MATCH('Mineral Use Compiled'!$B17,Corr_ElemFlows_Minerals_to_EPA!$B$5:$B$80,0))</f>
        <v>Gold</v>
      </c>
      <c r="M17" s="198">
        <f>INDEX(Corr_ElemFlows_Minerals_to_EPA!G$5:G$80,MATCH('Mineral Use Compiled'!$B17,Corr_ElemFlows_Minerals_to_EPA!$B$5:$B$80,0))</f>
        <v>7440575</v>
      </c>
      <c r="N17" s="198" t="str">
        <f>INDEX(Corr_ElemFlows_Minerals_to_EPA!H$5:H$80,MATCH('Mineral Use Compiled'!$B17,Corr_ElemFlows_Minerals_to_EPA!$B$5:$B$80,0))</f>
        <v>resource</v>
      </c>
      <c r="O17" s="198" t="str">
        <f>INDEX(Corr_ElemFlows_Minerals_to_EPA!I$5:I$80,MATCH('Mineral Use Compiled'!$B17,Corr_ElemFlows_Minerals_to_EPA!$B$5:$B$80,0))</f>
        <v>in ground</v>
      </c>
      <c r="P17" s="198" t="str">
        <f>INDEX(Corr_ElemFlows_Minerals_to_EPA!J$5:J$80,MATCH('Mineral Use Compiled'!$B17,Corr_ElemFlows_Minerals_to_EPA!$B$5:$B$80,0))</f>
        <v>fe0acd60-3ddc-11dd-a2bf-0050c2490048</v>
      </c>
      <c r="Q17" s="199" t="str">
        <f>INDEX(Corr_Activity_Minerals_to_EPA!$D$6:$D$81,MATCH('Mineral Use Compiled'!$B17,Corr_Activity_Minerals_to_EPA!$B$6:$B$81,0))</f>
        <v>Iron, gold, silver, and other metal ore mining</v>
      </c>
      <c r="R17" s="199" t="str">
        <f>INDEX(Corr_Activity_Minerals_to_EPA!$C$6:$C$81,MATCH('Mineral Use Compiled'!$B17,Corr_Activity_Minerals_to_EPA!$B$6:$B$81,0))</f>
        <v>2122A0</v>
      </c>
      <c r="S17" s="199" t="str">
        <f>INDEX(Corr_Activity_Minerals_to_EPA!$E$6:$E$81,MATCH('Mineral Use Compiled'!$B17,Corr_Activity_Minerals_to_EPA!$B$6:$B$81,0))</f>
        <v>Mining</v>
      </c>
      <c r="T17" s="200">
        <f t="shared" si="4"/>
        <v>1</v>
      </c>
    </row>
    <row r="18" spans="2:20" s="94" customFormat="1" x14ac:dyDescent="0.2">
      <c r="B18" s="201" t="s">
        <v>1311</v>
      </c>
      <c r="C18" s="195">
        <v>2014</v>
      </c>
      <c r="D18" s="118">
        <v>55.9</v>
      </c>
      <c r="E18" s="118">
        <v>0</v>
      </c>
      <c r="F18" s="196" t="s">
        <v>1086</v>
      </c>
      <c r="G18" s="197">
        <f>INDEX(Corr_ElemFlows_Minerals_to_EPA!D$5:D$80,MATCH('Mineral Use Compiled'!$B18,Corr_ElemFlows_Minerals_to_EPA!$B$5:$B$80,0))</f>
        <v>304347826.08695656</v>
      </c>
      <c r="H18" s="197" t="str">
        <f>INDEX(Corr_ElemFlows_Minerals_to_EPA!E$5:E$80,MATCH('Mineral Use Compiled'!$B18,Corr_ElemFlows_Minerals_to_EPA!$B$5:$B$80,0))</f>
        <v>kg-Fe</v>
      </c>
      <c r="I18" s="118">
        <f t="shared" ref="I18:I19" si="5">D18*$G18</f>
        <v>17013043478.260872</v>
      </c>
      <c r="J18" s="118">
        <f t="shared" ref="J18:J19" si="6">E18*$G18</f>
        <v>0</v>
      </c>
      <c r="K18" s="198" t="str">
        <f>INDEX(Corr_ElemFlows_Minerals_to_EPA!L$5:L$80,MATCH('Mineral Use Compiled'!$B18,Corr_ElemFlows_Minerals_to_EPA!$B$5:$B$80,0))</f>
        <v>kg</v>
      </c>
      <c r="L18" s="198" t="str">
        <f>INDEX(Corr_ElemFlows_Minerals_to_EPA!F$5:F$80,MATCH('Mineral Use Compiled'!$B18,Corr_ElemFlows_Minerals_to_EPA!$B$5:$B$80,0))</f>
        <v>Iron</v>
      </c>
      <c r="M18" s="198">
        <f>INDEX(Corr_ElemFlows_Minerals_to_EPA!G$5:G$80,MATCH('Mineral Use Compiled'!$B18,Corr_ElemFlows_Minerals_to_EPA!$B$5:$B$80,0))</f>
        <v>7439896</v>
      </c>
      <c r="N18" s="198" t="str">
        <f>INDEX(Corr_ElemFlows_Minerals_to_EPA!H$5:H$80,MATCH('Mineral Use Compiled'!$B18,Corr_ElemFlows_Minerals_to_EPA!$B$5:$B$80,0))</f>
        <v>resource</v>
      </c>
      <c r="O18" s="198" t="str">
        <f>INDEX(Corr_ElemFlows_Minerals_to_EPA!I$5:I$80,MATCH('Mineral Use Compiled'!$B18,Corr_ElemFlows_Minerals_to_EPA!$B$5:$B$80,0))</f>
        <v>in ground</v>
      </c>
      <c r="P18" s="198" t="str">
        <f>INDEX(Corr_ElemFlows_Minerals_to_EPA!J$5:J$80,MATCH('Mineral Use Compiled'!$B18,Corr_ElemFlows_Minerals_to_EPA!$B$5:$B$80,0))</f>
        <v>08a91e70-3ddc-11dd-959a-0050c2490048</v>
      </c>
      <c r="Q18" s="199" t="str">
        <f>INDEX(Corr_Activity_Minerals_to_EPA!$D$6:$D$81,MATCH('Mineral Use Compiled'!$B18,Corr_Activity_Minerals_to_EPA!$B$6:$B$81,0))</f>
        <v>Iron, gold, silver, and other metal ore mining</v>
      </c>
      <c r="R18" s="199" t="str">
        <f>INDEX(Corr_Activity_Minerals_to_EPA!$C$6:$C$81,MATCH('Mineral Use Compiled'!$B18,Corr_Activity_Minerals_to_EPA!$B$6:$B$81,0))</f>
        <v>2122A0</v>
      </c>
      <c r="S18" s="199" t="str">
        <f>INDEX(Corr_Activity_Minerals_to_EPA!$E$6:$E$81,MATCH('Mineral Use Compiled'!$B18,Corr_Activity_Minerals_to_EPA!$B$6:$B$81,0))</f>
        <v>Mining</v>
      </c>
      <c r="T18" s="200">
        <f t="shared" si="4"/>
        <v>1</v>
      </c>
    </row>
    <row r="19" spans="2:20" s="94" customFormat="1" x14ac:dyDescent="0.2">
      <c r="B19" s="194" t="s">
        <v>1092</v>
      </c>
      <c r="C19" s="195">
        <v>2014</v>
      </c>
      <c r="D19" s="118">
        <v>288</v>
      </c>
      <c r="E19" s="118">
        <v>258</v>
      </c>
      <c r="F19" s="196" t="s">
        <v>1093</v>
      </c>
      <c r="G19" s="197">
        <f>INDEX(Corr_ElemFlows_Minerals_to_EPA!D$5:D$80,MATCH('Mineral Use Compiled'!$B19,Corr_ElemFlows_Minerals_to_EPA!$B$5:$B$80,0))</f>
        <v>1000000</v>
      </c>
      <c r="H19" s="197" t="str">
        <f>INDEX(Corr_ElemFlows_Minerals_to_EPA!E$5:E$80,MATCH('Mineral Use Compiled'!$B19,Corr_ElemFlows_Minerals_to_EPA!$B$5:$B$80,0))</f>
        <v>kg-Mg</v>
      </c>
      <c r="I19" s="118">
        <f t="shared" si="5"/>
        <v>288000000</v>
      </c>
      <c r="J19" s="118">
        <f t="shared" si="6"/>
        <v>258000000</v>
      </c>
      <c r="K19" s="198" t="str">
        <f>INDEX(Corr_ElemFlows_Minerals_to_EPA!L$5:L$80,MATCH('Mineral Use Compiled'!$B19,Corr_ElemFlows_Minerals_to_EPA!$B$5:$B$80,0))</f>
        <v>kg</v>
      </c>
      <c r="L19" s="198" t="str">
        <f>INDEX(Corr_ElemFlows_Minerals_to_EPA!F$5:F$80,MATCH('Mineral Use Compiled'!$B19,Corr_ElemFlows_Minerals_to_EPA!$B$5:$B$80,0))</f>
        <v>Magnesium</v>
      </c>
      <c r="M19" s="198">
        <f>INDEX(Corr_ElemFlows_Minerals_to_EPA!G$5:G$80,MATCH('Mineral Use Compiled'!$B19,Corr_ElemFlows_Minerals_to_EPA!$B$5:$B$80,0))</f>
        <v>7439954</v>
      </c>
      <c r="N19" s="198" t="str">
        <f>INDEX(Corr_ElemFlows_Minerals_to_EPA!H$5:H$80,MATCH('Mineral Use Compiled'!$B19,Corr_ElemFlows_Minerals_to_EPA!$B$5:$B$80,0))</f>
        <v>resource</v>
      </c>
      <c r="O19" s="198" t="str">
        <f>INDEX(Corr_ElemFlows_Minerals_to_EPA!I$5:I$80,MATCH('Mineral Use Compiled'!$B19,Corr_ElemFlows_Minerals_to_EPA!$B$5:$B$80,0))</f>
        <v>in ground</v>
      </c>
      <c r="P19" s="198" t="str">
        <f>INDEX(Corr_ElemFlows_Minerals_to_EPA!J$5:J$80,MATCH('Mineral Use Compiled'!$B19,Corr_ElemFlows_Minerals_to_EPA!$B$5:$B$80,0))</f>
        <v>fe0acd60-3ddc-11dd-aac3-0050c2490048</v>
      </c>
      <c r="Q19" s="199" t="str">
        <f>INDEX(Corr_Activity_Minerals_to_EPA!$D$6:$D$81,MATCH('Mineral Use Compiled'!$B19,Corr_Activity_Minerals_to_EPA!$B$6:$B$81,0))</f>
        <v>Iron, gold, silver, and other metal ore mining</v>
      </c>
      <c r="R19" s="199" t="str">
        <f>INDEX(Corr_Activity_Minerals_to_EPA!$C$6:$C$81,MATCH('Mineral Use Compiled'!$B19,Corr_Activity_Minerals_to_EPA!$B$6:$B$81,0))</f>
        <v>2122A0</v>
      </c>
      <c r="S19" s="199" t="str">
        <f>INDEX(Corr_Activity_Minerals_to_EPA!$E$6:$E$81,MATCH('Mineral Use Compiled'!$B19,Corr_Activity_Minerals_to_EPA!$B$6:$B$81,0))</f>
        <v>Mining</v>
      </c>
      <c r="T19" s="200">
        <f t="shared" si="4"/>
        <v>0.52747252747252749</v>
      </c>
    </row>
    <row r="20" spans="2:20" s="94" customFormat="1" x14ac:dyDescent="0.2">
      <c r="B20" s="194" t="s">
        <v>1095</v>
      </c>
      <c r="C20" s="195">
        <v>2014</v>
      </c>
      <c r="D20" s="118">
        <v>6820</v>
      </c>
      <c r="E20" s="118">
        <v>25300</v>
      </c>
      <c r="F20" s="196" t="s">
        <v>1096</v>
      </c>
      <c r="G20" s="197">
        <f>INDEX(Corr_ElemFlows_Minerals_to_EPA!D$5:D$80,MATCH('Mineral Use Compiled'!$B20,Corr_ElemFlows_Minerals_to_EPA!$B$5:$B$80,0))</f>
        <v>1000</v>
      </c>
      <c r="H20" s="197" t="str">
        <f>INDEX(Corr_ElemFlows_Minerals_to_EPA!E$5:E$80,MATCH('Mineral Use Compiled'!$B20,Corr_ElemFlows_Minerals_to_EPA!$B$5:$B$80,0))</f>
        <v>kg-Mo</v>
      </c>
      <c r="I20" s="118">
        <f t="shared" ref="I20:I53" si="7">D20*$G20</f>
        <v>6820000</v>
      </c>
      <c r="J20" s="118">
        <f t="shared" ref="J20:J53" si="8">E20*$G20</f>
        <v>25300000</v>
      </c>
      <c r="K20" s="198" t="str">
        <f>INDEX(Corr_ElemFlows_Minerals_to_EPA!L$5:L$80,MATCH('Mineral Use Compiled'!$B20,Corr_ElemFlows_Minerals_to_EPA!$B$5:$B$80,0))</f>
        <v>kg</v>
      </c>
      <c r="L20" s="198" t="str">
        <f>INDEX(Corr_ElemFlows_Minerals_to_EPA!F$5:F$80,MATCH('Mineral Use Compiled'!$B20,Corr_ElemFlows_Minerals_to_EPA!$B$5:$B$80,0))</f>
        <v>Molybdenum</v>
      </c>
      <c r="M20" s="198">
        <f>INDEX(Corr_ElemFlows_Minerals_to_EPA!G$5:G$80,MATCH('Mineral Use Compiled'!$B20,Corr_ElemFlows_Minerals_to_EPA!$B$5:$B$80,0))</f>
        <v>7439987</v>
      </c>
      <c r="N20" s="198" t="str">
        <f>INDEX(Corr_ElemFlows_Minerals_to_EPA!H$5:H$80,MATCH('Mineral Use Compiled'!$B20,Corr_ElemFlows_Minerals_to_EPA!$B$5:$B$80,0))</f>
        <v>resource</v>
      </c>
      <c r="O20" s="198" t="str">
        <f>INDEX(Corr_ElemFlows_Minerals_to_EPA!I$5:I$80,MATCH('Mineral Use Compiled'!$B20,Corr_ElemFlows_Minerals_to_EPA!$B$5:$B$80,0))</f>
        <v>in ground</v>
      </c>
      <c r="P20" s="198" t="str">
        <f>INDEX(Corr_ElemFlows_Minerals_to_EPA!J$5:J$80,MATCH('Mineral Use Compiled'!$B20,Corr_ElemFlows_Minerals_to_EPA!$B$5:$B$80,0))</f>
        <v>fe0acd60-3ddc-11dd-a2be-0050c2490048</v>
      </c>
      <c r="Q20" s="199" t="str">
        <f>INDEX(Corr_Activity_Minerals_to_EPA!$D$6:$D$81,MATCH('Mineral Use Compiled'!$B20,Corr_Activity_Minerals_to_EPA!$B$6:$B$81,0))</f>
        <v>Iron, gold, silver, and other metal ore mining</v>
      </c>
      <c r="R20" s="199" t="str">
        <f>INDEX(Corr_Activity_Minerals_to_EPA!$C$6:$C$81,MATCH('Mineral Use Compiled'!$B20,Corr_Activity_Minerals_to_EPA!$B$6:$B$81,0))</f>
        <v>2122A0</v>
      </c>
      <c r="S20" s="199" t="str">
        <f>INDEX(Corr_Activity_Minerals_to_EPA!$E$6:$E$81,MATCH('Mineral Use Compiled'!$B20,Corr_Activity_Minerals_to_EPA!$B$6:$B$81,0))</f>
        <v>Mining</v>
      </c>
      <c r="T20" s="200">
        <f t="shared" si="4"/>
        <v>0.21232876712328766</v>
      </c>
    </row>
    <row r="21" spans="2:20" s="94" customFormat="1" x14ac:dyDescent="0.2">
      <c r="B21" s="194" t="s">
        <v>1103</v>
      </c>
      <c r="C21" s="195">
        <v>2014</v>
      </c>
      <c r="D21" s="118">
        <v>12200</v>
      </c>
      <c r="E21" s="118">
        <v>92400</v>
      </c>
      <c r="F21" s="196" t="s">
        <v>2</v>
      </c>
      <c r="G21" s="197">
        <f>INDEX(Corr_ElemFlows_Minerals_to_EPA!D$5:D$80,MATCH('Mineral Use Compiled'!$B21,Corr_ElemFlows_Minerals_to_EPA!$B$5:$B$80,0))</f>
        <v>1</v>
      </c>
      <c r="H21" s="197" t="str">
        <f>INDEX(Corr_ElemFlows_Minerals_to_EPA!E$5:E$80,MATCH('Mineral Use Compiled'!$B21,Corr_ElemFlows_Minerals_to_EPA!$B$5:$B$80,0))</f>
        <v>kg</v>
      </c>
      <c r="I21" s="118">
        <f t="shared" si="7"/>
        <v>12200</v>
      </c>
      <c r="J21" s="118">
        <f t="shared" si="8"/>
        <v>92400</v>
      </c>
      <c r="K21" s="198" t="str">
        <f>INDEX(Corr_ElemFlows_Minerals_to_EPA!L$5:L$80,MATCH('Mineral Use Compiled'!$B21,Corr_ElemFlows_Minerals_to_EPA!$B$5:$B$80,0))</f>
        <v>kg</v>
      </c>
      <c r="L21" s="198" t="str">
        <f>INDEX(Corr_ElemFlows_Minerals_to_EPA!F$5:F$80,MATCH('Mineral Use Compiled'!$B21,Corr_ElemFlows_Minerals_to_EPA!$B$5:$B$80,0))</f>
        <v>Palladium</v>
      </c>
      <c r="M21" s="198">
        <f>INDEX(Corr_ElemFlows_Minerals_to_EPA!G$5:G$80,MATCH('Mineral Use Compiled'!$B21,Corr_ElemFlows_Minerals_to_EPA!$B$5:$B$80,0))</f>
        <v>7440053</v>
      </c>
      <c r="N21" s="198" t="str">
        <f>INDEX(Corr_ElemFlows_Minerals_to_EPA!H$5:H$80,MATCH('Mineral Use Compiled'!$B21,Corr_ElemFlows_Minerals_to_EPA!$B$5:$B$80,0))</f>
        <v>resource</v>
      </c>
      <c r="O21" s="198" t="str">
        <f>INDEX(Corr_ElemFlows_Minerals_to_EPA!I$5:I$80,MATCH('Mineral Use Compiled'!$B21,Corr_ElemFlows_Minerals_to_EPA!$B$5:$B$80,0))</f>
        <v>in ground</v>
      </c>
      <c r="P21" s="198" t="str">
        <f>INDEX(Corr_ElemFlows_Minerals_to_EPA!J$5:J$80,MATCH('Mineral Use Compiled'!$B21,Corr_ElemFlows_Minerals_to_EPA!$B$5:$B$80,0))</f>
        <v>e2fb2bc2-6555-11dd-ad8b-0800200c9a66</v>
      </c>
      <c r="Q21" s="199" t="str">
        <f>INDEX(Corr_Activity_Minerals_to_EPA!$D$6:$D$81,MATCH('Mineral Use Compiled'!$B21,Corr_Activity_Minerals_to_EPA!$B$6:$B$81,0))</f>
        <v>Iron, gold, silver, and other metal ore mining</v>
      </c>
      <c r="R21" s="199" t="str">
        <f>INDEX(Corr_Activity_Minerals_to_EPA!$C$6:$C$81,MATCH('Mineral Use Compiled'!$B21,Corr_Activity_Minerals_to_EPA!$B$6:$B$81,0))</f>
        <v>2122A0</v>
      </c>
      <c r="S21" s="199" t="str">
        <f>INDEX(Corr_Activity_Minerals_to_EPA!$E$6:$E$81,MATCH('Mineral Use Compiled'!$B21,Corr_Activity_Minerals_to_EPA!$B$6:$B$81,0))</f>
        <v>Mining</v>
      </c>
      <c r="T21" s="200">
        <f t="shared" si="4"/>
        <v>0.11663479923518165</v>
      </c>
    </row>
    <row r="22" spans="2:20" s="94" customFormat="1" x14ac:dyDescent="0.2">
      <c r="B22" s="194" t="s">
        <v>1102</v>
      </c>
      <c r="C22" s="195">
        <v>2014</v>
      </c>
      <c r="D22" s="118">
        <v>3650</v>
      </c>
      <c r="E22" s="118">
        <v>141000</v>
      </c>
      <c r="F22" s="196" t="s">
        <v>2</v>
      </c>
      <c r="G22" s="197">
        <f>INDEX(Corr_ElemFlows_Minerals_to_EPA!D$5:D$80,MATCH('Mineral Use Compiled'!$B22,Corr_ElemFlows_Minerals_to_EPA!$B$5:$B$80,0))</f>
        <v>1</v>
      </c>
      <c r="H22" s="197" t="str">
        <f>INDEX(Corr_ElemFlows_Minerals_to_EPA!E$5:E$80,MATCH('Mineral Use Compiled'!$B22,Corr_ElemFlows_Minerals_to_EPA!$B$5:$B$80,0))</f>
        <v>kg</v>
      </c>
      <c r="I22" s="118">
        <f t="shared" si="7"/>
        <v>3650</v>
      </c>
      <c r="J22" s="118">
        <f t="shared" si="8"/>
        <v>141000</v>
      </c>
      <c r="K22" s="198" t="str">
        <f>INDEX(Corr_ElemFlows_Minerals_to_EPA!L$5:L$80,MATCH('Mineral Use Compiled'!$B22,Corr_ElemFlows_Minerals_to_EPA!$B$5:$B$80,0))</f>
        <v>kg</v>
      </c>
      <c r="L22" s="198" t="str">
        <f>INDEX(Corr_ElemFlows_Minerals_to_EPA!F$5:F$80,MATCH('Mineral Use Compiled'!$B22,Corr_ElemFlows_Minerals_to_EPA!$B$5:$B$80,0))</f>
        <v>Platinum</v>
      </c>
      <c r="M22" s="198">
        <f>INDEX(Corr_ElemFlows_Minerals_to_EPA!G$5:G$80,MATCH('Mineral Use Compiled'!$B22,Corr_ElemFlows_Minerals_to_EPA!$B$5:$B$80,0))</f>
        <v>7440064</v>
      </c>
      <c r="N22" s="198" t="str">
        <f>INDEX(Corr_ElemFlows_Minerals_to_EPA!H$5:H$80,MATCH('Mineral Use Compiled'!$B22,Corr_ElemFlows_Minerals_to_EPA!$B$5:$B$80,0))</f>
        <v>resource</v>
      </c>
      <c r="O22" s="198" t="str">
        <f>INDEX(Corr_ElemFlows_Minerals_to_EPA!I$5:I$80,MATCH('Mineral Use Compiled'!$B22,Corr_ElemFlows_Minerals_to_EPA!$B$5:$B$80,0))</f>
        <v>in ground</v>
      </c>
      <c r="P22" s="198" t="str">
        <f>INDEX(Corr_ElemFlows_Minerals_to_EPA!J$5:J$80,MATCH('Mineral Use Compiled'!$B22,Corr_ElemFlows_Minerals_to_EPA!$B$5:$B$80,0))</f>
        <v>041fab30-6556-11dd-ad8b-0800200c9a66</v>
      </c>
      <c r="Q22" s="199" t="str">
        <f>INDEX(Corr_Activity_Minerals_to_EPA!$D$6:$D$81,MATCH('Mineral Use Compiled'!$B22,Corr_Activity_Minerals_to_EPA!$B$6:$B$81,0))</f>
        <v>Iron, gold, silver, and other metal ore mining</v>
      </c>
      <c r="R22" s="199" t="str">
        <f>INDEX(Corr_Activity_Minerals_to_EPA!$C$6:$C$81,MATCH('Mineral Use Compiled'!$B22,Corr_Activity_Minerals_to_EPA!$B$6:$B$81,0))</f>
        <v>2122A0</v>
      </c>
      <c r="S22" s="199" t="str">
        <f>INDEX(Corr_Activity_Minerals_to_EPA!$E$6:$E$81,MATCH('Mineral Use Compiled'!$B22,Corr_Activity_Minerals_to_EPA!$B$6:$B$81,0))</f>
        <v>Mining</v>
      </c>
      <c r="T22" s="200">
        <f t="shared" si="4"/>
        <v>2.523332181126858E-2</v>
      </c>
    </row>
    <row r="23" spans="2:20" s="94" customFormat="1" x14ac:dyDescent="0.2">
      <c r="B23" s="194" t="s">
        <v>1107</v>
      </c>
      <c r="C23" s="195">
        <v>2014</v>
      </c>
      <c r="D23" s="118">
        <v>5400</v>
      </c>
      <c r="E23" s="118">
        <v>0</v>
      </c>
      <c r="F23" s="196" t="s">
        <v>1191</v>
      </c>
      <c r="G23" s="197">
        <f>INDEX(Corr_ElemFlows_Minerals_to_EPA!D$5:D$80,MATCH('Mineral Use Compiled'!$B23,Corr_ElemFlows_Minerals_to_EPA!$B$5:$B$80,0))</f>
        <v>814.08455286820185</v>
      </c>
      <c r="H23" s="197" t="str">
        <f>INDEX(Corr_ElemFlows_Minerals_to_EPA!E$5:E$80,MATCH('Mineral Use Compiled'!$B23,Corr_ElemFlows_Minerals_to_EPA!$B$5:$B$80,0))</f>
        <v>kg-Ce</v>
      </c>
      <c r="I23" s="118">
        <f t="shared" si="7"/>
        <v>4396056.5854882896</v>
      </c>
      <c r="J23" s="118">
        <f t="shared" si="8"/>
        <v>0</v>
      </c>
      <c r="K23" s="198" t="str">
        <f>INDEX(Corr_ElemFlows_Minerals_to_EPA!L$5:L$80,MATCH('Mineral Use Compiled'!$B23,Corr_ElemFlows_Minerals_to_EPA!$B$5:$B$80,0))</f>
        <v>kg</v>
      </c>
      <c r="L23" s="198" t="str">
        <f>INDEX(Corr_ElemFlows_Minerals_to_EPA!F$5:F$80,MATCH('Mineral Use Compiled'!$B23,Corr_ElemFlows_Minerals_to_EPA!$B$5:$B$80,0))</f>
        <v>Cerium</v>
      </c>
      <c r="M23" s="198">
        <f>INDEX(Corr_ElemFlows_Minerals_to_EPA!G$5:G$80,MATCH('Mineral Use Compiled'!$B23,Corr_ElemFlows_Minerals_to_EPA!$B$5:$B$80,0))</f>
        <v>7440451</v>
      </c>
      <c r="N23" s="198" t="str">
        <f>INDEX(Corr_ElemFlows_Minerals_to_EPA!H$5:H$80,MATCH('Mineral Use Compiled'!$B23,Corr_ElemFlows_Minerals_to_EPA!$B$5:$B$80,0))</f>
        <v>resource</v>
      </c>
      <c r="O23" s="198" t="str">
        <f>INDEX(Corr_ElemFlows_Minerals_to_EPA!I$5:I$80,MATCH('Mineral Use Compiled'!$B23,Corr_ElemFlows_Minerals_to_EPA!$B$5:$B$80,0))</f>
        <v>in ground</v>
      </c>
      <c r="P23" s="198" t="str">
        <f>INDEX(Corr_ElemFlows_Minerals_to_EPA!J$5:J$80,MATCH('Mineral Use Compiled'!$B23,Corr_ElemFlows_Minerals_to_EPA!$B$5:$B$80,0))</f>
        <v>bdb1d022-b426-48ac-853f-5ae6e5786873</v>
      </c>
      <c r="Q23" s="199" t="str">
        <f>INDEX(Corr_Activity_Minerals_to_EPA!$D$6:$D$81,MATCH('Mineral Use Compiled'!$B23,Corr_Activity_Minerals_to_EPA!$B$6:$B$81,0))</f>
        <v>Iron, gold, silver, and other metal ore mining</v>
      </c>
      <c r="R23" s="199" t="str">
        <f>INDEX(Corr_Activity_Minerals_to_EPA!$C$6:$C$81,MATCH('Mineral Use Compiled'!$B23,Corr_Activity_Minerals_to_EPA!$B$6:$B$81,0))</f>
        <v>2122A0</v>
      </c>
      <c r="S23" s="199" t="str">
        <f>INDEX(Corr_Activity_Minerals_to_EPA!$E$6:$E$81,MATCH('Mineral Use Compiled'!$B23,Corr_Activity_Minerals_to_EPA!$B$6:$B$81,0))</f>
        <v>Mining</v>
      </c>
      <c r="T23" s="200">
        <f t="shared" si="4"/>
        <v>1</v>
      </c>
    </row>
    <row r="24" spans="2:20" s="94" customFormat="1" x14ac:dyDescent="0.2">
      <c r="B24" s="194" t="s">
        <v>1108</v>
      </c>
      <c r="C24" s="195">
        <v>2014</v>
      </c>
      <c r="D24" s="118">
        <v>8500</v>
      </c>
      <c r="E24" s="118">
        <v>24800</v>
      </c>
      <c r="F24" s="196" t="s">
        <v>1109</v>
      </c>
      <c r="G24" s="197">
        <f>INDEX(Corr_ElemFlows_Minerals_to_EPA!D$5:D$80,MATCH('Mineral Use Compiled'!$B24,Corr_ElemFlows_Minerals_to_EPA!$B$5:$B$80,0))</f>
        <v>1</v>
      </c>
      <c r="H24" s="197" t="str">
        <f>INDEX(Corr_ElemFlows_Minerals_to_EPA!E$5:E$80,MATCH('Mineral Use Compiled'!$B24,Corr_ElemFlows_Minerals_to_EPA!$B$5:$B$80,0))</f>
        <v>kg</v>
      </c>
      <c r="I24" s="118">
        <f t="shared" si="7"/>
        <v>8500</v>
      </c>
      <c r="J24" s="118">
        <f t="shared" si="8"/>
        <v>24800</v>
      </c>
      <c r="K24" s="198" t="str">
        <f>INDEX(Corr_ElemFlows_Minerals_to_EPA!L$5:L$80,MATCH('Mineral Use Compiled'!$B24,Corr_ElemFlows_Minerals_to_EPA!$B$5:$B$80,0))</f>
        <v>kg</v>
      </c>
      <c r="L24" s="198" t="str">
        <f>INDEX(Corr_ElemFlows_Minerals_to_EPA!F$5:F$80,MATCH('Mineral Use Compiled'!$B24,Corr_ElemFlows_Minerals_to_EPA!$B$5:$B$80,0))</f>
        <v>Rhenium, in crude ore</v>
      </c>
      <c r="M24" s="198">
        <f>INDEX(Corr_ElemFlows_Minerals_to_EPA!G$5:G$80,MATCH('Mineral Use Compiled'!$B24,Corr_ElemFlows_Minerals_to_EPA!$B$5:$B$80,0))</f>
        <v>7440155</v>
      </c>
      <c r="N24" s="198" t="str">
        <f>INDEX(Corr_ElemFlows_Minerals_to_EPA!H$5:H$80,MATCH('Mineral Use Compiled'!$B24,Corr_ElemFlows_Minerals_to_EPA!$B$5:$B$80,0))</f>
        <v>resource</v>
      </c>
      <c r="O24" s="198" t="str">
        <f>INDEX(Corr_ElemFlows_Minerals_to_EPA!I$5:I$80,MATCH('Mineral Use Compiled'!$B24,Corr_ElemFlows_Minerals_to_EPA!$B$5:$B$80,0))</f>
        <v>in ground</v>
      </c>
      <c r="P24" s="198" t="str">
        <f>INDEX(Corr_ElemFlows_Minerals_to_EPA!J$5:J$80,MATCH('Mineral Use Compiled'!$B24,Corr_ElemFlows_Minerals_to_EPA!$B$5:$B$80,0))</f>
        <v>a3930b4d-74da-4489-9a50-d175c25d4fe8</v>
      </c>
      <c r="Q24" s="199" t="str">
        <f>INDEX(Corr_Activity_Minerals_to_EPA!$D$6:$D$81,MATCH('Mineral Use Compiled'!$B24,Corr_Activity_Minerals_to_EPA!$B$6:$B$81,0))</f>
        <v>Iron, gold, silver, and other metal ore mining</v>
      </c>
      <c r="R24" s="199" t="str">
        <f>INDEX(Corr_Activity_Minerals_to_EPA!$C$6:$C$81,MATCH('Mineral Use Compiled'!$B24,Corr_Activity_Minerals_to_EPA!$B$6:$B$81,0))</f>
        <v>2122A0</v>
      </c>
      <c r="S24" s="199" t="str">
        <f>INDEX(Corr_Activity_Minerals_to_EPA!$E$6:$E$81,MATCH('Mineral Use Compiled'!$B24,Corr_Activity_Minerals_to_EPA!$B$6:$B$81,0))</f>
        <v>Mining</v>
      </c>
      <c r="T24" s="200">
        <f t="shared" si="4"/>
        <v>0.25525525525525528</v>
      </c>
    </row>
    <row r="25" spans="2:20" s="94" customFormat="1" x14ac:dyDescent="0.2">
      <c r="B25" s="194" t="s">
        <v>1113</v>
      </c>
      <c r="C25" s="195">
        <v>2014</v>
      </c>
      <c r="D25" s="118">
        <v>1180</v>
      </c>
      <c r="E25" s="118">
        <v>4960</v>
      </c>
      <c r="F25" s="196" t="s">
        <v>1114</v>
      </c>
      <c r="G25" s="197">
        <f>INDEX(Corr_ElemFlows_Minerals_to_EPA!D$5:D$80,MATCH('Mineral Use Compiled'!$B25,Corr_ElemFlows_Minerals_to_EPA!$B$5:$B$80,0))</f>
        <v>1000</v>
      </c>
      <c r="H25" s="197" t="str">
        <f>INDEX(Corr_ElemFlows_Minerals_to_EPA!E$5:E$80,MATCH('Mineral Use Compiled'!$B25,Corr_ElemFlows_Minerals_to_EPA!$B$5:$B$80,0))</f>
        <v>kg-Ag</v>
      </c>
      <c r="I25" s="118">
        <f t="shared" si="7"/>
        <v>1180000</v>
      </c>
      <c r="J25" s="118">
        <f t="shared" si="8"/>
        <v>4960000</v>
      </c>
      <c r="K25" s="198" t="str">
        <f>INDEX(Corr_ElemFlows_Minerals_to_EPA!L$5:L$80,MATCH('Mineral Use Compiled'!$B25,Corr_ElemFlows_Minerals_to_EPA!$B$5:$B$80,0))</f>
        <v>kg</v>
      </c>
      <c r="L25" s="198" t="str">
        <f>INDEX(Corr_ElemFlows_Minerals_to_EPA!F$5:F$80,MATCH('Mineral Use Compiled'!$B25,Corr_ElemFlows_Minerals_to_EPA!$B$5:$B$80,0))</f>
        <v>Silver</v>
      </c>
      <c r="M25" s="198">
        <f>INDEX(Corr_ElemFlows_Minerals_to_EPA!G$5:G$80,MATCH('Mineral Use Compiled'!$B25,Corr_ElemFlows_Minerals_to_EPA!$B$5:$B$80,0))</f>
        <v>7440224</v>
      </c>
      <c r="N25" s="198" t="str">
        <f>INDEX(Corr_ElemFlows_Minerals_to_EPA!H$5:H$80,MATCH('Mineral Use Compiled'!$B25,Corr_ElemFlows_Minerals_to_EPA!$B$5:$B$80,0))</f>
        <v>resource</v>
      </c>
      <c r="O25" s="198" t="str">
        <f>INDEX(Corr_ElemFlows_Minerals_to_EPA!I$5:I$80,MATCH('Mineral Use Compiled'!$B25,Corr_ElemFlows_Minerals_to_EPA!$B$5:$B$80,0))</f>
        <v>in ground</v>
      </c>
      <c r="P25" s="198" t="str">
        <f>INDEX(Corr_ElemFlows_Minerals_to_EPA!J$5:J$80,MATCH('Mineral Use Compiled'!$B25,Corr_ElemFlows_Minerals_to_EPA!$B$5:$B$80,0))</f>
        <v>172ab2d8-6556-11dd-ad8b-0800200c9a66</v>
      </c>
      <c r="Q25" s="199" t="str">
        <f>INDEX(Corr_Activity_Minerals_to_EPA!$D$6:$D$81,MATCH('Mineral Use Compiled'!$B25,Corr_Activity_Minerals_to_EPA!$B$6:$B$81,0))</f>
        <v>Iron, gold, silver, and other metal ore mining</v>
      </c>
      <c r="R25" s="199" t="str">
        <f>INDEX(Corr_Activity_Minerals_to_EPA!$C$6:$C$81,MATCH('Mineral Use Compiled'!$B25,Corr_Activity_Minerals_to_EPA!$B$6:$B$81,0))</f>
        <v>2122A0</v>
      </c>
      <c r="S25" s="199" t="str">
        <f>INDEX(Corr_Activity_Minerals_to_EPA!$E$6:$E$81,MATCH('Mineral Use Compiled'!$B25,Corr_Activity_Minerals_to_EPA!$B$6:$B$81,0))</f>
        <v>Mining</v>
      </c>
      <c r="T25" s="200">
        <f t="shared" si="4"/>
        <v>0.19218241042345277</v>
      </c>
    </row>
    <row r="26" spans="2:20" s="94" customFormat="1" x14ac:dyDescent="0.2">
      <c r="B26" s="194" t="s">
        <v>1118</v>
      </c>
      <c r="C26" s="195">
        <v>2014</v>
      </c>
      <c r="D26" s="118">
        <v>100</v>
      </c>
      <c r="E26" s="118">
        <v>1110</v>
      </c>
      <c r="F26" s="196" t="s">
        <v>1119</v>
      </c>
      <c r="G26" s="197">
        <f>INDEX(Corr_ElemFlows_Minerals_to_EPA!D$5:D$80,MATCH('Mineral Use Compiled'!$B26,Corr_ElemFlows_Minerals_to_EPA!$B$5:$B$80,0))</f>
        <v>599342.89771091007</v>
      </c>
      <c r="H26" s="197" t="str">
        <f>INDEX(Corr_ElemFlows_Minerals_to_EPA!E$5:E$80,MATCH('Mineral Use Compiled'!$B26,Corr_ElemFlows_Minerals_to_EPA!$B$5:$B$80,0))</f>
        <v>kg-Ti</v>
      </c>
      <c r="I26" s="118">
        <f t="shared" si="7"/>
        <v>59934289.771091007</v>
      </c>
      <c r="J26" s="118">
        <f t="shared" si="8"/>
        <v>665270616.45911014</v>
      </c>
      <c r="K26" s="198" t="str">
        <f>INDEX(Corr_ElemFlows_Minerals_to_EPA!L$5:L$80,MATCH('Mineral Use Compiled'!$B26,Corr_ElemFlows_Minerals_to_EPA!$B$5:$B$80,0))</f>
        <v>kg</v>
      </c>
      <c r="L26" s="198" t="str">
        <f>INDEX(Corr_ElemFlows_Minerals_to_EPA!F$5:F$80,MATCH('Mineral Use Compiled'!$B26,Corr_ElemFlows_Minerals_to_EPA!$B$5:$B$80,0))</f>
        <v>Titanium</v>
      </c>
      <c r="M26" s="198">
        <f>INDEX(Corr_ElemFlows_Minerals_to_EPA!G$5:G$80,MATCH('Mineral Use Compiled'!$B26,Corr_ElemFlows_Minerals_to_EPA!$B$5:$B$80,0))</f>
        <v>7440326</v>
      </c>
      <c r="N26" s="198" t="str">
        <f>INDEX(Corr_ElemFlows_Minerals_to_EPA!H$5:H$80,MATCH('Mineral Use Compiled'!$B26,Corr_ElemFlows_Minerals_to_EPA!$B$5:$B$80,0))</f>
        <v>resource</v>
      </c>
      <c r="O26" s="198" t="str">
        <f>INDEX(Corr_ElemFlows_Minerals_to_EPA!I$5:I$80,MATCH('Mineral Use Compiled'!$B26,Corr_ElemFlows_Minerals_to_EPA!$B$5:$B$80,0))</f>
        <v>in ground</v>
      </c>
      <c r="P26" s="198" t="str">
        <f>INDEX(Corr_ElemFlows_Minerals_to_EPA!J$5:J$80,MATCH('Mineral Use Compiled'!$B26,Corr_ElemFlows_Minerals_to_EPA!$B$5:$B$80,0))</f>
        <v>2906898f-6556-11dd-ad8b-0800200c9a66</v>
      </c>
      <c r="Q26" s="199" t="str">
        <f>INDEX(Corr_Activity_Minerals_to_EPA!$D$6:$D$81,MATCH('Mineral Use Compiled'!$B26,Corr_Activity_Minerals_to_EPA!$B$6:$B$81,0))</f>
        <v>Iron, gold, silver, and other metal ore mining</v>
      </c>
      <c r="R26" s="199" t="str">
        <f>INDEX(Corr_Activity_Minerals_to_EPA!$C$6:$C$81,MATCH('Mineral Use Compiled'!$B26,Corr_Activity_Minerals_to_EPA!$B$6:$B$81,0))</f>
        <v>2122A0</v>
      </c>
      <c r="S26" s="199" t="str">
        <f>INDEX(Corr_Activity_Minerals_to_EPA!$E$6:$E$81,MATCH('Mineral Use Compiled'!$B26,Corr_Activity_Minerals_to_EPA!$B$6:$B$81,0))</f>
        <v>Mining</v>
      </c>
      <c r="T26" s="200">
        <f t="shared" si="4"/>
        <v>8.2644628099173556E-2</v>
      </c>
    </row>
    <row r="27" spans="2:20" s="94" customFormat="1" x14ac:dyDescent="0.2">
      <c r="B27" s="194" t="s">
        <v>1148</v>
      </c>
      <c r="C27" s="195">
        <v>2014</v>
      </c>
      <c r="D27" s="118">
        <v>60000</v>
      </c>
      <c r="E27" s="118">
        <v>32800</v>
      </c>
      <c r="F27" s="196" t="s">
        <v>1149</v>
      </c>
      <c r="G27" s="197">
        <f>INDEX(Corr_ElemFlows_Minerals_to_EPA!D$5:D$80,MATCH('Mineral Use Compiled'!$B27,Corr_ElemFlows_Minerals_to_EPA!$B$5:$B$80,0))</f>
        <v>740.31753863733002</v>
      </c>
      <c r="H27" s="197" t="str">
        <f>INDEX(Corr_ElemFlows_Minerals_to_EPA!E$5:E$80,MATCH('Mineral Use Compiled'!$B27,Corr_ElemFlows_Minerals_to_EPA!$B$5:$B$80,0))</f>
        <v>kg-Zr</v>
      </c>
      <c r="I27" s="118">
        <f t="shared" si="7"/>
        <v>44419052.318239801</v>
      </c>
      <c r="J27" s="118">
        <f t="shared" si="8"/>
        <v>24282415.267304424</v>
      </c>
      <c r="K27" s="198" t="str">
        <f>INDEX(Corr_ElemFlows_Minerals_to_EPA!L$5:L$80,MATCH('Mineral Use Compiled'!$B27,Corr_ElemFlows_Minerals_to_EPA!$B$5:$B$80,0))</f>
        <v>kg</v>
      </c>
      <c r="L27" s="198" t="str">
        <f>INDEX(Corr_ElemFlows_Minerals_to_EPA!F$5:F$80,MATCH('Mineral Use Compiled'!$B27,Corr_ElemFlows_Minerals_to_EPA!$B$5:$B$80,0))</f>
        <v>Zirconium</v>
      </c>
      <c r="M27" s="198">
        <f>INDEX(Corr_ElemFlows_Minerals_to_EPA!G$5:G$80,MATCH('Mineral Use Compiled'!$B27,Corr_ElemFlows_Minerals_to_EPA!$B$5:$B$80,0))</f>
        <v>7440677</v>
      </c>
      <c r="N27" s="198" t="str">
        <f>INDEX(Corr_ElemFlows_Minerals_to_EPA!H$5:H$80,MATCH('Mineral Use Compiled'!$B27,Corr_ElemFlows_Minerals_to_EPA!$B$5:$B$80,0))</f>
        <v>resource</v>
      </c>
      <c r="O27" s="198" t="str">
        <f>INDEX(Corr_ElemFlows_Minerals_to_EPA!I$5:I$80,MATCH('Mineral Use Compiled'!$B27,Corr_ElemFlows_Minerals_to_EPA!$B$5:$B$80,0))</f>
        <v>in ground</v>
      </c>
      <c r="P27" s="198" t="str">
        <f>INDEX(Corr_ElemFlows_Minerals_to_EPA!J$5:J$80,MATCH('Mineral Use Compiled'!$B27,Corr_ElemFlows_Minerals_to_EPA!$B$5:$B$80,0))</f>
        <v>76bcc22f-224c-40a4-9b22-9621467498cf</v>
      </c>
      <c r="Q27" s="199" t="str">
        <f>INDEX(Corr_Activity_Minerals_to_EPA!$D$6:$D$81,MATCH('Mineral Use Compiled'!$B27,Corr_Activity_Minerals_to_EPA!$B$6:$B$81,0))</f>
        <v>Iron, gold, silver, and other metal ore mining</v>
      </c>
      <c r="R27" s="199" t="str">
        <f>INDEX(Corr_Activity_Minerals_to_EPA!$C$6:$C$81,MATCH('Mineral Use Compiled'!$B27,Corr_Activity_Minerals_to_EPA!$B$6:$B$81,0))</f>
        <v>2122A0</v>
      </c>
      <c r="S27" s="199" t="str">
        <f>INDEX(Corr_Activity_Minerals_to_EPA!$E$6:$E$81,MATCH('Mineral Use Compiled'!$B27,Corr_Activity_Minerals_to_EPA!$B$6:$B$81,0))</f>
        <v>Mining</v>
      </c>
      <c r="T27" s="200">
        <f t="shared" si="4"/>
        <v>0.64655172413793105</v>
      </c>
    </row>
    <row r="28" spans="2:20" s="94" customFormat="1" x14ac:dyDescent="0.2">
      <c r="B28" s="194" t="s">
        <v>1068</v>
      </c>
      <c r="C28" s="195">
        <v>2014</v>
      </c>
      <c r="D28" s="118">
        <v>663</v>
      </c>
      <c r="E28" s="118">
        <v>2700</v>
      </c>
      <c r="F28" s="196" t="s">
        <v>1069</v>
      </c>
      <c r="G28" s="197">
        <f>INDEX(Corr_ElemFlows_Minerals_to_EPA!D$5:D$80,MATCH('Mineral Use Compiled'!$B28,Corr_ElemFlows_Minerals_to_EPA!$B$5:$B$80,0))</f>
        <v>1000000</v>
      </c>
      <c r="H28" s="197" t="str">
        <f>INDEX(Corr_ElemFlows_Minerals_to_EPA!E$5:E$80,MATCH('Mineral Use Compiled'!$B28,Corr_ElemFlows_Minerals_to_EPA!$B$5:$B$80,0))</f>
        <v>kg</v>
      </c>
      <c r="I28" s="118">
        <f t="shared" si="7"/>
        <v>663000000</v>
      </c>
      <c r="J28" s="118">
        <f t="shared" si="8"/>
        <v>2700000000</v>
      </c>
      <c r="K28" s="198" t="str">
        <f>INDEX(Corr_ElemFlows_Minerals_to_EPA!L$5:L$80,MATCH('Mineral Use Compiled'!$B28,Corr_ElemFlows_Minerals_to_EPA!$B$5:$B$80,0))</f>
        <v>kg</v>
      </c>
      <c r="L28" s="198" t="str">
        <f>INDEX(Corr_ElemFlows_Minerals_to_EPA!F$5:F$80,MATCH('Mineral Use Compiled'!$B28,Corr_ElemFlows_Minerals_to_EPA!$B$5:$B$80,0))</f>
        <v>Barite</v>
      </c>
      <c r="M28" s="198">
        <f>INDEX(Corr_ElemFlows_Minerals_to_EPA!G$5:G$80,MATCH('Mineral Use Compiled'!$B28,Corr_ElemFlows_Minerals_to_EPA!$B$5:$B$80,0))</f>
        <v>7727437</v>
      </c>
      <c r="N28" s="198" t="str">
        <f>INDEX(Corr_ElemFlows_Minerals_to_EPA!H$5:H$80,MATCH('Mineral Use Compiled'!$B28,Corr_ElemFlows_Minerals_to_EPA!$B$5:$B$80,0))</f>
        <v>resource</v>
      </c>
      <c r="O28" s="198" t="str">
        <f>INDEX(Corr_ElemFlows_Minerals_to_EPA!I$5:I$80,MATCH('Mineral Use Compiled'!$B28,Corr_ElemFlows_Minerals_to_EPA!$B$5:$B$80,0))</f>
        <v>in ground</v>
      </c>
      <c r="P28" s="198" t="str">
        <f>INDEX(Corr_ElemFlows_Minerals_to_EPA!J$5:J$80,MATCH('Mineral Use Compiled'!$B28,Corr_ElemFlows_Minerals_to_EPA!$B$5:$B$80,0))</f>
        <v>08a91e70-3ddc-11dd-97f9-0050c2490048</v>
      </c>
      <c r="Q28" s="199" t="str">
        <f>INDEX(Corr_Activity_Minerals_to_EPA!$D$6:$D$81,MATCH('Mineral Use Compiled'!$B28,Corr_Activity_Minerals_to_EPA!$B$6:$B$81,0))</f>
        <v>Other nonmetallic mineral mining and quarrying</v>
      </c>
      <c r="R28" s="199" t="str">
        <f>INDEX(Corr_Activity_Minerals_to_EPA!$C$6:$C$81,MATCH('Mineral Use Compiled'!$B28,Corr_Activity_Minerals_to_EPA!$B$6:$B$81,0))</f>
        <v>2123A0</v>
      </c>
      <c r="S28" s="199" t="str">
        <f>INDEX(Corr_Activity_Minerals_to_EPA!$E$6:$E$81,MATCH('Mineral Use Compiled'!$B28,Corr_Activity_Minerals_to_EPA!$B$6:$B$81,0))</f>
        <v>Mining</v>
      </c>
      <c r="T28" s="200">
        <f t="shared" si="4"/>
        <v>0.19714540588760035</v>
      </c>
    </row>
    <row r="29" spans="2:20" s="94" customFormat="1" x14ac:dyDescent="0.2">
      <c r="B29" s="194" t="s">
        <v>1202</v>
      </c>
      <c r="C29" s="195">
        <v>2014</v>
      </c>
      <c r="D29" s="118">
        <f>5860*0.4/0.6</f>
        <v>3906.666666666667</v>
      </c>
      <c r="E29" s="118">
        <v>0</v>
      </c>
      <c r="F29" s="196" t="s">
        <v>1069</v>
      </c>
      <c r="G29" s="197">
        <f>INDEX(Corr_ElemFlows_Minerals_to_EPA!D$5:D$80,MATCH('Mineral Use Compiled'!$B29,Corr_ElemFlows_Minerals_to_EPA!$B$5:$B$80,0))</f>
        <v>1000000</v>
      </c>
      <c r="H29" s="197" t="str">
        <f>INDEX(Corr_ElemFlows_Minerals_to_EPA!E$5:E$80,MATCH('Mineral Use Compiled'!$B29,Corr_ElemFlows_Minerals_to_EPA!$B$5:$B$80,0))</f>
        <v>kg</v>
      </c>
      <c r="I29" s="118">
        <f t="shared" si="7"/>
        <v>3906666666.666667</v>
      </c>
      <c r="J29" s="118">
        <f t="shared" si="8"/>
        <v>0</v>
      </c>
      <c r="K29" s="198" t="str">
        <f>INDEX(Corr_ElemFlows_Minerals_to_EPA!L$5:L$80,MATCH('Mineral Use Compiled'!$B29,Corr_ElemFlows_Minerals_to_EPA!$B$5:$B$80,0))</f>
        <v>kg</v>
      </c>
      <c r="L29" s="198" t="str">
        <f>INDEX(Corr_ElemFlows_Minerals_to_EPA!F$5:F$80,MATCH('Mineral Use Compiled'!$B29,Corr_ElemFlows_Minerals_to_EPA!$B$5:$B$80,0))</f>
        <v>Boron</v>
      </c>
      <c r="M29" s="198">
        <f>INDEX(Corr_ElemFlows_Minerals_to_EPA!G$5:G$80,MATCH('Mineral Use Compiled'!$B29,Corr_ElemFlows_Minerals_to_EPA!$B$5:$B$80,0))</f>
        <v>7440428</v>
      </c>
      <c r="N29" s="198" t="str">
        <f>INDEX(Corr_ElemFlows_Minerals_to_EPA!H$5:H$80,MATCH('Mineral Use Compiled'!$B29,Corr_ElemFlows_Minerals_to_EPA!$B$5:$B$80,0))</f>
        <v>resource</v>
      </c>
      <c r="O29" s="198" t="str">
        <f>INDEX(Corr_ElemFlows_Minerals_to_EPA!I$5:I$80,MATCH('Mineral Use Compiled'!$B29,Corr_ElemFlows_Minerals_to_EPA!$B$5:$B$80,0))</f>
        <v>in ground</v>
      </c>
      <c r="P29" s="198" t="str">
        <f>INDEX(Corr_ElemFlows_Minerals_to_EPA!J$5:J$80,MATCH('Mineral Use Compiled'!$B29,Corr_ElemFlows_Minerals_to_EPA!$B$5:$B$80,0))</f>
        <v>094ded20-e873-4338-8d81-b570a1d65acc</v>
      </c>
      <c r="Q29" s="199" t="str">
        <f>INDEX(Corr_Activity_Minerals_to_EPA!$D$6:$D$81,MATCH('Mineral Use Compiled'!$B29,Corr_Activity_Minerals_to_EPA!$B$6:$B$81,0))</f>
        <v>Other nonmetallic mineral mining and quarrying</v>
      </c>
      <c r="R29" s="199" t="str">
        <f>INDEX(Corr_Activity_Minerals_to_EPA!$C$6:$C$81,MATCH('Mineral Use Compiled'!$B29,Corr_Activity_Minerals_to_EPA!$B$6:$B$81,0))</f>
        <v>2123A0</v>
      </c>
      <c r="S29" s="199" t="str">
        <f>INDEX(Corr_Activity_Minerals_to_EPA!$E$6:$E$81,MATCH('Mineral Use Compiled'!$B29,Corr_Activity_Minerals_to_EPA!$B$6:$B$81,0))</f>
        <v>Mining</v>
      </c>
      <c r="T29" s="200">
        <f t="shared" si="4"/>
        <v>1</v>
      </c>
    </row>
    <row r="30" spans="2:20" s="94" customFormat="1" x14ac:dyDescent="0.2">
      <c r="B30" s="194" t="s">
        <v>1072</v>
      </c>
      <c r="C30" s="195">
        <v>2014</v>
      </c>
      <c r="D30" s="118">
        <v>1030</v>
      </c>
      <c r="E30" s="118">
        <v>0</v>
      </c>
      <c r="F30" s="196" t="s">
        <v>1069</v>
      </c>
      <c r="G30" s="197">
        <f>INDEX(Corr_ElemFlows_Minerals_to_EPA!D$5:D$80,MATCH('Mineral Use Compiled'!$B30,Corr_ElemFlows_Minerals_to_EPA!$B$5:$B$80,0))</f>
        <v>1000000</v>
      </c>
      <c r="H30" s="197" t="str">
        <f>INDEX(Corr_ElemFlows_Minerals_to_EPA!E$5:E$80,MATCH('Mineral Use Compiled'!$B30,Corr_ElemFlows_Minerals_to_EPA!$B$5:$B$80,0))</f>
        <v>kg</v>
      </c>
      <c r="I30" s="118">
        <f t="shared" si="7"/>
        <v>1030000000</v>
      </c>
      <c r="J30" s="118">
        <f t="shared" si="8"/>
        <v>0</v>
      </c>
      <c r="K30" s="198" t="str">
        <f>INDEX(Corr_ElemFlows_Minerals_to_EPA!L$5:L$80,MATCH('Mineral Use Compiled'!$B30,Corr_ElemFlows_Minerals_to_EPA!$B$5:$B$80,0))</f>
        <v>kg</v>
      </c>
      <c r="L30" s="198" t="str">
        <f>INDEX(Corr_ElemFlows_Minerals_to_EPA!F$5:F$80,MATCH('Mineral Use Compiled'!$B30,Corr_ElemFlows_Minerals_to_EPA!$B$5:$B$80,0))</f>
        <v>Clay, unspecified</v>
      </c>
      <c r="M30" s="198" t="str">
        <f>INDEX(Corr_ElemFlows_Minerals_to_EPA!G$5:G$80,MATCH('Mineral Use Compiled'!$B30,Corr_ElemFlows_Minerals_to_EPA!$B$5:$B$80,0))</f>
        <v/>
      </c>
      <c r="N30" s="198" t="str">
        <f>INDEX(Corr_ElemFlows_Minerals_to_EPA!H$5:H$80,MATCH('Mineral Use Compiled'!$B30,Corr_ElemFlows_Minerals_to_EPA!$B$5:$B$80,0))</f>
        <v>resource</v>
      </c>
      <c r="O30" s="198" t="str">
        <f>INDEX(Corr_ElemFlows_Minerals_to_EPA!I$5:I$80,MATCH('Mineral Use Compiled'!$B30,Corr_ElemFlows_Minerals_to_EPA!$B$5:$B$80,0))</f>
        <v>in ground</v>
      </c>
      <c r="P30" s="198" t="str">
        <f>INDEX(Corr_ElemFlows_Minerals_to_EPA!J$5:J$80,MATCH('Mineral Use Compiled'!$B30,Corr_ElemFlows_Minerals_to_EPA!$B$5:$B$80,0))</f>
        <v>f7519ca9-5ffc-41c3-a33e-806da82cfc0e</v>
      </c>
      <c r="Q30" s="199" t="str">
        <f>INDEX(Corr_Activity_Minerals_to_EPA!$D$6:$D$81,MATCH('Mineral Use Compiled'!$B30,Corr_Activity_Minerals_to_EPA!$B$6:$B$81,0))</f>
        <v>Other nonmetallic mineral mining and quarrying</v>
      </c>
      <c r="R30" s="199" t="str">
        <f>INDEX(Corr_Activity_Minerals_to_EPA!$C$6:$C$81,MATCH('Mineral Use Compiled'!$B30,Corr_Activity_Minerals_to_EPA!$B$6:$B$81,0))</f>
        <v>2123A0</v>
      </c>
      <c r="S30" s="199" t="str">
        <f>INDEX(Corr_Activity_Minerals_to_EPA!$E$6:$E$81,MATCH('Mineral Use Compiled'!$B30,Corr_Activity_Minerals_to_EPA!$B$6:$B$81,0))</f>
        <v>Mining</v>
      </c>
      <c r="T30" s="200">
        <f t="shared" si="4"/>
        <v>1</v>
      </c>
    </row>
    <row r="31" spans="2:20" x14ac:dyDescent="0.2">
      <c r="B31" s="194" t="s">
        <v>1073</v>
      </c>
      <c r="C31" s="195">
        <v>2014</v>
      </c>
      <c r="D31" s="118">
        <v>4800</v>
      </c>
      <c r="E31" s="118">
        <v>0</v>
      </c>
      <c r="F31" s="196" t="s">
        <v>1069</v>
      </c>
      <c r="G31" s="197">
        <f>INDEX(Corr_ElemFlows_Minerals_to_EPA!D$5:D$80,MATCH('Mineral Use Compiled'!$B31,Corr_ElemFlows_Minerals_to_EPA!$B$5:$B$80,0))</f>
        <v>1000000</v>
      </c>
      <c r="H31" s="197" t="str">
        <f>INDEX(Corr_ElemFlows_Minerals_to_EPA!E$5:E$80,MATCH('Mineral Use Compiled'!$B31,Corr_ElemFlows_Minerals_to_EPA!$B$5:$B$80,0))</f>
        <v>kg</v>
      </c>
      <c r="I31" s="118">
        <f t="shared" si="7"/>
        <v>4800000000</v>
      </c>
      <c r="J31" s="118">
        <f t="shared" si="8"/>
        <v>0</v>
      </c>
      <c r="K31" s="198" t="str">
        <f>INDEX(Corr_ElemFlows_Minerals_to_EPA!L$5:L$80,MATCH('Mineral Use Compiled'!$B31,Corr_ElemFlows_Minerals_to_EPA!$B$5:$B$80,0))</f>
        <v>kg</v>
      </c>
      <c r="L31" s="198" t="str">
        <f>INDEX(Corr_ElemFlows_Minerals_to_EPA!F$5:F$80,MATCH('Mineral Use Compiled'!$B31,Corr_ElemFlows_Minerals_to_EPA!$B$5:$B$80,0))</f>
        <v>Clay, bentonite</v>
      </c>
      <c r="M31" s="198">
        <f>INDEX(Corr_ElemFlows_Minerals_to_EPA!G$5:G$80,MATCH('Mineral Use Compiled'!$B31,Corr_ElemFlows_Minerals_to_EPA!$B$5:$B$80,0))</f>
        <v>1302789</v>
      </c>
      <c r="N31" s="198" t="str">
        <f>INDEX(Corr_ElemFlows_Minerals_to_EPA!H$5:H$80,MATCH('Mineral Use Compiled'!$B31,Corr_ElemFlows_Minerals_to_EPA!$B$5:$B$80,0))</f>
        <v>resource</v>
      </c>
      <c r="O31" s="198" t="str">
        <f>INDEX(Corr_ElemFlows_Minerals_to_EPA!I$5:I$80,MATCH('Mineral Use Compiled'!$B31,Corr_ElemFlows_Minerals_to_EPA!$B$5:$B$80,0))</f>
        <v>in ground</v>
      </c>
      <c r="P31" s="198" t="str">
        <f>INDEX(Corr_ElemFlows_Minerals_to_EPA!J$5:J$80,MATCH('Mineral Use Compiled'!$B31,Corr_ElemFlows_Minerals_to_EPA!$B$5:$B$80,0))</f>
        <v>93806a54-46f5-409c-99c5-4144a1e73b5d</v>
      </c>
      <c r="Q31" s="199" t="str">
        <f>INDEX(Corr_Activity_Minerals_to_EPA!$D$6:$D$81,MATCH('Mineral Use Compiled'!$B31,Corr_Activity_Minerals_to_EPA!$B$6:$B$81,0))</f>
        <v>Other nonmetallic mineral mining and quarrying</v>
      </c>
      <c r="R31" s="199" t="str">
        <f>INDEX(Corr_Activity_Minerals_to_EPA!$C$6:$C$81,MATCH('Mineral Use Compiled'!$B31,Corr_Activity_Minerals_to_EPA!$B$6:$B$81,0))</f>
        <v>2123A0</v>
      </c>
      <c r="S31" s="199" t="str">
        <f>INDEX(Corr_Activity_Minerals_to_EPA!$E$6:$E$81,MATCH('Mineral Use Compiled'!$B31,Corr_Activity_Minerals_to_EPA!$B$6:$B$81,0))</f>
        <v>Mining</v>
      </c>
      <c r="T31" s="200">
        <f t="shared" si="4"/>
        <v>1</v>
      </c>
    </row>
    <row r="32" spans="2:20" x14ac:dyDescent="0.2">
      <c r="B32" s="194" t="s">
        <v>1074</v>
      </c>
      <c r="C32" s="195">
        <v>2014</v>
      </c>
      <c r="D32" s="118">
        <v>11600</v>
      </c>
      <c r="E32" s="118">
        <v>0</v>
      </c>
      <c r="F32" s="196" t="s">
        <v>1069</v>
      </c>
      <c r="G32" s="197">
        <f>INDEX(Corr_ElemFlows_Minerals_to_EPA!D$5:D$80,MATCH('Mineral Use Compiled'!$B32,Corr_ElemFlows_Minerals_to_EPA!$B$5:$B$80,0))</f>
        <v>1000000</v>
      </c>
      <c r="H32" s="197" t="str">
        <f>INDEX(Corr_ElemFlows_Minerals_to_EPA!E$5:E$80,MATCH('Mineral Use Compiled'!$B32,Corr_ElemFlows_Minerals_to_EPA!$B$5:$B$80,0))</f>
        <v>kg</v>
      </c>
      <c r="I32" s="118">
        <f t="shared" si="7"/>
        <v>11600000000</v>
      </c>
      <c r="J32" s="118">
        <f t="shared" si="8"/>
        <v>0</v>
      </c>
      <c r="K32" s="198" t="str">
        <f>INDEX(Corr_ElemFlows_Minerals_to_EPA!L$5:L$80,MATCH('Mineral Use Compiled'!$B32,Corr_ElemFlows_Minerals_to_EPA!$B$5:$B$80,0))</f>
        <v>kg</v>
      </c>
      <c r="L32" s="198" t="str">
        <f>INDEX(Corr_ElemFlows_Minerals_to_EPA!F$5:F$80,MATCH('Mineral Use Compiled'!$B32,Corr_ElemFlows_Minerals_to_EPA!$B$5:$B$80,0))</f>
        <v>Clay, unspecified</v>
      </c>
      <c r="M32" s="198" t="str">
        <f>INDEX(Corr_ElemFlows_Minerals_to_EPA!G$5:G$80,MATCH('Mineral Use Compiled'!$B32,Corr_ElemFlows_Minerals_to_EPA!$B$5:$B$80,0))</f>
        <v/>
      </c>
      <c r="N32" s="198" t="str">
        <f>INDEX(Corr_ElemFlows_Minerals_to_EPA!H$5:H$80,MATCH('Mineral Use Compiled'!$B32,Corr_ElemFlows_Minerals_to_EPA!$B$5:$B$80,0))</f>
        <v>resource</v>
      </c>
      <c r="O32" s="198" t="str">
        <f>INDEX(Corr_ElemFlows_Minerals_to_EPA!I$5:I$80,MATCH('Mineral Use Compiled'!$B32,Corr_ElemFlows_Minerals_to_EPA!$B$5:$B$80,0))</f>
        <v>in ground</v>
      </c>
      <c r="P32" s="198" t="str">
        <f>INDEX(Corr_ElemFlows_Minerals_to_EPA!J$5:J$80,MATCH('Mineral Use Compiled'!$B32,Corr_ElemFlows_Minerals_to_EPA!$B$5:$B$80,0))</f>
        <v>f7519ca9-5ffc-41c3-a33e-806da82cfc0e</v>
      </c>
      <c r="Q32" s="199" t="str">
        <f>INDEX(Corr_Activity_Minerals_to_EPA!$D$6:$D$81,MATCH('Mineral Use Compiled'!$B32,Corr_Activity_Minerals_to_EPA!$B$6:$B$81,0))</f>
        <v>Other nonmetallic mineral mining and quarrying</v>
      </c>
      <c r="R32" s="199" t="str">
        <f>INDEX(Corr_Activity_Minerals_to_EPA!$C$6:$C$81,MATCH('Mineral Use Compiled'!$B32,Corr_Activity_Minerals_to_EPA!$B$6:$B$81,0))</f>
        <v>2123A0</v>
      </c>
      <c r="S32" s="199" t="str">
        <f>INDEX(Corr_Activity_Minerals_to_EPA!$E$6:$E$81,MATCH('Mineral Use Compiled'!$B32,Corr_Activity_Minerals_to_EPA!$B$6:$B$81,0))</f>
        <v>Mining</v>
      </c>
      <c r="T32" s="200">
        <f t="shared" si="4"/>
        <v>1</v>
      </c>
    </row>
    <row r="33" spans="2:20" x14ac:dyDescent="0.2">
      <c r="B33" s="194" t="s">
        <v>1075</v>
      </c>
      <c r="C33" s="195">
        <v>2014</v>
      </c>
      <c r="D33" s="118">
        <v>217</v>
      </c>
      <c r="E33" s="118">
        <v>0</v>
      </c>
      <c r="F33" s="196" t="s">
        <v>1069</v>
      </c>
      <c r="G33" s="197">
        <f>INDEX(Corr_ElemFlows_Minerals_to_EPA!D$5:D$80,MATCH('Mineral Use Compiled'!$B33,Corr_ElemFlows_Minerals_to_EPA!$B$5:$B$80,0))</f>
        <v>1000000</v>
      </c>
      <c r="H33" s="197" t="str">
        <f>INDEX(Corr_ElemFlows_Minerals_to_EPA!E$5:E$80,MATCH('Mineral Use Compiled'!$B33,Corr_ElemFlows_Minerals_to_EPA!$B$5:$B$80,0))</f>
        <v>kg</v>
      </c>
      <c r="I33" s="118">
        <f t="shared" si="7"/>
        <v>217000000</v>
      </c>
      <c r="J33" s="118">
        <f t="shared" si="8"/>
        <v>0</v>
      </c>
      <c r="K33" s="198" t="str">
        <f>INDEX(Corr_ElemFlows_Minerals_to_EPA!L$5:L$80,MATCH('Mineral Use Compiled'!$B33,Corr_ElemFlows_Minerals_to_EPA!$B$5:$B$80,0))</f>
        <v>kg</v>
      </c>
      <c r="L33" s="198" t="str">
        <f>INDEX(Corr_ElemFlows_Minerals_to_EPA!F$5:F$80,MATCH('Mineral Use Compiled'!$B33,Corr_ElemFlows_Minerals_to_EPA!$B$5:$B$80,0))</f>
        <v>Clay, unspecified</v>
      </c>
      <c r="M33" s="198" t="str">
        <f>INDEX(Corr_ElemFlows_Minerals_to_EPA!G$5:G$80,MATCH('Mineral Use Compiled'!$B33,Corr_ElemFlows_Minerals_to_EPA!$B$5:$B$80,0))</f>
        <v/>
      </c>
      <c r="N33" s="198" t="str">
        <f>INDEX(Corr_ElemFlows_Minerals_to_EPA!H$5:H$80,MATCH('Mineral Use Compiled'!$B33,Corr_ElemFlows_Minerals_to_EPA!$B$5:$B$80,0))</f>
        <v>resource</v>
      </c>
      <c r="O33" s="198" t="str">
        <f>INDEX(Corr_ElemFlows_Minerals_to_EPA!I$5:I$80,MATCH('Mineral Use Compiled'!$B33,Corr_ElemFlows_Minerals_to_EPA!$B$5:$B$80,0))</f>
        <v>in ground</v>
      </c>
      <c r="P33" s="198" t="str">
        <f>INDEX(Corr_ElemFlows_Minerals_to_EPA!J$5:J$80,MATCH('Mineral Use Compiled'!$B33,Corr_ElemFlows_Minerals_to_EPA!$B$5:$B$80,0))</f>
        <v>f7519ca9-5ffc-41c3-a33e-806da82cfc0e</v>
      </c>
      <c r="Q33" s="199" t="str">
        <f>INDEX(Corr_Activity_Minerals_to_EPA!$D$6:$D$81,MATCH('Mineral Use Compiled'!$B33,Corr_Activity_Minerals_to_EPA!$B$6:$B$81,0))</f>
        <v>Other nonmetallic mineral mining and quarrying</v>
      </c>
      <c r="R33" s="199" t="str">
        <f>INDEX(Corr_Activity_Minerals_to_EPA!$C$6:$C$81,MATCH('Mineral Use Compiled'!$B33,Corr_Activity_Minerals_to_EPA!$B$6:$B$81,0))</f>
        <v>2123A0</v>
      </c>
      <c r="S33" s="199" t="str">
        <f>INDEX(Corr_Activity_Minerals_to_EPA!$E$6:$E$81,MATCH('Mineral Use Compiled'!$B33,Corr_Activity_Minerals_to_EPA!$B$6:$B$81,0))</f>
        <v>Mining</v>
      </c>
      <c r="T33" s="200">
        <f t="shared" si="4"/>
        <v>1</v>
      </c>
    </row>
    <row r="34" spans="2:20" x14ac:dyDescent="0.2">
      <c r="B34" s="194" t="s">
        <v>1076</v>
      </c>
      <c r="C34" s="195">
        <v>2014</v>
      </c>
      <c r="D34" s="118">
        <v>1990</v>
      </c>
      <c r="E34" s="118">
        <v>0</v>
      </c>
      <c r="F34" s="196" t="s">
        <v>1069</v>
      </c>
      <c r="G34" s="197">
        <f>INDEX(Corr_ElemFlows_Minerals_to_EPA!D$5:D$80,MATCH('Mineral Use Compiled'!$B34,Corr_ElemFlows_Minerals_to_EPA!$B$5:$B$80,0))</f>
        <v>1000000</v>
      </c>
      <c r="H34" s="197" t="str">
        <f>INDEX(Corr_ElemFlows_Minerals_to_EPA!E$5:E$80,MATCH('Mineral Use Compiled'!$B34,Corr_ElemFlows_Minerals_to_EPA!$B$5:$B$80,0))</f>
        <v>kg</v>
      </c>
      <c r="I34" s="118">
        <f t="shared" si="7"/>
        <v>1990000000</v>
      </c>
      <c r="J34" s="118">
        <f t="shared" si="8"/>
        <v>0</v>
      </c>
      <c r="K34" s="198" t="str">
        <f>INDEX(Corr_ElemFlows_Minerals_to_EPA!L$5:L$80,MATCH('Mineral Use Compiled'!$B34,Corr_ElemFlows_Minerals_to_EPA!$B$5:$B$80,0))</f>
        <v>kg</v>
      </c>
      <c r="L34" s="198" t="str">
        <f>INDEX(Corr_ElemFlows_Minerals_to_EPA!F$5:F$80,MATCH('Mineral Use Compiled'!$B34,Corr_ElemFlows_Minerals_to_EPA!$B$5:$B$80,0))</f>
        <v>Clay, unspecified</v>
      </c>
      <c r="M34" s="198" t="str">
        <f>INDEX(Corr_ElemFlows_Minerals_to_EPA!G$5:G$80,MATCH('Mineral Use Compiled'!$B34,Corr_ElemFlows_Minerals_to_EPA!$B$5:$B$80,0))</f>
        <v/>
      </c>
      <c r="N34" s="198" t="str">
        <f>INDEX(Corr_ElemFlows_Minerals_to_EPA!H$5:H$80,MATCH('Mineral Use Compiled'!$B34,Corr_ElemFlows_Minerals_to_EPA!$B$5:$B$80,0))</f>
        <v>resource</v>
      </c>
      <c r="O34" s="198" t="str">
        <f>INDEX(Corr_ElemFlows_Minerals_to_EPA!I$5:I$80,MATCH('Mineral Use Compiled'!$B34,Corr_ElemFlows_Minerals_to_EPA!$B$5:$B$80,0))</f>
        <v>in ground</v>
      </c>
      <c r="P34" s="198" t="str">
        <f>INDEX(Corr_ElemFlows_Minerals_to_EPA!J$5:J$80,MATCH('Mineral Use Compiled'!$B34,Corr_ElemFlows_Minerals_to_EPA!$B$5:$B$80,0))</f>
        <v>f7519ca9-5ffc-41c3-a33e-806da82cfc0e</v>
      </c>
      <c r="Q34" s="199" t="str">
        <f>INDEX(Corr_Activity_Minerals_to_EPA!$D$6:$D$81,MATCH('Mineral Use Compiled'!$B34,Corr_Activity_Minerals_to_EPA!$B$6:$B$81,0))</f>
        <v>Other nonmetallic mineral mining and quarrying</v>
      </c>
      <c r="R34" s="199" t="str">
        <f>INDEX(Corr_Activity_Minerals_to_EPA!$C$6:$C$81,MATCH('Mineral Use Compiled'!$B34,Corr_Activity_Minerals_to_EPA!$B$6:$B$81,0))</f>
        <v>2123A0</v>
      </c>
      <c r="S34" s="199" t="str">
        <f>INDEX(Corr_Activity_Minerals_to_EPA!$E$6:$E$81,MATCH('Mineral Use Compiled'!$B34,Corr_Activity_Minerals_to_EPA!$B$6:$B$81,0))</f>
        <v>Mining</v>
      </c>
      <c r="T34" s="200">
        <f t="shared" si="4"/>
        <v>1</v>
      </c>
    </row>
    <row r="35" spans="2:20" x14ac:dyDescent="0.2">
      <c r="B35" s="194" t="s">
        <v>1077</v>
      </c>
      <c r="C35" s="195">
        <v>2014</v>
      </c>
      <c r="D35" s="118">
        <v>6310</v>
      </c>
      <c r="E35" s="118">
        <v>518</v>
      </c>
      <c r="F35" s="196" t="s">
        <v>1069</v>
      </c>
      <c r="G35" s="197">
        <f>INDEX(Corr_ElemFlows_Minerals_to_EPA!D$5:D$80,MATCH('Mineral Use Compiled'!$B35,Corr_ElemFlows_Minerals_to_EPA!$B$5:$B$80,0))</f>
        <v>1000000</v>
      </c>
      <c r="H35" s="197" t="str">
        <f>INDEX(Corr_ElemFlows_Minerals_to_EPA!E$5:E$80,MATCH('Mineral Use Compiled'!$B35,Corr_ElemFlows_Minerals_to_EPA!$B$5:$B$80,0))</f>
        <v>kg</v>
      </c>
      <c r="I35" s="118">
        <f t="shared" si="7"/>
        <v>6310000000</v>
      </c>
      <c r="J35" s="118">
        <f t="shared" si="8"/>
        <v>518000000</v>
      </c>
      <c r="K35" s="198" t="str">
        <f>INDEX(Corr_ElemFlows_Minerals_to_EPA!L$5:L$80,MATCH('Mineral Use Compiled'!$B35,Corr_ElemFlows_Minerals_to_EPA!$B$5:$B$80,0))</f>
        <v>kg</v>
      </c>
      <c r="L35" s="198" t="str">
        <f>INDEX(Corr_ElemFlows_Minerals_to_EPA!F$5:F$80,MATCH('Mineral Use Compiled'!$B35,Corr_ElemFlows_Minerals_to_EPA!$B$5:$B$80,0))</f>
        <v>Kaolin</v>
      </c>
      <c r="M35" s="198">
        <f>INDEX(Corr_ElemFlows_Minerals_to_EPA!G$5:G$80,MATCH('Mineral Use Compiled'!$B35,Corr_ElemFlows_Minerals_to_EPA!$B$5:$B$80,0))</f>
        <v>1332587</v>
      </c>
      <c r="N35" s="198" t="str">
        <f>INDEX(Corr_ElemFlows_Minerals_to_EPA!H$5:H$80,MATCH('Mineral Use Compiled'!$B35,Corr_ElemFlows_Minerals_to_EPA!$B$5:$B$80,0))</f>
        <v>resource</v>
      </c>
      <c r="O35" s="198" t="str">
        <f>INDEX(Corr_ElemFlows_Minerals_to_EPA!I$5:I$80,MATCH('Mineral Use Compiled'!$B35,Corr_ElemFlows_Minerals_to_EPA!$B$5:$B$80,0))</f>
        <v>in ground</v>
      </c>
      <c r="P35" s="198" t="str">
        <f>INDEX(Corr_ElemFlows_Minerals_to_EPA!J$5:J$80,MATCH('Mineral Use Compiled'!$B35,Corr_ElemFlows_Minerals_to_EPA!$B$5:$B$80,0))</f>
        <v>fe0acd60-3ddc-11dd-aab8-0050c2490048</v>
      </c>
      <c r="Q35" s="199" t="str">
        <f>INDEX(Corr_Activity_Minerals_to_EPA!$D$6:$D$81,MATCH('Mineral Use Compiled'!$B35,Corr_Activity_Minerals_to_EPA!$B$6:$B$81,0))</f>
        <v>Other nonmetallic mineral mining and quarrying</v>
      </c>
      <c r="R35" s="199" t="str">
        <f>INDEX(Corr_Activity_Minerals_to_EPA!$C$6:$C$81,MATCH('Mineral Use Compiled'!$B35,Corr_Activity_Minerals_to_EPA!$B$6:$B$81,0))</f>
        <v>2123A0</v>
      </c>
      <c r="S35" s="199" t="str">
        <f>INDEX(Corr_Activity_Minerals_to_EPA!$E$6:$E$81,MATCH('Mineral Use Compiled'!$B35,Corr_Activity_Minerals_to_EPA!$B$6:$B$81,0))</f>
        <v>Mining</v>
      </c>
      <c r="T35" s="200">
        <f t="shared" si="4"/>
        <v>0.92413591095489167</v>
      </c>
    </row>
    <row r="36" spans="2:20" x14ac:dyDescent="0.2">
      <c r="B36" s="194" t="s">
        <v>1081</v>
      </c>
      <c r="C36" s="195">
        <v>2014</v>
      </c>
      <c r="D36" s="118">
        <v>901</v>
      </c>
      <c r="E36" s="118">
        <v>4</v>
      </c>
      <c r="F36" s="196" t="s">
        <v>1069</v>
      </c>
      <c r="G36" s="197">
        <f>INDEX(Corr_ElemFlows_Minerals_to_EPA!D$5:D$80,MATCH('Mineral Use Compiled'!$B36,Corr_ElemFlows_Minerals_to_EPA!$B$5:$B$80,0))</f>
        <v>1000000</v>
      </c>
      <c r="H36" s="197" t="str">
        <f>INDEX(Corr_ElemFlows_Minerals_to_EPA!E$5:E$80,MATCH('Mineral Use Compiled'!$B36,Corr_ElemFlows_Minerals_to_EPA!$B$5:$B$80,0))</f>
        <v>kg</v>
      </c>
      <c r="I36" s="118">
        <f t="shared" si="7"/>
        <v>901000000</v>
      </c>
      <c r="J36" s="118">
        <f t="shared" si="8"/>
        <v>4000000</v>
      </c>
      <c r="K36" s="198" t="str">
        <f>INDEX(Corr_ElemFlows_Minerals_to_EPA!L$5:L$80,MATCH('Mineral Use Compiled'!$B36,Corr_ElemFlows_Minerals_to_EPA!$B$5:$B$80,0))</f>
        <v>kg</v>
      </c>
      <c r="L36" s="198" t="str">
        <f>INDEX(Corr_ElemFlows_Minerals_to_EPA!F$5:F$80,MATCH('Mineral Use Compiled'!$B36,Corr_ElemFlows_Minerals_to_EPA!$B$5:$B$80,0))</f>
        <v>Diatomite</v>
      </c>
      <c r="M36" s="198">
        <f>INDEX(Corr_ElemFlows_Minerals_to_EPA!G$5:G$80,MATCH('Mineral Use Compiled'!$B36,Corr_ElemFlows_Minerals_to_EPA!$B$5:$B$80,0))</f>
        <v>68855549</v>
      </c>
      <c r="N36" s="198" t="str">
        <f>INDEX(Corr_ElemFlows_Minerals_to_EPA!H$5:H$80,MATCH('Mineral Use Compiled'!$B36,Corr_ElemFlows_Minerals_to_EPA!$B$5:$B$80,0))</f>
        <v>resource</v>
      </c>
      <c r="O36" s="198" t="str">
        <f>INDEX(Corr_ElemFlows_Minerals_to_EPA!I$5:I$80,MATCH('Mineral Use Compiled'!$B36,Corr_ElemFlows_Minerals_to_EPA!$B$5:$B$80,0))</f>
        <v>in ground</v>
      </c>
      <c r="P36" s="198" t="str">
        <f>INDEX(Corr_ElemFlows_Minerals_to_EPA!J$5:J$80,MATCH('Mineral Use Compiled'!$B36,Corr_ElemFlows_Minerals_to_EPA!$B$5:$B$80,0))</f>
        <v>9877ce00-65f8-4c0c-9fcf-92aa53a2c9c0</v>
      </c>
      <c r="Q36" s="199" t="str">
        <f>INDEX(Corr_Activity_Minerals_to_EPA!$D$6:$D$81,MATCH('Mineral Use Compiled'!$B36,Corr_Activity_Minerals_to_EPA!$B$6:$B$81,0))</f>
        <v>Other nonmetallic mineral mining and quarrying</v>
      </c>
      <c r="R36" s="199" t="str">
        <f>INDEX(Corr_Activity_Minerals_to_EPA!$C$6:$C$81,MATCH('Mineral Use Compiled'!$B36,Corr_Activity_Minerals_to_EPA!$B$6:$B$81,0))</f>
        <v>2123A0</v>
      </c>
      <c r="S36" s="199" t="str">
        <f>INDEX(Corr_Activity_Minerals_to_EPA!$E$6:$E$81,MATCH('Mineral Use Compiled'!$B36,Corr_Activity_Minerals_to_EPA!$B$6:$B$81,0))</f>
        <v>Mining</v>
      </c>
      <c r="T36" s="200">
        <f t="shared" si="4"/>
        <v>0.9955801104972376</v>
      </c>
    </row>
    <row r="37" spans="2:20" x14ac:dyDescent="0.2">
      <c r="B37" s="194" t="s">
        <v>1082</v>
      </c>
      <c r="C37" s="195">
        <v>2014</v>
      </c>
      <c r="D37" s="118">
        <v>530</v>
      </c>
      <c r="E37" s="118">
        <v>8</v>
      </c>
      <c r="F37" s="196" t="s">
        <v>1069</v>
      </c>
      <c r="G37" s="197">
        <f>INDEX(Corr_ElemFlows_Minerals_to_EPA!D$5:D$80,MATCH('Mineral Use Compiled'!$B37,Corr_ElemFlows_Minerals_to_EPA!$B$5:$B$80,0))</f>
        <v>1000000</v>
      </c>
      <c r="H37" s="197" t="str">
        <f>INDEX(Corr_ElemFlows_Minerals_to_EPA!E$5:E$80,MATCH('Mineral Use Compiled'!$B37,Corr_ElemFlows_Minerals_to_EPA!$B$5:$B$80,0))</f>
        <v>kg</v>
      </c>
      <c r="I37" s="118">
        <f t="shared" si="7"/>
        <v>530000000</v>
      </c>
      <c r="J37" s="118">
        <f t="shared" si="8"/>
        <v>8000000</v>
      </c>
      <c r="K37" s="198" t="str">
        <f>INDEX(Corr_ElemFlows_Minerals_to_EPA!L$5:L$80,MATCH('Mineral Use Compiled'!$B37,Corr_ElemFlows_Minerals_to_EPA!$B$5:$B$80,0))</f>
        <v>kg</v>
      </c>
      <c r="L37" s="198" t="str">
        <f>INDEX(Corr_ElemFlows_Minerals_to_EPA!F$5:F$80,MATCH('Mineral Use Compiled'!$B37,Corr_ElemFlows_Minerals_to_EPA!$B$5:$B$80,0))</f>
        <v>Feldspar</v>
      </c>
      <c r="M37" s="198">
        <f>INDEX(Corr_ElemFlows_Minerals_to_EPA!G$5:G$80,MATCH('Mineral Use Compiled'!$B37,Corr_ElemFlows_Minerals_to_EPA!$B$5:$B$80,0))</f>
        <v>68476255</v>
      </c>
      <c r="N37" s="198" t="str">
        <f>INDEX(Corr_ElemFlows_Minerals_to_EPA!H$5:H$80,MATCH('Mineral Use Compiled'!$B37,Corr_ElemFlows_Minerals_to_EPA!$B$5:$B$80,0))</f>
        <v>resource</v>
      </c>
      <c r="O37" s="198" t="str">
        <f>INDEX(Corr_ElemFlows_Minerals_to_EPA!I$5:I$80,MATCH('Mineral Use Compiled'!$B37,Corr_ElemFlows_Minerals_to_EPA!$B$5:$B$80,0))</f>
        <v>in ground</v>
      </c>
      <c r="P37" s="198" t="str">
        <f>INDEX(Corr_ElemFlows_Minerals_to_EPA!J$5:J$80,MATCH('Mineral Use Compiled'!$B37,Corr_ElemFlows_Minerals_to_EPA!$B$5:$B$80,0))</f>
        <v>26296ec9-ff93-41e6-bbbf-6175af04284d</v>
      </c>
      <c r="Q37" s="199" t="str">
        <f>INDEX(Corr_Activity_Minerals_to_EPA!$D$6:$D$81,MATCH('Mineral Use Compiled'!$B37,Corr_Activity_Minerals_to_EPA!$B$6:$B$81,0))</f>
        <v>Other nonmetallic mineral mining and quarrying</v>
      </c>
      <c r="R37" s="199" t="str">
        <f>INDEX(Corr_Activity_Minerals_to_EPA!$C$6:$C$81,MATCH('Mineral Use Compiled'!$B37,Corr_Activity_Minerals_to_EPA!$B$6:$B$81,0))</f>
        <v>2123A0</v>
      </c>
      <c r="S37" s="199" t="str">
        <f>INDEX(Corr_Activity_Minerals_to_EPA!$E$6:$E$81,MATCH('Mineral Use Compiled'!$B37,Corr_Activity_Minerals_to_EPA!$B$6:$B$81,0))</f>
        <v>Mining</v>
      </c>
      <c r="T37" s="200">
        <f t="shared" si="4"/>
        <v>0.98513011152416352</v>
      </c>
    </row>
    <row r="38" spans="2:20" x14ac:dyDescent="0.2">
      <c r="B38" s="194" t="s">
        <v>1154</v>
      </c>
      <c r="C38" s="195">
        <v>2014</v>
      </c>
      <c r="D38" s="118">
        <v>114</v>
      </c>
      <c r="E38" s="118">
        <v>0</v>
      </c>
      <c r="F38" s="196" t="s">
        <v>1069</v>
      </c>
      <c r="G38" s="197">
        <f>INDEX(Corr_ElemFlows_Minerals_to_EPA!D$5:D$80,MATCH('Mineral Use Compiled'!$B38,Corr_ElemFlows_Minerals_to_EPA!$B$5:$B$80,0))</f>
        <v>1000000</v>
      </c>
      <c r="H38" s="197" t="str">
        <f>INDEX(Corr_ElemFlows_Minerals_to_EPA!E$5:E$80,MATCH('Mineral Use Compiled'!$B38,Corr_ElemFlows_Minerals_to_EPA!$B$5:$B$80,0))</f>
        <v>kg</v>
      </c>
      <c r="I38" s="118">
        <f t="shared" si="7"/>
        <v>114000000</v>
      </c>
      <c r="J38" s="118">
        <f t="shared" si="8"/>
        <v>0</v>
      </c>
      <c r="K38" s="198" t="str">
        <f>INDEX(Corr_ElemFlows_Minerals_to_EPA!L$5:L$80,MATCH('Mineral Use Compiled'!$B38,Corr_ElemFlows_Minerals_to_EPA!$B$5:$B$80,0))</f>
        <v>kg</v>
      </c>
      <c r="L38" s="198" t="str">
        <f>INDEX(Corr_ElemFlows_Minerals_to_EPA!F$5:F$80,MATCH('Mineral Use Compiled'!$B38,Corr_ElemFlows_Minerals_to_EPA!$B$5:$B$80,0))</f>
        <v>Fluorspar</v>
      </c>
      <c r="M38" s="198">
        <f>INDEX(Corr_ElemFlows_Minerals_to_EPA!G$5:G$80,MATCH('Mineral Use Compiled'!$B38,Corr_ElemFlows_Minerals_to_EPA!$B$5:$B$80,0))</f>
        <v>14542235</v>
      </c>
      <c r="N38" s="198" t="str">
        <f>INDEX(Corr_ElemFlows_Minerals_to_EPA!H$5:H$80,MATCH('Mineral Use Compiled'!$B38,Corr_ElemFlows_Minerals_to_EPA!$B$5:$B$80,0))</f>
        <v>resource</v>
      </c>
      <c r="O38" s="198" t="str">
        <f>INDEX(Corr_ElemFlows_Minerals_to_EPA!I$5:I$80,MATCH('Mineral Use Compiled'!$B38,Corr_ElemFlows_Minerals_to_EPA!$B$5:$B$80,0))</f>
        <v>in ground</v>
      </c>
      <c r="P38" s="198" t="str">
        <f>INDEX(Corr_ElemFlows_Minerals_to_EPA!J$5:J$80,MATCH('Mineral Use Compiled'!$B38,Corr_ElemFlows_Minerals_to_EPA!$B$5:$B$80,0))</f>
        <v>08a91e70-3ddc-11dd-97f7-0050c2490048</v>
      </c>
      <c r="Q38" s="199" t="str">
        <f>INDEX(Corr_Activity_Minerals_to_EPA!$D$6:$D$81,MATCH('Mineral Use Compiled'!$B38,Corr_Activity_Minerals_to_EPA!$B$6:$B$81,0))</f>
        <v>Other nonmetallic mineral mining and quarrying</v>
      </c>
      <c r="R38" s="199" t="str">
        <f>INDEX(Corr_Activity_Minerals_to_EPA!$C$6:$C$81,MATCH('Mineral Use Compiled'!$B38,Corr_Activity_Minerals_to_EPA!$B$6:$B$81,0))</f>
        <v>2123A0</v>
      </c>
      <c r="S38" s="199" t="str">
        <f>INDEX(Corr_Activity_Minerals_to_EPA!$E$6:$E$81,MATCH('Mineral Use Compiled'!$B38,Corr_Activity_Minerals_to_EPA!$B$6:$B$81,0))</f>
        <v>Mining</v>
      </c>
      <c r="T38" s="200">
        <f t="shared" si="4"/>
        <v>1</v>
      </c>
    </row>
    <row r="39" spans="2:20" x14ac:dyDescent="0.2">
      <c r="B39" s="194" t="s">
        <v>1156</v>
      </c>
      <c r="C39" s="195">
        <v>2014</v>
      </c>
      <c r="D39" s="118">
        <v>32200</v>
      </c>
      <c r="E39" s="118">
        <v>213000</v>
      </c>
      <c r="F39" s="196" t="s">
        <v>1157</v>
      </c>
      <c r="G39" s="197">
        <f>INDEX(Corr_ElemFlows_Minerals_to_EPA!D$5:D$80,MATCH('Mineral Use Compiled'!$B39,Corr_ElemFlows_Minerals_to_EPA!$B$5:$B$80,0))</f>
        <v>1000</v>
      </c>
      <c r="H39" s="197" t="str">
        <f>INDEX(Corr_ElemFlows_Minerals_to_EPA!E$5:E$80,MATCH('Mineral Use Compiled'!$B39,Corr_ElemFlows_Minerals_to_EPA!$B$5:$B$80,0))</f>
        <v>kg-Garnet</v>
      </c>
      <c r="I39" s="118">
        <f t="shared" si="7"/>
        <v>32200000</v>
      </c>
      <c r="J39" s="118">
        <f t="shared" si="8"/>
        <v>213000000</v>
      </c>
      <c r="K39" s="198" t="str">
        <f>INDEX(Corr_ElemFlows_Minerals_to_EPA!L$5:L$80,MATCH('Mineral Use Compiled'!$B39,Corr_ElemFlows_Minerals_to_EPA!$B$5:$B$80,0))</f>
        <v>kg</v>
      </c>
      <c r="L39" s="198" t="str">
        <f>INDEX(Corr_ElemFlows_Minerals_to_EPA!F$5:F$80,MATCH('Mineral Use Compiled'!$B39,Corr_ElemFlows_Minerals_to_EPA!$B$5:$B$80,0))</f>
        <v>Garnet</v>
      </c>
      <c r="M39" s="198" t="str">
        <f>INDEX(Corr_ElemFlows_Minerals_to_EPA!G$5:G$80,MATCH('Mineral Use Compiled'!$B39,Corr_ElemFlows_Minerals_to_EPA!$B$5:$B$80,0))</f>
        <v/>
      </c>
      <c r="N39" s="198" t="str">
        <f>INDEX(Corr_ElemFlows_Minerals_to_EPA!H$5:H$80,MATCH('Mineral Use Compiled'!$B39,Corr_ElemFlows_Minerals_to_EPA!$B$5:$B$80,0))</f>
        <v>resource</v>
      </c>
      <c r="O39" s="198" t="str">
        <f>INDEX(Corr_ElemFlows_Minerals_to_EPA!I$5:I$80,MATCH('Mineral Use Compiled'!$B39,Corr_ElemFlows_Minerals_to_EPA!$B$5:$B$80,0))</f>
        <v>in ground</v>
      </c>
      <c r="P39" s="198" t="str">
        <f>INDEX(Corr_ElemFlows_Minerals_to_EPA!J$5:J$80,MATCH('Mineral Use Compiled'!$B39,Corr_ElemFlows_Minerals_to_EPA!$B$5:$B$80,0))</f>
        <v>12a76745-b9f2-3450-b681-075d265b254d</v>
      </c>
      <c r="Q39" s="199" t="str">
        <f>INDEX(Corr_Activity_Minerals_to_EPA!$D$6:$D$81,MATCH('Mineral Use Compiled'!$B39,Corr_Activity_Minerals_to_EPA!$B$6:$B$81,0))</f>
        <v>Other nonmetallic mineral mining and quarrying</v>
      </c>
      <c r="R39" s="199" t="str">
        <f>INDEX(Corr_Activity_Minerals_to_EPA!$C$6:$C$81,MATCH('Mineral Use Compiled'!$B39,Corr_Activity_Minerals_to_EPA!$B$6:$B$81,0))</f>
        <v>2123A0</v>
      </c>
      <c r="S39" s="199" t="str">
        <f>INDEX(Corr_Activity_Minerals_to_EPA!$E$6:$E$81,MATCH('Mineral Use Compiled'!$B39,Corr_Activity_Minerals_to_EPA!$B$6:$B$81,0))</f>
        <v>Mining</v>
      </c>
      <c r="T39" s="200">
        <f t="shared" si="4"/>
        <v>0.13132137030995106</v>
      </c>
    </row>
    <row r="40" spans="2:20" x14ac:dyDescent="0.2">
      <c r="B40" s="194" t="s">
        <v>1085</v>
      </c>
      <c r="C40" s="195">
        <v>2014</v>
      </c>
      <c r="D40" s="118">
        <v>11000</v>
      </c>
      <c r="E40" s="118">
        <v>3720</v>
      </c>
      <c r="F40" s="196" t="s">
        <v>1069</v>
      </c>
      <c r="G40" s="197">
        <f>INDEX(Corr_ElemFlows_Minerals_to_EPA!D$5:D$80,MATCH('Mineral Use Compiled'!$B40,Corr_ElemFlows_Minerals_to_EPA!$B$5:$B$80,0))</f>
        <v>1000000</v>
      </c>
      <c r="H40" s="197" t="str">
        <f>INDEX(Corr_ElemFlows_Minerals_to_EPA!E$5:E$80,MATCH('Mineral Use Compiled'!$B40,Corr_ElemFlows_Minerals_to_EPA!$B$5:$B$80,0))</f>
        <v>kg</v>
      </c>
      <c r="I40" s="118">
        <f t="shared" si="7"/>
        <v>11000000000</v>
      </c>
      <c r="J40" s="118">
        <f t="shared" si="8"/>
        <v>3720000000</v>
      </c>
      <c r="K40" s="198" t="str">
        <f>INDEX(Corr_ElemFlows_Minerals_to_EPA!L$5:L$80,MATCH('Mineral Use Compiled'!$B40,Corr_ElemFlows_Minerals_to_EPA!$B$5:$B$80,0))</f>
        <v>kg</v>
      </c>
      <c r="L40" s="198" t="str">
        <f>INDEX(Corr_ElemFlows_Minerals_to_EPA!F$5:F$80,MATCH('Mineral Use Compiled'!$B40,Corr_ElemFlows_Minerals_to_EPA!$B$5:$B$80,0))</f>
        <v>Gypsum</v>
      </c>
      <c r="M40" s="198">
        <f>INDEX(Corr_ElemFlows_Minerals_to_EPA!G$5:G$80,MATCH('Mineral Use Compiled'!$B40,Corr_ElemFlows_Minerals_to_EPA!$B$5:$B$80,0))</f>
        <v>13397245</v>
      </c>
      <c r="N40" s="198" t="str">
        <f>INDEX(Corr_ElemFlows_Minerals_to_EPA!H$5:H$80,MATCH('Mineral Use Compiled'!$B40,Corr_ElemFlows_Minerals_to_EPA!$B$5:$B$80,0))</f>
        <v>resource</v>
      </c>
      <c r="O40" s="198" t="str">
        <f>INDEX(Corr_ElemFlows_Minerals_to_EPA!I$5:I$80,MATCH('Mineral Use Compiled'!$B40,Corr_ElemFlows_Minerals_to_EPA!$B$5:$B$80,0))</f>
        <v>in ground</v>
      </c>
      <c r="P40" s="198" t="str">
        <f>INDEX(Corr_ElemFlows_Minerals_to_EPA!J$5:J$80,MATCH('Mineral Use Compiled'!$B40,Corr_ElemFlows_Minerals_to_EPA!$B$5:$B$80,0))</f>
        <v>11a2a7b1-ab2f-47b8-9e29-6f33d5207fa6</v>
      </c>
      <c r="Q40" s="199" t="str">
        <f>INDEX(Corr_Activity_Minerals_to_EPA!$D$6:$D$81,MATCH('Mineral Use Compiled'!$B40,Corr_Activity_Minerals_to_EPA!$B$6:$B$81,0))</f>
        <v>Other nonmetallic mineral mining and quarrying</v>
      </c>
      <c r="R40" s="199" t="str">
        <f>INDEX(Corr_Activity_Minerals_to_EPA!$C$6:$C$81,MATCH('Mineral Use Compiled'!$B40,Corr_Activity_Minerals_to_EPA!$B$6:$B$81,0))</f>
        <v>2123A0</v>
      </c>
      <c r="S40" s="199" t="str">
        <f>INDEX(Corr_Activity_Minerals_to_EPA!$E$6:$E$81,MATCH('Mineral Use Compiled'!$B40,Corr_Activity_Minerals_to_EPA!$B$6:$B$81,0))</f>
        <v>Mining</v>
      </c>
      <c r="T40" s="200">
        <f t="shared" si="4"/>
        <v>0.74728260869565222</v>
      </c>
    </row>
    <row r="41" spans="2:20" x14ac:dyDescent="0.2">
      <c r="B41" s="194" t="s">
        <v>1088</v>
      </c>
      <c r="C41" s="195">
        <v>2014</v>
      </c>
      <c r="D41" s="118">
        <v>110</v>
      </c>
      <c r="E41" s="118">
        <v>4</v>
      </c>
      <c r="F41" s="196" t="s">
        <v>1069</v>
      </c>
      <c r="G41" s="197">
        <f>INDEX(Corr_ElemFlows_Minerals_to_EPA!D$5:D$80,MATCH('Mineral Use Compiled'!$B41,Corr_ElemFlows_Minerals_to_EPA!$B$5:$B$80,0))</f>
        <v>1000000</v>
      </c>
      <c r="H41" s="197" t="str">
        <f>INDEX(Corr_ElemFlows_Minerals_to_EPA!E$5:E$80,MATCH('Mineral Use Compiled'!$B41,Corr_ElemFlows_Minerals_to_EPA!$B$5:$B$80,0))</f>
        <v>kg</v>
      </c>
      <c r="I41" s="118">
        <f t="shared" si="7"/>
        <v>110000000</v>
      </c>
      <c r="J41" s="118">
        <f t="shared" si="8"/>
        <v>4000000</v>
      </c>
      <c r="K41" s="198" t="str">
        <f>INDEX(Corr_ElemFlows_Minerals_to_EPA!L$5:L$80,MATCH('Mineral Use Compiled'!$B41,Corr_ElemFlows_Minerals_to_EPA!$B$5:$B$80,0))</f>
        <v>kg</v>
      </c>
      <c r="L41" s="198" t="str">
        <f>INDEX(Corr_ElemFlows_Minerals_to_EPA!F$5:F$80,MATCH('Mineral Use Compiled'!$B41,Corr_ElemFlows_Minerals_to_EPA!$B$5:$B$80,0))</f>
        <v>Kyanite</v>
      </c>
      <c r="M41" s="198" t="str">
        <f>INDEX(Corr_ElemFlows_Minerals_to_EPA!G$5:G$80,MATCH('Mineral Use Compiled'!$B41,Corr_ElemFlows_Minerals_to_EPA!$B$5:$B$80,0))</f>
        <v/>
      </c>
      <c r="N41" s="198" t="str">
        <f>INDEX(Corr_ElemFlows_Minerals_to_EPA!H$5:H$80,MATCH('Mineral Use Compiled'!$B41,Corr_ElemFlows_Minerals_to_EPA!$B$5:$B$80,0))</f>
        <v>resource</v>
      </c>
      <c r="O41" s="198" t="str">
        <f>INDEX(Corr_ElemFlows_Minerals_to_EPA!I$5:I$80,MATCH('Mineral Use Compiled'!$B41,Corr_ElemFlows_Minerals_to_EPA!$B$5:$B$80,0))</f>
        <v>in ground</v>
      </c>
      <c r="P41" s="198" t="str">
        <f>INDEX(Corr_ElemFlows_Minerals_to_EPA!J$5:J$80,MATCH('Mineral Use Compiled'!$B41,Corr_ElemFlows_Minerals_to_EPA!$B$5:$B$80,0))</f>
        <v>ae096570-ac22-3699-9691-4ca0169c9273</v>
      </c>
      <c r="Q41" s="199" t="str">
        <f>INDEX(Corr_Activity_Minerals_to_EPA!$D$6:$D$81,MATCH('Mineral Use Compiled'!$B41,Corr_Activity_Minerals_to_EPA!$B$6:$B$81,0))</f>
        <v>Other nonmetallic mineral mining and quarrying</v>
      </c>
      <c r="R41" s="199" t="str">
        <f>INDEX(Corr_Activity_Minerals_to_EPA!$C$6:$C$81,MATCH('Mineral Use Compiled'!$B41,Corr_Activity_Minerals_to_EPA!$B$6:$B$81,0))</f>
        <v>2123A0</v>
      </c>
      <c r="S41" s="199" t="str">
        <f>INDEX(Corr_Activity_Minerals_to_EPA!$E$6:$E$81,MATCH('Mineral Use Compiled'!$B41,Corr_Activity_Minerals_to_EPA!$B$6:$B$81,0))</f>
        <v>Mining</v>
      </c>
      <c r="T41" s="200">
        <f t="shared" si="4"/>
        <v>0.96491228070175439</v>
      </c>
    </row>
    <row r="42" spans="2:20" x14ac:dyDescent="0.2">
      <c r="B42" s="194" t="s">
        <v>1136</v>
      </c>
      <c r="C42" s="195">
        <v>2014</v>
      </c>
      <c r="D42" s="118">
        <v>870</v>
      </c>
      <c r="E42" s="118">
        <v>2120</v>
      </c>
      <c r="F42" s="196" t="s">
        <v>1137</v>
      </c>
      <c r="G42" s="197">
        <f>INDEX(Corr_ElemFlows_Minerals_to_EPA!D$5:D$80,MATCH('Mineral Use Compiled'!$B42,Corr_ElemFlows_Minerals_to_EPA!$B$5:$B$80,0))</f>
        <v>1000</v>
      </c>
      <c r="H42" s="197" t="str">
        <f>INDEX(Corr_ElemFlows_Minerals_to_EPA!E$5:E$80,MATCH('Mineral Use Compiled'!$B42,Corr_ElemFlows_Minerals_to_EPA!$B$5:$B$80,0))</f>
        <v>kg-Li</v>
      </c>
      <c r="I42" s="118">
        <f t="shared" si="7"/>
        <v>870000</v>
      </c>
      <c r="J42" s="118">
        <f t="shared" si="8"/>
        <v>2120000</v>
      </c>
      <c r="K42" s="198" t="str">
        <f>INDEX(Corr_ElemFlows_Minerals_to_EPA!L$5:L$80,MATCH('Mineral Use Compiled'!$B42,Corr_ElemFlows_Minerals_to_EPA!$B$5:$B$80,0))</f>
        <v>kg</v>
      </c>
      <c r="L42" s="198" t="str">
        <f>INDEX(Corr_ElemFlows_Minerals_to_EPA!F$5:F$80,MATCH('Mineral Use Compiled'!$B42,Corr_ElemFlows_Minerals_to_EPA!$B$5:$B$80,0))</f>
        <v>Lithium</v>
      </c>
      <c r="M42" s="198">
        <f>INDEX(Corr_ElemFlows_Minerals_to_EPA!G$5:G$80,MATCH('Mineral Use Compiled'!$B42,Corr_ElemFlows_Minerals_to_EPA!$B$5:$B$80,0))</f>
        <v>7439932</v>
      </c>
      <c r="N42" s="198" t="str">
        <f>INDEX(Corr_ElemFlows_Minerals_to_EPA!H$5:H$80,MATCH('Mineral Use Compiled'!$B42,Corr_ElemFlows_Minerals_to_EPA!$B$5:$B$80,0))</f>
        <v>resource</v>
      </c>
      <c r="O42" s="198" t="str">
        <f>INDEX(Corr_ElemFlows_Minerals_to_EPA!I$5:I$80,MATCH('Mineral Use Compiled'!$B42,Corr_ElemFlows_Minerals_to_EPA!$B$5:$B$80,0))</f>
        <v>in ground</v>
      </c>
      <c r="P42" s="198" t="str">
        <f>INDEX(Corr_ElemFlows_Minerals_to_EPA!J$5:J$80,MATCH('Mineral Use Compiled'!$B42,Corr_ElemFlows_Minerals_to_EPA!$B$5:$B$80,0))</f>
        <v>1aeadede-4403-45c1-aed8-b742a0d57a02</v>
      </c>
      <c r="Q42" s="199" t="str">
        <f>INDEX(Corr_Activity_Minerals_to_EPA!$D$6:$D$81,MATCH('Mineral Use Compiled'!$B42,Corr_Activity_Minerals_to_EPA!$B$6:$B$81,0))</f>
        <v>Other nonmetallic mineral mining and quarrying</v>
      </c>
      <c r="R42" s="199" t="str">
        <f>INDEX(Corr_Activity_Minerals_to_EPA!$C$6:$C$81,MATCH('Mineral Use Compiled'!$B42,Corr_Activity_Minerals_to_EPA!$B$6:$B$81,0))</f>
        <v>2123A0</v>
      </c>
      <c r="S42" s="199" t="str">
        <f>INDEX(Corr_Activity_Minerals_to_EPA!$E$6:$E$81,MATCH('Mineral Use Compiled'!$B42,Corr_Activity_Minerals_to_EPA!$B$6:$B$81,0))</f>
        <v>Mining</v>
      </c>
      <c r="T42" s="200">
        <f t="shared" si="4"/>
        <v>0.29096989966555181</v>
      </c>
    </row>
    <row r="43" spans="2:20" x14ac:dyDescent="0.2">
      <c r="B43" s="194" t="s">
        <v>1094</v>
      </c>
      <c r="C43" s="195">
        <v>2014</v>
      </c>
      <c r="D43" s="118">
        <v>46000</v>
      </c>
      <c r="E43" s="118">
        <v>0</v>
      </c>
      <c r="F43" s="196" t="s">
        <v>1087</v>
      </c>
      <c r="G43" s="197">
        <f>INDEX(Corr_ElemFlows_Minerals_to_EPA!D$5:D$80,MATCH('Mineral Use Compiled'!$B43,Corr_ElemFlows_Minerals_to_EPA!$B$5:$B$80,0))</f>
        <v>1000</v>
      </c>
      <c r="H43" s="197" t="str">
        <f>INDEX(Corr_ElemFlows_Minerals_to_EPA!E$5:E$80,MATCH('Mineral Use Compiled'!$B43,Corr_ElemFlows_Minerals_to_EPA!$B$5:$B$80,0))</f>
        <v>kg</v>
      </c>
      <c r="I43" s="118">
        <f t="shared" si="7"/>
        <v>46000000</v>
      </c>
      <c r="J43" s="118">
        <f t="shared" si="8"/>
        <v>0</v>
      </c>
      <c r="K43" s="198" t="str">
        <f>INDEX(Corr_ElemFlows_Minerals_to_EPA!L$5:L$80,MATCH('Mineral Use Compiled'!$B43,Corr_ElemFlows_Minerals_to_EPA!$B$5:$B$80,0))</f>
        <v>kg</v>
      </c>
      <c r="L43" s="198" t="str">
        <f>INDEX(Corr_ElemFlows_Minerals_to_EPA!F$5:F$80,MATCH('Mineral Use Compiled'!$B43,Corr_ElemFlows_Minerals_to_EPA!$B$5:$B$80,0))</f>
        <v>Mica</v>
      </c>
      <c r="M43" s="198" t="str">
        <f>INDEX(Corr_ElemFlows_Minerals_to_EPA!G$5:G$80,MATCH('Mineral Use Compiled'!$B43,Corr_ElemFlows_Minerals_to_EPA!$B$5:$B$80,0))</f>
        <v/>
      </c>
      <c r="N43" s="198" t="str">
        <f>INDEX(Corr_ElemFlows_Minerals_to_EPA!H$5:H$80,MATCH('Mineral Use Compiled'!$B43,Corr_ElemFlows_Minerals_to_EPA!$B$5:$B$80,0))</f>
        <v>resource</v>
      </c>
      <c r="O43" s="198" t="str">
        <f>INDEX(Corr_ElemFlows_Minerals_to_EPA!I$5:I$80,MATCH('Mineral Use Compiled'!$B43,Corr_ElemFlows_Minerals_to_EPA!$B$5:$B$80,0))</f>
        <v>in ground</v>
      </c>
      <c r="P43" s="198" t="str">
        <f>INDEX(Corr_ElemFlows_Minerals_to_EPA!J$5:J$80,MATCH('Mineral Use Compiled'!$B43,Corr_ElemFlows_Minerals_to_EPA!$B$5:$B$80,0))</f>
        <v>41d06180-1d62-3216-ab67-43ac09273107</v>
      </c>
      <c r="Q43" s="199" t="str">
        <f>INDEX(Corr_Activity_Minerals_to_EPA!$D$6:$D$81,MATCH('Mineral Use Compiled'!$B43,Corr_Activity_Minerals_to_EPA!$B$6:$B$81,0))</f>
        <v>Other nonmetallic mineral mining and quarrying</v>
      </c>
      <c r="R43" s="199" t="str">
        <f>INDEX(Corr_Activity_Minerals_to_EPA!$C$6:$C$81,MATCH('Mineral Use Compiled'!$B43,Corr_Activity_Minerals_to_EPA!$B$6:$B$81,0))</f>
        <v>2123A0</v>
      </c>
      <c r="S43" s="199" t="str">
        <f>INDEX(Corr_Activity_Minerals_to_EPA!$E$6:$E$81,MATCH('Mineral Use Compiled'!$B43,Corr_Activity_Minerals_to_EPA!$B$6:$B$81,0))</f>
        <v>Mining</v>
      </c>
      <c r="T43" s="200">
        <f t="shared" si="4"/>
        <v>1</v>
      </c>
    </row>
    <row r="44" spans="2:20" x14ac:dyDescent="0.2">
      <c r="B44" s="194" t="s">
        <v>1099</v>
      </c>
      <c r="C44" s="195">
        <v>2014</v>
      </c>
      <c r="D44" s="118">
        <v>468</v>
      </c>
      <c r="E44" s="118">
        <v>984</v>
      </c>
      <c r="F44" s="196" t="s">
        <v>1069</v>
      </c>
      <c r="G44" s="197">
        <f>INDEX(Corr_ElemFlows_Minerals_to_EPA!D$5:D$80,MATCH('Mineral Use Compiled'!$B44,Corr_ElemFlows_Minerals_to_EPA!$B$5:$B$80,0))</f>
        <v>1000000</v>
      </c>
      <c r="H44" s="197" t="str">
        <f>INDEX(Corr_ElemFlows_Minerals_to_EPA!E$5:E$80,MATCH('Mineral Use Compiled'!$B44,Corr_ElemFlows_Minerals_to_EPA!$B$5:$B$80,0))</f>
        <v>kg</v>
      </c>
      <c r="I44" s="118">
        <f t="shared" si="7"/>
        <v>468000000</v>
      </c>
      <c r="J44" s="118">
        <f t="shared" si="8"/>
        <v>984000000</v>
      </c>
      <c r="K44" s="198" t="str">
        <f>INDEX(Corr_ElemFlows_Minerals_to_EPA!L$5:L$80,MATCH('Mineral Use Compiled'!$B44,Corr_ElemFlows_Minerals_to_EPA!$B$5:$B$80,0))</f>
        <v>kg</v>
      </c>
      <c r="L44" s="198" t="str">
        <f>INDEX(Corr_ElemFlows_Minerals_to_EPA!F$5:F$80,MATCH('Mineral Use Compiled'!$B44,Corr_ElemFlows_Minerals_to_EPA!$B$5:$B$80,0))</f>
        <v>Peat</v>
      </c>
      <c r="M44" s="198" t="str">
        <f>INDEX(Corr_ElemFlows_Minerals_to_EPA!G$5:G$80,MATCH('Mineral Use Compiled'!$B44,Corr_ElemFlows_Minerals_to_EPA!$B$5:$B$80,0))</f>
        <v/>
      </c>
      <c r="N44" s="198" t="str">
        <f>INDEX(Corr_ElemFlows_Minerals_to_EPA!H$5:H$80,MATCH('Mineral Use Compiled'!$B44,Corr_ElemFlows_Minerals_to_EPA!$B$5:$B$80,0))</f>
        <v>resource</v>
      </c>
      <c r="O44" s="198" t="str">
        <f>INDEX(Corr_ElemFlows_Minerals_to_EPA!I$5:I$80,MATCH('Mineral Use Compiled'!$B44,Corr_ElemFlows_Minerals_to_EPA!$B$5:$B$80,0))</f>
        <v>in ground</v>
      </c>
      <c r="P44" s="198" t="str">
        <f>INDEX(Corr_ElemFlows_Minerals_to_EPA!J$5:J$80,MATCH('Mineral Use Compiled'!$B44,Corr_ElemFlows_Minerals_to_EPA!$B$5:$B$80,0))</f>
        <v>384e875d-2237-4d74-8f62-6b04173f656b</v>
      </c>
      <c r="Q44" s="199" t="str">
        <f>INDEX(Corr_Activity_Minerals_to_EPA!$D$6:$D$81,MATCH('Mineral Use Compiled'!$B44,Corr_Activity_Minerals_to_EPA!$B$6:$B$81,0))</f>
        <v>Other nonmetallic mineral mining and quarrying</v>
      </c>
      <c r="R44" s="199" t="str">
        <f>INDEX(Corr_Activity_Minerals_to_EPA!$C$6:$C$81,MATCH('Mineral Use Compiled'!$B44,Corr_Activity_Minerals_to_EPA!$B$6:$B$81,0))</f>
        <v>2123A0</v>
      </c>
      <c r="S44" s="199" t="str">
        <f>INDEX(Corr_Activity_Minerals_to_EPA!$E$6:$E$81,MATCH('Mineral Use Compiled'!$B44,Corr_Activity_Minerals_to_EPA!$B$6:$B$81,0))</f>
        <v>Mining</v>
      </c>
      <c r="T44" s="200">
        <f t="shared" si="4"/>
        <v>0.32231404958677684</v>
      </c>
    </row>
    <row r="45" spans="2:20" x14ac:dyDescent="0.2">
      <c r="B45" s="194" t="s">
        <v>1100</v>
      </c>
      <c r="C45" s="195">
        <v>2014</v>
      </c>
      <c r="D45" s="118">
        <v>451</v>
      </c>
      <c r="E45" s="118">
        <v>166</v>
      </c>
      <c r="F45" s="196" t="s">
        <v>1069</v>
      </c>
      <c r="G45" s="197">
        <f>INDEX(Corr_ElemFlows_Minerals_to_EPA!D$5:D$80,MATCH('Mineral Use Compiled'!$B45,Corr_ElemFlows_Minerals_to_EPA!$B$5:$B$80,0))</f>
        <v>1000000</v>
      </c>
      <c r="H45" s="197" t="str">
        <f>INDEX(Corr_ElemFlows_Minerals_to_EPA!E$5:E$80,MATCH('Mineral Use Compiled'!$B45,Corr_ElemFlows_Minerals_to_EPA!$B$5:$B$80,0))</f>
        <v>kg</v>
      </c>
      <c r="I45" s="118">
        <f t="shared" si="7"/>
        <v>451000000</v>
      </c>
      <c r="J45" s="118">
        <f t="shared" si="8"/>
        <v>166000000</v>
      </c>
      <c r="K45" s="198" t="str">
        <f>INDEX(Corr_ElemFlows_Minerals_to_EPA!L$5:L$80,MATCH('Mineral Use Compiled'!$B45,Corr_ElemFlows_Minerals_to_EPA!$B$5:$B$80,0))</f>
        <v>kg</v>
      </c>
      <c r="L45" s="198" t="str">
        <f>INDEX(Corr_ElemFlows_Minerals_to_EPA!F$5:F$80,MATCH('Mineral Use Compiled'!$B45,Corr_ElemFlows_Minerals_to_EPA!$B$5:$B$80,0))</f>
        <v>Perlite</v>
      </c>
      <c r="M45" s="198" t="str">
        <f>INDEX(Corr_ElemFlows_Minerals_to_EPA!G$5:G$80,MATCH('Mineral Use Compiled'!$B45,Corr_ElemFlows_Minerals_to_EPA!$B$5:$B$80,0))</f>
        <v/>
      </c>
      <c r="N45" s="198" t="str">
        <f>INDEX(Corr_ElemFlows_Minerals_to_EPA!H$5:H$80,MATCH('Mineral Use Compiled'!$B45,Corr_ElemFlows_Minerals_to_EPA!$B$5:$B$80,0))</f>
        <v>resource</v>
      </c>
      <c r="O45" s="198" t="str">
        <f>INDEX(Corr_ElemFlows_Minerals_to_EPA!I$5:I$80,MATCH('Mineral Use Compiled'!$B45,Corr_ElemFlows_Minerals_to_EPA!$B$5:$B$80,0))</f>
        <v>in ground</v>
      </c>
      <c r="P45" s="198" t="str">
        <f>INDEX(Corr_ElemFlows_Minerals_to_EPA!J$5:J$80,MATCH('Mineral Use Compiled'!$B45,Corr_ElemFlows_Minerals_to_EPA!$B$5:$B$80,0))</f>
        <v>09a68c14-01f6-4dee-ba29-8b7f400b72b5</v>
      </c>
      <c r="Q45" s="199" t="str">
        <f>INDEX(Corr_Activity_Minerals_to_EPA!$D$6:$D$81,MATCH('Mineral Use Compiled'!$B45,Corr_Activity_Minerals_to_EPA!$B$6:$B$81,0))</f>
        <v>Other nonmetallic mineral mining and quarrying</v>
      </c>
      <c r="R45" s="199" t="str">
        <f>INDEX(Corr_Activity_Minerals_to_EPA!$C$6:$C$81,MATCH('Mineral Use Compiled'!$B45,Corr_Activity_Minerals_to_EPA!$B$6:$B$81,0))</f>
        <v>2123A0</v>
      </c>
      <c r="S45" s="199" t="str">
        <f>INDEX(Corr_Activity_Minerals_to_EPA!$E$6:$E$81,MATCH('Mineral Use Compiled'!$B45,Corr_Activity_Minerals_to_EPA!$B$6:$B$81,0))</f>
        <v>Mining</v>
      </c>
      <c r="T45" s="200">
        <f t="shared" si="4"/>
        <v>0.73095623987034031</v>
      </c>
    </row>
    <row r="46" spans="2:20" x14ac:dyDescent="0.2">
      <c r="B46" s="194" t="s">
        <v>1101</v>
      </c>
      <c r="C46" s="195">
        <v>2014</v>
      </c>
      <c r="D46" s="118">
        <v>25300</v>
      </c>
      <c r="E46" s="118">
        <v>2390</v>
      </c>
      <c r="F46" s="196" t="s">
        <v>1069</v>
      </c>
      <c r="G46" s="197">
        <f>INDEX(Corr_ElemFlows_Minerals_to_EPA!D$5:D$80,MATCH('Mineral Use Compiled'!$B46,Corr_ElemFlows_Minerals_to_EPA!$B$5:$B$80,0))</f>
        <v>1000000</v>
      </c>
      <c r="H46" s="197" t="str">
        <f>INDEX(Corr_ElemFlows_Minerals_to_EPA!E$5:E$80,MATCH('Mineral Use Compiled'!$B46,Corr_ElemFlows_Minerals_to_EPA!$B$5:$B$80,0))</f>
        <v>kg</v>
      </c>
      <c r="I46" s="118">
        <f t="shared" si="7"/>
        <v>25300000000</v>
      </c>
      <c r="J46" s="118">
        <f t="shared" si="8"/>
        <v>2390000000</v>
      </c>
      <c r="K46" s="198" t="str">
        <f>INDEX(Corr_ElemFlows_Minerals_to_EPA!L$5:L$80,MATCH('Mineral Use Compiled'!$B46,Corr_ElemFlows_Minerals_to_EPA!$B$5:$B$80,0))</f>
        <v>kg</v>
      </c>
      <c r="L46" s="198" t="str">
        <f>INDEX(Corr_ElemFlows_Minerals_to_EPA!F$5:F$80,MATCH('Mineral Use Compiled'!$B46,Corr_ElemFlows_Minerals_to_EPA!$B$5:$B$80,0))</f>
        <v>Phosphate ore</v>
      </c>
      <c r="M46" s="198" t="str">
        <f>INDEX(Corr_ElemFlows_Minerals_to_EPA!G$5:G$80,MATCH('Mineral Use Compiled'!$B46,Corr_ElemFlows_Minerals_to_EPA!$B$5:$B$80,0))</f>
        <v/>
      </c>
      <c r="N46" s="198" t="str">
        <f>INDEX(Corr_ElemFlows_Minerals_to_EPA!H$5:H$80,MATCH('Mineral Use Compiled'!$B46,Corr_ElemFlows_Minerals_to_EPA!$B$5:$B$80,0))</f>
        <v>resource</v>
      </c>
      <c r="O46" s="198" t="str">
        <f>INDEX(Corr_ElemFlows_Minerals_to_EPA!I$5:I$80,MATCH('Mineral Use Compiled'!$B46,Corr_ElemFlows_Minerals_to_EPA!$B$5:$B$80,0))</f>
        <v>in ground</v>
      </c>
      <c r="P46" s="198" t="str">
        <f>INDEX(Corr_ElemFlows_Minerals_to_EPA!J$5:J$80,MATCH('Mineral Use Compiled'!$B46,Corr_ElemFlows_Minerals_to_EPA!$B$5:$B$80,0))</f>
        <v>fe3009be-3a28-4e9a-b521-b57eae0f1443</v>
      </c>
      <c r="Q46" s="199" t="str">
        <f>INDEX(Corr_Activity_Minerals_to_EPA!$D$6:$D$81,MATCH('Mineral Use Compiled'!$B46,Corr_Activity_Minerals_to_EPA!$B$6:$B$81,0))</f>
        <v>Other nonmetallic mineral mining and quarrying</v>
      </c>
      <c r="R46" s="199" t="str">
        <f>INDEX(Corr_Activity_Minerals_to_EPA!$C$6:$C$81,MATCH('Mineral Use Compiled'!$B46,Corr_Activity_Minerals_to_EPA!$B$6:$B$81,0))</f>
        <v>2123A0</v>
      </c>
      <c r="S46" s="199" t="str">
        <f>INDEX(Corr_Activity_Minerals_to_EPA!$E$6:$E$81,MATCH('Mineral Use Compiled'!$B46,Corr_Activity_Minerals_to_EPA!$B$6:$B$81,0))</f>
        <v>Mining</v>
      </c>
      <c r="T46" s="200">
        <f t="shared" si="4"/>
        <v>0.91368725171542076</v>
      </c>
    </row>
    <row r="47" spans="2:20" x14ac:dyDescent="0.2">
      <c r="B47" s="194" t="s">
        <v>1104</v>
      </c>
      <c r="C47" s="195">
        <v>2014</v>
      </c>
      <c r="D47" s="118">
        <v>850</v>
      </c>
      <c r="E47" s="118">
        <v>4970</v>
      </c>
      <c r="F47" s="196" t="s">
        <v>1105</v>
      </c>
      <c r="G47" s="197">
        <f>INDEX(Corr_ElemFlows_Minerals_to_EPA!D$5:D$80,MATCH('Mineral Use Compiled'!$B47,Corr_ElemFlows_Minerals_to_EPA!$B$5:$B$80,0))</f>
        <v>830147.7769756678</v>
      </c>
      <c r="H47" s="197" t="str">
        <f>INDEX(Corr_ElemFlows_Minerals_to_EPA!E$5:E$80,MATCH('Mineral Use Compiled'!$B47,Corr_ElemFlows_Minerals_to_EPA!$B$5:$B$80,0))</f>
        <v>kg-K</v>
      </c>
      <c r="I47" s="118">
        <f t="shared" si="7"/>
        <v>705625610.42931759</v>
      </c>
      <c r="J47" s="118">
        <f t="shared" si="8"/>
        <v>4125834451.5690689</v>
      </c>
      <c r="K47" s="198" t="str">
        <f>INDEX(Corr_ElemFlows_Minerals_to_EPA!L$5:L$80,MATCH('Mineral Use Compiled'!$B47,Corr_ElemFlows_Minerals_to_EPA!$B$5:$B$80,0))</f>
        <v>kg</v>
      </c>
      <c r="L47" s="198" t="str">
        <f>INDEX(Corr_ElemFlows_Minerals_to_EPA!F$5:F$80,MATCH('Mineral Use Compiled'!$B47,Corr_ElemFlows_Minerals_to_EPA!$B$5:$B$80,0))</f>
        <v>Potassium</v>
      </c>
      <c r="M47" s="198">
        <f>INDEX(Corr_ElemFlows_Minerals_to_EPA!G$5:G$80,MATCH('Mineral Use Compiled'!$B47,Corr_ElemFlows_Minerals_to_EPA!$B$5:$B$80,0))</f>
        <v>7440097</v>
      </c>
      <c r="N47" s="198" t="str">
        <f>INDEX(Corr_ElemFlows_Minerals_to_EPA!H$5:H$80,MATCH('Mineral Use Compiled'!$B47,Corr_ElemFlows_Minerals_to_EPA!$B$5:$B$80,0))</f>
        <v>resource</v>
      </c>
      <c r="O47" s="198" t="str">
        <f>INDEX(Corr_ElemFlows_Minerals_to_EPA!I$5:I$80,MATCH('Mineral Use Compiled'!$B47,Corr_ElemFlows_Minerals_to_EPA!$B$5:$B$80,0))</f>
        <v>in ground</v>
      </c>
      <c r="P47" s="198" t="str">
        <f>INDEX(Corr_ElemFlows_Minerals_to_EPA!J$5:J$80,MATCH('Mineral Use Compiled'!$B47,Corr_ElemFlows_Minerals_to_EPA!$B$5:$B$80,0))</f>
        <v>38a037a3-47a7-4df7-a986-84e60f50f62e</v>
      </c>
      <c r="Q47" s="199" t="str">
        <f>INDEX(Corr_Activity_Minerals_to_EPA!$D$6:$D$81,MATCH('Mineral Use Compiled'!$B47,Corr_Activity_Minerals_to_EPA!$B$6:$B$81,0))</f>
        <v>Other nonmetallic mineral mining and quarrying</v>
      </c>
      <c r="R47" s="199" t="str">
        <f>INDEX(Corr_Activity_Minerals_to_EPA!$C$6:$C$81,MATCH('Mineral Use Compiled'!$B47,Corr_Activity_Minerals_to_EPA!$B$6:$B$81,0))</f>
        <v>2123A0</v>
      </c>
      <c r="S47" s="199" t="str">
        <f>INDEX(Corr_Activity_Minerals_to_EPA!$E$6:$E$81,MATCH('Mineral Use Compiled'!$B47,Corr_Activity_Minerals_to_EPA!$B$6:$B$81,0))</f>
        <v>Mining</v>
      </c>
      <c r="T47" s="200">
        <f t="shared" si="4"/>
        <v>0.14604810996563575</v>
      </c>
    </row>
    <row r="48" spans="2:20" x14ac:dyDescent="0.2">
      <c r="B48" s="194" t="s">
        <v>1106</v>
      </c>
      <c r="C48" s="195">
        <v>2014</v>
      </c>
      <c r="D48" s="118">
        <v>278</v>
      </c>
      <c r="E48" s="118">
        <v>60</v>
      </c>
      <c r="F48" s="196" t="s">
        <v>1069</v>
      </c>
      <c r="G48" s="197">
        <f>INDEX(Corr_ElemFlows_Minerals_to_EPA!D$5:D$80,MATCH('Mineral Use Compiled'!$B48,Corr_ElemFlows_Minerals_to_EPA!$B$5:$B$80,0))</f>
        <v>1000000</v>
      </c>
      <c r="H48" s="197" t="str">
        <f>INDEX(Corr_ElemFlows_Minerals_to_EPA!E$5:E$80,MATCH('Mineral Use Compiled'!$B48,Corr_ElemFlows_Minerals_to_EPA!$B$5:$B$80,0))</f>
        <v>kg</v>
      </c>
      <c r="I48" s="118">
        <f t="shared" si="7"/>
        <v>278000000</v>
      </c>
      <c r="J48" s="118">
        <f t="shared" si="8"/>
        <v>60000000</v>
      </c>
      <c r="K48" s="198" t="str">
        <f>INDEX(Corr_ElemFlows_Minerals_to_EPA!L$5:L$80,MATCH('Mineral Use Compiled'!$B48,Corr_ElemFlows_Minerals_to_EPA!$B$5:$B$80,0))</f>
        <v>kg</v>
      </c>
      <c r="L48" s="198" t="str">
        <f>INDEX(Corr_ElemFlows_Minerals_to_EPA!F$5:F$80,MATCH('Mineral Use Compiled'!$B48,Corr_ElemFlows_Minerals_to_EPA!$B$5:$B$80,0))</f>
        <v>Pumice</v>
      </c>
      <c r="M48" s="198">
        <f>INDEX(Corr_ElemFlows_Minerals_to_EPA!G$5:G$80,MATCH('Mineral Use Compiled'!$B48,Corr_ElemFlows_Minerals_to_EPA!$B$5:$B$80,0))</f>
        <v>1332098</v>
      </c>
      <c r="N48" s="198" t="str">
        <f>INDEX(Corr_ElemFlows_Minerals_to_EPA!H$5:H$80,MATCH('Mineral Use Compiled'!$B48,Corr_ElemFlows_Minerals_to_EPA!$B$5:$B$80,0))</f>
        <v>resource</v>
      </c>
      <c r="O48" s="198" t="str">
        <f>INDEX(Corr_ElemFlows_Minerals_to_EPA!I$5:I$80,MATCH('Mineral Use Compiled'!$B48,Corr_ElemFlows_Minerals_to_EPA!$B$5:$B$80,0))</f>
        <v>in ground</v>
      </c>
      <c r="P48" s="198" t="str">
        <f>INDEX(Corr_ElemFlows_Minerals_to_EPA!J$5:J$80,MATCH('Mineral Use Compiled'!$B48,Corr_ElemFlows_Minerals_to_EPA!$B$5:$B$80,0))</f>
        <v>4402f445-984c-4728-be22-6f9aea1146b9</v>
      </c>
      <c r="Q48" s="199" t="str">
        <f>INDEX(Corr_Activity_Minerals_to_EPA!$D$6:$D$81,MATCH('Mineral Use Compiled'!$B48,Corr_Activity_Minerals_to_EPA!$B$6:$B$81,0))</f>
        <v>Other nonmetallic mineral mining and quarrying</v>
      </c>
      <c r="R48" s="199" t="str">
        <f>INDEX(Corr_Activity_Minerals_to_EPA!$C$6:$C$81,MATCH('Mineral Use Compiled'!$B48,Corr_Activity_Minerals_to_EPA!$B$6:$B$81,0))</f>
        <v>2123A0</v>
      </c>
      <c r="S48" s="199" t="str">
        <f>INDEX(Corr_Activity_Minerals_to_EPA!$E$6:$E$81,MATCH('Mineral Use Compiled'!$B48,Corr_Activity_Minerals_to_EPA!$B$6:$B$81,0))</f>
        <v>Mining</v>
      </c>
      <c r="T48" s="200">
        <f t="shared" si="4"/>
        <v>0.8224852071005917</v>
      </c>
    </row>
    <row r="49" spans="1:20" x14ac:dyDescent="0.2">
      <c r="B49" s="194" t="s">
        <v>1110</v>
      </c>
      <c r="C49" s="195">
        <v>2014</v>
      </c>
      <c r="D49" s="118">
        <v>45300</v>
      </c>
      <c r="E49" s="118">
        <v>20100</v>
      </c>
      <c r="F49" s="196" t="s">
        <v>1069</v>
      </c>
      <c r="G49" s="197">
        <f>INDEX(Corr_ElemFlows_Minerals_to_EPA!D$5:D$80,MATCH('Mineral Use Compiled'!$B49,Corr_ElemFlows_Minerals_to_EPA!$B$5:$B$80,0))</f>
        <v>1000000</v>
      </c>
      <c r="H49" s="197" t="str">
        <f>INDEX(Corr_ElemFlows_Minerals_to_EPA!E$5:E$80,MATCH('Mineral Use Compiled'!$B49,Corr_ElemFlows_Minerals_to_EPA!$B$5:$B$80,0))</f>
        <v>kg</v>
      </c>
      <c r="I49" s="118">
        <f t="shared" si="7"/>
        <v>45300000000</v>
      </c>
      <c r="J49" s="118">
        <f t="shared" si="8"/>
        <v>20100000000</v>
      </c>
      <c r="K49" s="198" t="str">
        <f>INDEX(Corr_ElemFlows_Minerals_to_EPA!L$5:L$80,MATCH('Mineral Use Compiled'!$B49,Corr_ElemFlows_Minerals_to_EPA!$B$5:$B$80,0))</f>
        <v>kg</v>
      </c>
      <c r="L49" s="198" t="str">
        <f>INDEX(Corr_ElemFlows_Minerals_to_EPA!F$5:F$80,MATCH('Mineral Use Compiled'!$B49,Corr_ElemFlows_Minerals_to_EPA!$B$5:$B$80,0))</f>
        <v>Sodium chloride</v>
      </c>
      <c r="M49" s="198">
        <f>INDEX(Corr_ElemFlows_Minerals_to_EPA!G$5:G$80,MATCH('Mineral Use Compiled'!$B49,Corr_ElemFlows_Minerals_to_EPA!$B$5:$B$80,0))</f>
        <v>7647145</v>
      </c>
      <c r="N49" s="198" t="str">
        <f>INDEX(Corr_ElemFlows_Minerals_to_EPA!H$5:H$80,MATCH('Mineral Use Compiled'!$B49,Corr_ElemFlows_Minerals_to_EPA!$B$5:$B$80,0))</f>
        <v>resource</v>
      </c>
      <c r="O49" s="198" t="str">
        <f>INDEX(Corr_ElemFlows_Minerals_to_EPA!I$5:I$80,MATCH('Mineral Use Compiled'!$B49,Corr_ElemFlows_Minerals_to_EPA!$B$5:$B$80,0))</f>
        <v>in water</v>
      </c>
      <c r="P49" s="198" t="str">
        <f>INDEX(Corr_ElemFlows_Minerals_to_EPA!J$5:J$80,MATCH('Mineral Use Compiled'!$B49,Corr_ElemFlows_Minerals_to_EPA!$B$5:$B$80,0))</f>
        <v>a2b40a28-3aa6-470d-a3fd-994cd18c0371</v>
      </c>
      <c r="Q49" s="199" t="str">
        <f>INDEX(Corr_Activity_Minerals_to_EPA!$D$6:$D$81,MATCH('Mineral Use Compiled'!$B49,Corr_Activity_Minerals_to_EPA!$B$6:$B$81,0))</f>
        <v>Other nonmetallic mineral mining and quarrying</v>
      </c>
      <c r="R49" s="199" t="str">
        <f>INDEX(Corr_Activity_Minerals_to_EPA!$C$6:$C$81,MATCH('Mineral Use Compiled'!$B49,Corr_Activity_Minerals_to_EPA!$B$6:$B$81,0))</f>
        <v>2123A0</v>
      </c>
      <c r="S49" s="199" t="str">
        <f>INDEX(Corr_Activity_Minerals_to_EPA!$E$6:$E$81,MATCH('Mineral Use Compiled'!$B49,Corr_Activity_Minerals_to_EPA!$B$6:$B$81,0))</f>
        <v>Mining</v>
      </c>
      <c r="T49" s="200">
        <f t="shared" si="4"/>
        <v>0.69266055045871555</v>
      </c>
    </row>
    <row r="50" spans="1:20" x14ac:dyDescent="0.2">
      <c r="B50" s="194" t="s">
        <v>1164</v>
      </c>
      <c r="C50" s="195">
        <v>2014</v>
      </c>
      <c r="D50" s="118">
        <v>11700</v>
      </c>
      <c r="E50" s="118">
        <v>39</v>
      </c>
      <c r="F50" s="196" t="s">
        <v>1069</v>
      </c>
      <c r="G50" s="197">
        <f>INDEX(Corr_ElemFlows_Minerals_to_EPA!D$5:D$80,MATCH('Mineral Use Compiled'!$B50,Corr_ElemFlows_Minerals_to_EPA!$B$5:$B$80,0))</f>
        <v>1000000</v>
      </c>
      <c r="H50" s="197" t="str">
        <f>INDEX(Corr_ElemFlows_Minerals_to_EPA!E$5:E$80,MATCH('Mineral Use Compiled'!$B50,Corr_ElemFlows_Minerals_to_EPA!$B$5:$B$80,0))</f>
        <v>kg</v>
      </c>
      <c r="I50" s="118">
        <f t="shared" si="7"/>
        <v>11700000000</v>
      </c>
      <c r="J50" s="118">
        <f t="shared" si="8"/>
        <v>39000000</v>
      </c>
      <c r="K50" s="198" t="str">
        <f>INDEX(Corr_ElemFlows_Minerals_to_EPA!L$5:L$80,MATCH('Mineral Use Compiled'!$B50,Corr_ElemFlows_Minerals_to_EPA!$B$5:$B$80,0))</f>
        <v>kg</v>
      </c>
      <c r="L50" s="198" t="str">
        <f>INDEX(Corr_ElemFlows_Minerals_to_EPA!F$5:F$80,MATCH('Mineral Use Compiled'!$B50,Corr_ElemFlows_Minerals_to_EPA!$B$5:$B$80,0))</f>
        <v>Sodium carbonate</v>
      </c>
      <c r="M50" s="198">
        <f>INDEX(Corr_ElemFlows_Minerals_to_EPA!G$5:G$80,MATCH('Mineral Use Compiled'!$B50,Corr_ElemFlows_Minerals_to_EPA!$B$5:$B$80,0))</f>
        <v>497198</v>
      </c>
      <c r="N50" s="198" t="str">
        <f>INDEX(Corr_ElemFlows_Minerals_to_EPA!H$5:H$80,MATCH('Mineral Use Compiled'!$B50,Corr_ElemFlows_Minerals_to_EPA!$B$5:$B$80,0))</f>
        <v>resource</v>
      </c>
      <c r="O50" s="198" t="str">
        <f>INDEX(Corr_ElemFlows_Minerals_to_EPA!I$5:I$80,MATCH('Mineral Use Compiled'!$B50,Corr_ElemFlows_Minerals_to_EPA!$B$5:$B$80,0))</f>
        <v>in ground</v>
      </c>
      <c r="P50" s="198" t="str">
        <f>INDEX(Corr_ElemFlows_Minerals_to_EPA!J$5:J$80,MATCH('Mineral Use Compiled'!$B50,Corr_ElemFlows_Minerals_to_EPA!$B$5:$B$80,0))</f>
        <v>4d81f2d8-1e44-44d0-8439-a1121c8bce27</v>
      </c>
      <c r="Q50" s="199" t="str">
        <f>INDEX(Corr_Activity_Minerals_to_EPA!$D$6:$D$81,MATCH('Mineral Use Compiled'!$B50,Corr_Activity_Minerals_to_EPA!$B$6:$B$81,0))</f>
        <v>Other nonmetallic mineral mining and quarrying</v>
      </c>
      <c r="R50" s="199" t="str">
        <f>INDEX(Corr_Activity_Minerals_to_EPA!$C$6:$C$81,MATCH('Mineral Use Compiled'!$B50,Corr_Activity_Minerals_to_EPA!$B$6:$B$81,0))</f>
        <v>2123A0</v>
      </c>
      <c r="S50" s="199" t="str">
        <f>INDEX(Corr_Activity_Minerals_to_EPA!$E$6:$E$81,MATCH('Mineral Use Compiled'!$B50,Corr_Activity_Minerals_to_EPA!$B$6:$B$81,0))</f>
        <v>Mining</v>
      </c>
      <c r="T50" s="200">
        <f t="shared" si="4"/>
        <v>0.99667774086378735</v>
      </c>
    </row>
    <row r="51" spans="1:20" x14ac:dyDescent="0.2">
      <c r="B51" s="194" t="s">
        <v>1117</v>
      </c>
      <c r="C51" s="195">
        <v>2014</v>
      </c>
      <c r="D51" s="118">
        <v>610</v>
      </c>
      <c r="E51" s="118">
        <v>327</v>
      </c>
      <c r="F51" s="196" t="s">
        <v>1069</v>
      </c>
      <c r="G51" s="197">
        <f>INDEX(Corr_ElemFlows_Minerals_to_EPA!D$5:D$80,MATCH('Mineral Use Compiled'!$B51,Corr_ElemFlows_Minerals_to_EPA!$B$5:$B$80,0))</f>
        <v>1000000</v>
      </c>
      <c r="H51" s="197" t="str">
        <f>INDEX(Corr_ElemFlows_Minerals_to_EPA!E$5:E$80,MATCH('Mineral Use Compiled'!$B51,Corr_ElemFlows_Minerals_to_EPA!$B$5:$B$80,0))</f>
        <v>kg</v>
      </c>
      <c r="I51" s="118">
        <f t="shared" si="7"/>
        <v>610000000</v>
      </c>
      <c r="J51" s="118">
        <f t="shared" si="8"/>
        <v>327000000</v>
      </c>
      <c r="K51" s="198" t="str">
        <f>INDEX(Corr_ElemFlows_Minerals_to_EPA!L$5:L$80,MATCH('Mineral Use Compiled'!$B51,Corr_ElemFlows_Minerals_to_EPA!$B$5:$B$80,0))</f>
        <v>kg</v>
      </c>
      <c r="L51" s="198" t="str">
        <f>INDEX(Corr_ElemFlows_Minerals_to_EPA!F$5:F$80,MATCH('Mineral Use Compiled'!$B51,Corr_ElemFlows_Minerals_to_EPA!$B$5:$B$80,0))</f>
        <v>Talc</v>
      </c>
      <c r="M51" s="198">
        <f>INDEX(Corr_ElemFlows_Minerals_to_EPA!G$5:G$80,MATCH('Mineral Use Compiled'!$B51,Corr_ElemFlows_Minerals_to_EPA!$B$5:$B$80,0))</f>
        <v>14807966</v>
      </c>
      <c r="N51" s="198" t="str">
        <f>INDEX(Corr_ElemFlows_Minerals_to_EPA!H$5:H$80,MATCH('Mineral Use Compiled'!$B51,Corr_ElemFlows_Minerals_to_EPA!$B$5:$B$80,0))</f>
        <v>resource</v>
      </c>
      <c r="O51" s="198" t="str">
        <f>INDEX(Corr_ElemFlows_Minerals_to_EPA!I$5:I$80,MATCH('Mineral Use Compiled'!$B51,Corr_ElemFlows_Minerals_to_EPA!$B$5:$B$80,0))</f>
        <v>in ground</v>
      </c>
      <c r="P51" s="198" t="str">
        <f>INDEX(Corr_ElemFlows_Minerals_to_EPA!J$5:J$80,MATCH('Mineral Use Compiled'!$B51,Corr_ElemFlows_Minerals_to_EPA!$B$5:$B$80,0))</f>
        <v>bc97531c-12d8-4113-bcb2-663a47d12d0f</v>
      </c>
      <c r="Q51" s="199" t="str">
        <f>INDEX(Corr_Activity_Minerals_to_EPA!$D$6:$D$81,MATCH('Mineral Use Compiled'!$B51,Corr_Activity_Minerals_to_EPA!$B$6:$B$81,0))</f>
        <v>Other nonmetallic mineral mining and quarrying</v>
      </c>
      <c r="R51" s="199" t="str">
        <f>INDEX(Corr_Activity_Minerals_to_EPA!$C$6:$C$81,MATCH('Mineral Use Compiled'!$B51,Corr_Activity_Minerals_to_EPA!$B$6:$B$81,0))</f>
        <v>2123A0</v>
      </c>
      <c r="S51" s="199" t="str">
        <f>INDEX(Corr_Activity_Minerals_to_EPA!$E$6:$E$81,MATCH('Mineral Use Compiled'!$B51,Corr_Activity_Minerals_to_EPA!$B$6:$B$81,0))</f>
        <v>Mining</v>
      </c>
      <c r="T51" s="200">
        <f t="shared" si="4"/>
        <v>0.65101387406616862</v>
      </c>
    </row>
    <row r="52" spans="1:20" x14ac:dyDescent="0.2">
      <c r="B52" s="194" t="s">
        <v>1121</v>
      </c>
      <c r="C52" s="195">
        <v>2014</v>
      </c>
      <c r="D52" s="118">
        <v>100</v>
      </c>
      <c r="E52" s="118">
        <v>43</v>
      </c>
      <c r="F52" s="196" t="s">
        <v>1069</v>
      </c>
      <c r="G52" s="197">
        <f>INDEX(Corr_ElemFlows_Minerals_to_EPA!D$5:D$80,MATCH('Mineral Use Compiled'!$B52,Corr_ElemFlows_Minerals_to_EPA!$B$5:$B$80,0))</f>
        <v>1000000</v>
      </c>
      <c r="H52" s="197" t="str">
        <f>INDEX(Corr_ElemFlows_Minerals_to_EPA!E$5:E$80,MATCH('Mineral Use Compiled'!$B52,Corr_ElemFlows_Minerals_to_EPA!$B$5:$B$80,0))</f>
        <v>kg</v>
      </c>
      <c r="I52" s="118">
        <f t="shared" si="7"/>
        <v>100000000</v>
      </c>
      <c r="J52" s="118">
        <f t="shared" si="8"/>
        <v>43000000</v>
      </c>
      <c r="K52" s="198" t="str">
        <f>INDEX(Corr_ElemFlows_Minerals_to_EPA!L$5:L$80,MATCH('Mineral Use Compiled'!$B52,Corr_ElemFlows_Minerals_to_EPA!$B$5:$B$80,0))</f>
        <v>kg</v>
      </c>
      <c r="L52" s="198" t="str">
        <f>INDEX(Corr_ElemFlows_Minerals_to_EPA!F$5:F$80,MATCH('Mineral Use Compiled'!$B52,Corr_ElemFlows_Minerals_to_EPA!$B$5:$B$80,0))</f>
        <v>Vermiculite</v>
      </c>
      <c r="M52" s="198">
        <f>INDEX(Corr_ElemFlows_Minerals_to_EPA!G$5:G$80,MATCH('Mineral Use Compiled'!$B52,Corr_ElemFlows_Minerals_to_EPA!$B$5:$B$80,0))</f>
        <v>1318009</v>
      </c>
      <c r="N52" s="198" t="str">
        <f>INDEX(Corr_ElemFlows_Minerals_to_EPA!H$5:H$80,MATCH('Mineral Use Compiled'!$B52,Corr_ElemFlows_Minerals_to_EPA!$B$5:$B$80,0))</f>
        <v>resource</v>
      </c>
      <c r="O52" s="198" t="str">
        <f>INDEX(Corr_ElemFlows_Minerals_to_EPA!I$5:I$80,MATCH('Mineral Use Compiled'!$B52,Corr_ElemFlows_Minerals_to_EPA!$B$5:$B$80,0))</f>
        <v>in ground</v>
      </c>
      <c r="P52" s="198" t="str">
        <f>INDEX(Corr_ElemFlows_Minerals_to_EPA!J$5:J$80,MATCH('Mineral Use Compiled'!$B52,Corr_ElemFlows_Minerals_to_EPA!$B$5:$B$80,0))</f>
        <v>bea19217-6a28-4711-8142-2e71090c0b46</v>
      </c>
      <c r="Q52" s="199" t="str">
        <f>INDEX(Corr_Activity_Minerals_to_EPA!$D$6:$D$81,MATCH('Mineral Use Compiled'!$B52,Corr_Activity_Minerals_to_EPA!$B$6:$B$81,0))</f>
        <v>Other nonmetallic mineral mining and quarrying</v>
      </c>
      <c r="R52" s="199" t="str">
        <f>INDEX(Corr_Activity_Minerals_to_EPA!$C$6:$C$81,MATCH('Mineral Use Compiled'!$B52,Corr_Activity_Minerals_to_EPA!$B$6:$B$81,0))</f>
        <v>2123A0</v>
      </c>
      <c r="S52" s="199" t="str">
        <f>INDEX(Corr_Activity_Minerals_to_EPA!$E$6:$E$81,MATCH('Mineral Use Compiled'!$B52,Corr_Activity_Minerals_to_EPA!$B$6:$B$81,0))</f>
        <v>Mining</v>
      </c>
      <c r="T52" s="200">
        <f t="shared" si="4"/>
        <v>0.69930069930069927</v>
      </c>
    </row>
    <row r="53" spans="1:20" ht="13.5" thickBot="1" x14ac:dyDescent="0.25">
      <c r="B53" s="226" t="s">
        <v>1331</v>
      </c>
      <c r="C53" s="205">
        <v>2014</v>
      </c>
      <c r="D53" s="206">
        <v>64100</v>
      </c>
      <c r="E53" s="206">
        <v>25</v>
      </c>
      <c r="F53" s="207" t="s">
        <v>1087</v>
      </c>
      <c r="G53" s="208">
        <f>INDEX(Corr_ElemFlows_Minerals_to_EPA!D$5:D$80,MATCH('Mineral Use Compiled'!$B53,Corr_ElemFlows_Minerals_to_EPA!$B$5:$B$80,0))</f>
        <v>1000</v>
      </c>
      <c r="H53" s="208" t="str">
        <f>INDEX(Corr_ElemFlows_Minerals_to_EPA!E$5:E$80,MATCH('Mineral Use Compiled'!$B53,Corr_ElemFlows_Minerals_to_EPA!$B$5:$B$80,0))</f>
        <v>kg</v>
      </c>
      <c r="I53" s="206">
        <f t="shared" si="7"/>
        <v>64100000</v>
      </c>
      <c r="J53" s="206">
        <f t="shared" si="8"/>
        <v>25000</v>
      </c>
      <c r="K53" s="209" t="str">
        <f>INDEX(Corr_ElemFlows_Minerals_to_EPA!L$5:L$80,MATCH('Mineral Use Compiled'!$B53,Corr_ElemFlows_Minerals_to_EPA!$B$5:$B$80,0))</f>
        <v>kg</v>
      </c>
      <c r="L53" s="209" t="str">
        <f>INDEX(Corr_ElemFlows_Minerals_to_EPA!F$5:F$80,MATCH('Mineral Use Compiled'!$B53,Corr_ElemFlows_Minerals_to_EPA!$B$5:$B$80,0))</f>
        <v>Zeolites</v>
      </c>
      <c r="M53" s="209">
        <f>INDEX(Corr_ElemFlows_Minerals_to_EPA!G$5:G$80,MATCH('Mineral Use Compiled'!$B53,Corr_ElemFlows_Minerals_to_EPA!$B$5:$B$80,0))</f>
        <v>1318021</v>
      </c>
      <c r="N53" s="209" t="str">
        <f>INDEX(Corr_ElemFlows_Minerals_to_EPA!H$5:H$80,MATCH('Mineral Use Compiled'!$B53,Corr_ElemFlows_Minerals_to_EPA!$B$5:$B$80,0))</f>
        <v>resource</v>
      </c>
      <c r="O53" s="209" t="str">
        <f>INDEX(Corr_ElemFlows_Minerals_to_EPA!I$5:I$80,MATCH('Mineral Use Compiled'!$B53,Corr_ElemFlows_Minerals_to_EPA!$B$5:$B$80,0))</f>
        <v>in ground</v>
      </c>
      <c r="P53" s="209" t="str">
        <f>INDEX(Corr_ElemFlows_Minerals_to_EPA!J$5:J$80,MATCH('Mineral Use Compiled'!$B53,Corr_ElemFlows_Minerals_to_EPA!$B$5:$B$80,0))</f>
        <v>729136d0-7c24-3c53-a41d-3d1b4aa10f2d</v>
      </c>
      <c r="Q53" s="210" t="str">
        <f>INDEX(Corr_Activity_Minerals_to_EPA!$D$6:$D$81,MATCH('Mineral Use Compiled'!$B53,Corr_Activity_Minerals_to_EPA!$B$6:$B$81,0))</f>
        <v>Other nonmetallic mineral mining and quarrying</v>
      </c>
      <c r="R53" s="210" t="str">
        <f>INDEX(Corr_Activity_Minerals_to_EPA!$C$6:$C$81,MATCH('Mineral Use Compiled'!$B53,Corr_Activity_Minerals_to_EPA!$B$6:$B$81,0))</f>
        <v>2123A0</v>
      </c>
      <c r="S53" s="210" t="str">
        <f>INDEX(Corr_Activity_Minerals_to_EPA!$E$6:$E$81,MATCH('Mineral Use Compiled'!$B53,Corr_Activity_Minerals_to_EPA!$B$6:$B$81,0))</f>
        <v>Mining</v>
      </c>
      <c r="T53" s="211">
        <f t="shared" si="4"/>
        <v>0.99961013645224173</v>
      </c>
    </row>
    <row r="54" spans="1:20" ht="46.5" customHeight="1" x14ac:dyDescent="0.2">
      <c r="B54" s="246"/>
      <c r="C54" s="246"/>
      <c r="D54" s="247"/>
      <c r="E54" s="248"/>
      <c r="F54" s="246"/>
      <c r="G54" s="246"/>
      <c r="H54" s="246"/>
      <c r="I54" s="94"/>
      <c r="J54" s="94"/>
    </row>
    <row r="55" spans="1:20" ht="13.5" thickBot="1" x14ac:dyDescent="0.25">
      <c r="B55" s="249" t="s">
        <v>1335</v>
      </c>
      <c r="C55" s="246"/>
      <c r="D55" s="247"/>
      <c r="E55" s="248"/>
      <c r="F55" s="246"/>
      <c r="G55" s="246"/>
      <c r="H55" s="246"/>
      <c r="I55" s="94"/>
      <c r="J55" s="94"/>
    </row>
    <row r="56" spans="1:20" x14ac:dyDescent="0.2">
      <c r="A56" s="163"/>
      <c r="B56" s="212" t="s">
        <v>1190</v>
      </c>
      <c r="C56" s="213">
        <v>2014</v>
      </c>
      <c r="D56" s="214">
        <v>0</v>
      </c>
      <c r="E56" s="214">
        <v>11800</v>
      </c>
      <c r="F56" s="215" t="s">
        <v>1124</v>
      </c>
      <c r="G56" s="216">
        <f>INDEX(Corr_ElemFlows_Minerals_to_EPA!D$5:D$80,MATCH('Mineral Use Compiled'!$B56,Corr_ElemFlows_Minerals_to_EPA!$B$5:$B$80,0))</f>
        <v>1000000</v>
      </c>
      <c r="H56" s="216" t="str">
        <f>INDEX(Corr_ElemFlows_Minerals_to_EPA!E$5:E$80,MATCH('Mineral Use Compiled'!$B56,Corr_ElemFlows_Minerals_to_EPA!$B$5:$B$80,0))</f>
        <v>kg</v>
      </c>
      <c r="I56" s="214">
        <f t="shared" ref="I56" si="9">D56*$G56</f>
        <v>0</v>
      </c>
      <c r="J56" s="214">
        <f t="shared" ref="J56:J83" si="10">E56*$G56</f>
        <v>11800000000</v>
      </c>
      <c r="K56" s="217" t="str">
        <f>INDEX(Corr_ElemFlows_Minerals_to_EPA!L$5:L$80,MATCH('Mineral Use Compiled'!$B56,Corr_ElemFlows_Minerals_to_EPA!$B$5:$B$80,0))</f>
        <v>kg</v>
      </c>
      <c r="L56" s="217" t="str">
        <f>INDEX(Corr_ElemFlows_Minerals_to_EPA!F$5:F$80,MATCH('Mineral Use Compiled'!$B56,Corr_ElemFlows_Minerals_to_EPA!$B$5:$B$80,0))</f>
        <v>Bauxite</v>
      </c>
      <c r="M56" s="217">
        <f>INDEX(Corr_ElemFlows_Minerals_to_EPA!G$5:G$80,MATCH('Mineral Use Compiled'!$B56,Corr_ElemFlows_Minerals_to_EPA!$B$5:$B$80,0))</f>
        <v>1344281</v>
      </c>
      <c r="N56" s="217" t="str">
        <f>INDEX(Corr_ElemFlows_Minerals_to_EPA!H$5:H$80,MATCH('Mineral Use Compiled'!$B56,Corr_ElemFlows_Minerals_to_EPA!$B$5:$B$80,0))</f>
        <v>resource</v>
      </c>
      <c r="O56" s="217" t="str">
        <f>INDEX(Corr_ElemFlows_Minerals_to_EPA!I$5:I$80,MATCH('Mineral Use Compiled'!$B56,Corr_ElemFlows_Minerals_to_EPA!$B$5:$B$80,0))</f>
        <v>in ground</v>
      </c>
      <c r="P56" s="217" t="str">
        <f>INDEX(Corr_ElemFlows_Minerals_to_EPA!J$5:J$80,MATCH('Mineral Use Compiled'!$B56,Corr_ElemFlows_Minerals_to_EPA!$B$5:$B$80,0))</f>
        <v>733b2c7c-60ef-4c1b-b9cb-c010e3fd2275</v>
      </c>
      <c r="Q56" s="218" t="str">
        <f>INDEX(Corr_Activity_Minerals_to_EPA!$D$6:$D$81,MATCH('Mineral Use Compiled'!$B56,Corr_Activity_Minerals_to_EPA!$B$6:$B$81,0))</f>
        <v>Iron, gold, silver, and other metal ore mining</v>
      </c>
      <c r="R56" s="218" t="str">
        <f>INDEX(Corr_Activity_Minerals_to_EPA!$C$6:$C$81,MATCH('Mineral Use Compiled'!$B56,Corr_Activity_Minerals_to_EPA!$B$6:$B$81,0))</f>
        <v>2122A0</v>
      </c>
      <c r="S56" s="218" t="str">
        <f>INDEX(Corr_Activity_Minerals_to_EPA!$E$6:$E$81,MATCH('Mineral Use Compiled'!$B56,Corr_Activity_Minerals_to_EPA!$B$6:$B$81,0))</f>
        <v>Mining</v>
      </c>
      <c r="T56" s="219">
        <f t="shared" ref="T56" si="11">I56/SUM(I56:J56)</f>
        <v>0</v>
      </c>
    </row>
    <row r="57" spans="1:20" x14ac:dyDescent="0.2">
      <c r="B57" s="194" t="s">
        <v>1127</v>
      </c>
      <c r="C57" s="195">
        <v>2014</v>
      </c>
      <c r="D57" s="118">
        <v>0</v>
      </c>
      <c r="E57" s="118">
        <v>0</v>
      </c>
      <c r="F57" s="196" t="s">
        <v>1128</v>
      </c>
      <c r="G57" s="197">
        <f>INDEX(Corr_ElemFlows_Minerals_to_EPA!D$5:D$80,MATCH('Mineral Use Compiled'!$B57,Corr_ElemFlows_Minerals_to_EPA!$B$5:$B$80,0))</f>
        <v>1000000</v>
      </c>
      <c r="H57" s="197" t="str">
        <f>INDEX(Corr_ElemFlows_Minerals_to_EPA!E$5:E$80,MATCH('Mineral Use Compiled'!$B57,Corr_ElemFlows_Minerals_to_EPA!$B$5:$B$80,0))</f>
        <v>kg-Cr</v>
      </c>
      <c r="I57" s="118">
        <f t="shared" ref="I57:I83" si="12">D57*$G57</f>
        <v>0</v>
      </c>
      <c r="J57" s="118">
        <f t="shared" ref="J57" si="13">E57*$G57</f>
        <v>0</v>
      </c>
      <c r="K57" s="198" t="str">
        <f>INDEX(Corr_ElemFlows_Minerals_to_EPA!L$5:L$80,MATCH('Mineral Use Compiled'!$B57,Corr_ElemFlows_Minerals_to_EPA!$B$5:$B$80,0))</f>
        <v>kg</v>
      </c>
      <c r="L57" s="198" t="str">
        <f>INDEX(Corr_ElemFlows_Minerals_to_EPA!F$5:F$80,MATCH('Mineral Use Compiled'!$B57,Corr_ElemFlows_Minerals_to_EPA!$B$5:$B$80,0))</f>
        <v>Chromium</v>
      </c>
      <c r="M57" s="198">
        <f>INDEX(Corr_ElemFlows_Minerals_to_EPA!G$5:G$80,MATCH('Mineral Use Compiled'!$B57,Corr_ElemFlows_Minerals_to_EPA!$B$5:$B$80,0))</f>
        <v>7440473</v>
      </c>
      <c r="N57" s="198" t="str">
        <f>INDEX(Corr_ElemFlows_Minerals_to_EPA!H$5:H$80,MATCH('Mineral Use Compiled'!$B57,Corr_ElemFlows_Minerals_to_EPA!$B$5:$B$80,0))</f>
        <v>resource</v>
      </c>
      <c r="O57" s="198" t="str">
        <f>INDEX(Corr_ElemFlows_Minerals_to_EPA!I$5:I$80,MATCH('Mineral Use Compiled'!$B57,Corr_ElemFlows_Minerals_to_EPA!$B$5:$B$80,0))</f>
        <v>in ground</v>
      </c>
      <c r="P57" s="198" t="str">
        <f>INDEX(Corr_ElemFlows_Minerals_to_EPA!J$5:J$80,MATCH('Mineral Use Compiled'!$B57,Corr_ElemFlows_Minerals_to_EPA!$B$5:$B$80,0))</f>
        <v>08a91e70-3ddc-11dd-9f78-0050c2490048</v>
      </c>
      <c r="Q57" s="199" t="str">
        <f>INDEX(Corr_Activity_Minerals_to_EPA!$D$6:$D$81,MATCH('Mineral Use Compiled'!$B57,Corr_Activity_Minerals_to_EPA!$B$6:$B$81,0))</f>
        <v>Iron, gold, silver, and other metal ore mining</v>
      </c>
      <c r="R57" s="199" t="str">
        <f>INDEX(Corr_Activity_Minerals_to_EPA!$C$6:$C$81,MATCH('Mineral Use Compiled'!$B57,Corr_Activity_Minerals_to_EPA!$B$6:$B$81,0))</f>
        <v>2122A0</v>
      </c>
      <c r="S57" s="199" t="str">
        <f>INDEX(Corr_Activity_Minerals_to_EPA!$E$6:$E$81,MATCH('Mineral Use Compiled'!$B57,Corr_Activity_Minerals_to_EPA!$B$6:$B$81,0))</f>
        <v>Mining</v>
      </c>
      <c r="T57" s="200" t="e">
        <f t="shared" ref="T57:T83" si="14">I57/SUM(I57:J57)</f>
        <v>#DIV/0!</v>
      </c>
    </row>
    <row r="58" spans="1:20" x14ac:dyDescent="0.2">
      <c r="B58" s="201" t="s">
        <v>1312</v>
      </c>
      <c r="C58" s="195">
        <v>2014</v>
      </c>
      <c r="D58" s="118">
        <v>0</v>
      </c>
      <c r="E58" s="118">
        <v>5.0999999999999996</v>
      </c>
      <c r="F58" s="196" t="s">
        <v>1086</v>
      </c>
      <c r="G58" s="197">
        <f>INDEX(Corr_ElemFlows_Minerals_to_EPA!D$5:D$80,MATCH('Mineral Use Compiled'!$B58,Corr_ElemFlows_Minerals_to_EPA!$B$5:$B$80,0))</f>
        <v>437576949.62042791</v>
      </c>
      <c r="H58" s="197" t="str">
        <f>INDEX(Corr_ElemFlows_Minerals_to_EPA!E$5:E$80,MATCH('Mineral Use Compiled'!$B58,Corr_ElemFlows_Minerals_to_EPA!$B$5:$B$80,0))</f>
        <v>kg-Fe</v>
      </c>
      <c r="I58" s="118">
        <f t="shared" si="12"/>
        <v>0</v>
      </c>
      <c r="J58" s="118">
        <f t="shared" si="10"/>
        <v>2231642443.0641823</v>
      </c>
      <c r="K58" s="198" t="str">
        <f>INDEX(Corr_ElemFlows_Minerals_to_EPA!L$5:L$80,MATCH('Mineral Use Compiled'!$B58,Corr_ElemFlows_Minerals_to_EPA!$B$5:$B$80,0))</f>
        <v>kg</v>
      </c>
      <c r="L58" s="198" t="str">
        <f>INDEX(Corr_ElemFlows_Minerals_to_EPA!F$5:F$80,MATCH('Mineral Use Compiled'!$B58,Corr_ElemFlows_Minerals_to_EPA!$B$5:$B$80,0))</f>
        <v>Iron</v>
      </c>
      <c r="M58" s="198">
        <f>INDEX(Corr_ElemFlows_Minerals_to_EPA!G$5:G$80,MATCH('Mineral Use Compiled'!$B58,Corr_ElemFlows_Minerals_to_EPA!$B$5:$B$80,0))</f>
        <v>7439896</v>
      </c>
      <c r="N58" s="198" t="str">
        <f>INDEX(Corr_ElemFlows_Minerals_to_EPA!H$5:H$80,MATCH('Mineral Use Compiled'!$B58,Corr_ElemFlows_Minerals_to_EPA!$B$5:$B$80,0))</f>
        <v>resource</v>
      </c>
      <c r="O58" s="198" t="str">
        <f>INDEX(Corr_ElemFlows_Minerals_to_EPA!I$5:I$80,MATCH('Mineral Use Compiled'!$B58,Corr_ElemFlows_Minerals_to_EPA!$B$5:$B$80,0))</f>
        <v>in ground</v>
      </c>
      <c r="P58" s="198" t="str">
        <f>INDEX(Corr_ElemFlows_Minerals_to_EPA!J$5:J$80,MATCH('Mineral Use Compiled'!$B58,Corr_ElemFlows_Minerals_to_EPA!$B$5:$B$80,0))</f>
        <v>08a91e70-3ddc-11dd-959a-0050c2490048</v>
      </c>
      <c r="Q58" s="199" t="str">
        <f>INDEX(Corr_Activity_Minerals_to_EPA!$D$6:$D$81,MATCH('Mineral Use Compiled'!$B58,Corr_Activity_Minerals_to_EPA!$B$6:$B$81,0))</f>
        <v>Iron, gold, silver, and other metal ore mining</v>
      </c>
      <c r="R58" s="199" t="str">
        <f>INDEX(Corr_Activity_Minerals_to_EPA!$C$6:$C$81,MATCH('Mineral Use Compiled'!$B58,Corr_Activity_Minerals_to_EPA!$B$6:$B$81,0))</f>
        <v>2122A0</v>
      </c>
      <c r="S58" s="199" t="str">
        <f>INDEX(Corr_Activity_Minerals_to_EPA!$E$6:$E$81,MATCH('Mineral Use Compiled'!$B58,Corr_Activity_Minerals_to_EPA!$B$6:$B$81,0))</f>
        <v>Mining</v>
      </c>
      <c r="T58" s="200">
        <f t="shared" si="14"/>
        <v>0</v>
      </c>
    </row>
    <row r="59" spans="1:20" x14ac:dyDescent="0.2">
      <c r="B59" s="201" t="s">
        <v>1313</v>
      </c>
      <c r="C59" s="195">
        <v>2014</v>
      </c>
      <c r="D59" s="118">
        <v>0</v>
      </c>
      <c r="E59" s="118">
        <v>396</v>
      </c>
      <c r="F59" s="196" t="s">
        <v>1069</v>
      </c>
      <c r="G59" s="197">
        <f>INDEX(Corr_ElemFlows_Minerals_to_EPA!D$5:D$80,MATCH('Mineral Use Compiled'!$B59,Corr_ElemFlows_Minerals_to_EPA!$B$5:$B$80,0))</f>
        <v>213700</v>
      </c>
      <c r="H59" s="197" t="str">
        <f>INDEX(Corr_ElemFlows_Minerals_to_EPA!E$5:E$80,MATCH('Mineral Use Compiled'!$B59,Corr_ElemFlows_Minerals_to_EPA!$B$5:$B$80,0))</f>
        <v>kg-Mn</v>
      </c>
      <c r="I59" s="118">
        <f t="shared" si="12"/>
        <v>0</v>
      </c>
      <c r="J59" s="118">
        <f t="shared" si="10"/>
        <v>84625200</v>
      </c>
      <c r="K59" s="198" t="str">
        <f>INDEX(Corr_ElemFlows_Minerals_to_EPA!L$5:L$80,MATCH('Mineral Use Compiled'!$B59,Corr_ElemFlows_Minerals_to_EPA!$B$5:$B$80,0))</f>
        <v>kg</v>
      </c>
      <c r="L59" s="198" t="str">
        <f>INDEX(Corr_ElemFlows_Minerals_to_EPA!F$5:F$80,MATCH('Mineral Use Compiled'!$B59,Corr_ElemFlows_Minerals_to_EPA!$B$5:$B$80,0))</f>
        <v>Manganese</v>
      </c>
      <c r="M59" s="198">
        <f>INDEX(Corr_ElemFlows_Minerals_to_EPA!G$5:G$80,MATCH('Mineral Use Compiled'!$B59,Corr_ElemFlows_Minerals_to_EPA!$B$5:$B$80,0))</f>
        <v>7439965</v>
      </c>
      <c r="N59" s="198" t="str">
        <f>INDEX(Corr_ElemFlows_Minerals_to_EPA!H$5:H$80,MATCH('Mineral Use Compiled'!$B59,Corr_ElemFlows_Minerals_to_EPA!$B$5:$B$80,0))</f>
        <v>resource</v>
      </c>
      <c r="O59" s="198" t="str">
        <f>INDEX(Corr_ElemFlows_Minerals_to_EPA!I$5:I$80,MATCH('Mineral Use Compiled'!$B59,Corr_ElemFlows_Minerals_to_EPA!$B$5:$B$80,0))</f>
        <v>in ground</v>
      </c>
      <c r="P59" s="198" t="str">
        <f>INDEX(Corr_ElemFlows_Minerals_to_EPA!J$5:J$80,MATCH('Mineral Use Compiled'!$B59,Corr_ElemFlows_Minerals_to_EPA!$B$5:$B$80,0))</f>
        <v>fe0acd60-3ddc-11dd-9e5c-0050c2490048</v>
      </c>
      <c r="Q59" s="199" t="str">
        <f>INDEX(Corr_Activity_Minerals_to_EPA!$D$6:$D$81,MATCH('Mineral Use Compiled'!$B59,Corr_Activity_Minerals_to_EPA!$B$6:$B$81,0))</f>
        <v>Iron, gold, silver, and other metal ore mining</v>
      </c>
      <c r="R59" s="199" t="str">
        <f>INDEX(Corr_Activity_Minerals_to_EPA!$C$6:$C$81,MATCH('Mineral Use Compiled'!$B59,Corr_Activity_Minerals_to_EPA!$B$6:$B$81,0))</f>
        <v>2122A0</v>
      </c>
      <c r="S59" s="199" t="str">
        <f>INDEX(Corr_Activity_Minerals_to_EPA!$E$6:$E$81,MATCH('Mineral Use Compiled'!$B59,Corr_Activity_Minerals_to_EPA!$B$6:$B$81,0))</f>
        <v>Mining</v>
      </c>
      <c r="T59" s="200">
        <f t="shared" si="14"/>
        <v>0</v>
      </c>
    </row>
    <row r="60" spans="1:20" x14ac:dyDescent="0.2">
      <c r="B60" s="194" t="s">
        <v>1138</v>
      </c>
      <c r="C60" s="195">
        <v>2014</v>
      </c>
      <c r="D60" s="118">
        <v>0</v>
      </c>
      <c r="E60" s="118">
        <v>11100</v>
      </c>
      <c r="F60" s="196" t="s">
        <v>1139</v>
      </c>
      <c r="G60" s="197">
        <f>INDEX(Corr_ElemFlows_Minerals_to_EPA!D$5:D$80,MATCH('Mineral Use Compiled'!$B60,Corr_ElemFlows_Minerals_to_EPA!$B$5:$B$80,0))</f>
        <v>1000</v>
      </c>
      <c r="H60" s="197" t="str">
        <f>INDEX(Corr_ElemFlows_Minerals_to_EPA!E$5:E$80,MATCH('Mineral Use Compiled'!$B60,Corr_ElemFlows_Minerals_to_EPA!$B$5:$B$80,0))</f>
        <v>kg-Nb</v>
      </c>
      <c r="I60" s="118">
        <f t="shared" si="12"/>
        <v>0</v>
      </c>
      <c r="J60" s="118">
        <f t="shared" si="10"/>
        <v>11100000</v>
      </c>
      <c r="K60" s="198" t="str">
        <f>INDEX(Corr_ElemFlows_Minerals_to_EPA!L$5:L$80,MATCH('Mineral Use Compiled'!$B60,Corr_ElemFlows_Minerals_to_EPA!$B$5:$B$80,0))</f>
        <v>kg</v>
      </c>
      <c r="L60" s="198" t="str">
        <f>INDEX(Corr_ElemFlows_Minerals_to_EPA!F$5:F$80,MATCH('Mineral Use Compiled'!$B60,Corr_ElemFlows_Minerals_to_EPA!$B$5:$B$80,0))</f>
        <v>Niobium</v>
      </c>
      <c r="M60" s="198">
        <f>INDEX(Corr_ElemFlows_Minerals_to_EPA!G$5:G$80,MATCH('Mineral Use Compiled'!$B60,Corr_ElemFlows_Minerals_to_EPA!$B$5:$B$80,0))</f>
        <v>7440031</v>
      </c>
      <c r="N60" s="198" t="str">
        <f>INDEX(Corr_ElemFlows_Minerals_to_EPA!H$5:H$80,MATCH('Mineral Use Compiled'!$B60,Corr_ElemFlows_Minerals_to_EPA!$B$5:$B$80,0))</f>
        <v>resource</v>
      </c>
      <c r="O60" s="198" t="str">
        <f>INDEX(Corr_ElemFlows_Minerals_to_EPA!I$5:I$80,MATCH('Mineral Use Compiled'!$B60,Corr_ElemFlows_Minerals_to_EPA!$B$5:$B$80,0))</f>
        <v>in ground</v>
      </c>
      <c r="P60" s="198" t="str">
        <f>INDEX(Corr_ElemFlows_Minerals_to_EPA!J$5:J$80,MATCH('Mineral Use Compiled'!$B60,Corr_ElemFlows_Minerals_to_EPA!$B$5:$B$80,0))</f>
        <v>034b3607-09e0-37f5-a792-9efc409663f1</v>
      </c>
      <c r="Q60" s="199" t="str">
        <f>INDEX(Corr_Activity_Minerals_to_EPA!$D$6:$D$81,MATCH('Mineral Use Compiled'!$B60,Corr_Activity_Minerals_to_EPA!$B$6:$B$81,0))</f>
        <v>Iron, gold, silver, and other metal ore mining</v>
      </c>
      <c r="R60" s="199" t="str">
        <f>INDEX(Corr_Activity_Minerals_to_EPA!$C$6:$C$81,MATCH('Mineral Use Compiled'!$B60,Corr_Activity_Minerals_to_EPA!$B$6:$B$81,0))</f>
        <v>2122A0</v>
      </c>
      <c r="S60" s="199" t="str">
        <f>INDEX(Corr_Activity_Minerals_to_EPA!$E$6:$E$81,MATCH('Mineral Use Compiled'!$B60,Corr_Activity_Minerals_to_EPA!$B$6:$B$81,0))</f>
        <v>Mining</v>
      </c>
      <c r="T60" s="200">
        <f t="shared" si="14"/>
        <v>0</v>
      </c>
    </row>
    <row r="61" spans="1:20" x14ac:dyDescent="0.2">
      <c r="B61" s="194" t="s">
        <v>1142</v>
      </c>
      <c r="C61" s="195">
        <v>2014</v>
      </c>
      <c r="D61" s="118">
        <v>0</v>
      </c>
      <c r="E61" s="118">
        <v>1990</v>
      </c>
      <c r="F61" s="196" t="s">
        <v>2</v>
      </c>
      <c r="G61" s="197">
        <f>INDEX(Corr_ElemFlows_Minerals_to_EPA!D$5:D$80,MATCH('Mineral Use Compiled'!$B61,Corr_ElemFlows_Minerals_to_EPA!$B$5:$B$80,0))</f>
        <v>1</v>
      </c>
      <c r="H61" s="197" t="str">
        <f>INDEX(Corr_ElemFlows_Minerals_to_EPA!E$5:E$80,MATCH('Mineral Use Compiled'!$B61,Corr_ElemFlows_Minerals_to_EPA!$B$5:$B$80,0))</f>
        <v>kg</v>
      </c>
      <c r="I61" s="118">
        <f t="shared" si="12"/>
        <v>0</v>
      </c>
      <c r="J61" s="118">
        <f t="shared" si="10"/>
        <v>1990</v>
      </c>
      <c r="K61" s="198" t="str">
        <f>INDEX(Corr_ElemFlows_Minerals_to_EPA!L$5:L$80,MATCH('Mineral Use Compiled'!$B61,Corr_ElemFlows_Minerals_to_EPA!$B$5:$B$80,0))</f>
        <v>kg</v>
      </c>
      <c r="L61" s="198" t="str">
        <f>INDEX(Corr_ElemFlows_Minerals_to_EPA!F$5:F$80,MATCH('Mineral Use Compiled'!$B61,Corr_ElemFlows_Minerals_to_EPA!$B$5:$B$80,0))</f>
        <v>Iridium</v>
      </c>
      <c r="M61" s="198">
        <f>INDEX(Corr_ElemFlows_Minerals_to_EPA!G$5:G$80,MATCH('Mineral Use Compiled'!$B61,Corr_ElemFlows_Minerals_to_EPA!$B$5:$B$80,0))</f>
        <v>7439885</v>
      </c>
      <c r="N61" s="198" t="str">
        <f>INDEX(Corr_ElemFlows_Minerals_to_EPA!H$5:H$80,MATCH('Mineral Use Compiled'!$B61,Corr_ElemFlows_Minerals_to_EPA!$B$5:$B$80,0))</f>
        <v>resource</v>
      </c>
      <c r="O61" s="198" t="str">
        <f>INDEX(Corr_ElemFlows_Minerals_to_EPA!I$5:I$80,MATCH('Mineral Use Compiled'!$B61,Corr_ElemFlows_Minerals_to_EPA!$B$5:$B$80,0))</f>
        <v>in ground</v>
      </c>
      <c r="P61" s="198" t="str">
        <f>INDEX(Corr_ElemFlows_Minerals_to_EPA!J$5:J$80,MATCH('Mineral Use Compiled'!$B61,Corr_ElemFlows_Minerals_to_EPA!$B$5:$B$80,0))</f>
        <v>afb5140a-1ed1-4c08-becb-6fc27781d831</v>
      </c>
      <c r="Q61" s="199" t="str">
        <f>INDEX(Corr_Activity_Minerals_to_EPA!$D$6:$D$81,MATCH('Mineral Use Compiled'!$B61,Corr_Activity_Minerals_to_EPA!$B$6:$B$81,0))</f>
        <v>Iron, gold, silver, and other metal ore mining</v>
      </c>
      <c r="R61" s="199" t="str">
        <f>INDEX(Corr_Activity_Minerals_to_EPA!$C$6:$C$81,MATCH('Mineral Use Compiled'!$B61,Corr_Activity_Minerals_to_EPA!$B$6:$B$81,0))</f>
        <v>2122A0</v>
      </c>
      <c r="S61" s="199" t="str">
        <f>INDEX(Corr_Activity_Minerals_to_EPA!$E$6:$E$81,MATCH('Mineral Use Compiled'!$B61,Corr_Activity_Minerals_to_EPA!$B$6:$B$81,0))</f>
        <v>Mining</v>
      </c>
      <c r="T61" s="200">
        <f t="shared" si="14"/>
        <v>0</v>
      </c>
    </row>
    <row r="62" spans="1:20" x14ac:dyDescent="0.2">
      <c r="B62" s="194" t="s">
        <v>1143</v>
      </c>
      <c r="C62" s="195">
        <v>2014</v>
      </c>
      <c r="D62" s="118">
        <v>0</v>
      </c>
      <c r="E62" s="118">
        <v>322</v>
      </c>
      <c r="F62" s="196" t="s">
        <v>2</v>
      </c>
      <c r="G62" s="197">
        <f>INDEX(Corr_ElemFlows_Minerals_to_EPA!D$5:D$80,MATCH('Mineral Use Compiled'!$B62,Corr_ElemFlows_Minerals_to_EPA!$B$5:$B$80,0))</f>
        <v>1</v>
      </c>
      <c r="H62" s="197" t="str">
        <f>INDEX(Corr_ElemFlows_Minerals_to_EPA!E$5:E$80,MATCH('Mineral Use Compiled'!$B62,Corr_ElemFlows_Minerals_to_EPA!$B$5:$B$80,0))</f>
        <v>kg</v>
      </c>
      <c r="I62" s="118">
        <f t="shared" si="12"/>
        <v>0</v>
      </c>
      <c r="J62" s="118">
        <f t="shared" si="10"/>
        <v>322</v>
      </c>
      <c r="K62" s="198" t="str">
        <f>INDEX(Corr_ElemFlows_Minerals_to_EPA!L$5:L$80,MATCH('Mineral Use Compiled'!$B62,Corr_ElemFlows_Minerals_to_EPA!$B$5:$B$80,0))</f>
        <v>kg</v>
      </c>
      <c r="L62" s="198" t="str">
        <f>INDEX(Corr_ElemFlows_Minerals_to_EPA!F$5:F$80,MATCH('Mineral Use Compiled'!$B62,Corr_ElemFlows_Minerals_to_EPA!$B$5:$B$80,0))</f>
        <v>Osmium</v>
      </c>
      <c r="M62" s="198">
        <f>INDEX(Corr_ElemFlows_Minerals_to_EPA!G$5:G$80,MATCH('Mineral Use Compiled'!$B62,Corr_ElemFlows_Minerals_to_EPA!$B$5:$B$80,0))</f>
        <v>7440042</v>
      </c>
      <c r="N62" s="198" t="str">
        <f>INDEX(Corr_ElemFlows_Minerals_to_EPA!H$5:H$80,MATCH('Mineral Use Compiled'!$B62,Corr_ElemFlows_Minerals_to_EPA!$B$5:$B$80,0))</f>
        <v>resource</v>
      </c>
      <c r="O62" s="198" t="str">
        <f>INDEX(Corr_ElemFlows_Minerals_to_EPA!I$5:I$80,MATCH('Mineral Use Compiled'!$B62,Corr_ElemFlows_Minerals_to_EPA!$B$5:$B$80,0))</f>
        <v>in ground</v>
      </c>
      <c r="P62" s="198" t="str">
        <f>INDEX(Corr_ElemFlows_Minerals_to_EPA!J$5:J$80,MATCH('Mineral Use Compiled'!$B62,Corr_ElemFlows_Minerals_to_EPA!$B$5:$B$80,0))</f>
        <v>d4f74ad1-5f43-4b1c-8aa6-d7b8b2c40707</v>
      </c>
      <c r="Q62" s="199" t="str">
        <f>INDEX(Corr_Activity_Minerals_to_EPA!$D$6:$D$81,MATCH('Mineral Use Compiled'!$B62,Corr_Activity_Minerals_to_EPA!$B$6:$B$81,0))</f>
        <v>Iron, gold, silver, and other metal ore mining</v>
      </c>
      <c r="R62" s="199" t="str">
        <f>INDEX(Corr_Activity_Minerals_to_EPA!$C$6:$C$81,MATCH('Mineral Use Compiled'!$B62,Corr_Activity_Minerals_to_EPA!$B$6:$B$81,0))</f>
        <v>2122A0</v>
      </c>
      <c r="S62" s="199" t="str">
        <f>INDEX(Corr_Activity_Minerals_to_EPA!$E$6:$E$81,MATCH('Mineral Use Compiled'!$B62,Corr_Activity_Minerals_to_EPA!$B$6:$B$81,0))</f>
        <v>Mining</v>
      </c>
      <c r="T62" s="200">
        <f t="shared" si="14"/>
        <v>0</v>
      </c>
    </row>
    <row r="63" spans="1:20" x14ac:dyDescent="0.2">
      <c r="B63" s="194" t="s">
        <v>1140</v>
      </c>
      <c r="C63" s="195">
        <v>2014</v>
      </c>
      <c r="D63" s="118">
        <v>0</v>
      </c>
      <c r="E63" s="118">
        <v>11100</v>
      </c>
      <c r="F63" s="196" t="s">
        <v>2</v>
      </c>
      <c r="G63" s="197">
        <f>INDEX(Corr_ElemFlows_Minerals_to_EPA!D$5:D$80,MATCH('Mineral Use Compiled'!$B63,Corr_ElemFlows_Minerals_to_EPA!$B$5:$B$80,0))</f>
        <v>1</v>
      </c>
      <c r="H63" s="197" t="str">
        <f>INDEX(Corr_ElemFlows_Minerals_to_EPA!E$5:E$80,MATCH('Mineral Use Compiled'!$B63,Corr_ElemFlows_Minerals_to_EPA!$B$5:$B$80,0))</f>
        <v>kg</v>
      </c>
      <c r="I63" s="118">
        <f t="shared" si="12"/>
        <v>0</v>
      </c>
      <c r="J63" s="118">
        <f t="shared" si="10"/>
        <v>11100</v>
      </c>
      <c r="K63" s="198" t="str">
        <f>INDEX(Corr_ElemFlows_Minerals_to_EPA!L$5:L$80,MATCH('Mineral Use Compiled'!$B63,Corr_ElemFlows_Minerals_to_EPA!$B$5:$B$80,0))</f>
        <v>kg</v>
      </c>
      <c r="L63" s="198" t="str">
        <f>INDEX(Corr_ElemFlows_Minerals_to_EPA!F$5:F$80,MATCH('Mineral Use Compiled'!$B63,Corr_ElemFlows_Minerals_to_EPA!$B$5:$B$80,0))</f>
        <v>Rhodium</v>
      </c>
      <c r="M63" s="198">
        <f>INDEX(Corr_ElemFlows_Minerals_to_EPA!G$5:G$80,MATCH('Mineral Use Compiled'!$B63,Corr_ElemFlows_Minerals_to_EPA!$B$5:$B$80,0))</f>
        <v>7440166</v>
      </c>
      <c r="N63" s="198" t="str">
        <f>INDEX(Corr_ElemFlows_Minerals_to_EPA!H$5:H$80,MATCH('Mineral Use Compiled'!$B63,Corr_ElemFlows_Minerals_to_EPA!$B$5:$B$80,0))</f>
        <v>resource</v>
      </c>
      <c r="O63" s="198" t="str">
        <f>INDEX(Corr_ElemFlows_Minerals_to_EPA!I$5:I$80,MATCH('Mineral Use Compiled'!$B63,Corr_ElemFlows_Minerals_to_EPA!$B$5:$B$80,0))</f>
        <v>in ground</v>
      </c>
      <c r="P63" s="198" t="str">
        <f>INDEX(Corr_ElemFlows_Minerals_to_EPA!J$5:J$80,MATCH('Mineral Use Compiled'!$B63,Corr_ElemFlows_Minerals_to_EPA!$B$5:$B$80,0))</f>
        <v>1729c889-6556-11dd-ad8b-0800200c9a66</v>
      </c>
      <c r="Q63" s="199" t="str">
        <f>INDEX(Corr_Activity_Minerals_to_EPA!$D$6:$D$81,MATCH('Mineral Use Compiled'!$B63,Corr_Activity_Minerals_to_EPA!$B$6:$B$81,0))</f>
        <v>Iron, gold, silver, and other metal ore mining</v>
      </c>
      <c r="R63" s="199" t="str">
        <f>INDEX(Corr_Activity_Minerals_to_EPA!$C$6:$C$81,MATCH('Mineral Use Compiled'!$B63,Corr_Activity_Minerals_to_EPA!$B$6:$B$81,0))</f>
        <v>2122A0</v>
      </c>
      <c r="S63" s="199" t="str">
        <f>INDEX(Corr_Activity_Minerals_to_EPA!$E$6:$E$81,MATCH('Mineral Use Compiled'!$B63,Corr_Activity_Minerals_to_EPA!$B$6:$B$81,0))</f>
        <v>Mining</v>
      </c>
      <c r="T63" s="200">
        <f t="shared" si="14"/>
        <v>0</v>
      </c>
    </row>
    <row r="64" spans="1:20" x14ac:dyDescent="0.2">
      <c r="B64" s="194" t="s">
        <v>1141</v>
      </c>
      <c r="C64" s="195">
        <v>2014</v>
      </c>
      <c r="D64" s="118">
        <v>0</v>
      </c>
      <c r="E64" s="118">
        <v>11100</v>
      </c>
      <c r="F64" s="196" t="s">
        <v>2</v>
      </c>
      <c r="G64" s="197">
        <f>INDEX(Corr_ElemFlows_Minerals_to_EPA!D$5:D$80,MATCH('Mineral Use Compiled'!$B64,Corr_ElemFlows_Minerals_to_EPA!$B$5:$B$80,0))</f>
        <v>1</v>
      </c>
      <c r="H64" s="197" t="str">
        <f>INDEX(Corr_ElemFlows_Minerals_to_EPA!E$5:E$80,MATCH('Mineral Use Compiled'!$B64,Corr_ElemFlows_Minerals_to_EPA!$B$5:$B$80,0))</f>
        <v>kg</v>
      </c>
      <c r="I64" s="118">
        <f t="shared" si="12"/>
        <v>0</v>
      </c>
      <c r="J64" s="118">
        <f t="shared" si="10"/>
        <v>11100</v>
      </c>
      <c r="K64" s="198" t="str">
        <f>INDEX(Corr_ElemFlows_Minerals_to_EPA!L$5:L$80,MATCH('Mineral Use Compiled'!$B64,Corr_ElemFlows_Minerals_to_EPA!$B$5:$B$80,0))</f>
        <v>kg</v>
      </c>
      <c r="L64" s="198" t="str">
        <f>INDEX(Corr_ElemFlows_Minerals_to_EPA!F$5:F$80,MATCH('Mineral Use Compiled'!$B64,Corr_ElemFlows_Minerals_to_EPA!$B$5:$B$80,0))</f>
        <v>Ruthenium</v>
      </c>
      <c r="M64" s="198">
        <f>INDEX(Corr_ElemFlows_Minerals_to_EPA!G$5:G$80,MATCH('Mineral Use Compiled'!$B64,Corr_ElemFlows_Minerals_to_EPA!$B$5:$B$80,0))</f>
        <v>7440188</v>
      </c>
      <c r="N64" s="198" t="str">
        <f>INDEX(Corr_ElemFlows_Minerals_to_EPA!H$5:H$80,MATCH('Mineral Use Compiled'!$B64,Corr_ElemFlows_Minerals_to_EPA!$B$5:$B$80,0))</f>
        <v>resource</v>
      </c>
      <c r="O64" s="198" t="str">
        <f>INDEX(Corr_ElemFlows_Minerals_to_EPA!I$5:I$80,MATCH('Mineral Use Compiled'!$B64,Corr_ElemFlows_Minerals_to_EPA!$B$5:$B$80,0))</f>
        <v>in ground</v>
      </c>
      <c r="P64" s="198" t="str">
        <f>INDEX(Corr_ElemFlows_Minerals_to_EPA!J$5:J$80,MATCH('Mineral Use Compiled'!$B64,Corr_ElemFlows_Minerals_to_EPA!$B$5:$B$80,0))</f>
        <v>58693e74-99e3-4562-b7ba-62b2df9616a9</v>
      </c>
      <c r="Q64" s="199" t="str">
        <f>INDEX(Corr_Activity_Minerals_to_EPA!$D$6:$D$81,MATCH('Mineral Use Compiled'!$B64,Corr_Activity_Minerals_to_EPA!$B$6:$B$81,0))</f>
        <v>Iron, gold, silver, and other metal ore mining</v>
      </c>
      <c r="R64" s="199" t="str">
        <f>INDEX(Corr_Activity_Minerals_to_EPA!$C$6:$C$81,MATCH('Mineral Use Compiled'!$B64,Corr_Activity_Minerals_to_EPA!$B$6:$B$81,0))</f>
        <v>2122A0</v>
      </c>
      <c r="S64" s="199" t="str">
        <f>INDEX(Corr_Activity_Minerals_to_EPA!$E$6:$E$81,MATCH('Mineral Use Compiled'!$B64,Corr_Activity_Minerals_to_EPA!$B$6:$B$81,0))</f>
        <v>Mining</v>
      </c>
      <c r="T64" s="200">
        <f t="shared" si="14"/>
        <v>0</v>
      </c>
    </row>
    <row r="65" spans="1:20" x14ac:dyDescent="0.2">
      <c r="B65" s="194" t="s">
        <v>1198</v>
      </c>
      <c r="C65" s="195">
        <v>2014</v>
      </c>
      <c r="D65" s="118">
        <v>0</v>
      </c>
      <c r="E65" s="118">
        <v>24200</v>
      </c>
      <c r="F65" s="196" t="s">
        <v>1144</v>
      </c>
      <c r="G65" s="197">
        <f>INDEX(Corr_ElemFlows_Minerals_to_EPA!D$5:D$80,MATCH('Mineral Use Compiled'!$B65,Corr_ElemFlows_Minerals_to_EPA!$B$5:$B$80,0))</f>
        <v>1000</v>
      </c>
      <c r="H65" s="197" t="str">
        <f>INDEX(Corr_ElemFlows_Minerals_to_EPA!E$5:E$80,MATCH('Mineral Use Compiled'!$B65,Corr_ElemFlows_Minerals_to_EPA!$B$5:$B$80,0))</f>
        <v>kg-Sr</v>
      </c>
      <c r="I65" s="118">
        <f t="shared" si="12"/>
        <v>0</v>
      </c>
      <c r="J65" s="118">
        <f t="shared" si="10"/>
        <v>24200000</v>
      </c>
      <c r="K65" s="198" t="str">
        <f>INDEX(Corr_ElemFlows_Minerals_to_EPA!L$5:L$80,MATCH('Mineral Use Compiled'!$B65,Corr_ElemFlows_Minerals_to_EPA!$B$5:$B$80,0))</f>
        <v>kg</v>
      </c>
      <c r="L65" s="198" t="str">
        <f>INDEX(Corr_ElemFlows_Minerals_to_EPA!F$5:F$80,MATCH('Mineral Use Compiled'!$B65,Corr_ElemFlows_Minerals_to_EPA!$B$5:$B$80,0))</f>
        <v>Strontium</v>
      </c>
      <c r="M65" s="198">
        <f>INDEX(Corr_ElemFlows_Minerals_to_EPA!G$5:G$80,MATCH('Mineral Use Compiled'!$B65,Corr_ElemFlows_Minerals_to_EPA!$B$5:$B$80,0))</f>
        <v>7440246</v>
      </c>
      <c r="N65" s="198" t="str">
        <f>INDEX(Corr_ElemFlows_Minerals_to_EPA!H$5:H$80,MATCH('Mineral Use Compiled'!$B65,Corr_ElemFlows_Minerals_to_EPA!$B$5:$B$80,0))</f>
        <v>resource</v>
      </c>
      <c r="O65" s="198" t="str">
        <f>INDEX(Corr_ElemFlows_Minerals_to_EPA!I$5:I$80,MATCH('Mineral Use Compiled'!$B65,Corr_ElemFlows_Minerals_to_EPA!$B$5:$B$80,0))</f>
        <v>in ground</v>
      </c>
      <c r="P65" s="198" t="str">
        <f>INDEX(Corr_ElemFlows_Minerals_to_EPA!J$5:J$80,MATCH('Mineral Use Compiled'!$B65,Corr_ElemFlows_Minerals_to_EPA!$B$5:$B$80,0))</f>
        <v>f11aaecf-25cf-4fed-9eb7-2cfb900c368c</v>
      </c>
      <c r="Q65" s="199" t="str">
        <f>INDEX(Corr_Activity_Minerals_to_EPA!$D$6:$D$81,MATCH('Mineral Use Compiled'!$B65,Corr_Activity_Minerals_to_EPA!$B$6:$B$81,0))</f>
        <v>Iron, gold, silver, and other metal ore mining</v>
      </c>
      <c r="R65" s="199" t="str">
        <f>INDEX(Corr_Activity_Minerals_to_EPA!$C$6:$C$81,MATCH('Mineral Use Compiled'!$B65,Corr_Activity_Minerals_to_EPA!$B$6:$B$81,0))</f>
        <v>2122A0</v>
      </c>
      <c r="S65" s="199" t="str">
        <f>INDEX(Corr_Activity_Minerals_to_EPA!$E$6:$E$81,MATCH('Mineral Use Compiled'!$B65,Corr_Activity_Minerals_to_EPA!$B$6:$B$81,0))</f>
        <v>Mining</v>
      </c>
      <c r="T65" s="200">
        <f t="shared" si="14"/>
        <v>0</v>
      </c>
    </row>
    <row r="66" spans="1:20" x14ac:dyDescent="0.2">
      <c r="B66" s="194" t="s">
        <v>1199</v>
      </c>
      <c r="C66" s="195">
        <v>2014</v>
      </c>
      <c r="D66" s="118">
        <v>0</v>
      </c>
      <c r="E66" s="118">
        <v>7600</v>
      </c>
      <c r="F66" s="196" t="s">
        <v>1144</v>
      </c>
      <c r="G66" s="197">
        <f>INDEX(Corr_ElemFlows_Minerals_to_EPA!D$5:D$80,MATCH('Mineral Use Compiled'!$B66,Corr_ElemFlows_Minerals_to_EPA!$B$5:$B$80,0))</f>
        <v>1000</v>
      </c>
      <c r="H66" s="197" t="str">
        <f>INDEX(Corr_ElemFlows_Minerals_to_EPA!E$5:E$80,MATCH('Mineral Use Compiled'!$B66,Corr_ElemFlows_Minerals_to_EPA!$B$5:$B$80,0))</f>
        <v>kg-Sr</v>
      </c>
      <c r="I66" s="118">
        <f t="shared" si="12"/>
        <v>0</v>
      </c>
      <c r="J66" s="118">
        <f t="shared" si="10"/>
        <v>7600000</v>
      </c>
      <c r="K66" s="198" t="str">
        <f>INDEX(Corr_ElemFlows_Minerals_to_EPA!L$5:L$80,MATCH('Mineral Use Compiled'!$B66,Corr_ElemFlows_Minerals_to_EPA!$B$5:$B$80,0))</f>
        <v>kg</v>
      </c>
      <c r="L66" s="198" t="str">
        <f>INDEX(Corr_ElemFlows_Minerals_to_EPA!F$5:F$80,MATCH('Mineral Use Compiled'!$B66,Corr_ElemFlows_Minerals_to_EPA!$B$5:$B$80,0))</f>
        <v>Strontium</v>
      </c>
      <c r="M66" s="198">
        <f>INDEX(Corr_ElemFlows_Minerals_to_EPA!G$5:G$80,MATCH('Mineral Use Compiled'!$B66,Corr_ElemFlows_Minerals_to_EPA!$B$5:$B$80,0))</f>
        <v>7440246</v>
      </c>
      <c r="N66" s="198" t="str">
        <f>INDEX(Corr_ElemFlows_Minerals_to_EPA!H$5:H$80,MATCH('Mineral Use Compiled'!$B66,Corr_ElemFlows_Minerals_to_EPA!$B$5:$B$80,0))</f>
        <v>resource</v>
      </c>
      <c r="O66" s="198" t="str">
        <f>INDEX(Corr_ElemFlows_Minerals_to_EPA!I$5:I$80,MATCH('Mineral Use Compiled'!$B66,Corr_ElemFlows_Minerals_to_EPA!$B$5:$B$80,0))</f>
        <v>in ground</v>
      </c>
      <c r="P66" s="198" t="str">
        <f>INDEX(Corr_ElemFlows_Minerals_to_EPA!J$5:J$80,MATCH('Mineral Use Compiled'!$B66,Corr_ElemFlows_Minerals_to_EPA!$B$5:$B$80,0))</f>
        <v>f11aaecf-25cf-4fed-9eb7-2cfb900c368c</v>
      </c>
      <c r="Q66" s="199" t="str">
        <f>INDEX(Corr_Activity_Minerals_to_EPA!$D$6:$D$81,MATCH('Mineral Use Compiled'!$B66,Corr_Activity_Minerals_to_EPA!$B$6:$B$81,0))</f>
        <v>Iron, gold, silver, and other metal ore mining</v>
      </c>
      <c r="R66" s="199" t="str">
        <f>INDEX(Corr_Activity_Minerals_to_EPA!$C$6:$C$81,MATCH('Mineral Use Compiled'!$B66,Corr_Activity_Minerals_to_EPA!$B$6:$B$81,0))</f>
        <v>2122A0</v>
      </c>
      <c r="S66" s="199" t="str">
        <f>INDEX(Corr_Activity_Minerals_to_EPA!$E$6:$E$81,MATCH('Mineral Use Compiled'!$B66,Corr_Activity_Minerals_to_EPA!$B$6:$B$81,0))</f>
        <v>Mining</v>
      </c>
      <c r="T66" s="200">
        <f t="shared" si="14"/>
        <v>0</v>
      </c>
    </row>
    <row r="67" spans="1:20" x14ac:dyDescent="0.2">
      <c r="B67" s="194" t="s">
        <v>1145</v>
      </c>
      <c r="C67" s="195">
        <v>2014</v>
      </c>
      <c r="D67" s="118">
        <v>0</v>
      </c>
      <c r="E67" s="118">
        <v>1230</v>
      </c>
      <c r="F67" s="196" t="s">
        <v>1146</v>
      </c>
      <c r="G67" s="197">
        <f>INDEX(Corr_ElemFlows_Minerals_to_EPA!D$5:D$80,MATCH('Mineral Use Compiled'!$B67,Corr_ElemFlows_Minerals_to_EPA!$B$5:$B$80,0))</f>
        <v>1000</v>
      </c>
      <c r="H67" s="197" t="str">
        <f>INDEX(Corr_ElemFlows_Minerals_to_EPA!E$5:E$80,MATCH('Mineral Use Compiled'!$B67,Corr_ElemFlows_Minerals_to_EPA!$B$5:$B$80,0))</f>
        <v>kg-Ta</v>
      </c>
      <c r="I67" s="118">
        <f t="shared" si="12"/>
        <v>0</v>
      </c>
      <c r="J67" s="118">
        <f t="shared" si="10"/>
        <v>1230000</v>
      </c>
      <c r="K67" s="198" t="str">
        <f>INDEX(Corr_ElemFlows_Minerals_to_EPA!L$5:L$80,MATCH('Mineral Use Compiled'!$B67,Corr_ElemFlows_Minerals_to_EPA!$B$5:$B$80,0))</f>
        <v>kg</v>
      </c>
      <c r="L67" s="198" t="str">
        <f>INDEX(Corr_ElemFlows_Minerals_to_EPA!F$5:F$80,MATCH('Mineral Use Compiled'!$B67,Corr_ElemFlows_Minerals_to_EPA!$B$5:$B$80,0))</f>
        <v>Tantalum</v>
      </c>
      <c r="M67" s="198">
        <f>INDEX(Corr_ElemFlows_Minerals_to_EPA!G$5:G$80,MATCH('Mineral Use Compiled'!$B67,Corr_ElemFlows_Minerals_to_EPA!$B$5:$B$80,0))</f>
        <v>7440257</v>
      </c>
      <c r="N67" s="198" t="str">
        <f>INDEX(Corr_ElemFlows_Minerals_to_EPA!H$5:H$80,MATCH('Mineral Use Compiled'!$B67,Corr_ElemFlows_Minerals_to_EPA!$B$5:$B$80,0))</f>
        <v>resource</v>
      </c>
      <c r="O67" s="198" t="str">
        <f>INDEX(Corr_ElemFlows_Minerals_to_EPA!I$5:I$80,MATCH('Mineral Use Compiled'!$B67,Corr_ElemFlows_Minerals_to_EPA!$B$5:$B$80,0))</f>
        <v>in ground</v>
      </c>
      <c r="P67" s="198" t="str">
        <f>INDEX(Corr_ElemFlows_Minerals_to_EPA!J$5:J$80,MATCH('Mineral Use Compiled'!$B67,Corr_ElemFlows_Minerals_to_EPA!$B$5:$B$80,0))</f>
        <v>daea7dff-7a8a-447a-b205-f358deddadb9</v>
      </c>
      <c r="Q67" s="199" t="str">
        <f>INDEX(Corr_Activity_Minerals_to_EPA!$D$6:$D$81,MATCH('Mineral Use Compiled'!$B67,Corr_Activity_Minerals_to_EPA!$B$6:$B$81,0))</f>
        <v>Iron, gold, silver, and other metal ore mining</v>
      </c>
      <c r="R67" s="199" t="str">
        <f>INDEX(Corr_Activity_Minerals_to_EPA!$C$6:$C$81,MATCH('Mineral Use Compiled'!$B67,Corr_Activity_Minerals_to_EPA!$B$6:$B$81,0))</f>
        <v>2122A0</v>
      </c>
      <c r="S67" s="199" t="str">
        <f>INDEX(Corr_Activity_Minerals_to_EPA!$E$6:$E$81,MATCH('Mineral Use Compiled'!$B67,Corr_Activity_Minerals_to_EPA!$B$6:$B$81,0))</f>
        <v>Mining</v>
      </c>
      <c r="T67" s="200">
        <f t="shared" si="14"/>
        <v>0</v>
      </c>
    </row>
    <row r="68" spans="1:20" x14ac:dyDescent="0.2">
      <c r="B68" s="194" t="s">
        <v>1147</v>
      </c>
      <c r="C68" s="195">
        <v>2014</v>
      </c>
      <c r="D68" s="118">
        <v>0</v>
      </c>
      <c r="E68" s="118">
        <v>4080</v>
      </c>
      <c r="F68" s="196" t="s">
        <v>1120</v>
      </c>
      <c r="G68" s="197">
        <f>INDEX(Corr_ElemFlows_Minerals_to_EPA!D$5:D$80,MATCH('Mineral Use Compiled'!$B68,Corr_ElemFlows_Minerals_to_EPA!$B$5:$B$80,0))</f>
        <v>1000</v>
      </c>
      <c r="H68" s="197" t="str">
        <f>INDEX(Corr_ElemFlows_Minerals_to_EPA!E$5:E$80,MATCH('Mineral Use Compiled'!$B68,Corr_ElemFlows_Minerals_to_EPA!$B$5:$B$80,0))</f>
        <v>kg-W</v>
      </c>
      <c r="I68" s="118">
        <f t="shared" si="12"/>
        <v>0</v>
      </c>
      <c r="J68" s="118">
        <f t="shared" si="10"/>
        <v>4080000</v>
      </c>
      <c r="K68" s="198" t="str">
        <f>INDEX(Corr_ElemFlows_Minerals_to_EPA!L$5:L$80,MATCH('Mineral Use Compiled'!$B68,Corr_ElemFlows_Minerals_to_EPA!$B$5:$B$80,0))</f>
        <v>kg</v>
      </c>
      <c r="L68" s="198" t="str">
        <f>INDEX(Corr_ElemFlows_Minerals_to_EPA!F$5:F$80,MATCH('Mineral Use Compiled'!$B68,Corr_ElemFlows_Minerals_to_EPA!$B$5:$B$80,0))</f>
        <v>Tungsten</v>
      </c>
      <c r="M68" s="198">
        <f>INDEX(Corr_ElemFlows_Minerals_to_EPA!G$5:G$80,MATCH('Mineral Use Compiled'!$B68,Corr_ElemFlows_Minerals_to_EPA!$B$5:$B$80,0))</f>
        <v>7440337</v>
      </c>
      <c r="N68" s="198" t="str">
        <f>INDEX(Corr_ElemFlows_Minerals_to_EPA!H$5:H$80,MATCH('Mineral Use Compiled'!$B68,Corr_ElemFlows_Minerals_to_EPA!$B$5:$B$80,0))</f>
        <v>resource</v>
      </c>
      <c r="O68" s="198" t="str">
        <f>INDEX(Corr_ElemFlows_Minerals_to_EPA!I$5:I$80,MATCH('Mineral Use Compiled'!$B68,Corr_ElemFlows_Minerals_to_EPA!$B$5:$B$80,0))</f>
        <v>in ground</v>
      </c>
      <c r="P68" s="198" t="str">
        <f>INDEX(Corr_ElemFlows_Minerals_to_EPA!J$5:J$80,MATCH('Mineral Use Compiled'!$B68,Corr_ElemFlows_Minerals_to_EPA!$B$5:$B$80,0))</f>
        <v>0e8ab9d2-cc60-4fbb-9cd8-2cc9a7e3d56d</v>
      </c>
      <c r="Q68" s="199" t="str">
        <f>INDEX(Corr_Activity_Minerals_to_EPA!$D$6:$D$81,MATCH('Mineral Use Compiled'!$B68,Corr_Activity_Minerals_to_EPA!$B$6:$B$81,0))</f>
        <v>Iron, gold, silver, and other metal ore mining</v>
      </c>
      <c r="R68" s="199" t="str">
        <f>INDEX(Corr_Activity_Minerals_to_EPA!$C$6:$C$81,MATCH('Mineral Use Compiled'!$B68,Corr_Activity_Minerals_to_EPA!$B$6:$B$81,0))</f>
        <v>2122A0</v>
      </c>
      <c r="S68" s="199" t="str">
        <f>INDEX(Corr_Activity_Minerals_to_EPA!$E$6:$E$81,MATCH('Mineral Use Compiled'!$B68,Corr_Activity_Minerals_to_EPA!$B$6:$B$81,0))</f>
        <v>Mining</v>
      </c>
      <c r="T68" s="200">
        <f t="shared" si="14"/>
        <v>0</v>
      </c>
    </row>
    <row r="69" spans="1:20" x14ac:dyDescent="0.2">
      <c r="B69" s="194" t="s">
        <v>1177</v>
      </c>
      <c r="C69" s="195">
        <v>2014</v>
      </c>
      <c r="D69" s="118">
        <v>0</v>
      </c>
      <c r="E69" s="118">
        <v>21</v>
      </c>
      <c r="F69" s="196" t="s">
        <v>1087</v>
      </c>
      <c r="G69" s="197">
        <f>INDEX(Corr_ElemFlows_Minerals_to_EPA!D$5:D$80,MATCH('Mineral Use Compiled'!$B69,Corr_ElemFlows_Minerals_to_EPA!$B$5:$B$80,0))</f>
        <v>1000</v>
      </c>
      <c r="H69" s="197" t="str">
        <f>INDEX(Corr_ElemFlows_Minerals_to_EPA!E$5:E$80,MATCH('Mineral Use Compiled'!$B69,Corr_ElemFlows_Minerals_to_EPA!$B$5:$B$80,0))</f>
        <v>kg</v>
      </c>
      <c r="I69" s="118">
        <f t="shared" si="12"/>
        <v>0</v>
      </c>
      <c r="J69" s="118">
        <f t="shared" si="10"/>
        <v>21000</v>
      </c>
      <c r="K69" s="198" t="str">
        <f>INDEX(Corr_ElemFlows_Minerals_to_EPA!L$5:L$80,MATCH('Mineral Use Compiled'!$B69,Corr_ElemFlows_Minerals_to_EPA!$B$5:$B$80,0))</f>
        <v>kg</v>
      </c>
      <c r="L69" s="198" t="str">
        <f>INDEX(Corr_ElemFlows_Minerals_to_EPA!F$5:F$80,MATCH('Mineral Use Compiled'!$B69,Corr_ElemFlows_Minerals_to_EPA!$B$5:$B$80,0))</f>
        <v>Hafnium</v>
      </c>
      <c r="M69" s="198">
        <f>INDEX(Corr_ElemFlows_Minerals_to_EPA!G$5:G$80,MATCH('Mineral Use Compiled'!$B69,Corr_ElemFlows_Minerals_to_EPA!$B$5:$B$80,0))</f>
        <v>7440586</v>
      </c>
      <c r="N69" s="198" t="str">
        <f>INDEX(Corr_ElemFlows_Minerals_to_EPA!H$5:H$80,MATCH('Mineral Use Compiled'!$B69,Corr_ElemFlows_Minerals_to_EPA!$B$5:$B$80,0))</f>
        <v>resource</v>
      </c>
      <c r="O69" s="198" t="str">
        <f>INDEX(Corr_ElemFlows_Minerals_to_EPA!I$5:I$80,MATCH('Mineral Use Compiled'!$B69,Corr_ElemFlows_Minerals_to_EPA!$B$5:$B$80,0))</f>
        <v>in ground</v>
      </c>
      <c r="P69" s="198" t="str">
        <f>INDEX(Corr_ElemFlows_Minerals_to_EPA!J$5:J$80,MATCH('Mineral Use Compiled'!$B69,Corr_ElemFlows_Minerals_to_EPA!$B$5:$B$80,0))</f>
        <v>ebfbc6fd-57a4-38ac-8ecb-d87d453cb083</v>
      </c>
      <c r="Q69" s="199" t="str">
        <f>INDEX(Corr_Activity_Minerals_to_EPA!$D$6:$D$81,MATCH('Mineral Use Compiled'!$B69,Corr_Activity_Minerals_to_EPA!$B$6:$B$81,0))</f>
        <v>Iron, gold, silver, and other metal ore mining</v>
      </c>
      <c r="R69" s="199" t="str">
        <f>INDEX(Corr_Activity_Minerals_to_EPA!$C$6:$C$81,MATCH('Mineral Use Compiled'!$B69,Corr_Activity_Minerals_to_EPA!$B$6:$B$81,0))</f>
        <v>2122A0</v>
      </c>
      <c r="S69" s="199" t="str">
        <f>INDEX(Corr_Activity_Minerals_to_EPA!$E$6:$E$81,MATCH('Mineral Use Compiled'!$B69,Corr_Activity_Minerals_to_EPA!$B$6:$B$81,0))</f>
        <v>Mining</v>
      </c>
      <c r="T69" s="200">
        <f t="shared" si="14"/>
        <v>0</v>
      </c>
    </row>
    <row r="70" spans="1:20" x14ac:dyDescent="0.2">
      <c r="B70" s="194" t="s">
        <v>1192</v>
      </c>
      <c r="C70" s="195">
        <v>2014</v>
      </c>
      <c r="D70" s="118">
        <v>0</v>
      </c>
      <c r="E70" s="118">
        <v>406</v>
      </c>
      <c r="F70" s="196" t="s">
        <v>1087</v>
      </c>
      <c r="G70" s="197">
        <f>INDEX(Corr_ElemFlows_Minerals_to_EPA!D$5:D$80,MATCH('Mineral Use Compiled'!$B70,Corr_ElemFlows_Minerals_to_EPA!$B$5:$B$80,0))</f>
        <v>1000</v>
      </c>
      <c r="H70" s="197" t="str">
        <f>INDEX(Corr_ElemFlows_Minerals_to_EPA!E$5:E$80,MATCH('Mineral Use Compiled'!$B70,Corr_ElemFlows_Minerals_to_EPA!$B$5:$B$80,0))</f>
        <v>kg</v>
      </c>
      <c r="I70" s="118">
        <f t="shared" si="12"/>
        <v>0</v>
      </c>
      <c r="J70" s="118">
        <f t="shared" si="10"/>
        <v>406000</v>
      </c>
      <c r="K70" s="198" t="str">
        <f>INDEX(Corr_ElemFlows_Minerals_to_EPA!L$5:L$80,MATCH('Mineral Use Compiled'!$B70,Corr_ElemFlows_Minerals_to_EPA!$B$5:$B$80,0))</f>
        <v>kg</v>
      </c>
      <c r="L70" s="198" t="str">
        <f>INDEX(Corr_ElemFlows_Minerals_to_EPA!F$5:F$80,MATCH('Mineral Use Compiled'!$B70,Corr_ElemFlows_Minerals_to_EPA!$B$5:$B$80,0))</f>
        <v>Asbestos</v>
      </c>
      <c r="M70" s="198">
        <f>INDEX(Corr_ElemFlows_Minerals_to_EPA!G$5:G$80,MATCH('Mineral Use Compiled'!$B70,Corr_ElemFlows_Minerals_to_EPA!$B$5:$B$80,0))</f>
        <v>1332214</v>
      </c>
      <c r="N70" s="198" t="str">
        <f>INDEX(Corr_ElemFlows_Minerals_to_EPA!H$5:H$80,MATCH('Mineral Use Compiled'!$B70,Corr_ElemFlows_Minerals_to_EPA!$B$5:$B$80,0))</f>
        <v>resource</v>
      </c>
      <c r="O70" s="198" t="str">
        <f>INDEX(Corr_ElemFlows_Minerals_to_EPA!I$5:I$80,MATCH('Mineral Use Compiled'!$B70,Corr_ElemFlows_Minerals_to_EPA!$B$5:$B$80,0))</f>
        <v>in ground</v>
      </c>
      <c r="P70" s="198" t="str">
        <f>INDEX(Corr_ElemFlows_Minerals_to_EPA!J$5:J$80,MATCH('Mineral Use Compiled'!$B70,Corr_ElemFlows_Minerals_to_EPA!$B$5:$B$80,0))</f>
        <v>f12cdf98-9882-3362-a1b3-845e505b7de7</v>
      </c>
      <c r="Q70" s="199" t="str">
        <f>INDEX(Corr_Activity_Minerals_to_EPA!$D$6:$D$81,MATCH('Mineral Use Compiled'!$B70,Corr_Activity_Minerals_to_EPA!$B$6:$B$81,0))</f>
        <v>Other nonmetallic mineral mining and quarrying</v>
      </c>
      <c r="R70" s="199" t="str">
        <f>INDEX(Corr_Activity_Minerals_to_EPA!$C$6:$C$81,MATCH('Mineral Use Compiled'!$B70,Corr_Activity_Minerals_to_EPA!$B$6:$B$81,0))</f>
        <v>2123A0</v>
      </c>
      <c r="S70" s="199" t="str">
        <f>INDEX(Corr_Activity_Minerals_to_EPA!$E$6:$E$81,MATCH('Mineral Use Compiled'!$B70,Corr_Activity_Minerals_to_EPA!$B$6:$B$81,0))</f>
        <v>Mining</v>
      </c>
      <c r="T70" s="200">
        <f t="shared" si="14"/>
        <v>0</v>
      </c>
    </row>
    <row r="71" spans="1:20" x14ac:dyDescent="0.2">
      <c r="B71" s="194" t="s">
        <v>1125</v>
      </c>
      <c r="C71" s="195">
        <v>2014</v>
      </c>
      <c r="D71" s="118">
        <v>0</v>
      </c>
      <c r="E71" s="118">
        <v>45</v>
      </c>
      <c r="F71" s="196" t="s">
        <v>1069</v>
      </c>
      <c r="G71" s="197">
        <f>INDEX(Corr_ElemFlows_Minerals_to_EPA!D$5:D$80,MATCH('Mineral Use Compiled'!$B71,Corr_ElemFlows_Minerals_to_EPA!$B$5:$B$80,0))</f>
        <v>1000000</v>
      </c>
      <c r="H71" s="197" t="str">
        <f>INDEX(Corr_ElemFlows_Minerals_to_EPA!E$5:E$80,MATCH('Mineral Use Compiled'!$B71,Corr_ElemFlows_Minerals_to_EPA!$B$5:$B$80,0))</f>
        <v>kg</v>
      </c>
      <c r="I71" s="118">
        <f t="shared" si="12"/>
        <v>0</v>
      </c>
      <c r="J71" s="118">
        <f t="shared" si="10"/>
        <v>45000000</v>
      </c>
      <c r="K71" s="198" t="str">
        <f>INDEX(Corr_ElemFlows_Minerals_to_EPA!L$5:L$80,MATCH('Mineral Use Compiled'!$B71,Corr_ElemFlows_Minerals_to_EPA!$B$5:$B$80,0))</f>
        <v>kg</v>
      </c>
      <c r="L71" s="198" t="str">
        <f>INDEX(Corr_ElemFlows_Minerals_to_EPA!F$5:F$80,MATCH('Mineral Use Compiled'!$B71,Corr_ElemFlows_Minerals_to_EPA!$B$5:$B$80,0))</f>
        <v>Colemanite</v>
      </c>
      <c r="M71" s="198">
        <f>INDEX(Corr_ElemFlows_Minerals_to_EPA!G$5:G$80,MATCH('Mineral Use Compiled'!$B71,Corr_ElemFlows_Minerals_to_EPA!$B$5:$B$80,0))</f>
        <v>1318338</v>
      </c>
      <c r="N71" s="198" t="str">
        <f>INDEX(Corr_ElemFlows_Minerals_to_EPA!H$5:H$80,MATCH('Mineral Use Compiled'!$B71,Corr_ElemFlows_Minerals_to_EPA!$B$5:$B$80,0))</f>
        <v>resource</v>
      </c>
      <c r="O71" s="198" t="str">
        <f>INDEX(Corr_ElemFlows_Minerals_to_EPA!I$5:I$80,MATCH('Mineral Use Compiled'!$B71,Corr_ElemFlows_Minerals_to_EPA!$B$5:$B$80,0))</f>
        <v>in ground</v>
      </c>
      <c r="P71" s="198" t="str">
        <f>INDEX(Corr_ElemFlows_Minerals_to_EPA!J$5:J$80,MATCH('Mineral Use Compiled'!$B71,Corr_ElemFlows_Minerals_to_EPA!$B$5:$B$80,0))</f>
        <v>ec72c523-9e1a-466a-98c3-e4098e90fd27</v>
      </c>
      <c r="Q71" s="199" t="str">
        <f>INDEX(Corr_Activity_Minerals_to_EPA!$D$6:$D$81,MATCH('Mineral Use Compiled'!$B71,Corr_Activity_Minerals_to_EPA!$B$6:$B$81,0))</f>
        <v>Other nonmetallic mineral mining and quarrying</v>
      </c>
      <c r="R71" s="199" t="str">
        <f>INDEX(Corr_Activity_Minerals_to_EPA!$C$6:$C$81,MATCH('Mineral Use Compiled'!$B71,Corr_Activity_Minerals_to_EPA!$B$6:$B$81,0))</f>
        <v>2123A0</v>
      </c>
      <c r="S71" s="199" t="str">
        <f>INDEX(Corr_Activity_Minerals_to_EPA!$E$6:$E$81,MATCH('Mineral Use Compiled'!$B71,Corr_Activity_Minerals_to_EPA!$B$6:$B$81,0))</f>
        <v>Mining</v>
      </c>
      <c r="T71" s="200">
        <f t="shared" si="14"/>
        <v>0</v>
      </c>
    </row>
    <row r="72" spans="1:20" x14ac:dyDescent="0.2">
      <c r="B72" s="194" t="s">
        <v>1126</v>
      </c>
      <c r="C72" s="195">
        <v>2014</v>
      </c>
      <c r="D72" s="118">
        <v>0</v>
      </c>
      <c r="E72" s="118">
        <v>34</v>
      </c>
      <c r="F72" s="196" t="s">
        <v>1069</v>
      </c>
      <c r="G72" s="197">
        <f>INDEX(Corr_ElemFlows_Minerals_to_EPA!D$5:D$80,MATCH('Mineral Use Compiled'!$B72,Corr_ElemFlows_Minerals_to_EPA!$B$5:$B$80,0))</f>
        <v>1000000</v>
      </c>
      <c r="H72" s="197" t="str">
        <f>INDEX(Corr_ElemFlows_Minerals_to_EPA!E$5:E$80,MATCH('Mineral Use Compiled'!$B72,Corr_ElemFlows_Minerals_to_EPA!$B$5:$B$80,0))</f>
        <v>kg</v>
      </c>
      <c r="I72" s="118">
        <f t="shared" si="12"/>
        <v>0</v>
      </c>
      <c r="J72" s="118">
        <f t="shared" si="10"/>
        <v>34000000</v>
      </c>
      <c r="K72" s="198" t="str">
        <f>INDEX(Corr_ElemFlows_Minerals_to_EPA!L$5:L$80,MATCH('Mineral Use Compiled'!$B72,Corr_ElemFlows_Minerals_to_EPA!$B$5:$B$80,0))</f>
        <v>kg</v>
      </c>
      <c r="L72" s="198" t="str">
        <f>INDEX(Corr_ElemFlows_Minerals_to_EPA!F$5:F$80,MATCH('Mineral Use Compiled'!$B72,Corr_ElemFlows_Minerals_to_EPA!$B$5:$B$80,0))</f>
        <v>Ulexite</v>
      </c>
      <c r="M72" s="198">
        <f>INDEX(Corr_ElemFlows_Minerals_to_EPA!G$5:G$80,MATCH('Mineral Use Compiled'!$B72,Corr_ElemFlows_Minerals_to_EPA!$B$5:$B$80,0))</f>
        <v>1319331</v>
      </c>
      <c r="N72" s="198" t="str">
        <f>INDEX(Corr_ElemFlows_Minerals_to_EPA!H$5:H$80,MATCH('Mineral Use Compiled'!$B72,Corr_ElemFlows_Minerals_to_EPA!$B$5:$B$80,0))</f>
        <v>resource</v>
      </c>
      <c r="O72" s="198" t="str">
        <f>INDEX(Corr_ElemFlows_Minerals_to_EPA!I$5:I$80,MATCH('Mineral Use Compiled'!$B72,Corr_ElemFlows_Minerals_to_EPA!$B$5:$B$80,0))</f>
        <v>in ground</v>
      </c>
      <c r="P72" s="198" t="str">
        <f>INDEX(Corr_ElemFlows_Minerals_to_EPA!J$5:J$80,MATCH('Mineral Use Compiled'!$B72,Corr_ElemFlows_Minerals_to_EPA!$B$5:$B$80,0))</f>
        <v>d0696f95-6cb3-453b-b849-c99ba9c90c28</v>
      </c>
      <c r="Q72" s="199" t="str">
        <f>INDEX(Corr_Activity_Minerals_to_EPA!$D$6:$D$81,MATCH('Mineral Use Compiled'!$B72,Corr_Activity_Minerals_to_EPA!$B$6:$B$81,0))</f>
        <v>Other nonmetallic mineral mining and quarrying</v>
      </c>
      <c r="R72" s="199" t="str">
        <f>INDEX(Corr_Activity_Minerals_to_EPA!$C$6:$C$81,MATCH('Mineral Use Compiled'!$B72,Corr_Activity_Minerals_to_EPA!$B$6:$B$81,0))</f>
        <v>2123A0</v>
      </c>
      <c r="S72" s="199" t="str">
        <f>INDEX(Corr_Activity_Minerals_to_EPA!$E$6:$E$81,MATCH('Mineral Use Compiled'!$B72,Corr_Activity_Minerals_to_EPA!$B$6:$B$81,0))</f>
        <v>Mining</v>
      </c>
      <c r="T72" s="200">
        <f t="shared" si="14"/>
        <v>0</v>
      </c>
    </row>
    <row r="73" spans="1:20" x14ac:dyDescent="0.2">
      <c r="B73" s="194" t="s">
        <v>1129</v>
      </c>
      <c r="C73" s="195">
        <v>2014</v>
      </c>
      <c r="D73" s="118">
        <v>0</v>
      </c>
      <c r="E73" s="118">
        <v>26</v>
      </c>
      <c r="F73" s="196" t="s">
        <v>1069</v>
      </c>
      <c r="G73" s="197">
        <f>INDEX(Corr_ElemFlows_Minerals_to_EPA!D$5:D$80,MATCH('Mineral Use Compiled'!$B73,Corr_ElemFlows_Minerals_to_EPA!$B$5:$B$80,0))</f>
        <v>1000000</v>
      </c>
      <c r="H73" s="197" t="str">
        <f>INDEX(Corr_ElemFlows_Minerals_to_EPA!E$5:E$80,MATCH('Mineral Use Compiled'!$B73,Corr_ElemFlows_Minerals_to_EPA!$B$5:$B$80,0))</f>
        <v>kg</v>
      </c>
      <c r="I73" s="118">
        <f t="shared" si="12"/>
        <v>0</v>
      </c>
      <c r="J73" s="118">
        <f t="shared" si="10"/>
        <v>26000000</v>
      </c>
      <c r="K73" s="198" t="str">
        <f>INDEX(Corr_ElemFlows_Minerals_to_EPA!L$5:L$80,MATCH('Mineral Use Compiled'!$B73,Corr_ElemFlows_Minerals_to_EPA!$B$5:$B$80,0))</f>
        <v>kg</v>
      </c>
      <c r="L73" s="198" t="str">
        <f>INDEX(Corr_ElemFlows_Minerals_to_EPA!F$5:F$80,MATCH('Mineral Use Compiled'!$B73,Corr_ElemFlows_Minerals_to_EPA!$B$5:$B$80,0))</f>
        <v>Clay, unspecified</v>
      </c>
      <c r="M73" s="198" t="str">
        <f>INDEX(Corr_ElemFlows_Minerals_to_EPA!G$5:G$80,MATCH('Mineral Use Compiled'!$B73,Corr_ElemFlows_Minerals_to_EPA!$B$5:$B$80,0))</f>
        <v/>
      </c>
      <c r="N73" s="198" t="str">
        <f>INDEX(Corr_ElemFlows_Minerals_to_EPA!H$5:H$80,MATCH('Mineral Use Compiled'!$B73,Corr_ElemFlows_Minerals_to_EPA!$B$5:$B$80,0))</f>
        <v>resource</v>
      </c>
      <c r="O73" s="198" t="str">
        <f>INDEX(Corr_ElemFlows_Minerals_to_EPA!I$5:I$80,MATCH('Mineral Use Compiled'!$B73,Corr_ElemFlows_Minerals_to_EPA!$B$5:$B$80,0))</f>
        <v>in ground</v>
      </c>
      <c r="P73" s="198" t="str">
        <f>INDEX(Corr_ElemFlows_Minerals_to_EPA!J$5:J$80,MATCH('Mineral Use Compiled'!$B73,Corr_ElemFlows_Minerals_to_EPA!$B$5:$B$80,0))</f>
        <v>f7519ca9-5ffc-41c3-a33e-806da82cfc0e</v>
      </c>
      <c r="Q73" s="199" t="str">
        <f>INDEX(Corr_Activity_Minerals_to_EPA!$D$6:$D$81,MATCH('Mineral Use Compiled'!$B73,Corr_Activity_Minerals_to_EPA!$B$6:$B$81,0))</f>
        <v>Other nonmetallic mineral mining and quarrying</v>
      </c>
      <c r="R73" s="199" t="str">
        <f>INDEX(Corr_Activity_Minerals_to_EPA!$C$6:$C$81,MATCH('Mineral Use Compiled'!$B73,Corr_Activity_Minerals_to_EPA!$B$6:$B$81,0))</f>
        <v>2123A0</v>
      </c>
      <c r="S73" s="199" t="str">
        <f>INDEX(Corr_Activity_Minerals_to_EPA!$E$6:$E$81,MATCH('Mineral Use Compiled'!$B73,Corr_Activity_Minerals_to_EPA!$B$6:$B$81,0))</f>
        <v>Mining</v>
      </c>
      <c r="T73" s="200">
        <f t="shared" si="14"/>
        <v>0</v>
      </c>
    </row>
    <row r="74" spans="1:20" x14ac:dyDescent="0.2">
      <c r="B74" s="194" t="s">
        <v>1130</v>
      </c>
      <c r="C74" s="195">
        <v>2014</v>
      </c>
      <c r="D74" s="118">
        <v>0</v>
      </c>
      <c r="E74" s="118">
        <v>33</v>
      </c>
      <c r="F74" s="196" t="s">
        <v>1069</v>
      </c>
      <c r="G74" s="197">
        <f>INDEX(Corr_ElemFlows_Minerals_to_EPA!D$5:D$80,MATCH('Mineral Use Compiled'!$B74,Corr_ElemFlows_Minerals_to_EPA!$B$5:$B$80,0))</f>
        <v>1000000</v>
      </c>
      <c r="H74" s="197" t="str">
        <f>INDEX(Corr_ElemFlows_Minerals_to_EPA!E$5:E$80,MATCH('Mineral Use Compiled'!$B74,Corr_ElemFlows_Minerals_to_EPA!$B$5:$B$80,0))</f>
        <v>kg</v>
      </c>
      <c r="I74" s="118">
        <f t="shared" si="12"/>
        <v>0</v>
      </c>
      <c r="J74" s="118">
        <f t="shared" si="10"/>
        <v>33000000</v>
      </c>
      <c r="K74" s="198" t="str">
        <f>INDEX(Corr_ElemFlows_Minerals_to_EPA!L$5:L$80,MATCH('Mineral Use Compiled'!$B74,Corr_ElemFlows_Minerals_to_EPA!$B$5:$B$80,0))</f>
        <v>kg</v>
      </c>
      <c r="L74" s="198" t="str">
        <f>INDEX(Corr_ElemFlows_Minerals_to_EPA!F$5:F$80,MATCH('Mineral Use Compiled'!$B74,Corr_ElemFlows_Minerals_to_EPA!$B$5:$B$80,0))</f>
        <v>Clay, unspecified</v>
      </c>
      <c r="M74" s="198" t="str">
        <f>INDEX(Corr_ElemFlows_Minerals_to_EPA!G$5:G$80,MATCH('Mineral Use Compiled'!$B74,Corr_ElemFlows_Minerals_to_EPA!$B$5:$B$80,0))</f>
        <v/>
      </c>
      <c r="N74" s="198" t="str">
        <f>INDEX(Corr_ElemFlows_Minerals_to_EPA!H$5:H$80,MATCH('Mineral Use Compiled'!$B74,Corr_ElemFlows_Minerals_to_EPA!$B$5:$B$80,0))</f>
        <v>resource</v>
      </c>
      <c r="O74" s="198" t="str">
        <f>INDEX(Corr_ElemFlows_Minerals_to_EPA!I$5:I$80,MATCH('Mineral Use Compiled'!$B74,Corr_ElemFlows_Minerals_to_EPA!$B$5:$B$80,0))</f>
        <v>in ground</v>
      </c>
      <c r="P74" s="198" t="str">
        <f>INDEX(Corr_ElemFlows_Minerals_to_EPA!J$5:J$80,MATCH('Mineral Use Compiled'!$B74,Corr_ElemFlows_Minerals_to_EPA!$B$5:$B$80,0))</f>
        <v>f7519ca9-5ffc-41c3-a33e-806da82cfc0e</v>
      </c>
      <c r="Q74" s="199" t="str">
        <f>INDEX(Corr_Activity_Minerals_to_EPA!$D$6:$D$81,MATCH('Mineral Use Compiled'!$B74,Corr_Activity_Minerals_to_EPA!$B$6:$B$81,0))</f>
        <v>Other nonmetallic mineral mining and quarrying</v>
      </c>
      <c r="R74" s="199" t="str">
        <f>INDEX(Corr_Activity_Minerals_to_EPA!$C$6:$C$81,MATCH('Mineral Use Compiled'!$B74,Corr_Activity_Minerals_to_EPA!$B$6:$B$81,0))</f>
        <v>2123A0</v>
      </c>
      <c r="S74" s="199" t="str">
        <f>INDEX(Corr_Activity_Minerals_to_EPA!$E$6:$E$81,MATCH('Mineral Use Compiled'!$B74,Corr_Activity_Minerals_to_EPA!$B$6:$B$81,0))</f>
        <v>Mining</v>
      </c>
      <c r="T74" s="200">
        <f t="shared" si="14"/>
        <v>0</v>
      </c>
    </row>
    <row r="75" spans="1:20" x14ac:dyDescent="0.2">
      <c r="B75" s="194" t="s">
        <v>1168</v>
      </c>
      <c r="C75" s="195">
        <v>2014</v>
      </c>
      <c r="D75" s="118">
        <v>0</v>
      </c>
      <c r="E75" s="118">
        <v>291</v>
      </c>
      <c r="F75" s="196" t="s">
        <v>1069</v>
      </c>
      <c r="G75" s="197">
        <f>INDEX(Corr_ElemFlows_Minerals_to_EPA!D$5:D$80,MATCH('Mineral Use Compiled'!$B75,Corr_ElemFlows_Minerals_to_EPA!$B$5:$B$80,0))</f>
        <v>1000000</v>
      </c>
      <c r="H75" s="197" t="str">
        <f>INDEX(Corr_ElemFlows_Minerals_to_EPA!E$5:E$80,MATCH('Mineral Use Compiled'!$B75,Corr_ElemFlows_Minerals_to_EPA!$B$5:$B$80,0))</f>
        <v>kg</v>
      </c>
      <c r="I75" s="118">
        <f t="shared" si="12"/>
        <v>0</v>
      </c>
      <c r="J75" s="118">
        <f t="shared" si="10"/>
        <v>291000000</v>
      </c>
      <c r="K75" s="198" t="str">
        <f>INDEX(Corr_ElemFlows_Minerals_to_EPA!L$5:L$80,MATCH('Mineral Use Compiled'!$B75,Corr_ElemFlows_Minerals_to_EPA!$B$5:$B$80,0))</f>
        <v>kg</v>
      </c>
      <c r="L75" s="198" t="str">
        <f>INDEX(Corr_ElemFlows_Minerals_to_EPA!F$5:F$80,MATCH('Mineral Use Compiled'!$B75,Corr_ElemFlows_Minerals_to_EPA!$B$5:$B$80,0))</f>
        <v>Fluorspar</v>
      </c>
      <c r="M75" s="198">
        <f>INDEX(Corr_ElemFlows_Minerals_to_EPA!G$5:G$80,MATCH('Mineral Use Compiled'!$B75,Corr_ElemFlows_Minerals_to_EPA!$B$5:$B$80,0))</f>
        <v>14542235</v>
      </c>
      <c r="N75" s="198" t="str">
        <f>INDEX(Corr_ElemFlows_Minerals_to_EPA!H$5:H$80,MATCH('Mineral Use Compiled'!$B75,Corr_ElemFlows_Minerals_to_EPA!$B$5:$B$80,0))</f>
        <v>resource</v>
      </c>
      <c r="O75" s="198" t="str">
        <f>INDEX(Corr_ElemFlows_Minerals_to_EPA!I$5:I$80,MATCH('Mineral Use Compiled'!$B75,Corr_ElemFlows_Minerals_to_EPA!$B$5:$B$80,0))</f>
        <v>in ground</v>
      </c>
      <c r="P75" s="198" t="str">
        <f>INDEX(Corr_ElemFlows_Minerals_to_EPA!J$5:J$80,MATCH('Mineral Use Compiled'!$B75,Corr_ElemFlows_Minerals_to_EPA!$B$5:$B$80,0))</f>
        <v>08a91e70-3ddc-11dd-97f7-0050c2490048</v>
      </c>
      <c r="Q75" s="199" t="str">
        <f>INDEX(Corr_Activity_Minerals_to_EPA!$D$6:$D$81,MATCH('Mineral Use Compiled'!$B75,Corr_Activity_Minerals_to_EPA!$B$6:$B$81,0))</f>
        <v>Other nonmetallic mineral mining and quarrying</v>
      </c>
      <c r="R75" s="199" t="str">
        <f>INDEX(Corr_Activity_Minerals_to_EPA!$C$6:$C$81,MATCH('Mineral Use Compiled'!$B75,Corr_Activity_Minerals_to_EPA!$B$6:$B$81,0))</f>
        <v>2123A0</v>
      </c>
      <c r="S75" s="199" t="str">
        <f>INDEX(Corr_Activity_Minerals_to_EPA!$E$6:$E$81,MATCH('Mineral Use Compiled'!$B75,Corr_Activity_Minerals_to_EPA!$B$6:$B$81,0))</f>
        <v>Mining</v>
      </c>
      <c r="T75" s="200">
        <f t="shared" si="14"/>
        <v>0</v>
      </c>
    </row>
    <row r="76" spans="1:20" x14ac:dyDescent="0.2">
      <c r="B76" s="194" t="s">
        <v>1194</v>
      </c>
      <c r="C76" s="195">
        <v>2014</v>
      </c>
      <c r="D76" s="118">
        <v>0</v>
      </c>
      <c r="E76" s="118">
        <v>38</v>
      </c>
      <c r="F76" s="196" t="s">
        <v>1069</v>
      </c>
      <c r="G76" s="197">
        <f>INDEX(Corr_ElemFlows_Minerals_to_EPA!D$5:D$80,MATCH('Mineral Use Compiled'!$B76,Corr_ElemFlows_Minerals_to_EPA!$B$5:$B$80,0))</f>
        <v>1000000</v>
      </c>
      <c r="H76" s="197" t="str">
        <f>INDEX(Corr_ElemFlows_Minerals_to_EPA!E$5:E$80,MATCH('Mineral Use Compiled'!$B76,Corr_ElemFlows_Minerals_to_EPA!$B$5:$B$80,0))</f>
        <v>kg</v>
      </c>
      <c r="I76" s="118">
        <f t="shared" si="12"/>
        <v>0</v>
      </c>
      <c r="J76" s="118">
        <f t="shared" si="10"/>
        <v>38000000</v>
      </c>
      <c r="K76" s="198" t="str">
        <f>INDEX(Corr_ElemFlows_Minerals_to_EPA!L$5:L$80,MATCH('Mineral Use Compiled'!$B76,Corr_ElemFlows_Minerals_to_EPA!$B$5:$B$80,0))</f>
        <v>kg</v>
      </c>
      <c r="L76" s="198" t="str">
        <f>INDEX(Corr_ElemFlows_Minerals_to_EPA!F$5:F$80,MATCH('Mineral Use Compiled'!$B76,Corr_ElemFlows_Minerals_to_EPA!$B$5:$B$80,0))</f>
        <v>Fluorspar</v>
      </c>
      <c r="M76" s="198">
        <f>INDEX(Corr_ElemFlows_Minerals_to_EPA!G$5:G$80,MATCH('Mineral Use Compiled'!$B76,Corr_ElemFlows_Minerals_to_EPA!$B$5:$B$80,0))</f>
        <v>14542235</v>
      </c>
      <c r="N76" s="198" t="str">
        <f>INDEX(Corr_ElemFlows_Minerals_to_EPA!H$5:H$80,MATCH('Mineral Use Compiled'!$B76,Corr_ElemFlows_Minerals_to_EPA!$B$5:$B$80,0))</f>
        <v>resource</v>
      </c>
      <c r="O76" s="198" t="str">
        <f>INDEX(Corr_ElemFlows_Minerals_to_EPA!I$5:I$80,MATCH('Mineral Use Compiled'!$B76,Corr_ElemFlows_Minerals_to_EPA!$B$5:$B$80,0))</f>
        <v>in ground</v>
      </c>
      <c r="P76" s="198" t="str">
        <f>INDEX(Corr_ElemFlows_Minerals_to_EPA!J$5:J$80,MATCH('Mineral Use Compiled'!$B76,Corr_ElemFlows_Minerals_to_EPA!$B$5:$B$80,0))</f>
        <v>08a91e70-3ddc-11dd-97f7-0050c2490048</v>
      </c>
      <c r="Q76" s="199" t="str">
        <f>INDEX(Corr_Activity_Minerals_to_EPA!$D$6:$D$81,MATCH('Mineral Use Compiled'!$B76,Corr_Activity_Minerals_to_EPA!$B$6:$B$81,0))</f>
        <v>Other nonmetallic mineral mining and quarrying</v>
      </c>
      <c r="R76" s="199" t="str">
        <f>INDEX(Corr_Activity_Minerals_to_EPA!$C$6:$C$81,MATCH('Mineral Use Compiled'!$B76,Corr_Activity_Minerals_to_EPA!$B$6:$B$81,0))</f>
        <v>2123A0</v>
      </c>
      <c r="S76" s="199" t="str">
        <f>INDEX(Corr_Activity_Minerals_to_EPA!$E$6:$E$81,MATCH('Mineral Use Compiled'!$B76,Corr_Activity_Minerals_to_EPA!$B$6:$B$81,0))</f>
        <v>Mining</v>
      </c>
      <c r="T76" s="200">
        <f t="shared" si="14"/>
        <v>0</v>
      </c>
    </row>
    <row r="77" spans="1:20" x14ac:dyDescent="0.2">
      <c r="A77" s="117"/>
      <c r="B77" s="194" t="s">
        <v>1171</v>
      </c>
      <c r="C77" s="195">
        <v>2014</v>
      </c>
      <c r="D77" s="118">
        <v>0</v>
      </c>
      <c r="E77" s="118">
        <v>13</v>
      </c>
      <c r="F77" s="196" t="s">
        <v>1069</v>
      </c>
      <c r="G77" s="197">
        <f>INDEX(Corr_ElemFlows_Minerals_to_EPA!D$5:D$80,MATCH('Mineral Use Compiled'!$B77,Corr_ElemFlows_Minerals_to_EPA!$B$5:$B$80,0))</f>
        <v>1000000</v>
      </c>
      <c r="H77" s="197" t="str">
        <f>INDEX(Corr_ElemFlows_Minerals_to_EPA!E$5:E$80,MATCH('Mineral Use Compiled'!$B77,Corr_ElemFlows_Minerals_to_EPA!$B$5:$B$80,0))</f>
        <v>kg</v>
      </c>
      <c r="I77" s="118">
        <f t="shared" si="12"/>
        <v>0</v>
      </c>
      <c r="J77" s="118">
        <f t="shared" si="10"/>
        <v>13000000</v>
      </c>
      <c r="K77" s="198" t="str">
        <f>INDEX(Corr_ElemFlows_Minerals_to_EPA!L$5:L$80,MATCH('Mineral Use Compiled'!$B77,Corr_ElemFlows_Minerals_to_EPA!$B$5:$B$80,0))</f>
        <v>kg</v>
      </c>
      <c r="L77" s="198" t="str">
        <f>INDEX(Corr_ElemFlows_Minerals_to_EPA!F$5:F$80,MATCH('Mineral Use Compiled'!$B77,Corr_ElemFlows_Minerals_to_EPA!$B$5:$B$80,0))</f>
        <v>Fluorspar</v>
      </c>
      <c r="M77" s="198">
        <f>INDEX(Corr_ElemFlows_Minerals_to_EPA!G$5:G$80,MATCH('Mineral Use Compiled'!$B77,Corr_ElemFlows_Minerals_to_EPA!$B$5:$B$80,0))</f>
        <v>14542235</v>
      </c>
      <c r="N77" s="198" t="str">
        <f>INDEX(Corr_ElemFlows_Minerals_to_EPA!H$5:H$80,MATCH('Mineral Use Compiled'!$B77,Corr_ElemFlows_Minerals_to_EPA!$B$5:$B$80,0))</f>
        <v>resource</v>
      </c>
      <c r="O77" s="198" t="str">
        <f>INDEX(Corr_ElemFlows_Minerals_to_EPA!I$5:I$80,MATCH('Mineral Use Compiled'!$B77,Corr_ElemFlows_Minerals_to_EPA!$B$5:$B$80,0))</f>
        <v>in ground</v>
      </c>
      <c r="P77" s="198" t="str">
        <f>INDEX(Corr_ElemFlows_Minerals_to_EPA!J$5:J$80,MATCH('Mineral Use Compiled'!$B77,Corr_ElemFlows_Minerals_to_EPA!$B$5:$B$80,0))</f>
        <v>08a91e70-3ddc-11dd-97f7-0050c2490048</v>
      </c>
      <c r="Q77" s="199" t="str">
        <f>INDEX(Corr_Activity_Minerals_to_EPA!$D$6:$D$81,MATCH('Mineral Use Compiled'!$B77,Corr_Activity_Minerals_to_EPA!$B$6:$B$81,0))</f>
        <v>Other nonmetallic mineral mining and quarrying</v>
      </c>
      <c r="R77" s="199" t="str">
        <f>INDEX(Corr_Activity_Minerals_to_EPA!$C$6:$C$81,MATCH('Mineral Use Compiled'!$B77,Corr_Activity_Minerals_to_EPA!$B$6:$B$81,0))</f>
        <v>2123A0</v>
      </c>
      <c r="S77" s="199" t="str">
        <f>INDEX(Corr_Activity_Minerals_to_EPA!$E$6:$E$81,MATCH('Mineral Use Compiled'!$B77,Corr_Activity_Minerals_to_EPA!$B$6:$B$81,0))</f>
        <v>Mining</v>
      </c>
      <c r="T77" s="200">
        <f t="shared" si="14"/>
        <v>0</v>
      </c>
    </row>
    <row r="78" spans="1:20" x14ac:dyDescent="0.2">
      <c r="A78" s="117"/>
      <c r="B78" s="194" t="s">
        <v>1170</v>
      </c>
      <c r="C78" s="195">
        <v>2014</v>
      </c>
      <c r="D78" s="118">
        <v>0</v>
      </c>
      <c r="E78" s="118">
        <v>125</v>
      </c>
      <c r="F78" s="196" t="s">
        <v>1069</v>
      </c>
      <c r="G78" s="197">
        <f>INDEX(Corr_ElemFlows_Minerals_to_EPA!D$5:D$80,MATCH('Mineral Use Compiled'!$B78,Corr_ElemFlows_Minerals_to_EPA!$B$5:$B$80,0))</f>
        <v>1000000</v>
      </c>
      <c r="H78" s="197" t="str">
        <f>INDEX(Corr_ElemFlows_Minerals_to_EPA!E$5:E$80,MATCH('Mineral Use Compiled'!$B78,Corr_ElemFlows_Minerals_to_EPA!$B$5:$B$80,0))</f>
        <v>kg</v>
      </c>
      <c r="I78" s="118">
        <f t="shared" si="12"/>
        <v>0</v>
      </c>
      <c r="J78" s="118">
        <f t="shared" si="10"/>
        <v>125000000</v>
      </c>
      <c r="K78" s="198" t="str">
        <f>INDEX(Corr_ElemFlows_Minerals_to_EPA!L$5:L$80,MATCH('Mineral Use Compiled'!$B78,Corr_ElemFlows_Minerals_to_EPA!$B$5:$B$80,0))</f>
        <v>kg</v>
      </c>
      <c r="L78" s="198" t="str">
        <f>INDEX(Corr_ElemFlows_Minerals_to_EPA!F$5:F$80,MATCH('Mineral Use Compiled'!$B78,Corr_ElemFlows_Minerals_to_EPA!$B$5:$B$80,0))</f>
        <v>Fluorspar</v>
      </c>
      <c r="M78" s="198">
        <f>INDEX(Corr_ElemFlows_Minerals_to_EPA!G$5:G$80,MATCH('Mineral Use Compiled'!$B78,Corr_ElemFlows_Minerals_to_EPA!$B$5:$B$80,0))</f>
        <v>14542235</v>
      </c>
      <c r="N78" s="198" t="str">
        <f>INDEX(Corr_ElemFlows_Minerals_to_EPA!H$5:H$80,MATCH('Mineral Use Compiled'!$B78,Corr_ElemFlows_Minerals_to_EPA!$B$5:$B$80,0))</f>
        <v>resource</v>
      </c>
      <c r="O78" s="198" t="str">
        <f>INDEX(Corr_ElemFlows_Minerals_to_EPA!I$5:I$80,MATCH('Mineral Use Compiled'!$B78,Corr_ElemFlows_Minerals_to_EPA!$B$5:$B$80,0))</f>
        <v>in ground</v>
      </c>
      <c r="P78" s="198" t="str">
        <f>INDEX(Corr_ElemFlows_Minerals_to_EPA!J$5:J$80,MATCH('Mineral Use Compiled'!$B78,Corr_ElemFlows_Minerals_to_EPA!$B$5:$B$80,0))</f>
        <v>08a91e70-3ddc-11dd-97f7-0050c2490048</v>
      </c>
      <c r="Q78" s="199" t="str">
        <f>INDEX(Corr_Activity_Minerals_to_EPA!$D$6:$D$81,MATCH('Mineral Use Compiled'!$B78,Corr_Activity_Minerals_to_EPA!$B$6:$B$81,0))</f>
        <v>Other nonmetallic mineral mining and quarrying</v>
      </c>
      <c r="R78" s="199" t="str">
        <f>INDEX(Corr_Activity_Minerals_to_EPA!$C$6:$C$81,MATCH('Mineral Use Compiled'!$B78,Corr_Activity_Minerals_to_EPA!$B$6:$B$81,0))</f>
        <v>2123A0</v>
      </c>
      <c r="S78" s="199" t="str">
        <f>INDEX(Corr_Activity_Minerals_to_EPA!$E$6:$E$81,MATCH('Mineral Use Compiled'!$B78,Corr_Activity_Minerals_to_EPA!$B$6:$B$81,0))</f>
        <v>Mining</v>
      </c>
      <c r="T78" s="200">
        <f t="shared" si="14"/>
        <v>0</v>
      </c>
    </row>
    <row r="79" spans="1:20" x14ac:dyDescent="0.2">
      <c r="A79" s="117"/>
      <c r="B79" s="194" t="s">
        <v>1169</v>
      </c>
      <c r="C79" s="195">
        <v>2014</v>
      </c>
      <c r="D79" s="118">
        <v>0</v>
      </c>
      <c r="E79" s="118">
        <v>123</v>
      </c>
      <c r="F79" s="196" t="s">
        <v>1069</v>
      </c>
      <c r="G79" s="197">
        <f>INDEX(Corr_ElemFlows_Minerals_to_EPA!D$5:D$80,MATCH('Mineral Use Compiled'!$B79,Corr_ElemFlows_Minerals_to_EPA!$B$5:$B$80,0))</f>
        <v>1000000</v>
      </c>
      <c r="H79" s="197" t="str">
        <f>INDEX(Corr_ElemFlows_Minerals_to_EPA!E$5:E$80,MATCH('Mineral Use Compiled'!$B79,Corr_ElemFlows_Minerals_to_EPA!$B$5:$B$80,0))</f>
        <v>kg</v>
      </c>
      <c r="I79" s="118">
        <f t="shared" si="12"/>
        <v>0</v>
      </c>
      <c r="J79" s="118">
        <f t="shared" si="10"/>
        <v>123000000</v>
      </c>
      <c r="K79" s="198" t="str">
        <f>INDEX(Corr_ElemFlows_Minerals_to_EPA!L$5:L$80,MATCH('Mineral Use Compiled'!$B79,Corr_ElemFlows_Minerals_to_EPA!$B$5:$B$80,0))</f>
        <v>kg</v>
      </c>
      <c r="L79" s="198" t="str">
        <f>INDEX(Corr_ElemFlows_Minerals_to_EPA!F$5:F$80,MATCH('Mineral Use Compiled'!$B79,Corr_ElemFlows_Minerals_to_EPA!$B$5:$B$80,0))</f>
        <v>Fluorspar</v>
      </c>
      <c r="M79" s="198">
        <f>INDEX(Corr_ElemFlows_Minerals_to_EPA!G$5:G$80,MATCH('Mineral Use Compiled'!$B79,Corr_ElemFlows_Minerals_to_EPA!$B$5:$B$80,0))</f>
        <v>14542235</v>
      </c>
      <c r="N79" s="198" t="str">
        <f>INDEX(Corr_ElemFlows_Minerals_to_EPA!H$5:H$80,MATCH('Mineral Use Compiled'!$B79,Corr_ElemFlows_Minerals_to_EPA!$B$5:$B$80,0))</f>
        <v>resource</v>
      </c>
      <c r="O79" s="198" t="str">
        <f>INDEX(Corr_ElemFlows_Minerals_to_EPA!I$5:I$80,MATCH('Mineral Use Compiled'!$B79,Corr_ElemFlows_Minerals_to_EPA!$B$5:$B$80,0))</f>
        <v>in ground</v>
      </c>
      <c r="P79" s="198" t="str">
        <f>INDEX(Corr_ElemFlows_Minerals_to_EPA!J$5:J$80,MATCH('Mineral Use Compiled'!$B79,Corr_ElemFlows_Minerals_to_EPA!$B$5:$B$80,0))</f>
        <v>08a91e70-3ddc-11dd-97f7-0050c2490048</v>
      </c>
      <c r="Q79" s="199" t="str">
        <f>INDEX(Corr_Activity_Minerals_to_EPA!$D$6:$D$81,MATCH('Mineral Use Compiled'!$B79,Corr_Activity_Minerals_to_EPA!$B$6:$B$81,0))</f>
        <v>Other nonmetallic mineral mining and quarrying</v>
      </c>
      <c r="R79" s="199" t="str">
        <f>INDEX(Corr_Activity_Minerals_to_EPA!$C$6:$C$81,MATCH('Mineral Use Compiled'!$B79,Corr_Activity_Minerals_to_EPA!$B$6:$B$81,0))</f>
        <v>2123A0</v>
      </c>
      <c r="S79" s="199" t="str">
        <f>INDEX(Corr_Activity_Minerals_to_EPA!$E$6:$E$81,MATCH('Mineral Use Compiled'!$B79,Corr_Activity_Minerals_to_EPA!$B$6:$B$81,0))</f>
        <v>Mining</v>
      </c>
      <c r="T79" s="200">
        <f t="shared" si="14"/>
        <v>0</v>
      </c>
    </row>
    <row r="80" spans="1:20" x14ac:dyDescent="0.2">
      <c r="A80" s="117"/>
      <c r="B80" s="194" t="s">
        <v>1131</v>
      </c>
      <c r="C80" s="195">
        <v>2014</v>
      </c>
      <c r="D80" s="118">
        <v>0</v>
      </c>
      <c r="E80" s="118">
        <v>53900</v>
      </c>
      <c r="F80" s="196" t="s">
        <v>1132</v>
      </c>
      <c r="G80" s="197">
        <f>INDEX(Corr_ElemFlows_Minerals_to_EPA!D$5:D$80,MATCH('Mineral Use Compiled'!$B80,Corr_ElemFlows_Minerals_to_EPA!$B$5:$B$80,0))</f>
        <v>1</v>
      </c>
      <c r="H80" s="197" t="str">
        <f>INDEX(Corr_ElemFlows_Minerals_to_EPA!E$5:E$80,MATCH('Mineral Use Compiled'!$B80,Corr_ElemFlows_Minerals_to_EPA!$B$5:$B$80,0))</f>
        <v>kg</v>
      </c>
      <c r="I80" s="118">
        <f t="shared" si="12"/>
        <v>0</v>
      </c>
      <c r="J80" s="118">
        <f t="shared" si="10"/>
        <v>53900</v>
      </c>
      <c r="K80" s="198" t="str">
        <f>INDEX(Corr_ElemFlows_Minerals_to_EPA!L$5:L$80,MATCH('Mineral Use Compiled'!$B80,Corr_ElemFlows_Minerals_to_EPA!$B$5:$B$80,0))</f>
        <v>kg</v>
      </c>
      <c r="L80" s="198" t="str">
        <f>INDEX(Corr_ElemFlows_Minerals_to_EPA!F$5:F$80,MATCH('Mineral Use Compiled'!$B80,Corr_ElemFlows_Minerals_to_EPA!$B$5:$B$80,0))</f>
        <v>Gallium</v>
      </c>
      <c r="M80" s="198">
        <f>INDEX(Corr_ElemFlows_Minerals_to_EPA!G$5:G$80,MATCH('Mineral Use Compiled'!$B80,Corr_ElemFlows_Minerals_to_EPA!$B$5:$B$80,0))</f>
        <v>7440553</v>
      </c>
      <c r="N80" s="198" t="str">
        <f>INDEX(Corr_ElemFlows_Minerals_to_EPA!H$5:H$80,MATCH('Mineral Use Compiled'!$B80,Corr_ElemFlows_Minerals_to_EPA!$B$5:$B$80,0))</f>
        <v>resource</v>
      </c>
      <c r="O80" s="198" t="str">
        <f>INDEX(Corr_ElemFlows_Minerals_to_EPA!I$5:I$80,MATCH('Mineral Use Compiled'!$B80,Corr_ElemFlows_Minerals_to_EPA!$B$5:$B$80,0))</f>
        <v>in ground</v>
      </c>
      <c r="P80" s="198" t="str">
        <f>INDEX(Corr_ElemFlows_Minerals_to_EPA!J$5:J$80,MATCH('Mineral Use Compiled'!$B80,Corr_ElemFlows_Minerals_to_EPA!$B$5:$B$80,0))</f>
        <v>9b69a732-a021-42eb-9f38-6cc9d9b83d72</v>
      </c>
      <c r="Q80" s="199" t="str">
        <f>INDEX(Corr_Activity_Minerals_to_EPA!$D$6:$D$81,MATCH('Mineral Use Compiled'!$B80,Corr_Activity_Minerals_to_EPA!$B$6:$B$81,0))</f>
        <v>Other nonmetallic mineral mining and quarrying</v>
      </c>
      <c r="R80" s="199" t="str">
        <f>INDEX(Corr_Activity_Minerals_to_EPA!$C$6:$C$81,MATCH('Mineral Use Compiled'!$B80,Corr_Activity_Minerals_to_EPA!$B$6:$B$81,0))</f>
        <v>2123A0</v>
      </c>
      <c r="S80" s="199" t="str">
        <f>INDEX(Corr_Activity_Minerals_to_EPA!$E$6:$E$81,MATCH('Mineral Use Compiled'!$B80,Corr_Activity_Minerals_to_EPA!$B$6:$B$81,0))</f>
        <v>Mining</v>
      </c>
      <c r="T80" s="200">
        <f t="shared" si="14"/>
        <v>0</v>
      </c>
    </row>
    <row r="81" spans="1:20" x14ac:dyDescent="0.2">
      <c r="A81" s="117"/>
      <c r="B81" s="194" t="s">
        <v>1133</v>
      </c>
      <c r="C81" s="195">
        <v>2014</v>
      </c>
      <c r="D81" s="118">
        <v>0</v>
      </c>
      <c r="E81" s="118">
        <v>64</v>
      </c>
      <c r="F81" s="196" t="s">
        <v>1069</v>
      </c>
      <c r="G81" s="197">
        <f>INDEX(Corr_ElemFlows_Minerals_to_EPA!D$5:D$80,MATCH('Mineral Use Compiled'!$B81,Corr_ElemFlows_Minerals_to_EPA!$B$5:$B$80,0))</f>
        <v>1000000</v>
      </c>
      <c r="H81" s="197" t="str">
        <f>INDEX(Corr_ElemFlows_Minerals_to_EPA!E$5:E$80,MATCH('Mineral Use Compiled'!$B81,Corr_ElemFlows_Minerals_to_EPA!$B$5:$B$80,0))</f>
        <v>kg</v>
      </c>
      <c r="I81" s="118">
        <f t="shared" si="12"/>
        <v>0</v>
      </c>
      <c r="J81" s="118">
        <f t="shared" si="10"/>
        <v>64000000</v>
      </c>
      <c r="K81" s="198" t="str">
        <f>INDEX(Corr_ElemFlows_Minerals_to_EPA!L$5:L$80,MATCH('Mineral Use Compiled'!$B81,Corr_ElemFlows_Minerals_to_EPA!$B$5:$B$80,0))</f>
        <v>kg</v>
      </c>
      <c r="L81" s="198" t="str">
        <f>INDEX(Corr_ElemFlows_Minerals_to_EPA!F$5:F$80,MATCH('Mineral Use Compiled'!$B81,Corr_ElemFlows_Minerals_to_EPA!$B$5:$B$80,0))</f>
        <v>Graphite</v>
      </c>
      <c r="M81" s="198">
        <f>INDEX(Corr_ElemFlows_Minerals_to_EPA!G$5:G$80,MATCH('Mineral Use Compiled'!$B81,Corr_ElemFlows_Minerals_to_EPA!$B$5:$B$80,0))</f>
        <v>7782425</v>
      </c>
      <c r="N81" s="198" t="str">
        <f>INDEX(Corr_ElemFlows_Minerals_to_EPA!H$5:H$80,MATCH('Mineral Use Compiled'!$B81,Corr_ElemFlows_Minerals_to_EPA!$B$5:$B$80,0))</f>
        <v>resource</v>
      </c>
      <c r="O81" s="198" t="str">
        <f>INDEX(Corr_ElemFlows_Minerals_to_EPA!I$5:I$80,MATCH('Mineral Use Compiled'!$B81,Corr_ElemFlows_Minerals_to_EPA!$B$5:$B$80,0))</f>
        <v>in ground</v>
      </c>
      <c r="P81" s="198" t="str">
        <f>INDEX(Corr_ElemFlows_Minerals_to_EPA!J$5:J$80,MATCH('Mineral Use Compiled'!$B81,Corr_ElemFlows_Minerals_to_EPA!$B$5:$B$80,0))</f>
        <v>8f51ae91-a3e8-3d33-ae21-5ee502c074fe</v>
      </c>
      <c r="Q81" s="199" t="str">
        <f>INDEX(Corr_Activity_Minerals_to_EPA!$D$6:$D$81,MATCH('Mineral Use Compiled'!$B81,Corr_Activity_Minerals_to_EPA!$B$6:$B$81,0))</f>
        <v>Other nonmetallic mineral mining and quarrying</v>
      </c>
      <c r="R81" s="199" t="str">
        <f>INDEX(Corr_Activity_Minerals_to_EPA!$C$6:$C$81,MATCH('Mineral Use Compiled'!$B81,Corr_Activity_Minerals_to_EPA!$B$6:$B$81,0))</f>
        <v>2123A0</v>
      </c>
      <c r="S81" s="199" t="str">
        <f>INDEX(Corr_Activity_Minerals_to_EPA!$E$6:$E$81,MATCH('Mineral Use Compiled'!$B81,Corr_Activity_Minerals_to_EPA!$B$6:$B$81,0))</f>
        <v>Mining</v>
      </c>
      <c r="T81" s="200">
        <f t="shared" si="14"/>
        <v>0</v>
      </c>
    </row>
    <row r="82" spans="1:20" x14ac:dyDescent="0.2">
      <c r="A82" s="117"/>
      <c r="B82" s="194" t="s">
        <v>1134</v>
      </c>
      <c r="C82" s="195">
        <v>2014</v>
      </c>
      <c r="D82" s="118">
        <v>0</v>
      </c>
      <c r="E82" s="118">
        <v>5360</v>
      </c>
      <c r="F82" s="196" t="s">
        <v>1135</v>
      </c>
      <c r="G82" s="197">
        <f>INDEX(Corr_ElemFlows_Minerals_to_EPA!D$5:D$80,MATCH('Mineral Use Compiled'!$B82,Corr_ElemFlows_Minerals_to_EPA!$B$5:$B$80,0))</f>
        <v>1000</v>
      </c>
      <c r="H82" s="197" t="str">
        <f>INDEX(Corr_ElemFlows_Minerals_to_EPA!E$5:E$80,MATCH('Mineral Use Compiled'!$B82,Corr_ElemFlows_Minerals_to_EPA!$B$5:$B$80,0))</f>
        <v>kg-I</v>
      </c>
      <c r="I82" s="118">
        <f t="shared" si="12"/>
        <v>0</v>
      </c>
      <c r="J82" s="118">
        <f t="shared" si="10"/>
        <v>5360000</v>
      </c>
      <c r="K82" s="198" t="str">
        <f>INDEX(Corr_ElemFlows_Minerals_to_EPA!L$5:L$80,MATCH('Mineral Use Compiled'!$B82,Corr_ElemFlows_Minerals_to_EPA!$B$5:$B$80,0))</f>
        <v>kg</v>
      </c>
      <c r="L82" s="198" t="str">
        <f>INDEX(Corr_ElemFlows_Minerals_to_EPA!F$5:F$80,MATCH('Mineral Use Compiled'!$B82,Corr_ElemFlows_Minerals_to_EPA!$B$5:$B$80,0))</f>
        <v>Iodine</v>
      </c>
      <c r="M82" s="198">
        <f>INDEX(Corr_ElemFlows_Minerals_to_EPA!G$5:G$80,MATCH('Mineral Use Compiled'!$B82,Corr_ElemFlows_Minerals_to_EPA!$B$5:$B$80,0))</f>
        <v>7553562</v>
      </c>
      <c r="N82" s="198" t="str">
        <f>INDEX(Corr_ElemFlows_Minerals_to_EPA!H$5:H$80,MATCH('Mineral Use Compiled'!$B82,Corr_ElemFlows_Minerals_to_EPA!$B$5:$B$80,0))</f>
        <v>resource</v>
      </c>
      <c r="O82" s="198" t="str">
        <f>INDEX(Corr_ElemFlows_Minerals_to_EPA!I$5:I$80,MATCH('Mineral Use Compiled'!$B82,Corr_ElemFlows_Minerals_to_EPA!$B$5:$B$80,0))</f>
        <v>in ground</v>
      </c>
      <c r="P82" s="198" t="str">
        <f>INDEX(Corr_ElemFlows_Minerals_to_EPA!J$5:J$80,MATCH('Mineral Use Compiled'!$B82,Corr_ElemFlows_Minerals_to_EPA!$B$5:$B$80,0))</f>
        <v>c50538ea-8461-47f0-8f6d-f946dee801d7</v>
      </c>
      <c r="Q82" s="199" t="str">
        <f>INDEX(Corr_Activity_Minerals_to_EPA!$D$6:$D$81,MATCH('Mineral Use Compiled'!$B82,Corr_Activity_Minerals_to_EPA!$B$6:$B$81,0))</f>
        <v>Other nonmetallic mineral mining and quarrying</v>
      </c>
      <c r="R82" s="199" t="str">
        <f>INDEX(Corr_Activity_Minerals_to_EPA!$C$6:$C$81,MATCH('Mineral Use Compiled'!$B82,Corr_Activity_Minerals_to_EPA!$B$6:$B$81,0))</f>
        <v>2123A0</v>
      </c>
      <c r="S82" s="199" t="str">
        <f>INDEX(Corr_Activity_Minerals_to_EPA!$E$6:$E$81,MATCH('Mineral Use Compiled'!$B82,Corr_Activity_Minerals_to_EPA!$B$6:$B$81,0))</f>
        <v>Mining</v>
      </c>
      <c r="T82" s="200">
        <f t="shared" si="14"/>
        <v>0</v>
      </c>
    </row>
    <row r="83" spans="1:20" ht="13.5" thickBot="1" x14ac:dyDescent="0.25">
      <c r="A83" s="117"/>
      <c r="B83" s="204" t="s">
        <v>1193</v>
      </c>
      <c r="C83" s="205">
        <v>2014</v>
      </c>
      <c r="D83" s="206">
        <v>0</v>
      </c>
      <c r="E83" s="206">
        <v>503</v>
      </c>
      <c r="F83" s="207" t="s">
        <v>1069</v>
      </c>
      <c r="G83" s="208">
        <f>INDEX(Corr_ElemFlows_Minerals_to_EPA!D$5:D$80,MATCH('Mineral Use Compiled'!$B83,Corr_ElemFlows_Minerals_to_EPA!$B$5:$B$80,0))</f>
        <v>1000000</v>
      </c>
      <c r="H83" s="208" t="str">
        <f>INDEX(Corr_ElemFlows_Minerals_to_EPA!E$5:E$80,MATCH('Mineral Use Compiled'!$B83,Corr_ElemFlows_Minerals_to_EPA!$B$5:$B$80,0))</f>
        <v>kg</v>
      </c>
      <c r="I83" s="206">
        <f t="shared" si="12"/>
        <v>0</v>
      </c>
      <c r="J83" s="206">
        <f t="shared" si="10"/>
        <v>503000000</v>
      </c>
      <c r="K83" s="209" t="str">
        <f>INDEX(Corr_ElemFlows_Minerals_to_EPA!L$5:L$80,MATCH('Mineral Use Compiled'!$B83,Corr_ElemFlows_Minerals_to_EPA!$B$5:$B$80,0))</f>
        <v>kg</v>
      </c>
      <c r="L83" s="209" t="str">
        <f>INDEX(Corr_ElemFlows_Minerals_to_EPA!F$5:F$80,MATCH('Mineral Use Compiled'!$B83,Corr_ElemFlows_Minerals_to_EPA!$B$5:$B$80,0))</f>
        <v>Nepheline</v>
      </c>
      <c r="M83" s="209">
        <f>INDEX(Corr_ElemFlows_Minerals_to_EPA!G$5:G$80,MATCH('Mineral Use Compiled'!$B83,Corr_ElemFlows_Minerals_to_EPA!$B$5:$B$80,0))</f>
        <v>12251273</v>
      </c>
      <c r="N83" s="209" t="str">
        <f>INDEX(Corr_ElemFlows_Minerals_to_EPA!H$5:H$80,MATCH('Mineral Use Compiled'!$B83,Corr_ElemFlows_Minerals_to_EPA!$B$5:$B$80,0))</f>
        <v>resource</v>
      </c>
      <c r="O83" s="209" t="str">
        <f>INDEX(Corr_ElemFlows_Minerals_to_EPA!I$5:I$80,MATCH('Mineral Use Compiled'!$B83,Corr_ElemFlows_Minerals_to_EPA!$B$5:$B$80,0))</f>
        <v>in ground</v>
      </c>
      <c r="P83" s="209" t="str">
        <f>INDEX(Corr_ElemFlows_Minerals_to_EPA!J$5:J$80,MATCH('Mineral Use Compiled'!$B83,Corr_ElemFlows_Minerals_to_EPA!$B$5:$B$80,0))</f>
        <v>08a91e70-3ddc-11dd-93f2-0050c2490048</v>
      </c>
      <c r="Q83" s="210" t="str">
        <f>INDEX(Corr_Activity_Minerals_to_EPA!$D$6:$D$81,MATCH('Mineral Use Compiled'!$B83,Corr_Activity_Minerals_to_EPA!$B$6:$B$81,0))</f>
        <v>Other nonmetallic mineral mining and quarrying</v>
      </c>
      <c r="R83" s="210" t="str">
        <f>INDEX(Corr_Activity_Minerals_to_EPA!$C$6:$C$81,MATCH('Mineral Use Compiled'!$B83,Corr_Activity_Minerals_to_EPA!$B$6:$B$81,0))</f>
        <v>2123A0</v>
      </c>
      <c r="S83" s="210" t="str">
        <f>INDEX(Corr_Activity_Minerals_to_EPA!$E$6:$E$81,MATCH('Mineral Use Compiled'!$B83,Corr_Activity_Minerals_to_EPA!$B$6:$B$81,0))</f>
        <v>Mining</v>
      </c>
      <c r="T83" s="211">
        <f t="shared" si="14"/>
        <v>0</v>
      </c>
    </row>
    <row r="84" spans="1:20" s="94" customFormat="1" ht="39.75" customHeight="1" x14ac:dyDescent="0.2">
      <c r="K84"/>
      <c r="L84"/>
      <c r="M84"/>
      <c r="N84"/>
      <c r="O84"/>
      <c r="P84"/>
      <c r="Q84"/>
      <c r="R84"/>
      <c r="S84"/>
      <c r="T84"/>
    </row>
    <row r="85" spans="1:20" s="94" customFormat="1" ht="13.5" thickBot="1" x14ac:dyDescent="0.25">
      <c r="B85" s="164" t="s">
        <v>1355</v>
      </c>
      <c r="K85"/>
      <c r="L85"/>
      <c r="M85"/>
      <c r="N85"/>
      <c r="O85"/>
      <c r="P85"/>
      <c r="Q85"/>
      <c r="R85"/>
      <c r="S85"/>
      <c r="T85"/>
    </row>
    <row r="86" spans="1:20" s="94" customFormat="1" x14ac:dyDescent="0.2">
      <c r="B86" s="212" t="s">
        <v>1190</v>
      </c>
      <c r="C86" s="213">
        <v>2007</v>
      </c>
      <c r="D86" s="214">
        <v>0</v>
      </c>
      <c r="E86" s="214">
        <v>11200</v>
      </c>
      <c r="F86" s="215" t="s">
        <v>1124</v>
      </c>
      <c r="G86" s="216">
        <f>INDEX(Corr_ElemFlows_Minerals_to_EPA!D$5:D$80,MATCH('Mineral Use Compiled'!$B86,Corr_ElemFlows_Minerals_to_EPA!$B$5:$B$80,0))</f>
        <v>1000000</v>
      </c>
      <c r="H86" s="216" t="str">
        <f>INDEX(Corr_ElemFlows_Minerals_to_EPA!E$5:E$80,MATCH('Mineral Use Compiled'!$B86,Corr_ElemFlows_Minerals_to_EPA!$B$5:$B$80,0))</f>
        <v>kg</v>
      </c>
      <c r="I86" s="214">
        <f t="shared" ref="I86" si="15">D86*$G86</f>
        <v>0</v>
      </c>
      <c r="J86" s="214">
        <f t="shared" ref="J86" si="16">E86*$G86</f>
        <v>11200000000</v>
      </c>
      <c r="K86" s="217" t="str">
        <f>INDEX(Corr_ElemFlows_Minerals_to_EPA!L$5:L$80,MATCH('Mineral Use Compiled'!$B86,Corr_ElemFlows_Minerals_to_EPA!$B$5:$B$80,0))</f>
        <v>kg</v>
      </c>
      <c r="L86" s="217" t="str">
        <f>INDEX(Corr_ElemFlows_Minerals_to_EPA!F$5:F$80,MATCH('Mineral Use Compiled'!$B86,Corr_ElemFlows_Minerals_to_EPA!$B$5:$B$80,0))</f>
        <v>Bauxite</v>
      </c>
      <c r="M86" s="217">
        <f>INDEX(Corr_ElemFlows_Minerals_to_EPA!G$5:G$80,MATCH('Mineral Use Compiled'!$B86,Corr_ElemFlows_Minerals_to_EPA!$B$5:$B$80,0))</f>
        <v>1344281</v>
      </c>
      <c r="N86" s="217" t="str">
        <f>INDEX(Corr_ElemFlows_Minerals_to_EPA!H$5:H$80,MATCH('Mineral Use Compiled'!$B86,Corr_ElemFlows_Minerals_to_EPA!$B$5:$B$80,0))</f>
        <v>resource</v>
      </c>
      <c r="O86" s="217" t="str">
        <f>INDEX(Corr_ElemFlows_Minerals_to_EPA!I$5:I$80,MATCH('Mineral Use Compiled'!$B86,Corr_ElemFlows_Minerals_to_EPA!$B$5:$B$80,0))</f>
        <v>in ground</v>
      </c>
      <c r="P86" s="217" t="str">
        <f>INDEX(Corr_ElemFlows_Minerals_to_EPA!J$5:J$80,MATCH('Mineral Use Compiled'!$B86,Corr_ElemFlows_Minerals_to_EPA!$B$5:$B$80,0))</f>
        <v>733b2c7c-60ef-4c1b-b9cb-c010e3fd2275</v>
      </c>
      <c r="Q86" s="218" t="str">
        <f>INDEX(Corr_Activity_Minerals_to_EPA!$D$6:$D$81,MATCH('Mineral Use Compiled'!$B86,Corr_Activity_Minerals_to_EPA!$B$6:$B$81,0))</f>
        <v>Iron, gold, silver, and other metal ore mining</v>
      </c>
      <c r="R86" s="218" t="str">
        <f>INDEX(Corr_Activity_Minerals_to_EPA!$C$6:$C$81,MATCH('Mineral Use Compiled'!$B86,Corr_Activity_Minerals_to_EPA!$B$6:$B$81,0))</f>
        <v>2122A0</v>
      </c>
      <c r="S86" s="218" t="str">
        <f>INDEX(Corr_Activity_Minerals_to_EPA!$E$6:$E$81,MATCH('Mineral Use Compiled'!$B86,Corr_Activity_Minerals_to_EPA!$B$6:$B$81,0))</f>
        <v>Mining</v>
      </c>
      <c r="T86" s="219">
        <f t="shared" ref="T86" si="17">I86/SUM(I86:J86)</f>
        <v>0</v>
      </c>
    </row>
    <row r="87" spans="1:20" s="94" customFormat="1" x14ac:dyDescent="0.2">
      <c r="B87" s="194" t="s">
        <v>1070</v>
      </c>
      <c r="C87" s="195">
        <v>2007</v>
      </c>
      <c r="D87" s="118">
        <v>150</v>
      </c>
      <c r="E87" s="118">
        <v>72</v>
      </c>
      <c r="F87" s="196" t="s">
        <v>1071</v>
      </c>
      <c r="G87" s="197">
        <f>INDEX(Corr_ElemFlows_Minerals_to_EPA!D$5:D$80,MATCH('Mineral Use Compiled'!$B87,Corr_ElemFlows_Minerals_to_EPA!$B$5:$B$80,0))</f>
        <v>1000</v>
      </c>
      <c r="H87" s="197" t="str">
        <f>INDEX(Corr_ElemFlows_Minerals_to_EPA!E$5:E$80,MATCH('Mineral Use Compiled'!$B87,Corr_ElemFlows_Minerals_to_EPA!$B$5:$B$80,0))</f>
        <v>kg-Be</v>
      </c>
      <c r="I87" s="118">
        <f t="shared" ref="I87:I112" si="18">D87*$G87</f>
        <v>150000</v>
      </c>
      <c r="J87" s="118">
        <f t="shared" ref="J87:J112" si="19">E87*$G87</f>
        <v>72000</v>
      </c>
      <c r="K87" s="198" t="str">
        <f>INDEX(Corr_ElemFlows_Minerals_to_EPA!L$5:L$80,MATCH('Mineral Use Compiled'!$B87,Corr_ElemFlows_Minerals_to_EPA!$B$5:$B$80,0))</f>
        <v>kg</v>
      </c>
      <c r="L87" s="198" t="str">
        <f>INDEX(Corr_ElemFlows_Minerals_to_EPA!F$5:F$80,MATCH('Mineral Use Compiled'!$B87,Corr_ElemFlows_Minerals_to_EPA!$B$5:$B$80,0))</f>
        <v>Beryllium</v>
      </c>
      <c r="M87" s="198">
        <f>INDEX(Corr_ElemFlows_Minerals_to_EPA!G$5:G$80,MATCH('Mineral Use Compiled'!$B87,Corr_ElemFlows_Minerals_to_EPA!$B$5:$B$80,0))</f>
        <v>7440417</v>
      </c>
      <c r="N87" s="198" t="str">
        <f>INDEX(Corr_ElemFlows_Minerals_to_EPA!H$5:H$80,MATCH('Mineral Use Compiled'!$B87,Corr_ElemFlows_Minerals_to_EPA!$B$5:$B$80,0))</f>
        <v>resource</v>
      </c>
      <c r="O87" s="198" t="str">
        <f>INDEX(Corr_ElemFlows_Minerals_to_EPA!I$5:I$80,MATCH('Mineral Use Compiled'!$B87,Corr_ElemFlows_Minerals_to_EPA!$B$5:$B$80,0))</f>
        <v>in ground</v>
      </c>
      <c r="P87" s="198" t="str">
        <f>INDEX(Corr_ElemFlows_Minerals_to_EPA!J$5:J$80,MATCH('Mineral Use Compiled'!$B87,Corr_ElemFlows_Minerals_to_EPA!$B$5:$B$80,0))</f>
        <v>b4da1495-2556-46e0-a4d4-a8c9cc75014e</v>
      </c>
      <c r="Q87" s="199" t="str">
        <f>INDEX(Corr_Activity_Minerals_to_EPA!$D$6:$D$81,MATCH('Mineral Use Compiled'!$B87,Corr_Activity_Minerals_to_EPA!$B$6:$B$81,0))</f>
        <v>Iron, gold, silver, and other metal ore mining</v>
      </c>
      <c r="R87" s="199" t="str">
        <f>INDEX(Corr_Activity_Minerals_to_EPA!$C$6:$C$81,MATCH('Mineral Use Compiled'!$B87,Corr_Activity_Minerals_to_EPA!$B$6:$B$81,0))</f>
        <v>2122A0</v>
      </c>
      <c r="S87" s="199" t="str">
        <f>INDEX(Corr_Activity_Minerals_to_EPA!$E$6:$E$81,MATCH('Mineral Use Compiled'!$B87,Corr_Activity_Minerals_to_EPA!$B$6:$B$81,0))</f>
        <v>Mining</v>
      </c>
      <c r="T87" s="200">
        <f t="shared" ref="T87:T112" si="20">I87/SUM(I87:J87)</f>
        <v>0.67567567567567566</v>
      </c>
    </row>
    <row r="88" spans="1:20" s="94" customFormat="1" x14ac:dyDescent="0.2">
      <c r="B88" s="194" t="s">
        <v>1127</v>
      </c>
      <c r="C88" s="195">
        <v>2007</v>
      </c>
      <c r="D88" s="118">
        <v>0</v>
      </c>
      <c r="E88" s="118">
        <v>0</v>
      </c>
      <c r="F88" s="196" t="s">
        <v>1128</v>
      </c>
      <c r="G88" s="197">
        <f>INDEX(Corr_ElemFlows_Minerals_to_EPA!D$5:D$80,MATCH('Mineral Use Compiled'!$B88,Corr_ElemFlows_Minerals_to_EPA!$B$5:$B$80,0))</f>
        <v>1000000</v>
      </c>
      <c r="H88" s="197" t="str">
        <f>INDEX(Corr_ElemFlows_Minerals_to_EPA!E$5:E$80,MATCH('Mineral Use Compiled'!$B88,Corr_ElemFlows_Minerals_to_EPA!$B$5:$B$80,0))</f>
        <v>kg-Cr</v>
      </c>
      <c r="I88" s="118">
        <f t="shared" si="18"/>
        <v>0</v>
      </c>
      <c r="J88" s="118">
        <f t="shared" si="19"/>
        <v>0</v>
      </c>
      <c r="K88" s="198" t="str">
        <f>INDEX(Corr_ElemFlows_Minerals_to_EPA!L$5:L$80,MATCH('Mineral Use Compiled'!$B88,Corr_ElemFlows_Minerals_to_EPA!$B$5:$B$80,0))</f>
        <v>kg</v>
      </c>
      <c r="L88" s="198" t="str">
        <f>INDEX(Corr_ElemFlows_Minerals_to_EPA!F$5:F$80,MATCH('Mineral Use Compiled'!$B88,Corr_ElemFlows_Minerals_to_EPA!$B$5:$B$80,0))</f>
        <v>Chromium</v>
      </c>
      <c r="M88" s="198">
        <f>INDEX(Corr_ElemFlows_Minerals_to_EPA!G$5:G$80,MATCH('Mineral Use Compiled'!$B88,Corr_ElemFlows_Minerals_to_EPA!$B$5:$B$80,0))</f>
        <v>7440473</v>
      </c>
      <c r="N88" s="198" t="str">
        <f>INDEX(Corr_ElemFlows_Minerals_to_EPA!H$5:H$80,MATCH('Mineral Use Compiled'!$B88,Corr_ElemFlows_Minerals_to_EPA!$B$5:$B$80,0))</f>
        <v>resource</v>
      </c>
      <c r="O88" s="198" t="str">
        <f>INDEX(Corr_ElemFlows_Minerals_to_EPA!I$5:I$80,MATCH('Mineral Use Compiled'!$B88,Corr_ElemFlows_Minerals_to_EPA!$B$5:$B$80,0))</f>
        <v>in ground</v>
      </c>
      <c r="P88" s="198" t="str">
        <f>INDEX(Corr_ElemFlows_Minerals_to_EPA!J$5:J$80,MATCH('Mineral Use Compiled'!$B88,Corr_ElemFlows_Minerals_to_EPA!$B$5:$B$80,0))</f>
        <v>08a91e70-3ddc-11dd-9f78-0050c2490048</v>
      </c>
      <c r="Q88" s="199" t="str">
        <f>INDEX(Corr_Activity_Minerals_to_EPA!$D$6:$D$81,MATCH('Mineral Use Compiled'!$B88,Corr_Activity_Minerals_to_EPA!$B$6:$B$81,0))</f>
        <v>Iron, gold, silver, and other metal ore mining</v>
      </c>
      <c r="R88" s="199" t="str">
        <f>INDEX(Corr_Activity_Minerals_to_EPA!$C$6:$C$81,MATCH('Mineral Use Compiled'!$B88,Corr_Activity_Minerals_to_EPA!$B$6:$B$81,0))</f>
        <v>2122A0</v>
      </c>
      <c r="S88" s="199" t="str">
        <f>INDEX(Corr_Activity_Minerals_to_EPA!$E$6:$E$81,MATCH('Mineral Use Compiled'!$B88,Corr_Activity_Minerals_to_EPA!$B$6:$B$81,0))</f>
        <v>Mining</v>
      </c>
      <c r="T88" s="200" t="e">
        <f t="shared" si="20"/>
        <v>#DIV/0!</v>
      </c>
    </row>
    <row r="89" spans="1:20" s="94" customFormat="1" x14ac:dyDescent="0.2">
      <c r="B89" s="194" t="s">
        <v>1167</v>
      </c>
      <c r="C89" s="195">
        <v>2007</v>
      </c>
      <c r="D89" s="118">
        <v>0</v>
      </c>
      <c r="E89" s="118">
        <v>10300</v>
      </c>
      <c r="F89" s="196" t="s">
        <v>1078</v>
      </c>
      <c r="G89" s="197">
        <f>INDEX(Corr_ElemFlows_Minerals_to_EPA!D$5:D$80,MATCH('Mineral Use Compiled'!$B89,Corr_ElemFlows_Minerals_to_EPA!$B$5:$B$80,0))</f>
        <v>1000</v>
      </c>
      <c r="H89" s="197" t="str">
        <f>INDEX(Corr_ElemFlows_Minerals_to_EPA!E$5:E$80,MATCH('Mineral Use Compiled'!$B89,Corr_ElemFlows_Minerals_to_EPA!$B$5:$B$80,0))</f>
        <v>kg-Co</v>
      </c>
      <c r="I89" s="118">
        <f t="shared" si="18"/>
        <v>0</v>
      </c>
      <c r="J89" s="118">
        <f t="shared" si="19"/>
        <v>10300000</v>
      </c>
      <c r="K89" s="198" t="str">
        <f>INDEX(Corr_ElemFlows_Minerals_to_EPA!L$5:L$80,MATCH('Mineral Use Compiled'!$B89,Corr_ElemFlows_Minerals_to_EPA!$B$5:$B$80,0))</f>
        <v>kg</v>
      </c>
      <c r="L89" s="198" t="str">
        <f>INDEX(Corr_ElemFlows_Minerals_to_EPA!F$5:F$80,MATCH('Mineral Use Compiled'!$B89,Corr_ElemFlows_Minerals_to_EPA!$B$5:$B$80,0))</f>
        <v>Cobalt</v>
      </c>
      <c r="M89" s="198">
        <f>INDEX(Corr_ElemFlows_Minerals_to_EPA!G$5:G$80,MATCH('Mineral Use Compiled'!$B89,Corr_ElemFlows_Minerals_to_EPA!$B$5:$B$80,0))</f>
        <v>7440484</v>
      </c>
      <c r="N89" s="198" t="str">
        <f>INDEX(Corr_ElemFlows_Minerals_to_EPA!H$5:H$80,MATCH('Mineral Use Compiled'!$B89,Corr_ElemFlows_Minerals_to_EPA!$B$5:$B$80,0))</f>
        <v>resource</v>
      </c>
      <c r="O89" s="198" t="str">
        <f>INDEX(Corr_ElemFlows_Minerals_to_EPA!I$5:I$80,MATCH('Mineral Use Compiled'!$B89,Corr_ElemFlows_Minerals_to_EPA!$B$5:$B$80,0))</f>
        <v>in ground</v>
      </c>
      <c r="P89" s="198" t="str">
        <f>INDEX(Corr_ElemFlows_Minerals_to_EPA!J$5:J$80,MATCH('Mineral Use Compiled'!$B89,Corr_ElemFlows_Minerals_to_EPA!$B$5:$B$80,0))</f>
        <v>0bd9a952-58ff-42d9-9e02-2d76dff6d120</v>
      </c>
      <c r="Q89" s="199" t="str">
        <f>INDEX(Corr_Activity_Minerals_to_EPA!$D$6:$D$81,MATCH('Mineral Use Compiled'!$B89,Corr_Activity_Minerals_to_EPA!$B$6:$B$81,0))</f>
        <v>Iron, gold, silver, and other metal ore mining</v>
      </c>
      <c r="R89" s="199" t="str">
        <f>INDEX(Corr_Activity_Minerals_to_EPA!$C$6:$C$81,MATCH('Mineral Use Compiled'!$B89,Corr_Activity_Minerals_to_EPA!$B$6:$B$81,0))</f>
        <v>2122A0</v>
      </c>
      <c r="S89" s="199" t="str">
        <f>INDEX(Corr_Activity_Minerals_to_EPA!$E$6:$E$81,MATCH('Mineral Use Compiled'!$B89,Corr_Activity_Minerals_to_EPA!$B$6:$B$81,0))</f>
        <v>Mining</v>
      </c>
      <c r="T89" s="200">
        <f t="shared" si="20"/>
        <v>0</v>
      </c>
    </row>
    <row r="90" spans="1:20" s="94" customFormat="1" x14ac:dyDescent="0.2">
      <c r="B90" s="194" t="s">
        <v>1083</v>
      </c>
      <c r="C90" s="195">
        <v>2007</v>
      </c>
      <c r="D90" s="118">
        <v>238</v>
      </c>
      <c r="E90" s="118">
        <v>170</v>
      </c>
      <c r="F90" s="196" t="s">
        <v>1084</v>
      </c>
      <c r="G90" s="197">
        <f>INDEX(Corr_ElemFlows_Minerals_to_EPA!D$5:D$80,MATCH('Mineral Use Compiled'!$B90,Corr_ElemFlows_Minerals_to_EPA!$B$5:$B$80,0))</f>
        <v>1000</v>
      </c>
      <c r="H90" s="197" t="str">
        <f>INDEX(Corr_ElemFlows_Minerals_to_EPA!E$5:E$80,MATCH('Mineral Use Compiled'!$B90,Corr_ElemFlows_Minerals_to_EPA!$B$5:$B$80,0))</f>
        <v>kg-Au</v>
      </c>
      <c r="I90" s="118">
        <f t="shared" si="18"/>
        <v>238000</v>
      </c>
      <c r="J90" s="118">
        <f t="shared" si="19"/>
        <v>170000</v>
      </c>
      <c r="K90" s="198" t="str">
        <f>INDEX(Corr_ElemFlows_Minerals_to_EPA!L$5:L$80,MATCH('Mineral Use Compiled'!$B90,Corr_ElemFlows_Minerals_to_EPA!$B$5:$B$80,0))</f>
        <v>kg</v>
      </c>
      <c r="L90" s="198" t="str">
        <f>INDEX(Corr_ElemFlows_Minerals_to_EPA!F$5:F$80,MATCH('Mineral Use Compiled'!$B90,Corr_ElemFlows_Minerals_to_EPA!$B$5:$B$80,0))</f>
        <v>Gold</v>
      </c>
      <c r="M90" s="198">
        <f>INDEX(Corr_ElemFlows_Minerals_to_EPA!G$5:G$80,MATCH('Mineral Use Compiled'!$B90,Corr_ElemFlows_Minerals_to_EPA!$B$5:$B$80,0))</f>
        <v>7440575</v>
      </c>
      <c r="N90" s="198" t="str">
        <f>INDEX(Corr_ElemFlows_Minerals_to_EPA!H$5:H$80,MATCH('Mineral Use Compiled'!$B90,Corr_ElemFlows_Minerals_to_EPA!$B$5:$B$80,0))</f>
        <v>resource</v>
      </c>
      <c r="O90" s="198" t="str">
        <f>INDEX(Corr_ElemFlows_Minerals_to_EPA!I$5:I$80,MATCH('Mineral Use Compiled'!$B90,Corr_ElemFlows_Minerals_to_EPA!$B$5:$B$80,0))</f>
        <v>in ground</v>
      </c>
      <c r="P90" s="198" t="str">
        <f>INDEX(Corr_ElemFlows_Minerals_to_EPA!J$5:J$80,MATCH('Mineral Use Compiled'!$B90,Corr_ElemFlows_Minerals_to_EPA!$B$5:$B$80,0))</f>
        <v>fe0acd60-3ddc-11dd-a2bf-0050c2490048</v>
      </c>
      <c r="Q90" s="199" t="str">
        <f>INDEX(Corr_Activity_Minerals_to_EPA!$D$6:$D$81,MATCH('Mineral Use Compiled'!$B90,Corr_Activity_Minerals_to_EPA!$B$6:$B$81,0))</f>
        <v>Iron, gold, silver, and other metal ore mining</v>
      </c>
      <c r="R90" s="199" t="str">
        <f>INDEX(Corr_Activity_Minerals_to_EPA!$C$6:$C$81,MATCH('Mineral Use Compiled'!$B90,Corr_Activity_Minerals_to_EPA!$B$6:$B$81,0))</f>
        <v>2122A0</v>
      </c>
      <c r="S90" s="199" t="str">
        <f>INDEX(Corr_Activity_Minerals_to_EPA!$E$6:$E$81,MATCH('Mineral Use Compiled'!$B90,Corr_Activity_Minerals_to_EPA!$B$6:$B$81,0))</f>
        <v>Mining</v>
      </c>
      <c r="T90" s="200">
        <f t="shared" si="20"/>
        <v>0.58333333333333337</v>
      </c>
    </row>
    <row r="91" spans="1:20" s="94" customFormat="1" x14ac:dyDescent="0.2">
      <c r="B91" s="201" t="s">
        <v>1312</v>
      </c>
      <c r="C91" s="195">
        <v>2007</v>
      </c>
      <c r="D91" s="202">
        <v>0</v>
      </c>
      <c r="E91" s="202">
        <v>9.4</v>
      </c>
      <c r="F91" s="196" t="s">
        <v>1086</v>
      </c>
      <c r="G91" s="197">
        <f>INDEX(Corr_ElemFlows_Minerals_to_EPA!D$5:D$80,MATCH('Mineral Use Compiled'!$B91,Corr_ElemFlows_Minerals_to_EPA!$B$5:$B$80,0))</f>
        <v>437576949.62042791</v>
      </c>
      <c r="H91" s="197" t="str">
        <f>INDEX(Corr_ElemFlows_Minerals_to_EPA!E$5:E$80,MATCH('Mineral Use Compiled'!$B91,Corr_ElemFlows_Minerals_to_EPA!$B$5:$B$80,0))</f>
        <v>kg-Fe</v>
      </c>
      <c r="I91" s="118">
        <f t="shared" si="18"/>
        <v>0</v>
      </c>
      <c r="J91" s="118">
        <f t="shared" si="19"/>
        <v>4113223326.4320226</v>
      </c>
      <c r="K91" s="198" t="str">
        <f>INDEX(Corr_ElemFlows_Minerals_to_EPA!L$5:L$80,MATCH('Mineral Use Compiled'!$B91,Corr_ElemFlows_Minerals_to_EPA!$B$5:$B$80,0))</f>
        <v>kg</v>
      </c>
      <c r="L91" s="198" t="str">
        <f>INDEX(Corr_ElemFlows_Minerals_to_EPA!F$5:F$80,MATCH('Mineral Use Compiled'!$B91,Corr_ElemFlows_Minerals_to_EPA!$B$5:$B$80,0))</f>
        <v>Iron</v>
      </c>
      <c r="M91" s="198">
        <f>INDEX(Corr_ElemFlows_Minerals_to_EPA!G$5:G$80,MATCH('Mineral Use Compiled'!$B91,Corr_ElemFlows_Minerals_to_EPA!$B$5:$B$80,0))</f>
        <v>7439896</v>
      </c>
      <c r="N91" s="198" t="str">
        <f>INDEX(Corr_ElemFlows_Minerals_to_EPA!H$5:H$80,MATCH('Mineral Use Compiled'!$B91,Corr_ElemFlows_Minerals_to_EPA!$B$5:$B$80,0))</f>
        <v>resource</v>
      </c>
      <c r="O91" s="198" t="str">
        <f>INDEX(Corr_ElemFlows_Minerals_to_EPA!I$5:I$80,MATCH('Mineral Use Compiled'!$B91,Corr_ElemFlows_Minerals_to_EPA!$B$5:$B$80,0))</f>
        <v>in ground</v>
      </c>
      <c r="P91" s="198" t="str">
        <f>INDEX(Corr_ElemFlows_Minerals_to_EPA!J$5:J$80,MATCH('Mineral Use Compiled'!$B91,Corr_ElemFlows_Minerals_to_EPA!$B$5:$B$80,0))</f>
        <v>08a91e70-3ddc-11dd-959a-0050c2490048</v>
      </c>
      <c r="Q91" s="199" t="str">
        <f>INDEX(Corr_Activity_Minerals_to_EPA!$D$6:$D$81,MATCH('Mineral Use Compiled'!$B91,Corr_Activity_Minerals_to_EPA!$B$6:$B$81,0))</f>
        <v>Iron, gold, silver, and other metal ore mining</v>
      </c>
      <c r="R91" s="199" t="str">
        <f>INDEX(Corr_Activity_Minerals_to_EPA!$C$6:$C$81,MATCH('Mineral Use Compiled'!$B91,Corr_Activity_Minerals_to_EPA!$B$6:$B$81,0))</f>
        <v>2122A0</v>
      </c>
      <c r="S91" s="199" t="str">
        <f>INDEX(Corr_Activity_Minerals_to_EPA!$E$6:$E$81,MATCH('Mineral Use Compiled'!$B91,Corr_Activity_Minerals_to_EPA!$B$6:$B$81,0))</f>
        <v>Mining</v>
      </c>
      <c r="T91" s="200">
        <f t="shared" si="20"/>
        <v>0</v>
      </c>
    </row>
    <row r="92" spans="1:20" s="94" customFormat="1" x14ac:dyDescent="0.2">
      <c r="B92" s="201" t="s">
        <v>1311</v>
      </c>
      <c r="C92" s="195">
        <v>2007</v>
      </c>
      <c r="D92" s="202">
        <v>52.5</v>
      </c>
      <c r="E92" s="118">
        <v>0</v>
      </c>
      <c r="F92" s="196" t="s">
        <v>1086</v>
      </c>
      <c r="G92" s="197">
        <f>INDEX(Corr_ElemFlows_Minerals_to_EPA!D$5:D$80,MATCH('Mineral Use Compiled'!$B92,Corr_ElemFlows_Minerals_to_EPA!$B$5:$B$80,0))</f>
        <v>304347826.08695656</v>
      </c>
      <c r="H92" s="197" t="str">
        <f>INDEX(Corr_ElemFlows_Minerals_to_EPA!E$5:E$80,MATCH('Mineral Use Compiled'!$B92,Corr_ElemFlows_Minerals_to_EPA!$B$5:$B$80,0))</f>
        <v>kg-Fe</v>
      </c>
      <c r="I92" s="118">
        <f t="shared" si="18"/>
        <v>15978260869.56522</v>
      </c>
      <c r="J92" s="118">
        <f t="shared" si="19"/>
        <v>0</v>
      </c>
      <c r="K92" s="198" t="str">
        <f>INDEX(Corr_ElemFlows_Minerals_to_EPA!L$5:L$80,MATCH('Mineral Use Compiled'!$B92,Corr_ElemFlows_Minerals_to_EPA!$B$5:$B$80,0))</f>
        <v>kg</v>
      </c>
      <c r="L92" s="198" t="str">
        <f>INDEX(Corr_ElemFlows_Minerals_to_EPA!F$5:F$80,MATCH('Mineral Use Compiled'!$B92,Corr_ElemFlows_Minerals_to_EPA!$B$5:$B$80,0))</f>
        <v>Iron</v>
      </c>
      <c r="M92" s="198">
        <f>INDEX(Corr_ElemFlows_Minerals_to_EPA!G$5:G$80,MATCH('Mineral Use Compiled'!$B92,Corr_ElemFlows_Minerals_to_EPA!$B$5:$B$80,0))</f>
        <v>7439896</v>
      </c>
      <c r="N92" s="198" t="str">
        <f>INDEX(Corr_ElemFlows_Minerals_to_EPA!H$5:H$80,MATCH('Mineral Use Compiled'!$B92,Corr_ElemFlows_Minerals_to_EPA!$B$5:$B$80,0))</f>
        <v>resource</v>
      </c>
      <c r="O92" s="198" t="str">
        <f>INDEX(Corr_ElemFlows_Minerals_to_EPA!I$5:I$80,MATCH('Mineral Use Compiled'!$B92,Corr_ElemFlows_Minerals_to_EPA!$B$5:$B$80,0))</f>
        <v>in ground</v>
      </c>
      <c r="P92" s="198" t="str">
        <f>INDEX(Corr_ElemFlows_Minerals_to_EPA!J$5:J$80,MATCH('Mineral Use Compiled'!$B92,Corr_ElemFlows_Minerals_to_EPA!$B$5:$B$80,0))</f>
        <v>08a91e70-3ddc-11dd-959a-0050c2490048</v>
      </c>
      <c r="Q92" s="199" t="str">
        <f>INDEX(Corr_Activity_Minerals_to_EPA!$D$6:$D$81,MATCH('Mineral Use Compiled'!$B92,Corr_Activity_Minerals_to_EPA!$B$6:$B$81,0))</f>
        <v>Iron, gold, silver, and other metal ore mining</v>
      </c>
      <c r="R92" s="199" t="str">
        <f>INDEX(Corr_Activity_Minerals_to_EPA!$C$6:$C$81,MATCH('Mineral Use Compiled'!$B92,Corr_Activity_Minerals_to_EPA!$B$6:$B$81,0))</f>
        <v>2122A0</v>
      </c>
      <c r="S92" s="199" t="str">
        <f>INDEX(Corr_Activity_Minerals_to_EPA!$E$6:$E$81,MATCH('Mineral Use Compiled'!$B92,Corr_Activity_Minerals_to_EPA!$B$6:$B$81,0))</f>
        <v>Mining</v>
      </c>
      <c r="T92" s="200">
        <f t="shared" si="20"/>
        <v>1</v>
      </c>
    </row>
    <row r="93" spans="1:20" s="94" customFormat="1" x14ac:dyDescent="0.2">
      <c r="B93" s="194" t="s">
        <v>1092</v>
      </c>
      <c r="C93" s="195">
        <v>2007</v>
      </c>
      <c r="D93" s="118">
        <v>342</v>
      </c>
      <c r="E93" s="118">
        <v>357</v>
      </c>
      <c r="F93" s="196" t="s">
        <v>1093</v>
      </c>
      <c r="G93" s="197">
        <f>INDEX(Corr_ElemFlows_Minerals_to_EPA!D$5:D$80,MATCH('Mineral Use Compiled'!$B93,Corr_ElemFlows_Minerals_to_EPA!$B$5:$B$80,0))</f>
        <v>1000000</v>
      </c>
      <c r="H93" s="197" t="str">
        <f>INDEX(Corr_ElemFlows_Minerals_to_EPA!E$5:E$80,MATCH('Mineral Use Compiled'!$B93,Corr_ElemFlows_Minerals_to_EPA!$B$5:$B$80,0))</f>
        <v>kg-Mg</v>
      </c>
      <c r="I93" s="118">
        <f t="shared" si="18"/>
        <v>342000000</v>
      </c>
      <c r="J93" s="118">
        <f t="shared" si="19"/>
        <v>357000000</v>
      </c>
      <c r="K93" s="198" t="str">
        <f>INDEX(Corr_ElemFlows_Minerals_to_EPA!L$5:L$80,MATCH('Mineral Use Compiled'!$B93,Corr_ElemFlows_Minerals_to_EPA!$B$5:$B$80,0))</f>
        <v>kg</v>
      </c>
      <c r="L93" s="198" t="str">
        <f>INDEX(Corr_ElemFlows_Minerals_to_EPA!F$5:F$80,MATCH('Mineral Use Compiled'!$B93,Corr_ElemFlows_Minerals_to_EPA!$B$5:$B$80,0))</f>
        <v>Magnesium</v>
      </c>
      <c r="M93" s="198">
        <f>INDEX(Corr_ElemFlows_Minerals_to_EPA!G$5:G$80,MATCH('Mineral Use Compiled'!$B93,Corr_ElemFlows_Minerals_to_EPA!$B$5:$B$80,0))</f>
        <v>7439954</v>
      </c>
      <c r="N93" s="198" t="str">
        <f>INDEX(Corr_ElemFlows_Minerals_to_EPA!H$5:H$80,MATCH('Mineral Use Compiled'!$B93,Corr_ElemFlows_Minerals_to_EPA!$B$5:$B$80,0))</f>
        <v>resource</v>
      </c>
      <c r="O93" s="198" t="str">
        <f>INDEX(Corr_ElemFlows_Minerals_to_EPA!I$5:I$80,MATCH('Mineral Use Compiled'!$B93,Corr_ElemFlows_Minerals_to_EPA!$B$5:$B$80,0))</f>
        <v>in ground</v>
      </c>
      <c r="P93" s="198" t="str">
        <f>INDEX(Corr_ElemFlows_Minerals_to_EPA!J$5:J$80,MATCH('Mineral Use Compiled'!$B93,Corr_ElemFlows_Minerals_to_EPA!$B$5:$B$80,0))</f>
        <v>fe0acd60-3ddc-11dd-aac3-0050c2490048</v>
      </c>
      <c r="Q93" s="199" t="str">
        <f>INDEX(Corr_Activity_Minerals_to_EPA!$D$6:$D$81,MATCH('Mineral Use Compiled'!$B93,Corr_Activity_Minerals_to_EPA!$B$6:$B$81,0))</f>
        <v>Iron, gold, silver, and other metal ore mining</v>
      </c>
      <c r="R93" s="199" t="str">
        <f>INDEX(Corr_Activity_Minerals_to_EPA!$C$6:$C$81,MATCH('Mineral Use Compiled'!$B93,Corr_Activity_Minerals_to_EPA!$B$6:$B$81,0))</f>
        <v>2122A0</v>
      </c>
      <c r="S93" s="199" t="str">
        <f>INDEX(Corr_Activity_Minerals_to_EPA!$E$6:$E$81,MATCH('Mineral Use Compiled'!$B93,Corr_Activity_Minerals_to_EPA!$B$6:$B$81,0))</f>
        <v>Mining</v>
      </c>
      <c r="T93" s="200">
        <f t="shared" si="20"/>
        <v>0.48927038626609443</v>
      </c>
    </row>
    <row r="94" spans="1:20" s="94" customFormat="1" x14ac:dyDescent="0.2">
      <c r="B94" s="201" t="s">
        <v>1313</v>
      </c>
      <c r="C94" s="195">
        <v>2007</v>
      </c>
      <c r="D94" s="118">
        <v>0</v>
      </c>
      <c r="E94" s="118">
        <v>602</v>
      </c>
      <c r="F94" s="196" t="s">
        <v>1069</v>
      </c>
      <c r="G94" s="197">
        <f>INDEX(Corr_ElemFlows_Minerals_to_EPA!D$5:D$80,MATCH('Mineral Use Compiled'!$B94,Corr_ElemFlows_Minerals_to_EPA!$B$5:$B$80,0))</f>
        <v>213700</v>
      </c>
      <c r="H94" s="197" t="str">
        <f>INDEX(Corr_ElemFlows_Minerals_to_EPA!E$5:E$80,MATCH('Mineral Use Compiled'!$B94,Corr_ElemFlows_Minerals_to_EPA!$B$5:$B$80,0))</f>
        <v>kg-Mn</v>
      </c>
      <c r="I94" s="118">
        <f t="shared" si="18"/>
        <v>0</v>
      </c>
      <c r="J94" s="118">
        <f t="shared" si="19"/>
        <v>128647400</v>
      </c>
      <c r="K94" s="198" t="str">
        <f>INDEX(Corr_ElemFlows_Minerals_to_EPA!L$5:L$80,MATCH('Mineral Use Compiled'!$B94,Corr_ElemFlows_Minerals_to_EPA!$B$5:$B$80,0))</f>
        <v>kg</v>
      </c>
      <c r="L94" s="198" t="str">
        <f>INDEX(Corr_ElemFlows_Minerals_to_EPA!F$5:F$80,MATCH('Mineral Use Compiled'!$B94,Corr_ElemFlows_Minerals_to_EPA!$B$5:$B$80,0))</f>
        <v>Manganese</v>
      </c>
      <c r="M94" s="198">
        <f>INDEX(Corr_ElemFlows_Minerals_to_EPA!G$5:G$80,MATCH('Mineral Use Compiled'!$B94,Corr_ElemFlows_Minerals_to_EPA!$B$5:$B$80,0))</f>
        <v>7439965</v>
      </c>
      <c r="N94" s="198" t="str">
        <f>INDEX(Corr_ElemFlows_Minerals_to_EPA!H$5:H$80,MATCH('Mineral Use Compiled'!$B94,Corr_ElemFlows_Minerals_to_EPA!$B$5:$B$80,0))</f>
        <v>resource</v>
      </c>
      <c r="O94" s="198" t="str">
        <f>INDEX(Corr_ElemFlows_Minerals_to_EPA!I$5:I$80,MATCH('Mineral Use Compiled'!$B94,Corr_ElemFlows_Minerals_to_EPA!$B$5:$B$80,0))</f>
        <v>in ground</v>
      </c>
      <c r="P94" s="198" t="str">
        <f>INDEX(Corr_ElemFlows_Minerals_to_EPA!J$5:J$80,MATCH('Mineral Use Compiled'!$B94,Corr_ElemFlows_Minerals_to_EPA!$B$5:$B$80,0))</f>
        <v>fe0acd60-3ddc-11dd-9e5c-0050c2490048</v>
      </c>
      <c r="Q94" s="199" t="str">
        <f>INDEX(Corr_Activity_Minerals_to_EPA!$D$6:$D$81,MATCH('Mineral Use Compiled'!$B94,Corr_Activity_Minerals_to_EPA!$B$6:$B$81,0))</f>
        <v>Iron, gold, silver, and other metal ore mining</v>
      </c>
      <c r="R94" s="199" t="str">
        <f>INDEX(Corr_Activity_Minerals_to_EPA!$C$6:$C$81,MATCH('Mineral Use Compiled'!$B94,Corr_Activity_Minerals_to_EPA!$B$6:$B$81,0))</f>
        <v>2122A0</v>
      </c>
      <c r="S94" s="199" t="str">
        <f>INDEX(Corr_Activity_Minerals_to_EPA!$E$6:$E$81,MATCH('Mineral Use Compiled'!$B94,Corr_Activity_Minerals_to_EPA!$B$6:$B$81,0))</f>
        <v>Mining</v>
      </c>
      <c r="T94" s="200">
        <f t="shared" si="20"/>
        <v>0</v>
      </c>
    </row>
    <row r="95" spans="1:20" s="94" customFormat="1" x14ac:dyDescent="0.2">
      <c r="B95" s="194" t="s">
        <v>1095</v>
      </c>
      <c r="C95" s="195">
        <v>2007</v>
      </c>
      <c r="D95" s="203">
        <v>57000</v>
      </c>
      <c r="E95" s="118">
        <v>18300</v>
      </c>
      <c r="F95" s="196" t="s">
        <v>1096</v>
      </c>
      <c r="G95" s="197">
        <f>INDEX(Corr_ElemFlows_Minerals_to_EPA!D$5:D$80,MATCH('Mineral Use Compiled'!$B95,Corr_ElemFlows_Minerals_to_EPA!$B$5:$B$80,0))</f>
        <v>1000</v>
      </c>
      <c r="H95" s="197" t="str">
        <f>INDEX(Corr_ElemFlows_Minerals_to_EPA!E$5:E$80,MATCH('Mineral Use Compiled'!$B95,Corr_ElemFlows_Minerals_to_EPA!$B$5:$B$80,0))</f>
        <v>kg-Mo</v>
      </c>
      <c r="I95" s="118">
        <f t="shared" si="18"/>
        <v>57000000</v>
      </c>
      <c r="J95" s="118">
        <f t="shared" si="19"/>
        <v>18300000</v>
      </c>
      <c r="K95" s="198" t="str">
        <f>INDEX(Corr_ElemFlows_Minerals_to_EPA!L$5:L$80,MATCH('Mineral Use Compiled'!$B95,Corr_ElemFlows_Minerals_to_EPA!$B$5:$B$80,0))</f>
        <v>kg</v>
      </c>
      <c r="L95" s="198" t="str">
        <f>INDEX(Corr_ElemFlows_Minerals_to_EPA!F$5:F$80,MATCH('Mineral Use Compiled'!$B95,Corr_ElemFlows_Minerals_to_EPA!$B$5:$B$80,0))</f>
        <v>Molybdenum</v>
      </c>
      <c r="M95" s="198">
        <f>INDEX(Corr_ElemFlows_Minerals_to_EPA!G$5:G$80,MATCH('Mineral Use Compiled'!$B95,Corr_ElemFlows_Minerals_to_EPA!$B$5:$B$80,0))</f>
        <v>7439987</v>
      </c>
      <c r="N95" s="198" t="str">
        <f>INDEX(Corr_ElemFlows_Minerals_to_EPA!H$5:H$80,MATCH('Mineral Use Compiled'!$B95,Corr_ElemFlows_Minerals_to_EPA!$B$5:$B$80,0))</f>
        <v>resource</v>
      </c>
      <c r="O95" s="198" t="str">
        <f>INDEX(Corr_ElemFlows_Minerals_to_EPA!I$5:I$80,MATCH('Mineral Use Compiled'!$B95,Corr_ElemFlows_Minerals_to_EPA!$B$5:$B$80,0))</f>
        <v>in ground</v>
      </c>
      <c r="P95" s="198" t="str">
        <f>INDEX(Corr_ElemFlows_Minerals_to_EPA!J$5:J$80,MATCH('Mineral Use Compiled'!$B95,Corr_ElemFlows_Minerals_to_EPA!$B$5:$B$80,0))</f>
        <v>fe0acd60-3ddc-11dd-a2be-0050c2490048</v>
      </c>
      <c r="Q95" s="199" t="str">
        <f>INDEX(Corr_Activity_Minerals_to_EPA!$D$6:$D$81,MATCH('Mineral Use Compiled'!$B95,Corr_Activity_Minerals_to_EPA!$B$6:$B$81,0))</f>
        <v>Iron, gold, silver, and other metal ore mining</v>
      </c>
      <c r="R95" s="199" t="str">
        <f>INDEX(Corr_Activity_Minerals_to_EPA!$C$6:$C$81,MATCH('Mineral Use Compiled'!$B95,Corr_Activity_Minerals_to_EPA!$B$6:$B$81,0))</f>
        <v>2122A0</v>
      </c>
      <c r="S95" s="199" t="str">
        <f>INDEX(Corr_Activity_Minerals_to_EPA!$E$6:$E$81,MATCH('Mineral Use Compiled'!$B95,Corr_Activity_Minerals_to_EPA!$B$6:$B$81,0))</f>
        <v>Mining</v>
      </c>
      <c r="T95" s="200">
        <f t="shared" si="20"/>
        <v>0.75697211155378485</v>
      </c>
    </row>
    <row r="96" spans="1:20" s="94" customFormat="1" x14ac:dyDescent="0.2">
      <c r="B96" s="194" t="s">
        <v>1138</v>
      </c>
      <c r="C96" s="195">
        <v>2007</v>
      </c>
      <c r="D96" s="118">
        <v>0</v>
      </c>
      <c r="E96" s="118">
        <v>10120</v>
      </c>
      <c r="F96" s="196" t="s">
        <v>1139</v>
      </c>
      <c r="G96" s="197">
        <f>INDEX(Corr_ElemFlows_Minerals_to_EPA!D$5:D$80,MATCH('Mineral Use Compiled'!$B96,Corr_ElemFlows_Minerals_to_EPA!$B$5:$B$80,0))</f>
        <v>1000</v>
      </c>
      <c r="H96" s="197" t="str">
        <f>INDEX(Corr_ElemFlows_Minerals_to_EPA!E$5:E$80,MATCH('Mineral Use Compiled'!$B96,Corr_ElemFlows_Minerals_to_EPA!$B$5:$B$80,0))</f>
        <v>kg-Nb</v>
      </c>
      <c r="I96" s="118">
        <f t="shared" si="18"/>
        <v>0</v>
      </c>
      <c r="J96" s="118">
        <f t="shared" si="19"/>
        <v>10120000</v>
      </c>
      <c r="K96" s="198" t="str">
        <f>INDEX(Corr_ElemFlows_Minerals_to_EPA!L$5:L$80,MATCH('Mineral Use Compiled'!$B96,Corr_ElemFlows_Minerals_to_EPA!$B$5:$B$80,0))</f>
        <v>kg</v>
      </c>
      <c r="L96" s="198" t="str">
        <f>INDEX(Corr_ElemFlows_Minerals_to_EPA!F$5:F$80,MATCH('Mineral Use Compiled'!$B96,Corr_ElemFlows_Minerals_to_EPA!$B$5:$B$80,0))</f>
        <v>Niobium</v>
      </c>
      <c r="M96" s="198">
        <f>INDEX(Corr_ElemFlows_Minerals_to_EPA!G$5:G$80,MATCH('Mineral Use Compiled'!$B96,Corr_ElemFlows_Minerals_to_EPA!$B$5:$B$80,0))</f>
        <v>7440031</v>
      </c>
      <c r="N96" s="198" t="str">
        <f>INDEX(Corr_ElemFlows_Minerals_to_EPA!H$5:H$80,MATCH('Mineral Use Compiled'!$B96,Corr_ElemFlows_Minerals_to_EPA!$B$5:$B$80,0))</f>
        <v>resource</v>
      </c>
      <c r="O96" s="198" t="str">
        <f>INDEX(Corr_ElemFlows_Minerals_to_EPA!I$5:I$80,MATCH('Mineral Use Compiled'!$B96,Corr_ElemFlows_Minerals_to_EPA!$B$5:$B$80,0))</f>
        <v>in ground</v>
      </c>
      <c r="P96" s="198" t="str">
        <f>INDEX(Corr_ElemFlows_Minerals_to_EPA!J$5:J$80,MATCH('Mineral Use Compiled'!$B96,Corr_ElemFlows_Minerals_to_EPA!$B$5:$B$80,0))</f>
        <v>034b3607-09e0-37f5-a792-9efc409663f1</v>
      </c>
      <c r="Q96" s="199" t="str">
        <f>INDEX(Corr_Activity_Minerals_to_EPA!$D$6:$D$81,MATCH('Mineral Use Compiled'!$B96,Corr_Activity_Minerals_to_EPA!$B$6:$B$81,0))</f>
        <v>Iron, gold, silver, and other metal ore mining</v>
      </c>
      <c r="R96" s="199" t="str">
        <f>INDEX(Corr_Activity_Minerals_to_EPA!$C$6:$C$81,MATCH('Mineral Use Compiled'!$B96,Corr_Activity_Minerals_to_EPA!$B$6:$B$81,0))</f>
        <v>2122A0</v>
      </c>
      <c r="S96" s="199" t="str">
        <f>INDEX(Corr_Activity_Minerals_to_EPA!$E$6:$E$81,MATCH('Mineral Use Compiled'!$B96,Corr_Activity_Minerals_to_EPA!$B$6:$B$81,0))</f>
        <v>Mining</v>
      </c>
      <c r="T96" s="200">
        <f t="shared" si="20"/>
        <v>0</v>
      </c>
    </row>
    <row r="97" spans="1:20" s="94" customFormat="1" x14ac:dyDescent="0.2">
      <c r="B97" s="194" t="s">
        <v>1142</v>
      </c>
      <c r="C97" s="195">
        <v>2007</v>
      </c>
      <c r="D97" s="118">
        <v>0</v>
      </c>
      <c r="E97" s="118">
        <v>3410</v>
      </c>
      <c r="F97" s="196" t="s">
        <v>2</v>
      </c>
      <c r="G97" s="197">
        <f>INDEX(Corr_ElemFlows_Minerals_to_EPA!D$5:D$80,MATCH('Mineral Use Compiled'!$B97,Corr_ElemFlows_Minerals_to_EPA!$B$5:$B$80,0))</f>
        <v>1</v>
      </c>
      <c r="H97" s="197" t="str">
        <f>INDEX(Corr_ElemFlows_Minerals_to_EPA!E$5:E$80,MATCH('Mineral Use Compiled'!$B97,Corr_ElemFlows_Minerals_to_EPA!$B$5:$B$80,0))</f>
        <v>kg</v>
      </c>
      <c r="I97" s="118">
        <f t="shared" si="18"/>
        <v>0</v>
      </c>
      <c r="J97" s="118">
        <f t="shared" si="19"/>
        <v>3410</v>
      </c>
      <c r="K97" s="198" t="str">
        <f>INDEX(Corr_ElemFlows_Minerals_to_EPA!L$5:L$80,MATCH('Mineral Use Compiled'!$B97,Corr_ElemFlows_Minerals_to_EPA!$B$5:$B$80,0))</f>
        <v>kg</v>
      </c>
      <c r="L97" s="198" t="str">
        <f>INDEX(Corr_ElemFlows_Minerals_to_EPA!F$5:F$80,MATCH('Mineral Use Compiled'!$B97,Corr_ElemFlows_Minerals_to_EPA!$B$5:$B$80,0))</f>
        <v>Iridium</v>
      </c>
      <c r="M97" s="198">
        <f>INDEX(Corr_ElemFlows_Minerals_to_EPA!G$5:G$80,MATCH('Mineral Use Compiled'!$B97,Corr_ElemFlows_Minerals_to_EPA!$B$5:$B$80,0))</f>
        <v>7439885</v>
      </c>
      <c r="N97" s="198" t="str">
        <f>INDEX(Corr_ElemFlows_Minerals_to_EPA!H$5:H$80,MATCH('Mineral Use Compiled'!$B97,Corr_ElemFlows_Minerals_to_EPA!$B$5:$B$80,0))</f>
        <v>resource</v>
      </c>
      <c r="O97" s="198" t="str">
        <f>INDEX(Corr_ElemFlows_Minerals_to_EPA!I$5:I$80,MATCH('Mineral Use Compiled'!$B97,Corr_ElemFlows_Minerals_to_EPA!$B$5:$B$80,0))</f>
        <v>in ground</v>
      </c>
      <c r="P97" s="198" t="str">
        <f>INDEX(Corr_ElemFlows_Minerals_to_EPA!J$5:J$80,MATCH('Mineral Use Compiled'!$B97,Corr_ElemFlows_Minerals_to_EPA!$B$5:$B$80,0))</f>
        <v>afb5140a-1ed1-4c08-becb-6fc27781d831</v>
      </c>
      <c r="Q97" s="199" t="str">
        <f>INDEX(Corr_Activity_Minerals_to_EPA!$D$6:$D$81,MATCH('Mineral Use Compiled'!$B97,Corr_Activity_Minerals_to_EPA!$B$6:$B$81,0))</f>
        <v>Iron, gold, silver, and other metal ore mining</v>
      </c>
      <c r="R97" s="199" t="str">
        <f>INDEX(Corr_Activity_Minerals_to_EPA!$C$6:$C$81,MATCH('Mineral Use Compiled'!$B97,Corr_Activity_Minerals_to_EPA!$B$6:$B$81,0))</f>
        <v>2122A0</v>
      </c>
      <c r="S97" s="199" t="str">
        <f>INDEX(Corr_Activity_Minerals_to_EPA!$E$6:$E$81,MATCH('Mineral Use Compiled'!$B97,Corr_Activity_Minerals_to_EPA!$B$6:$B$81,0))</f>
        <v>Mining</v>
      </c>
      <c r="T97" s="200">
        <f t="shared" si="20"/>
        <v>0</v>
      </c>
    </row>
    <row r="98" spans="1:20" s="94" customFormat="1" x14ac:dyDescent="0.2">
      <c r="B98" s="194" t="s">
        <v>1143</v>
      </c>
      <c r="C98" s="195">
        <v>2007</v>
      </c>
      <c r="D98" s="118">
        <v>0</v>
      </c>
      <c r="E98" s="118">
        <v>23</v>
      </c>
      <c r="F98" s="196" t="s">
        <v>2</v>
      </c>
      <c r="G98" s="197">
        <f>INDEX(Corr_ElemFlows_Minerals_to_EPA!D$5:D$80,MATCH('Mineral Use Compiled'!$B98,Corr_ElemFlows_Minerals_to_EPA!$B$5:$B$80,0))</f>
        <v>1</v>
      </c>
      <c r="H98" s="197" t="str">
        <f>INDEX(Corr_ElemFlows_Minerals_to_EPA!E$5:E$80,MATCH('Mineral Use Compiled'!$B98,Corr_ElemFlows_Minerals_to_EPA!$B$5:$B$80,0))</f>
        <v>kg</v>
      </c>
      <c r="I98" s="118">
        <f t="shared" si="18"/>
        <v>0</v>
      </c>
      <c r="J98" s="118">
        <f t="shared" si="19"/>
        <v>23</v>
      </c>
      <c r="K98" s="198" t="str">
        <f>INDEX(Corr_ElemFlows_Minerals_to_EPA!L$5:L$80,MATCH('Mineral Use Compiled'!$B98,Corr_ElemFlows_Minerals_to_EPA!$B$5:$B$80,0))</f>
        <v>kg</v>
      </c>
      <c r="L98" s="198" t="str">
        <f>INDEX(Corr_ElemFlows_Minerals_to_EPA!F$5:F$80,MATCH('Mineral Use Compiled'!$B98,Corr_ElemFlows_Minerals_to_EPA!$B$5:$B$80,0))</f>
        <v>Osmium</v>
      </c>
      <c r="M98" s="198">
        <f>INDEX(Corr_ElemFlows_Minerals_to_EPA!G$5:G$80,MATCH('Mineral Use Compiled'!$B98,Corr_ElemFlows_Minerals_to_EPA!$B$5:$B$80,0))</f>
        <v>7440042</v>
      </c>
      <c r="N98" s="198" t="str">
        <f>INDEX(Corr_ElemFlows_Minerals_to_EPA!H$5:H$80,MATCH('Mineral Use Compiled'!$B98,Corr_ElemFlows_Minerals_to_EPA!$B$5:$B$80,0))</f>
        <v>resource</v>
      </c>
      <c r="O98" s="198" t="str">
        <f>INDEX(Corr_ElemFlows_Minerals_to_EPA!I$5:I$80,MATCH('Mineral Use Compiled'!$B98,Corr_ElemFlows_Minerals_to_EPA!$B$5:$B$80,0))</f>
        <v>in ground</v>
      </c>
      <c r="P98" s="198" t="str">
        <f>INDEX(Corr_ElemFlows_Minerals_to_EPA!J$5:J$80,MATCH('Mineral Use Compiled'!$B98,Corr_ElemFlows_Minerals_to_EPA!$B$5:$B$80,0))</f>
        <v>d4f74ad1-5f43-4b1c-8aa6-d7b8b2c40707</v>
      </c>
      <c r="Q98" s="199" t="str">
        <f>INDEX(Corr_Activity_Minerals_to_EPA!$D$6:$D$81,MATCH('Mineral Use Compiled'!$B98,Corr_Activity_Minerals_to_EPA!$B$6:$B$81,0))</f>
        <v>Iron, gold, silver, and other metal ore mining</v>
      </c>
      <c r="R98" s="199" t="str">
        <f>INDEX(Corr_Activity_Minerals_to_EPA!$C$6:$C$81,MATCH('Mineral Use Compiled'!$B98,Corr_Activity_Minerals_to_EPA!$B$6:$B$81,0))</f>
        <v>2122A0</v>
      </c>
      <c r="S98" s="199" t="str">
        <f>INDEX(Corr_Activity_Minerals_to_EPA!$E$6:$E$81,MATCH('Mineral Use Compiled'!$B98,Corr_Activity_Minerals_to_EPA!$B$6:$B$81,0))</f>
        <v>Mining</v>
      </c>
      <c r="T98" s="200">
        <f t="shared" si="20"/>
        <v>0</v>
      </c>
    </row>
    <row r="99" spans="1:20" x14ac:dyDescent="0.2">
      <c r="A99" s="163"/>
      <c r="B99" s="194" t="s">
        <v>1103</v>
      </c>
      <c r="C99" s="195">
        <v>2007</v>
      </c>
      <c r="D99" s="118">
        <v>12800</v>
      </c>
      <c r="E99" s="118">
        <v>113000</v>
      </c>
      <c r="F99" s="196" t="s">
        <v>2</v>
      </c>
      <c r="G99" s="197">
        <f>INDEX(Corr_ElemFlows_Minerals_to_EPA!D$5:D$80,MATCH('Mineral Use Compiled'!$B99,Corr_ElemFlows_Minerals_to_EPA!$B$5:$B$80,0))</f>
        <v>1</v>
      </c>
      <c r="H99" s="197" t="str">
        <f>INDEX(Corr_ElemFlows_Minerals_to_EPA!E$5:E$80,MATCH('Mineral Use Compiled'!$B99,Corr_ElemFlows_Minerals_to_EPA!$B$5:$B$80,0))</f>
        <v>kg</v>
      </c>
      <c r="I99" s="118">
        <f t="shared" si="18"/>
        <v>12800</v>
      </c>
      <c r="J99" s="118">
        <f t="shared" si="19"/>
        <v>113000</v>
      </c>
      <c r="K99" s="198" t="str">
        <f>INDEX(Corr_ElemFlows_Minerals_to_EPA!L$5:L$80,MATCH('Mineral Use Compiled'!$B99,Corr_ElemFlows_Minerals_to_EPA!$B$5:$B$80,0))</f>
        <v>kg</v>
      </c>
      <c r="L99" s="198" t="str">
        <f>INDEX(Corr_ElemFlows_Minerals_to_EPA!F$5:F$80,MATCH('Mineral Use Compiled'!$B99,Corr_ElemFlows_Minerals_to_EPA!$B$5:$B$80,0))</f>
        <v>Palladium</v>
      </c>
      <c r="M99" s="198">
        <f>INDEX(Corr_ElemFlows_Minerals_to_EPA!G$5:G$80,MATCH('Mineral Use Compiled'!$B99,Corr_ElemFlows_Minerals_to_EPA!$B$5:$B$80,0))</f>
        <v>7440053</v>
      </c>
      <c r="N99" s="198" t="str">
        <f>INDEX(Corr_ElemFlows_Minerals_to_EPA!H$5:H$80,MATCH('Mineral Use Compiled'!$B99,Corr_ElemFlows_Minerals_to_EPA!$B$5:$B$80,0))</f>
        <v>resource</v>
      </c>
      <c r="O99" s="198" t="str">
        <f>INDEX(Corr_ElemFlows_Minerals_to_EPA!I$5:I$80,MATCH('Mineral Use Compiled'!$B99,Corr_ElemFlows_Minerals_to_EPA!$B$5:$B$80,0))</f>
        <v>in ground</v>
      </c>
      <c r="P99" s="198" t="str">
        <f>INDEX(Corr_ElemFlows_Minerals_to_EPA!J$5:J$80,MATCH('Mineral Use Compiled'!$B99,Corr_ElemFlows_Minerals_to_EPA!$B$5:$B$80,0))</f>
        <v>e2fb2bc2-6555-11dd-ad8b-0800200c9a66</v>
      </c>
      <c r="Q99" s="199" t="str">
        <f>INDEX(Corr_Activity_Minerals_to_EPA!$D$6:$D$81,MATCH('Mineral Use Compiled'!$B99,Corr_Activity_Minerals_to_EPA!$B$6:$B$81,0))</f>
        <v>Iron, gold, silver, and other metal ore mining</v>
      </c>
      <c r="R99" s="199" t="str">
        <f>INDEX(Corr_Activity_Minerals_to_EPA!$C$6:$C$81,MATCH('Mineral Use Compiled'!$B99,Corr_Activity_Minerals_to_EPA!$B$6:$B$81,0))</f>
        <v>2122A0</v>
      </c>
      <c r="S99" s="199" t="str">
        <f>INDEX(Corr_Activity_Minerals_to_EPA!$E$6:$E$81,MATCH('Mineral Use Compiled'!$B99,Corr_Activity_Minerals_to_EPA!$B$6:$B$81,0))</f>
        <v>Mining</v>
      </c>
      <c r="T99" s="200">
        <f t="shared" si="20"/>
        <v>0.10174880763116058</v>
      </c>
    </row>
    <row r="100" spans="1:20" x14ac:dyDescent="0.2">
      <c r="B100" s="194" t="s">
        <v>1102</v>
      </c>
      <c r="C100" s="195">
        <v>2007</v>
      </c>
      <c r="D100" s="118">
        <v>3860</v>
      </c>
      <c r="E100" s="118">
        <v>181000</v>
      </c>
      <c r="F100" s="196" t="s">
        <v>2</v>
      </c>
      <c r="G100" s="197">
        <f>INDEX(Corr_ElemFlows_Minerals_to_EPA!D$5:D$80,MATCH('Mineral Use Compiled'!$B100,Corr_ElemFlows_Minerals_to_EPA!$B$5:$B$80,0))</f>
        <v>1</v>
      </c>
      <c r="H100" s="197" t="str">
        <f>INDEX(Corr_ElemFlows_Minerals_to_EPA!E$5:E$80,MATCH('Mineral Use Compiled'!$B100,Corr_ElemFlows_Minerals_to_EPA!$B$5:$B$80,0))</f>
        <v>kg</v>
      </c>
      <c r="I100" s="118">
        <f t="shared" si="18"/>
        <v>3860</v>
      </c>
      <c r="J100" s="118">
        <f t="shared" si="19"/>
        <v>181000</v>
      </c>
      <c r="K100" s="198" t="str">
        <f>INDEX(Corr_ElemFlows_Minerals_to_EPA!L$5:L$80,MATCH('Mineral Use Compiled'!$B100,Corr_ElemFlows_Minerals_to_EPA!$B$5:$B$80,0))</f>
        <v>kg</v>
      </c>
      <c r="L100" s="198" t="str">
        <f>INDEX(Corr_ElemFlows_Minerals_to_EPA!F$5:F$80,MATCH('Mineral Use Compiled'!$B100,Corr_ElemFlows_Minerals_to_EPA!$B$5:$B$80,0))</f>
        <v>Platinum</v>
      </c>
      <c r="M100" s="198">
        <f>INDEX(Corr_ElemFlows_Minerals_to_EPA!G$5:G$80,MATCH('Mineral Use Compiled'!$B100,Corr_ElemFlows_Minerals_to_EPA!$B$5:$B$80,0))</f>
        <v>7440064</v>
      </c>
      <c r="N100" s="198" t="str">
        <f>INDEX(Corr_ElemFlows_Minerals_to_EPA!H$5:H$80,MATCH('Mineral Use Compiled'!$B100,Corr_ElemFlows_Minerals_to_EPA!$B$5:$B$80,0))</f>
        <v>resource</v>
      </c>
      <c r="O100" s="198" t="str">
        <f>INDEX(Corr_ElemFlows_Minerals_to_EPA!I$5:I$80,MATCH('Mineral Use Compiled'!$B100,Corr_ElemFlows_Minerals_to_EPA!$B$5:$B$80,0))</f>
        <v>in ground</v>
      </c>
      <c r="P100" s="198" t="str">
        <f>INDEX(Corr_ElemFlows_Minerals_to_EPA!J$5:J$80,MATCH('Mineral Use Compiled'!$B100,Corr_ElemFlows_Minerals_to_EPA!$B$5:$B$80,0))</f>
        <v>041fab30-6556-11dd-ad8b-0800200c9a66</v>
      </c>
      <c r="Q100" s="199" t="str">
        <f>INDEX(Corr_Activity_Minerals_to_EPA!$D$6:$D$81,MATCH('Mineral Use Compiled'!$B100,Corr_Activity_Minerals_to_EPA!$B$6:$B$81,0))</f>
        <v>Iron, gold, silver, and other metal ore mining</v>
      </c>
      <c r="R100" s="199" t="str">
        <f>INDEX(Corr_Activity_Minerals_to_EPA!$C$6:$C$81,MATCH('Mineral Use Compiled'!$B100,Corr_Activity_Minerals_to_EPA!$B$6:$B$81,0))</f>
        <v>2122A0</v>
      </c>
      <c r="S100" s="199" t="str">
        <f>INDEX(Corr_Activity_Minerals_to_EPA!$E$6:$E$81,MATCH('Mineral Use Compiled'!$B100,Corr_Activity_Minerals_to_EPA!$B$6:$B$81,0))</f>
        <v>Mining</v>
      </c>
      <c r="T100" s="200">
        <f t="shared" si="20"/>
        <v>2.0880666450286703E-2</v>
      </c>
    </row>
    <row r="101" spans="1:20" x14ac:dyDescent="0.2">
      <c r="B101" s="194" t="s">
        <v>1140</v>
      </c>
      <c r="C101" s="195">
        <v>2007</v>
      </c>
      <c r="D101" s="118">
        <v>0</v>
      </c>
      <c r="E101" s="118">
        <v>16600</v>
      </c>
      <c r="F101" s="196" t="s">
        <v>2</v>
      </c>
      <c r="G101" s="197">
        <f>INDEX(Corr_ElemFlows_Minerals_to_EPA!D$5:D$80,MATCH('Mineral Use Compiled'!$B101,Corr_ElemFlows_Minerals_to_EPA!$B$5:$B$80,0))</f>
        <v>1</v>
      </c>
      <c r="H101" s="197" t="str">
        <f>INDEX(Corr_ElemFlows_Minerals_to_EPA!E$5:E$80,MATCH('Mineral Use Compiled'!$B101,Corr_ElemFlows_Minerals_to_EPA!$B$5:$B$80,0))</f>
        <v>kg</v>
      </c>
      <c r="I101" s="118">
        <f t="shared" si="18"/>
        <v>0</v>
      </c>
      <c r="J101" s="118">
        <f t="shared" si="19"/>
        <v>16600</v>
      </c>
      <c r="K101" s="198" t="str">
        <f>INDEX(Corr_ElemFlows_Minerals_to_EPA!L$5:L$80,MATCH('Mineral Use Compiled'!$B101,Corr_ElemFlows_Minerals_to_EPA!$B$5:$B$80,0))</f>
        <v>kg</v>
      </c>
      <c r="L101" s="198" t="str">
        <f>INDEX(Corr_ElemFlows_Minerals_to_EPA!F$5:F$80,MATCH('Mineral Use Compiled'!$B101,Corr_ElemFlows_Minerals_to_EPA!$B$5:$B$80,0))</f>
        <v>Rhodium</v>
      </c>
      <c r="M101" s="198">
        <f>INDEX(Corr_ElemFlows_Minerals_to_EPA!G$5:G$80,MATCH('Mineral Use Compiled'!$B101,Corr_ElemFlows_Minerals_to_EPA!$B$5:$B$80,0))</f>
        <v>7440166</v>
      </c>
      <c r="N101" s="198" t="str">
        <f>INDEX(Corr_ElemFlows_Minerals_to_EPA!H$5:H$80,MATCH('Mineral Use Compiled'!$B101,Corr_ElemFlows_Minerals_to_EPA!$B$5:$B$80,0))</f>
        <v>resource</v>
      </c>
      <c r="O101" s="198" t="str">
        <f>INDEX(Corr_ElemFlows_Minerals_to_EPA!I$5:I$80,MATCH('Mineral Use Compiled'!$B101,Corr_ElemFlows_Minerals_to_EPA!$B$5:$B$80,0))</f>
        <v>in ground</v>
      </c>
      <c r="P101" s="198" t="str">
        <f>INDEX(Corr_ElemFlows_Minerals_to_EPA!J$5:J$80,MATCH('Mineral Use Compiled'!$B101,Corr_ElemFlows_Minerals_to_EPA!$B$5:$B$80,0))</f>
        <v>1729c889-6556-11dd-ad8b-0800200c9a66</v>
      </c>
      <c r="Q101" s="199" t="str">
        <f>INDEX(Corr_Activity_Minerals_to_EPA!$D$6:$D$81,MATCH('Mineral Use Compiled'!$B101,Corr_Activity_Minerals_to_EPA!$B$6:$B$81,0))</f>
        <v>Iron, gold, silver, and other metal ore mining</v>
      </c>
      <c r="R101" s="199" t="str">
        <f>INDEX(Corr_Activity_Minerals_to_EPA!$C$6:$C$81,MATCH('Mineral Use Compiled'!$B101,Corr_Activity_Minerals_to_EPA!$B$6:$B$81,0))</f>
        <v>2122A0</v>
      </c>
      <c r="S101" s="199" t="str">
        <f>INDEX(Corr_Activity_Minerals_to_EPA!$E$6:$E$81,MATCH('Mineral Use Compiled'!$B101,Corr_Activity_Minerals_to_EPA!$B$6:$B$81,0))</f>
        <v>Mining</v>
      </c>
      <c r="T101" s="200">
        <f t="shared" si="20"/>
        <v>0</v>
      </c>
    </row>
    <row r="102" spans="1:20" x14ac:dyDescent="0.2">
      <c r="B102" s="194" t="s">
        <v>1141</v>
      </c>
      <c r="C102" s="195">
        <v>2007</v>
      </c>
      <c r="D102" s="118">
        <v>0</v>
      </c>
      <c r="E102" s="118">
        <v>48700</v>
      </c>
      <c r="F102" s="196" t="s">
        <v>2</v>
      </c>
      <c r="G102" s="197">
        <f>INDEX(Corr_ElemFlows_Minerals_to_EPA!D$5:D$80,MATCH('Mineral Use Compiled'!$B102,Corr_ElemFlows_Minerals_to_EPA!$B$5:$B$80,0))</f>
        <v>1</v>
      </c>
      <c r="H102" s="197" t="str">
        <f>INDEX(Corr_ElemFlows_Minerals_to_EPA!E$5:E$80,MATCH('Mineral Use Compiled'!$B102,Corr_ElemFlows_Minerals_to_EPA!$B$5:$B$80,0))</f>
        <v>kg</v>
      </c>
      <c r="I102" s="118">
        <f t="shared" si="18"/>
        <v>0</v>
      </c>
      <c r="J102" s="118">
        <f t="shared" si="19"/>
        <v>48700</v>
      </c>
      <c r="K102" s="198" t="str">
        <f>INDEX(Corr_ElemFlows_Minerals_to_EPA!L$5:L$80,MATCH('Mineral Use Compiled'!$B102,Corr_ElemFlows_Minerals_to_EPA!$B$5:$B$80,0))</f>
        <v>kg</v>
      </c>
      <c r="L102" s="198" t="str">
        <f>INDEX(Corr_ElemFlows_Minerals_to_EPA!F$5:F$80,MATCH('Mineral Use Compiled'!$B102,Corr_ElemFlows_Minerals_to_EPA!$B$5:$B$80,0))</f>
        <v>Ruthenium</v>
      </c>
      <c r="M102" s="198">
        <f>INDEX(Corr_ElemFlows_Minerals_to_EPA!G$5:G$80,MATCH('Mineral Use Compiled'!$B102,Corr_ElemFlows_Minerals_to_EPA!$B$5:$B$80,0))</f>
        <v>7440188</v>
      </c>
      <c r="N102" s="198" t="str">
        <f>INDEX(Corr_ElemFlows_Minerals_to_EPA!H$5:H$80,MATCH('Mineral Use Compiled'!$B102,Corr_ElemFlows_Minerals_to_EPA!$B$5:$B$80,0))</f>
        <v>resource</v>
      </c>
      <c r="O102" s="198" t="str">
        <f>INDEX(Corr_ElemFlows_Minerals_to_EPA!I$5:I$80,MATCH('Mineral Use Compiled'!$B102,Corr_ElemFlows_Minerals_to_EPA!$B$5:$B$80,0))</f>
        <v>in ground</v>
      </c>
      <c r="P102" s="198" t="str">
        <f>INDEX(Corr_ElemFlows_Minerals_to_EPA!J$5:J$80,MATCH('Mineral Use Compiled'!$B102,Corr_ElemFlows_Minerals_to_EPA!$B$5:$B$80,0))</f>
        <v>58693e74-99e3-4562-b7ba-62b2df9616a9</v>
      </c>
      <c r="Q102" s="199" t="str">
        <f>INDEX(Corr_Activity_Minerals_to_EPA!$D$6:$D$81,MATCH('Mineral Use Compiled'!$B102,Corr_Activity_Minerals_to_EPA!$B$6:$B$81,0))</f>
        <v>Iron, gold, silver, and other metal ore mining</v>
      </c>
      <c r="R102" s="199" t="str">
        <f>INDEX(Corr_Activity_Minerals_to_EPA!$C$6:$C$81,MATCH('Mineral Use Compiled'!$B102,Corr_Activity_Minerals_to_EPA!$B$6:$B$81,0))</f>
        <v>2122A0</v>
      </c>
      <c r="S102" s="199" t="str">
        <f>INDEX(Corr_Activity_Minerals_to_EPA!$E$6:$E$81,MATCH('Mineral Use Compiled'!$B102,Corr_Activity_Minerals_to_EPA!$B$6:$B$81,0))</f>
        <v>Mining</v>
      </c>
      <c r="T102" s="200">
        <f t="shared" si="20"/>
        <v>0</v>
      </c>
    </row>
    <row r="103" spans="1:20" x14ac:dyDescent="0.2">
      <c r="B103" s="194" t="s">
        <v>1107</v>
      </c>
      <c r="C103" s="195">
        <v>2007</v>
      </c>
      <c r="D103" s="118">
        <v>0</v>
      </c>
      <c r="E103" s="118">
        <v>0</v>
      </c>
      <c r="F103" s="196" t="s">
        <v>1191</v>
      </c>
      <c r="G103" s="197">
        <f>INDEX(Corr_ElemFlows_Minerals_to_EPA!D$5:D$80,MATCH('Mineral Use Compiled'!$B103,Corr_ElemFlows_Minerals_to_EPA!$B$5:$B$80,0))</f>
        <v>814.08455286820185</v>
      </c>
      <c r="H103" s="197" t="str">
        <f>INDEX(Corr_ElemFlows_Minerals_to_EPA!E$5:E$80,MATCH('Mineral Use Compiled'!$B103,Corr_ElemFlows_Minerals_to_EPA!$B$5:$B$80,0))</f>
        <v>kg-Ce</v>
      </c>
      <c r="I103" s="118">
        <f t="shared" si="18"/>
        <v>0</v>
      </c>
      <c r="J103" s="118">
        <f t="shared" si="19"/>
        <v>0</v>
      </c>
      <c r="K103" s="198" t="str">
        <f>INDEX(Corr_ElemFlows_Minerals_to_EPA!L$5:L$80,MATCH('Mineral Use Compiled'!$B103,Corr_ElemFlows_Minerals_to_EPA!$B$5:$B$80,0))</f>
        <v>kg</v>
      </c>
      <c r="L103" s="198" t="str">
        <f>INDEX(Corr_ElemFlows_Minerals_to_EPA!F$5:F$80,MATCH('Mineral Use Compiled'!$B103,Corr_ElemFlows_Minerals_to_EPA!$B$5:$B$80,0))</f>
        <v>Cerium</v>
      </c>
      <c r="M103" s="198">
        <f>INDEX(Corr_ElemFlows_Minerals_to_EPA!G$5:G$80,MATCH('Mineral Use Compiled'!$B103,Corr_ElemFlows_Minerals_to_EPA!$B$5:$B$80,0))</f>
        <v>7440451</v>
      </c>
      <c r="N103" s="198" t="str">
        <f>INDEX(Corr_ElemFlows_Minerals_to_EPA!H$5:H$80,MATCH('Mineral Use Compiled'!$B103,Corr_ElemFlows_Minerals_to_EPA!$B$5:$B$80,0))</f>
        <v>resource</v>
      </c>
      <c r="O103" s="198" t="str">
        <f>INDEX(Corr_ElemFlows_Minerals_to_EPA!I$5:I$80,MATCH('Mineral Use Compiled'!$B103,Corr_ElemFlows_Minerals_to_EPA!$B$5:$B$80,0))</f>
        <v>in ground</v>
      </c>
      <c r="P103" s="198" t="str">
        <f>INDEX(Corr_ElemFlows_Minerals_to_EPA!J$5:J$80,MATCH('Mineral Use Compiled'!$B103,Corr_ElemFlows_Minerals_to_EPA!$B$5:$B$80,0))</f>
        <v>bdb1d022-b426-48ac-853f-5ae6e5786873</v>
      </c>
      <c r="Q103" s="199" t="str">
        <f>INDEX(Corr_Activity_Minerals_to_EPA!$D$6:$D$81,MATCH('Mineral Use Compiled'!$B103,Corr_Activity_Minerals_to_EPA!$B$6:$B$81,0))</f>
        <v>Iron, gold, silver, and other metal ore mining</v>
      </c>
      <c r="R103" s="199" t="str">
        <f>INDEX(Corr_Activity_Minerals_to_EPA!$C$6:$C$81,MATCH('Mineral Use Compiled'!$B103,Corr_Activity_Minerals_to_EPA!$B$6:$B$81,0))</f>
        <v>2122A0</v>
      </c>
      <c r="S103" s="199" t="str">
        <f>INDEX(Corr_Activity_Minerals_to_EPA!$E$6:$E$81,MATCH('Mineral Use Compiled'!$B103,Corr_Activity_Minerals_to_EPA!$B$6:$B$81,0))</f>
        <v>Mining</v>
      </c>
      <c r="T103" s="200" t="e">
        <f t="shared" si="20"/>
        <v>#DIV/0!</v>
      </c>
    </row>
    <row r="104" spans="1:20" x14ac:dyDescent="0.2">
      <c r="B104" s="194" t="s">
        <v>1108</v>
      </c>
      <c r="C104" s="195">
        <v>2007</v>
      </c>
      <c r="D104" s="118">
        <v>7090</v>
      </c>
      <c r="E104" s="118">
        <v>41000</v>
      </c>
      <c r="F104" s="196" t="s">
        <v>1109</v>
      </c>
      <c r="G104" s="197">
        <f>INDEX(Corr_ElemFlows_Minerals_to_EPA!D$5:D$80,MATCH('Mineral Use Compiled'!$B104,Corr_ElemFlows_Minerals_to_EPA!$B$5:$B$80,0))</f>
        <v>1</v>
      </c>
      <c r="H104" s="197" t="str">
        <f>INDEX(Corr_ElemFlows_Minerals_to_EPA!E$5:E$80,MATCH('Mineral Use Compiled'!$B104,Corr_ElemFlows_Minerals_to_EPA!$B$5:$B$80,0))</f>
        <v>kg</v>
      </c>
      <c r="I104" s="118">
        <f t="shared" si="18"/>
        <v>7090</v>
      </c>
      <c r="J104" s="118">
        <f t="shared" si="19"/>
        <v>41000</v>
      </c>
      <c r="K104" s="198" t="str">
        <f>INDEX(Corr_ElemFlows_Minerals_to_EPA!L$5:L$80,MATCH('Mineral Use Compiled'!$B104,Corr_ElemFlows_Minerals_to_EPA!$B$5:$B$80,0))</f>
        <v>kg</v>
      </c>
      <c r="L104" s="198" t="str">
        <f>INDEX(Corr_ElemFlows_Minerals_to_EPA!F$5:F$80,MATCH('Mineral Use Compiled'!$B104,Corr_ElemFlows_Minerals_to_EPA!$B$5:$B$80,0))</f>
        <v>Rhenium, in crude ore</v>
      </c>
      <c r="M104" s="198">
        <f>INDEX(Corr_ElemFlows_Minerals_to_EPA!G$5:G$80,MATCH('Mineral Use Compiled'!$B104,Corr_ElemFlows_Minerals_to_EPA!$B$5:$B$80,0))</f>
        <v>7440155</v>
      </c>
      <c r="N104" s="198" t="str">
        <f>INDEX(Corr_ElemFlows_Minerals_to_EPA!H$5:H$80,MATCH('Mineral Use Compiled'!$B104,Corr_ElemFlows_Minerals_to_EPA!$B$5:$B$80,0))</f>
        <v>resource</v>
      </c>
      <c r="O104" s="198" t="str">
        <f>INDEX(Corr_ElemFlows_Minerals_to_EPA!I$5:I$80,MATCH('Mineral Use Compiled'!$B104,Corr_ElemFlows_Minerals_to_EPA!$B$5:$B$80,0))</f>
        <v>in ground</v>
      </c>
      <c r="P104" s="198" t="str">
        <f>INDEX(Corr_ElemFlows_Minerals_to_EPA!J$5:J$80,MATCH('Mineral Use Compiled'!$B104,Corr_ElemFlows_Minerals_to_EPA!$B$5:$B$80,0))</f>
        <v>a3930b4d-74da-4489-9a50-d175c25d4fe8</v>
      </c>
      <c r="Q104" s="199" t="str">
        <f>INDEX(Corr_Activity_Minerals_to_EPA!$D$6:$D$81,MATCH('Mineral Use Compiled'!$B104,Corr_Activity_Minerals_to_EPA!$B$6:$B$81,0))</f>
        <v>Iron, gold, silver, and other metal ore mining</v>
      </c>
      <c r="R104" s="199" t="str">
        <f>INDEX(Corr_Activity_Minerals_to_EPA!$C$6:$C$81,MATCH('Mineral Use Compiled'!$B104,Corr_Activity_Minerals_to_EPA!$B$6:$B$81,0))</f>
        <v>2122A0</v>
      </c>
      <c r="S104" s="199" t="str">
        <f>INDEX(Corr_Activity_Minerals_to_EPA!$E$6:$E$81,MATCH('Mineral Use Compiled'!$B104,Corr_Activity_Minerals_to_EPA!$B$6:$B$81,0))</f>
        <v>Mining</v>
      </c>
      <c r="T104" s="200">
        <f t="shared" si="20"/>
        <v>0.14743189852360158</v>
      </c>
    </row>
    <row r="105" spans="1:20" x14ac:dyDescent="0.2">
      <c r="B105" s="194" t="s">
        <v>1113</v>
      </c>
      <c r="C105" s="195">
        <v>2007</v>
      </c>
      <c r="D105" s="118">
        <v>1280</v>
      </c>
      <c r="E105" s="118">
        <v>4830</v>
      </c>
      <c r="F105" s="196" t="s">
        <v>1114</v>
      </c>
      <c r="G105" s="197">
        <f>INDEX(Corr_ElemFlows_Minerals_to_EPA!D$5:D$80,MATCH('Mineral Use Compiled'!$B105,Corr_ElemFlows_Minerals_to_EPA!$B$5:$B$80,0))</f>
        <v>1000</v>
      </c>
      <c r="H105" s="197" t="str">
        <f>INDEX(Corr_ElemFlows_Minerals_to_EPA!E$5:E$80,MATCH('Mineral Use Compiled'!$B105,Corr_ElemFlows_Minerals_to_EPA!$B$5:$B$80,0))</f>
        <v>kg-Ag</v>
      </c>
      <c r="I105" s="118">
        <f t="shared" si="18"/>
        <v>1280000</v>
      </c>
      <c r="J105" s="118">
        <f t="shared" si="19"/>
        <v>4830000</v>
      </c>
      <c r="K105" s="198" t="str">
        <f>INDEX(Corr_ElemFlows_Minerals_to_EPA!L$5:L$80,MATCH('Mineral Use Compiled'!$B105,Corr_ElemFlows_Minerals_to_EPA!$B$5:$B$80,0))</f>
        <v>kg</v>
      </c>
      <c r="L105" s="198" t="str">
        <f>INDEX(Corr_ElemFlows_Minerals_to_EPA!F$5:F$80,MATCH('Mineral Use Compiled'!$B105,Corr_ElemFlows_Minerals_to_EPA!$B$5:$B$80,0))</f>
        <v>Silver</v>
      </c>
      <c r="M105" s="198">
        <f>INDEX(Corr_ElemFlows_Minerals_to_EPA!G$5:G$80,MATCH('Mineral Use Compiled'!$B105,Corr_ElemFlows_Minerals_to_EPA!$B$5:$B$80,0))</f>
        <v>7440224</v>
      </c>
      <c r="N105" s="198" t="str">
        <f>INDEX(Corr_ElemFlows_Minerals_to_EPA!H$5:H$80,MATCH('Mineral Use Compiled'!$B105,Corr_ElemFlows_Minerals_to_EPA!$B$5:$B$80,0))</f>
        <v>resource</v>
      </c>
      <c r="O105" s="198" t="str">
        <f>INDEX(Corr_ElemFlows_Minerals_to_EPA!I$5:I$80,MATCH('Mineral Use Compiled'!$B105,Corr_ElemFlows_Minerals_to_EPA!$B$5:$B$80,0))</f>
        <v>in ground</v>
      </c>
      <c r="P105" s="198" t="str">
        <f>INDEX(Corr_ElemFlows_Minerals_to_EPA!J$5:J$80,MATCH('Mineral Use Compiled'!$B105,Corr_ElemFlows_Minerals_to_EPA!$B$5:$B$80,0))</f>
        <v>172ab2d8-6556-11dd-ad8b-0800200c9a66</v>
      </c>
      <c r="Q105" s="199" t="str">
        <f>INDEX(Corr_Activity_Minerals_to_EPA!$D$6:$D$81,MATCH('Mineral Use Compiled'!$B105,Corr_Activity_Minerals_to_EPA!$B$6:$B$81,0))</f>
        <v>Iron, gold, silver, and other metal ore mining</v>
      </c>
      <c r="R105" s="199" t="str">
        <f>INDEX(Corr_Activity_Minerals_to_EPA!$C$6:$C$81,MATCH('Mineral Use Compiled'!$B105,Corr_Activity_Minerals_to_EPA!$B$6:$B$81,0))</f>
        <v>2122A0</v>
      </c>
      <c r="S105" s="199" t="str">
        <f>INDEX(Corr_Activity_Minerals_to_EPA!$E$6:$E$81,MATCH('Mineral Use Compiled'!$B105,Corr_Activity_Minerals_to_EPA!$B$6:$B$81,0))</f>
        <v>Mining</v>
      </c>
      <c r="T105" s="200">
        <f t="shared" si="20"/>
        <v>0.20949263502454993</v>
      </c>
    </row>
    <row r="106" spans="1:20" x14ac:dyDescent="0.2">
      <c r="B106" s="194" t="s">
        <v>1198</v>
      </c>
      <c r="C106" s="195">
        <v>2007</v>
      </c>
      <c r="D106" s="118">
        <v>0</v>
      </c>
      <c r="E106" s="118">
        <v>0</v>
      </c>
      <c r="F106" s="196" t="s">
        <v>1144</v>
      </c>
      <c r="G106" s="197">
        <f>INDEX(Corr_ElemFlows_Minerals_to_EPA!D$5:D$80,MATCH('Mineral Use Compiled'!$B106,Corr_ElemFlows_Minerals_to_EPA!$B$5:$B$80,0))</f>
        <v>1000</v>
      </c>
      <c r="H106" s="197" t="str">
        <f>INDEX(Corr_ElemFlows_Minerals_to_EPA!E$5:E$80,MATCH('Mineral Use Compiled'!$B106,Corr_ElemFlows_Minerals_to_EPA!$B$5:$B$80,0))</f>
        <v>kg-Sr</v>
      </c>
      <c r="I106" s="118">
        <f t="shared" si="18"/>
        <v>0</v>
      </c>
      <c r="J106" s="118">
        <f t="shared" si="19"/>
        <v>0</v>
      </c>
      <c r="K106" s="198" t="str">
        <f>INDEX(Corr_ElemFlows_Minerals_to_EPA!L$5:L$80,MATCH('Mineral Use Compiled'!$B106,Corr_ElemFlows_Minerals_to_EPA!$B$5:$B$80,0))</f>
        <v>kg</v>
      </c>
      <c r="L106" s="198" t="str">
        <f>INDEX(Corr_ElemFlows_Minerals_to_EPA!F$5:F$80,MATCH('Mineral Use Compiled'!$B106,Corr_ElemFlows_Minerals_to_EPA!$B$5:$B$80,0))</f>
        <v>Strontium</v>
      </c>
      <c r="M106" s="198">
        <f>INDEX(Corr_ElemFlows_Minerals_to_EPA!G$5:G$80,MATCH('Mineral Use Compiled'!$B106,Corr_ElemFlows_Minerals_to_EPA!$B$5:$B$80,0))</f>
        <v>7440246</v>
      </c>
      <c r="N106" s="198" t="str">
        <f>INDEX(Corr_ElemFlows_Minerals_to_EPA!H$5:H$80,MATCH('Mineral Use Compiled'!$B106,Corr_ElemFlows_Minerals_to_EPA!$B$5:$B$80,0))</f>
        <v>resource</v>
      </c>
      <c r="O106" s="198" t="str">
        <f>INDEX(Corr_ElemFlows_Minerals_to_EPA!I$5:I$80,MATCH('Mineral Use Compiled'!$B106,Corr_ElemFlows_Minerals_to_EPA!$B$5:$B$80,0))</f>
        <v>in ground</v>
      </c>
      <c r="P106" s="198" t="str">
        <f>INDEX(Corr_ElemFlows_Minerals_to_EPA!J$5:J$80,MATCH('Mineral Use Compiled'!$B106,Corr_ElemFlows_Minerals_to_EPA!$B$5:$B$80,0))</f>
        <v>f11aaecf-25cf-4fed-9eb7-2cfb900c368c</v>
      </c>
      <c r="Q106" s="199" t="str">
        <f>INDEX(Corr_Activity_Minerals_to_EPA!$D$6:$D$81,MATCH('Mineral Use Compiled'!$B106,Corr_Activity_Minerals_to_EPA!$B$6:$B$81,0))</f>
        <v>Iron, gold, silver, and other metal ore mining</v>
      </c>
      <c r="R106" s="199" t="str">
        <f>INDEX(Corr_Activity_Minerals_to_EPA!$C$6:$C$81,MATCH('Mineral Use Compiled'!$B106,Corr_Activity_Minerals_to_EPA!$B$6:$B$81,0))</f>
        <v>2122A0</v>
      </c>
      <c r="S106" s="199" t="str">
        <f>INDEX(Corr_Activity_Minerals_to_EPA!$E$6:$E$81,MATCH('Mineral Use Compiled'!$B106,Corr_Activity_Minerals_to_EPA!$B$6:$B$81,0))</f>
        <v>Mining</v>
      </c>
      <c r="T106" s="200" t="e">
        <f t="shared" si="20"/>
        <v>#DIV/0!</v>
      </c>
    </row>
    <row r="107" spans="1:20" x14ac:dyDescent="0.2">
      <c r="B107" s="194" t="s">
        <v>1199</v>
      </c>
      <c r="C107" s="195">
        <v>2007</v>
      </c>
      <c r="D107" s="118">
        <v>0</v>
      </c>
      <c r="E107" s="118">
        <v>8550</v>
      </c>
      <c r="F107" s="196" t="s">
        <v>1144</v>
      </c>
      <c r="G107" s="197">
        <f>INDEX(Corr_ElemFlows_Minerals_to_EPA!D$5:D$80,MATCH('Mineral Use Compiled'!$B107,Corr_ElemFlows_Minerals_to_EPA!$B$5:$B$80,0))</f>
        <v>1000</v>
      </c>
      <c r="H107" s="197" t="str">
        <f>INDEX(Corr_ElemFlows_Minerals_to_EPA!E$5:E$80,MATCH('Mineral Use Compiled'!$B107,Corr_ElemFlows_Minerals_to_EPA!$B$5:$B$80,0))</f>
        <v>kg-Sr</v>
      </c>
      <c r="I107" s="118">
        <f t="shared" si="18"/>
        <v>0</v>
      </c>
      <c r="J107" s="118">
        <f t="shared" si="19"/>
        <v>8550000</v>
      </c>
      <c r="K107" s="198" t="str">
        <f>INDEX(Corr_ElemFlows_Minerals_to_EPA!L$5:L$80,MATCH('Mineral Use Compiled'!$B107,Corr_ElemFlows_Minerals_to_EPA!$B$5:$B$80,0))</f>
        <v>kg</v>
      </c>
      <c r="L107" s="198" t="str">
        <f>INDEX(Corr_ElemFlows_Minerals_to_EPA!F$5:F$80,MATCH('Mineral Use Compiled'!$B107,Corr_ElemFlows_Minerals_to_EPA!$B$5:$B$80,0))</f>
        <v>Strontium</v>
      </c>
      <c r="M107" s="198">
        <f>INDEX(Corr_ElemFlows_Minerals_to_EPA!G$5:G$80,MATCH('Mineral Use Compiled'!$B107,Corr_ElemFlows_Minerals_to_EPA!$B$5:$B$80,0))</f>
        <v>7440246</v>
      </c>
      <c r="N107" s="198" t="str">
        <f>INDEX(Corr_ElemFlows_Minerals_to_EPA!H$5:H$80,MATCH('Mineral Use Compiled'!$B107,Corr_ElemFlows_Minerals_to_EPA!$B$5:$B$80,0))</f>
        <v>resource</v>
      </c>
      <c r="O107" s="198" t="str">
        <f>INDEX(Corr_ElemFlows_Minerals_to_EPA!I$5:I$80,MATCH('Mineral Use Compiled'!$B107,Corr_ElemFlows_Minerals_to_EPA!$B$5:$B$80,0))</f>
        <v>in ground</v>
      </c>
      <c r="P107" s="198" t="str">
        <f>INDEX(Corr_ElemFlows_Minerals_to_EPA!J$5:J$80,MATCH('Mineral Use Compiled'!$B107,Corr_ElemFlows_Minerals_to_EPA!$B$5:$B$80,0))</f>
        <v>f11aaecf-25cf-4fed-9eb7-2cfb900c368c</v>
      </c>
      <c r="Q107" s="199" t="str">
        <f>INDEX(Corr_Activity_Minerals_to_EPA!$D$6:$D$81,MATCH('Mineral Use Compiled'!$B107,Corr_Activity_Minerals_to_EPA!$B$6:$B$81,0))</f>
        <v>Iron, gold, silver, and other metal ore mining</v>
      </c>
      <c r="R107" s="199" t="str">
        <f>INDEX(Corr_Activity_Minerals_to_EPA!$C$6:$C$81,MATCH('Mineral Use Compiled'!$B107,Corr_Activity_Minerals_to_EPA!$B$6:$B$81,0))</f>
        <v>2122A0</v>
      </c>
      <c r="S107" s="199" t="str">
        <f>INDEX(Corr_Activity_Minerals_to_EPA!$E$6:$E$81,MATCH('Mineral Use Compiled'!$B107,Corr_Activity_Minerals_to_EPA!$B$6:$B$81,0))</f>
        <v>Mining</v>
      </c>
      <c r="T107" s="200">
        <f t="shared" si="20"/>
        <v>0</v>
      </c>
    </row>
    <row r="108" spans="1:20" x14ac:dyDescent="0.2">
      <c r="B108" s="194" t="s">
        <v>1145</v>
      </c>
      <c r="C108" s="195">
        <v>2007</v>
      </c>
      <c r="D108" s="118">
        <v>0</v>
      </c>
      <c r="E108" s="118">
        <v>1160</v>
      </c>
      <c r="F108" s="196" t="s">
        <v>1146</v>
      </c>
      <c r="G108" s="197">
        <f>INDEX(Corr_ElemFlows_Minerals_to_EPA!D$5:D$80,MATCH('Mineral Use Compiled'!$B108,Corr_ElemFlows_Minerals_to_EPA!$B$5:$B$80,0))</f>
        <v>1000</v>
      </c>
      <c r="H108" s="197" t="str">
        <f>INDEX(Corr_ElemFlows_Minerals_to_EPA!E$5:E$80,MATCH('Mineral Use Compiled'!$B108,Corr_ElemFlows_Minerals_to_EPA!$B$5:$B$80,0))</f>
        <v>kg-Ta</v>
      </c>
      <c r="I108" s="118">
        <f t="shared" si="18"/>
        <v>0</v>
      </c>
      <c r="J108" s="118">
        <f t="shared" si="19"/>
        <v>1160000</v>
      </c>
      <c r="K108" s="198" t="str">
        <f>INDEX(Corr_ElemFlows_Minerals_to_EPA!L$5:L$80,MATCH('Mineral Use Compiled'!$B108,Corr_ElemFlows_Minerals_to_EPA!$B$5:$B$80,0))</f>
        <v>kg</v>
      </c>
      <c r="L108" s="198" t="str">
        <f>INDEX(Corr_ElemFlows_Minerals_to_EPA!F$5:F$80,MATCH('Mineral Use Compiled'!$B108,Corr_ElemFlows_Minerals_to_EPA!$B$5:$B$80,0))</f>
        <v>Tantalum</v>
      </c>
      <c r="M108" s="198">
        <f>INDEX(Corr_ElemFlows_Minerals_to_EPA!G$5:G$80,MATCH('Mineral Use Compiled'!$B108,Corr_ElemFlows_Minerals_to_EPA!$B$5:$B$80,0))</f>
        <v>7440257</v>
      </c>
      <c r="N108" s="198" t="str">
        <f>INDEX(Corr_ElemFlows_Minerals_to_EPA!H$5:H$80,MATCH('Mineral Use Compiled'!$B108,Corr_ElemFlows_Minerals_to_EPA!$B$5:$B$80,0))</f>
        <v>resource</v>
      </c>
      <c r="O108" s="198" t="str">
        <f>INDEX(Corr_ElemFlows_Minerals_to_EPA!I$5:I$80,MATCH('Mineral Use Compiled'!$B108,Corr_ElemFlows_Minerals_to_EPA!$B$5:$B$80,0))</f>
        <v>in ground</v>
      </c>
      <c r="P108" s="198" t="str">
        <f>INDEX(Corr_ElemFlows_Minerals_to_EPA!J$5:J$80,MATCH('Mineral Use Compiled'!$B108,Corr_ElemFlows_Minerals_to_EPA!$B$5:$B$80,0))</f>
        <v>daea7dff-7a8a-447a-b205-f358deddadb9</v>
      </c>
      <c r="Q108" s="199" t="str">
        <f>INDEX(Corr_Activity_Minerals_to_EPA!$D$6:$D$81,MATCH('Mineral Use Compiled'!$B108,Corr_Activity_Minerals_to_EPA!$B$6:$B$81,0))</f>
        <v>Iron, gold, silver, and other metal ore mining</v>
      </c>
      <c r="R108" s="199" t="str">
        <f>INDEX(Corr_Activity_Minerals_to_EPA!$C$6:$C$81,MATCH('Mineral Use Compiled'!$B108,Corr_Activity_Minerals_to_EPA!$B$6:$B$81,0))</f>
        <v>2122A0</v>
      </c>
      <c r="S108" s="199" t="str">
        <f>INDEX(Corr_Activity_Minerals_to_EPA!$E$6:$E$81,MATCH('Mineral Use Compiled'!$B108,Corr_Activity_Minerals_to_EPA!$B$6:$B$81,0))</f>
        <v>Mining</v>
      </c>
      <c r="T108" s="200">
        <f t="shared" si="20"/>
        <v>0</v>
      </c>
    </row>
    <row r="109" spans="1:20" x14ac:dyDescent="0.2">
      <c r="B109" s="194" t="s">
        <v>1118</v>
      </c>
      <c r="C109" s="195">
        <v>2007</v>
      </c>
      <c r="D109" s="118">
        <v>300</v>
      </c>
      <c r="E109" s="118">
        <v>1220</v>
      </c>
      <c r="F109" s="196" t="s">
        <v>1119</v>
      </c>
      <c r="G109" s="197">
        <f>INDEX(Corr_ElemFlows_Minerals_to_EPA!D$5:D$80,MATCH('Mineral Use Compiled'!$B109,Corr_ElemFlows_Minerals_to_EPA!$B$5:$B$80,0))</f>
        <v>599342.89771091007</v>
      </c>
      <c r="H109" s="197" t="str">
        <f>INDEX(Corr_ElemFlows_Minerals_to_EPA!E$5:E$80,MATCH('Mineral Use Compiled'!$B109,Corr_ElemFlows_Minerals_to_EPA!$B$5:$B$80,0))</f>
        <v>kg-Ti</v>
      </c>
      <c r="I109" s="118">
        <f t="shared" si="18"/>
        <v>179802869.31327301</v>
      </c>
      <c r="J109" s="118">
        <f t="shared" si="19"/>
        <v>731198335.20731032</v>
      </c>
      <c r="K109" s="198" t="str">
        <f>INDEX(Corr_ElemFlows_Minerals_to_EPA!L$5:L$80,MATCH('Mineral Use Compiled'!$B109,Corr_ElemFlows_Minerals_to_EPA!$B$5:$B$80,0))</f>
        <v>kg</v>
      </c>
      <c r="L109" s="198" t="str">
        <f>INDEX(Corr_ElemFlows_Minerals_to_EPA!F$5:F$80,MATCH('Mineral Use Compiled'!$B109,Corr_ElemFlows_Minerals_to_EPA!$B$5:$B$80,0))</f>
        <v>Titanium</v>
      </c>
      <c r="M109" s="198">
        <f>INDEX(Corr_ElemFlows_Minerals_to_EPA!G$5:G$80,MATCH('Mineral Use Compiled'!$B109,Corr_ElemFlows_Minerals_to_EPA!$B$5:$B$80,0))</f>
        <v>7440326</v>
      </c>
      <c r="N109" s="198" t="str">
        <f>INDEX(Corr_ElemFlows_Minerals_to_EPA!H$5:H$80,MATCH('Mineral Use Compiled'!$B109,Corr_ElemFlows_Minerals_to_EPA!$B$5:$B$80,0))</f>
        <v>resource</v>
      </c>
      <c r="O109" s="198" t="str">
        <f>INDEX(Corr_ElemFlows_Minerals_to_EPA!I$5:I$80,MATCH('Mineral Use Compiled'!$B109,Corr_ElemFlows_Minerals_to_EPA!$B$5:$B$80,0))</f>
        <v>in ground</v>
      </c>
      <c r="P109" s="198" t="str">
        <f>INDEX(Corr_ElemFlows_Minerals_to_EPA!J$5:J$80,MATCH('Mineral Use Compiled'!$B109,Corr_ElemFlows_Minerals_to_EPA!$B$5:$B$80,0))</f>
        <v>2906898f-6556-11dd-ad8b-0800200c9a66</v>
      </c>
      <c r="Q109" s="199" t="str">
        <f>INDEX(Corr_Activity_Minerals_to_EPA!$D$6:$D$81,MATCH('Mineral Use Compiled'!$B109,Corr_Activity_Minerals_to_EPA!$B$6:$B$81,0))</f>
        <v>Iron, gold, silver, and other metal ore mining</v>
      </c>
      <c r="R109" s="199" t="str">
        <f>INDEX(Corr_Activity_Minerals_to_EPA!$C$6:$C$81,MATCH('Mineral Use Compiled'!$B109,Corr_Activity_Minerals_to_EPA!$B$6:$B$81,0))</f>
        <v>2122A0</v>
      </c>
      <c r="S109" s="199" t="str">
        <f>INDEX(Corr_Activity_Minerals_to_EPA!$E$6:$E$81,MATCH('Mineral Use Compiled'!$B109,Corr_Activity_Minerals_to_EPA!$B$6:$B$81,0))</f>
        <v>Mining</v>
      </c>
      <c r="T109" s="200">
        <f t="shared" si="20"/>
        <v>0.19736842105263155</v>
      </c>
    </row>
    <row r="110" spans="1:20" x14ac:dyDescent="0.2">
      <c r="B110" s="194" t="s">
        <v>1147</v>
      </c>
      <c r="C110" s="195">
        <v>2007</v>
      </c>
      <c r="D110" s="118">
        <v>0</v>
      </c>
      <c r="E110" s="118">
        <v>3880</v>
      </c>
      <c r="F110" s="196" t="s">
        <v>1120</v>
      </c>
      <c r="G110" s="197">
        <f>INDEX(Corr_ElemFlows_Minerals_to_EPA!D$5:D$80,MATCH('Mineral Use Compiled'!$B110,Corr_ElemFlows_Minerals_to_EPA!$B$5:$B$80,0))</f>
        <v>1000</v>
      </c>
      <c r="H110" s="197" t="str">
        <f>INDEX(Corr_ElemFlows_Minerals_to_EPA!E$5:E$80,MATCH('Mineral Use Compiled'!$B110,Corr_ElemFlows_Minerals_to_EPA!$B$5:$B$80,0))</f>
        <v>kg-W</v>
      </c>
      <c r="I110" s="118">
        <f t="shared" si="18"/>
        <v>0</v>
      </c>
      <c r="J110" s="118">
        <f t="shared" si="19"/>
        <v>3880000</v>
      </c>
      <c r="K110" s="198" t="str">
        <f>INDEX(Corr_ElemFlows_Minerals_to_EPA!L$5:L$80,MATCH('Mineral Use Compiled'!$B110,Corr_ElemFlows_Minerals_to_EPA!$B$5:$B$80,0))</f>
        <v>kg</v>
      </c>
      <c r="L110" s="198" t="str">
        <f>INDEX(Corr_ElemFlows_Minerals_to_EPA!F$5:F$80,MATCH('Mineral Use Compiled'!$B110,Corr_ElemFlows_Minerals_to_EPA!$B$5:$B$80,0))</f>
        <v>Tungsten</v>
      </c>
      <c r="M110" s="198">
        <f>INDEX(Corr_ElemFlows_Minerals_to_EPA!G$5:G$80,MATCH('Mineral Use Compiled'!$B110,Corr_ElemFlows_Minerals_to_EPA!$B$5:$B$80,0))</f>
        <v>7440337</v>
      </c>
      <c r="N110" s="198" t="str">
        <f>INDEX(Corr_ElemFlows_Minerals_to_EPA!H$5:H$80,MATCH('Mineral Use Compiled'!$B110,Corr_ElemFlows_Minerals_to_EPA!$B$5:$B$80,0))</f>
        <v>resource</v>
      </c>
      <c r="O110" s="198" t="str">
        <f>INDEX(Corr_ElemFlows_Minerals_to_EPA!I$5:I$80,MATCH('Mineral Use Compiled'!$B110,Corr_ElemFlows_Minerals_to_EPA!$B$5:$B$80,0))</f>
        <v>in ground</v>
      </c>
      <c r="P110" s="198" t="str">
        <f>INDEX(Corr_ElemFlows_Minerals_to_EPA!J$5:J$80,MATCH('Mineral Use Compiled'!$B110,Corr_ElemFlows_Minerals_to_EPA!$B$5:$B$80,0))</f>
        <v>0e8ab9d2-cc60-4fbb-9cd8-2cc9a7e3d56d</v>
      </c>
      <c r="Q110" s="199" t="str">
        <f>INDEX(Corr_Activity_Minerals_to_EPA!$D$6:$D$81,MATCH('Mineral Use Compiled'!$B110,Corr_Activity_Minerals_to_EPA!$B$6:$B$81,0))</f>
        <v>Iron, gold, silver, and other metal ore mining</v>
      </c>
      <c r="R110" s="199" t="str">
        <f>INDEX(Corr_Activity_Minerals_to_EPA!$C$6:$C$81,MATCH('Mineral Use Compiled'!$B110,Corr_Activity_Minerals_to_EPA!$B$6:$B$81,0))</f>
        <v>2122A0</v>
      </c>
      <c r="S110" s="199" t="str">
        <f>INDEX(Corr_Activity_Minerals_to_EPA!$E$6:$E$81,MATCH('Mineral Use Compiled'!$B110,Corr_Activity_Minerals_to_EPA!$B$6:$B$81,0))</f>
        <v>Mining</v>
      </c>
      <c r="T110" s="200">
        <f t="shared" si="20"/>
        <v>0</v>
      </c>
    </row>
    <row r="111" spans="1:20" x14ac:dyDescent="0.2">
      <c r="B111" s="194" t="s">
        <v>1177</v>
      </c>
      <c r="C111" s="195">
        <v>2007</v>
      </c>
      <c r="D111" s="118">
        <v>0</v>
      </c>
      <c r="E111" s="118">
        <v>21</v>
      </c>
      <c r="F111" s="196" t="s">
        <v>1087</v>
      </c>
      <c r="G111" s="197">
        <f>INDEX(Corr_ElemFlows_Minerals_to_EPA!D$5:D$80,MATCH('Mineral Use Compiled'!$B111,Corr_ElemFlows_Minerals_to_EPA!$B$5:$B$80,0))</f>
        <v>1000</v>
      </c>
      <c r="H111" s="197" t="str">
        <f>INDEX(Corr_ElemFlows_Minerals_to_EPA!E$5:E$80,MATCH('Mineral Use Compiled'!$B111,Corr_ElemFlows_Minerals_to_EPA!$B$5:$B$80,0))</f>
        <v>kg</v>
      </c>
      <c r="I111" s="118">
        <f t="shared" si="18"/>
        <v>0</v>
      </c>
      <c r="J111" s="118">
        <f t="shared" si="19"/>
        <v>21000</v>
      </c>
      <c r="K111" s="198" t="str">
        <f>INDEX(Corr_ElemFlows_Minerals_to_EPA!L$5:L$80,MATCH('Mineral Use Compiled'!$B111,Corr_ElemFlows_Minerals_to_EPA!$B$5:$B$80,0))</f>
        <v>kg</v>
      </c>
      <c r="L111" s="198" t="str">
        <f>INDEX(Corr_ElemFlows_Minerals_to_EPA!F$5:F$80,MATCH('Mineral Use Compiled'!$B111,Corr_ElemFlows_Minerals_to_EPA!$B$5:$B$80,0))</f>
        <v>Hafnium</v>
      </c>
      <c r="M111" s="198">
        <f>INDEX(Corr_ElemFlows_Minerals_to_EPA!G$5:G$80,MATCH('Mineral Use Compiled'!$B111,Corr_ElemFlows_Minerals_to_EPA!$B$5:$B$80,0))</f>
        <v>7440586</v>
      </c>
      <c r="N111" s="198" t="str">
        <f>INDEX(Corr_ElemFlows_Minerals_to_EPA!H$5:H$80,MATCH('Mineral Use Compiled'!$B111,Corr_ElemFlows_Minerals_to_EPA!$B$5:$B$80,0))</f>
        <v>resource</v>
      </c>
      <c r="O111" s="198" t="str">
        <f>INDEX(Corr_ElemFlows_Minerals_to_EPA!I$5:I$80,MATCH('Mineral Use Compiled'!$B111,Corr_ElemFlows_Minerals_to_EPA!$B$5:$B$80,0))</f>
        <v>in ground</v>
      </c>
      <c r="P111" s="198" t="str">
        <f>INDEX(Corr_ElemFlows_Minerals_to_EPA!J$5:J$80,MATCH('Mineral Use Compiled'!$B111,Corr_ElemFlows_Minerals_to_EPA!$B$5:$B$80,0))</f>
        <v>ebfbc6fd-57a4-38ac-8ecb-d87d453cb083</v>
      </c>
      <c r="Q111" s="199" t="str">
        <f>INDEX(Corr_Activity_Minerals_to_EPA!$D$6:$D$81,MATCH('Mineral Use Compiled'!$B111,Corr_Activity_Minerals_to_EPA!$B$6:$B$81,0))</f>
        <v>Iron, gold, silver, and other metal ore mining</v>
      </c>
      <c r="R111" s="199" t="str">
        <f>INDEX(Corr_Activity_Minerals_to_EPA!$C$6:$C$81,MATCH('Mineral Use Compiled'!$B111,Corr_Activity_Minerals_to_EPA!$B$6:$B$81,0))</f>
        <v>2122A0</v>
      </c>
      <c r="S111" s="199" t="str">
        <f>INDEX(Corr_Activity_Minerals_to_EPA!$E$6:$E$81,MATCH('Mineral Use Compiled'!$B111,Corr_Activity_Minerals_to_EPA!$B$6:$B$81,0))</f>
        <v>Mining</v>
      </c>
      <c r="T111" s="200">
        <f t="shared" si="20"/>
        <v>0</v>
      </c>
    </row>
    <row r="112" spans="1:20" ht="13.5" thickBot="1" x14ac:dyDescent="0.25">
      <c r="B112" s="204" t="s">
        <v>1148</v>
      </c>
      <c r="C112" s="205">
        <v>2007</v>
      </c>
      <c r="D112" s="206">
        <v>60000</v>
      </c>
      <c r="E112" s="206">
        <v>13000</v>
      </c>
      <c r="F112" s="207" t="s">
        <v>1149</v>
      </c>
      <c r="G112" s="208">
        <f>INDEX(Corr_ElemFlows_Minerals_to_EPA!D$5:D$80,MATCH('Mineral Use Compiled'!$B112,Corr_ElemFlows_Minerals_to_EPA!$B$5:$B$80,0))</f>
        <v>740.31753863733002</v>
      </c>
      <c r="H112" s="208" t="str">
        <f>INDEX(Corr_ElemFlows_Minerals_to_EPA!E$5:E$80,MATCH('Mineral Use Compiled'!$B112,Corr_ElemFlows_Minerals_to_EPA!$B$5:$B$80,0))</f>
        <v>kg-Zr</v>
      </c>
      <c r="I112" s="206">
        <f t="shared" si="18"/>
        <v>44419052.318239801</v>
      </c>
      <c r="J112" s="206">
        <f t="shared" si="19"/>
        <v>9624128.0022852905</v>
      </c>
      <c r="K112" s="209" t="str">
        <f>INDEX(Corr_ElemFlows_Minerals_to_EPA!L$5:L$80,MATCH('Mineral Use Compiled'!$B112,Corr_ElemFlows_Minerals_to_EPA!$B$5:$B$80,0))</f>
        <v>kg</v>
      </c>
      <c r="L112" s="209" t="str">
        <f>INDEX(Corr_ElemFlows_Minerals_to_EPA!F$5:F$80,MATCH('Mineral Use Compiled'!$B112,Corr_ElemFlows_Minerals_to_EPA!$B$5:$B$80,0))</f>
        <v>Zirconium</v>
      </c>
      <c r="M112" s="209">
        <f>INDEX(Corr_ElemFlows_Minerals_to_EPA!G$5:G$80,MATCH('Mineral Use Compiled'!$B112,Corr_ElemFlows_Minerals_to_EPA!$B$5:$B$80,0))</f>
        <v>7440677</v>
      </c>
      <c r="N112" s="209" t="str">
        <f>INDEX(Corr_ElemFlows_Minerals_to_EPA!H$5:H$80,MATCH('Mineral Use Compiled'!$B112,Corr_ElemFlows_Minerals_to_EPA!$B$5:$B$80,0))</f>
        <v>resource</v>
      </c>
      <c r="O112" s="209" t="str">
        <f>INDEX(Corr_ElemFlows_Minerals_to_EPA!I$5:I$80,MATCH('Mineral Use Compiled'!$B112,Corr_ElemFlows_Minerals_to_EPA!$B$5:$B$80,0))</f>
        <v>in ground</v>
      </c>
      <c r="P112" s="209" t="str">
        <f>INDEX(Corr_ElemFlows_Minerals_to_EPA!J$5:J$80,MATCH('Mineral Use Compiled'!$B112,Corr_ElemFlows_Minerals_to_EPA!$B$5:$B$80,0))</f>
        <v>76bcc22f-224c-40a4-9b22-9621467498cf</v>
      </c>
      <c r="Q112" s="210" t="str">
        <f>INDEX(Corr_Activity_Minerals_to_EPA!$D$6:$D$81,MATCH('Mineral Use Compiled'!$B112,Corr_Activity_Minerals_to_EPA!$B$6:$B$81,0))</f>
        <v>Iron, gold, silver, and other metal ore mining</v>
      </c>
      <c r="R112" s="210" t="str">
        <f>INDEX(Corr_Activity_Minerals_to_EPA!$C$6:$C$81,MATCH('Mineral Use Compiled'!$B112,Corr_Activity_Minerals_to_EPA!$B$6:$B$81,0))</f>
        <v>2122A0</v>
      </c>
      <c r="S112" s="210" t="str">
        <f>INDEX(Corr_Activity_Minerals_to_EPA!$E$6:$E$81,MATCH('Mineral Use Compiled'!$B112,Corr_Activity_Minerals_to_EPA!$B$6:$B$81,0))</f>
        <v>Mining</v>
      </c>
      <c r="T112" s="211">
        <f t="shared" si="20"/>
        <v>0.82191780821917804</v>
      </c>
    </row>
    <row r="113" spans="1:8" x14ac:dyDescent="0.2">
      <c r="A113" s="117"/>
      <c r="B113"/>
      <c r="C113"/>
      <c r="D113"/>
      <c r="E113"/>
      <c r="F113"/>
      <c r="G113"/>
      <c r="H113"/>
    </row>
    <row r="114" spans="1:8" x14ac:dyDescent="0.2">
      <c r="A114" s="117"/>
      <c r="B114"/>
      <c r="C114"/>
      <c r="D114"/>
      <c r="E114"/>
      <c r="F114"/>
      <c r="G114"/>
      <c r="H114"/>
    </row>
    <row r="115" spans="1:8" x14ac:dyDescent="0.2">
      <c r="A115" s="117"/>
      <c r="B115"/>
      <c r="C115"/>
      <c r="D115"/>
      <c r="E115"/>
      <c r="F115"/>
      <c r="G115"/>
      <c r="H115"/>
    </row>
    <row r="116" spans="1:8" x14ac:dyDescent="0.2">
      <c r="A116" s="117"/>
      <c r="B116"/>
      <c r="C116"/>
      <c r="D116"/>
      <c r="E116"/>
      <c r="F116"/>
      <c r="G116"/>
      <c r="H116"/>
    </row>
    <row r="117" spans="1:8" x14ac:dyDescent="0.2">
      <c r="A117" s="117"/>
      <c r="B117"/>
      <c r="C117"/>
      <c r="D117"/>
      <c r="E117"/>
      <c r="F117"/>
      <c r="G117"/>
      <c r="H117"/>
    </row>
    <row r="118" spans="1:8" x14ac:dyDescent="0.2">
      <c r="A118" s="117"/>
      <c r="B118"/>
      <c r="C118"/>
      <c r="D118"/>
      <c r="E118"/>
      <c r="F118"/>
      <c r="G118"/>
      <c r="H118"/>
    </row>
    <row r="119" spans="1:8" x14ac:dyDescent="0.2">
      <c r="A119" s="119"/>
      <c r="B119"/>
      <c r="C119"/>
      <c r="D119"/>
      <c r="E119"/>
      <c r="F119"/>
      <c r="G119"/>
      <c r="H119"/>
    </row>
    <row r="120" spans="1:8" x14ac:dyDescent="0.2">
      <c r="A120" s="117"/>
      <c r="B120"/>
      <c r="C120"/>
      <c r="D120"/>
      <c r="E120"/>
      <c r="F120"/>
      <c r="G120"/>
      <c r="H120"/>
    </row>
    <row r="121" spans="1:8" x14ac:dyDescent="0.2">
      <c r="A121" s="119"/>
      <c r="B121"/>
      <c r="C121"/>
      <c r="D121"/>
      <c r="E121"/>
      <c r="F121"/>
      <c r="G121"/>
      <c r="H121"/>
    </row>
    <row r="122" spans="1:8" x14ac:dyDescent="0.2">
      <c r="A122" s="117"/>
      <c r="B122"/>
      <c r="C122"/>
      <c r="D122"/>
      <c r="E122"/>
      <c r="F122"/>
      <c r="G122"/>
      <c r="H122"/>
    </row>
    <row r="123" spans="1:8" x14ac:dyDescent="0.2">
      <c r="A123" s="117"/>
      <c r="B123"/>
      <c r="C123"/>
      <c r="D123"/>
      <c r="E123"/>
      <c r="F123"/>
      <c r="G123"/>
      <c r="H123"/>
    </row>
    <row r="124" spans="1:8" x14ac:dyDescent="0.2">
      <c r="A124" s="117"/>
      <c r="B124"/>
      <c r="C124"/>
      <c r="D124"/>
      <c r="E124"/>
      <c r="F124"/>
      <c r="G124"/>
      <c r="H124"/>
    </row>
    <row r="125" spans="1:8" x14ac:dyDescent="0.2">
      <c r="A125" s="117"/>
      <c r="B125"/>
      <c r="C125"/>
      <c r="D125"/>
      <c r="E125"/>
      <c r="F125"/>
      <c r="G125"/>
      <c r="H125"/>
    </row>
    <row r="126" spans="1:8" x14ac:dyDescent="0.2">
      <c r="A126" s="117"/>
      <c r="B126"/>
      <c r="C126"/>
      <c r="D126"/>
      <c r="E126"/>
      <c r="F126"/>
      <c r="G126"/>
      <c r="H126"/>
    </row>
    <row r="127" spans="1:8" x14ac:dyDescent="0.2">
      <c r="A127" s="119"/>
      <c r="B127"/>
      <c r="C127"/>
      <c r="D127"/>
      <c r="E127"/>
      <c r="F127"/>
      <c r="G127"/>
      <c r="H127"/>
    </row>
    <row r="128" spans="1:8" x14ac:dyDescent="0.2">
      <c r="A128" s="117"/>
      <c r="B128"/>
      <c r="C128"/>
      <c r="D128"/>
      <c r="E128"/>
      <c r="F128"/>
      <c r="G128"/>
      <c r="H128"/>
    </row>
    <row r="129" spans="1:8" x14ac:dyDescent="0.2">
      <c r="A129" s="117"/>
      <c r="B129"/>
      <c r="C129"/>
      <c r="D129"/>
      <c r="E129"/>
      <c r="F129"/>
      <c r="G129"/>
      <c r="H129"/>
    </row>
    <row r="130" spans="1:8" x14ac:dyDescent="0.2">
      <c r="A130" s="117"/>
      <c r="B130"/>
      <c r="C130"/>
      <c r="D130"/>
      <c r="E130"/>
      <c r="F130"/>
      <c r="G130"/>
      <c r="H130"/>
    </row>
    <row r="131" spans="1:8" x14ac:dyDescent="0.2">
      <c r="A131" s="117"/>
      <c r="B131"/>
      <c r="C131"/>
      <c r="D131"/>
      <c r="E131"/>
      <c r="F131"/>
      <c r="G131"/>
      <c r="H131"/>
    </row>
    <row r="132" spans="1:8" x14ac:dyDescent="0.2">
      <c r="A132" s="119"/>
      <c r="B132"/>
      <c r="C132"/>
      <c r="D132"/>
      <c r="E132"/>
      <c r="F132"/>
      <c r="G132"/>
      <c r="H132"/>
    </row>
    <row r="133" spans="1:8" x14ac:dyDescent="0.2">
      <c r="A133" s="117"/>
      <c r="B133"/>
      <c r="C133"/>
      <c r="D133"/>
      <c r="E133"/>
      <c r="F133"/>
      <c r="G133"/>
      <c r="H133"/>
    </row>
    <row r="134" spans="1:8" x14ac:dyDescent="0.2">
      <c r="A134" s="119"/>
      <c r="B134"/>
      <c r="C134"/>
      <c r="D134"/>
      <c r="E134"/>
      <c r="F134"/>
      <c r="G134"/>
      <c r="H134"/>
    </row>
    <row r="135" spans="1:8" x14ac:dyDescent="0.2">
      <c r="A135" s="117"/>
      <c r="B135"/>
      <c r="C135"/>
      <c r="D135"/>
      <c r="E135"/>
      <c r="F135"/>
      <c r="G135"/>
      <c r="H135"/>
    </row>
    <row r="136" spans="1:8" x14ac:dyDescent="0.2">
      <c r="A136" s="117"/>
      <c r="B136"/>
      <c r="C136"/>
      <c r="D136"/>
      <c r="E136"/>
      <c r="F136"/>
      <c r="G136"/>
      <c r="H136"/>
    </row>
    <row r="137" spans="1:8" x14ac:dyDescent="0.2">
      <c r="A137" s="117"/>
      <c r="B137"/>
      <c r="C137"/>
      <c r="D137"/>
      <c r="E137"/>
      <c r="F137"/>
      <c r="G137"/>
      <c r="H137"/>
    </row>
    <row r="138" spans="1:8" x14ac:dyDescent="0.2">
      <c r="A138" s="117"/>
      <c r="B138"/>
      <c r="C138"/>
      <c r="D138"/>
      <c r="E138"/>
      <c r="F138"/>
      <c r="G138"/>
      <c r="H138"/>
    </row>
    <row r="139" spans="1:8" x14ac:dyDescent="0.2">
      <c r="A139" s="119"/>
      <c r="B139"/>
      <c r="C139"/>
      <c r="D139"/>
      <c r="E139"/>
      <c r="F139"/>
      <c r="G139"/>
      <c r="H139"/>
    </row>
    <row r="140" spans="1:8" x14ac:dyDescent="0.2">
      <c r="A140" s="117"/>
      <c r="B140"/>
      <c r="C140"/>
      <c r="D140"/>
      <c r="E140"/>
      <c r="F140"/>
      <c r="G140"/>
      <c r="H140"/>
    </row>
    <row r="141" spans="1:8" x14ac:dyDescent="0.2">
      <c r="A141" s="119"/>
      <c r="B141"/>
      <c r="C141"/>
      <c r="D141"/>
      <c r="E141"/>
      <c r="F141"/>
      <c r="G141"/>
      <c r="H141"/>
    </row>
    <row r="142" spans="1:8" x14ac:dyDescent="0.2">
      <c r="A142" s="117"/>
      <c r="B142"/>
      <c r="C142"/>
      <c r="D142"/>
      <c r="E142"/>
      <c r="F142"/>
      <c r="G142"/>
      <c r="H142"/>
    </row>
    <row r="143" spans="1:8" x14ac:dyDescent="0.2">
      <c r="A143" s="117"/>
      <c r="B143"/>
      <c r="C143"/>
      <c r="D143"/>
      <c r="E143"/>
      <c r="F143"/>
      <c r="G143"/>
      <c r="H143"/>
    </row>
    <row r="144" spans="1:8" x14ac:dyDescent="0.2">
      <c r="A144" s="117"/>
      <c r="B144"/>
      <c r="C144"/>
      <c r="D144"/>
      <c r="E144"/>
      <c r="F144"/>
      <c r="G144"/>
      <c r="H144"/>
    </row>
    <row r="145" spans="1:8" x14ac:dyDescent="0.2">
      <c r="A145" s="117"/>
      <c r="B145"/>
      <c r="C145"/>
      <c r="D145"/>
      <c r="E145"/>
      <c r="F145"/>
      <c r="G145"/>
      <c r="H145"/>
    </row>
    <row r="146" spans="1:8" x14ac:dyDescent="0.2">
      <c r="A146" s="117"/>
      <c r="B146"/>
      <c r="C146"/>
      <c r="D146"/>
      <c r="E146"/>
      <c r="F146"/>
      <c r="G146"/>
      <c r="H146"/>
    </row>
    <row r="147" spans="1:8" x14ac:dyDescent="0.2">
      <c r="A147" s="119"/>
      <c r="B147"/>
      <c r="C147"/>
      <c r="D147"/>
      <c r="E147"/>
      <c r="F147"/>
      <c r="G147"/>
      <c r="H147"/>
    </row>
    <row r="148" spans="1:8" x14ac:dyDescent="0.2">
      <c r="A148" s="119"/>
      <c r="B148"/>
      <c r="C148"/>
      <c r="D148"/>
      <c r="E148"/>
      <c r="F148"/>
      <c r="G148"/>
      <c r="H148"/>
    </row>
    <row r="149" spans="1:8" x14ac:dyDescent="0.2">
      <c r="A149" s="117"/>
      <c r="B149"/>
      <c r="C149"/>
      <c r="D149"/>
      <c r="E149"/>
      <c r="F149"/>
      <c r="G149"/>
      <c r="H149"/>
    </row>
    <row r="150" spans="1:8" x14ac:dyDescent="0.2">
      <c r="A150" s="119"/>
      <c r="B150"/>
      <c r="C150"/>
      <c r="D150"/>
      <c r="E150"/>
      <c r="F150"/>
      <c r="G150"/>
      <c r="H150"/>
    </row>
    <row r="151" spans="1:8" x14ac:dyDescent="0.2">
      <c r="A151" s="117"/>
      <c r="B151"/>
      <c r="C151"/>
      <c r="D151"/>
      <c r="E151"/>
      <c r="F151"/>
      <c r="G151"/>
      <c r="H151"/>
    </row>
    <row r="152" spans="1:8" x14ac:dyDescent="0.2">
      <c r="A152" s="117"/>
      <c r="B152"/>
      <c r="C152"/>
      <c r="D152"/>
      <c r="E152"/>
      <c r="F152"/>
      <c r="G152"/>
      <c r="H152"/>
    </row>
    <row r="153" spans="1:8" x14ac:dyDescent="0.2">
      <c r="A153" s="119"/>
      <c r="B153"/>
      <c r="C153"/>
      <c r="D153"/>
      <c r="E153"/>
      <c r="F153"/>
      <c r="G153"/>
      <c r="H153"/>
    </row>
    <row r="154" spans="1:8" x14ac:dyDescent="0.2">
      <c r="A154" s="117"/>
      <c r="B154"/>
      <c r="C154"/>
      <c r="D154"/>
      <c r="E154"/>
      <c r="F154"/>
      <c r="G154"/>
      <c r="H154"/>
    </row>
    <row r="155" spans="1:8" x14ac:dyDescent="0.2">
      <c r="A155" s="119"/>
      <c r="B155"/>
      <c r="C155"/>
      <c r="D155"/>
      <c r="E155"/>
      <c r="F155"/>
      <c r="G155"/>
      <c r="H155"/>
    </row>
    <row r="156" spans="1:8" x14ac:dyDescent="0.2">
      <c r="A156" s="117"/>
      <c r="B156"/>
      <c r="C156"/>
      <c r="D156"/>
      <c r="E156"/>
      <c r="F156"/>
      <c r="G156"/>
      <c r="H156"/>
    </row>
    <row r="157" spans="1:8" x14ac:dyDescent="0.2">
      <c r="A157" s="119"/>
      <c r="B157"/>
      <c r="C157"/>
      <c r="D157"/>
      <c r="E157"/>
      <c r="F157"/>
      <c r="G157"/>
      <c r="H157"/>
    </row>
    <row r="158" spans="1:8" x14ac:dyDescent="0.2">
      <c r="A158" s="117"/>
      <c r="B158"/>
      <c r="C158"/>
      <c r="D158"/>
      <c r="E158"/>
      <c r="F158"/>
      <c r="G158"/>
      <c r="H158"/>
    </row>
    <row r="159" spans="1:8" x14ac:dyDescent="0.2">
      <c r="A159" s="119"/>
      <c r="B159"/>
      <c r="C159"/>
      <c r="D159"/>
      <c r="E159"/>
      <c r="F159"/>
      <c r="G159"/>
      <c r="H159"/>
    </row>
    <row r="160" spans="1:8" x14ac:dyDescent="0.2">
      <c r="A160" s="117"/>
      <c r="B160"/>
      <c r="C160"/>
      <c r="D160"/>
      <c r="E160"/>
      <c r="F160"/>
      <c r="G160"/>
      <c r="H160"/>
    </row>
    <row r="161" spans="1:8" x14ac:dyDescent="0.2">
      <c r="A161" s="117"/>
      <c r="B161"/>
      <c r="C161"/>
      <c r="D161"/>
      <c r="E161"/>
      <c r="F161"/>
      <c r="G161"/>
      <c r="H161"/>
    </row>
    <row r="162" spans="1:8" x14ac:dyDescent="0.2">
      <c r="A162" s="117"/>
      <c r="B162"/>
      <c r="C162"/>
      <c r="D162"/>
      <c r="E162"/>
      <c r="F162"/>
      <c r="G162"/>
      <c r="H162"/>
    </row>
    <row r="163" spans="1:8" x14ac:dyDescent="0.2">
      <c r="A163" s="119"/>
      <c r="B163"/>
      <c r="C163"/>
      <c r="D163"/>
      <c r="E163"/>
      <c r="F163"/>
      <c r="G163"/>
      <c r="H163"/>
    </row>
    <row r="164" spans="1:8" x14ac:dyDescent="0.2">
      <c r="A164" s="117"/>
      <c r="B164"/>
      <c r="C164"/>
      <c r="D164"/>
      <c r="E164"/>
      <c r="F164"/>
      <c r="G164"/>
      <c r="H164"/>
    </row>
    <row r="165" spans="1:8" x14ac:dyDescent="0.2">
      <c r="A165" s="117"/>
      <c r="B165"/>
      <c r="C165"/>
      <c r="D165"/>
      <c r="E165"/>
      <c r="F165"/>
      <c r="G165"/>
      <c r="H165"/>
    </row>
    <row r="166" spans="1:8" x14ac:dyDescent="0.2">
      <c r="A166" s="119"/>
      <c r="B166"/>
      <c r="C166"/>
      <c r="D166"/>
      <c r="E166"/>
      <c r="F166"/>
      <c r="G166"/>
      <c r="H166"/>
    </row>
    <row r="167" spans="1:8" x14ac:dyDescent="0.2">
      <c r="A167" s="119"/>
      <c r="B167"/>
      <c r="C167"/>
      <c r="D167"/>
      <c r="E167"/>
      <c r="F167"/>
      <c r="G167"/>
      <c r="H167"/>
    </row>
    <row r="168" spans="1:8" x14ac:dyDescent="0.2">
      <c r="A168" s="117"/>
      <c r="B168"/>
      <c r="C168"/>
      <c r="D168"/>
      <c r="E168"/>
      <c r="F168"/>
      <c r="G168"/>
      <c r="H168"/>
    </row>
    <row r="169" spans="1:8" x14ac:dyDescent="0.2">
      <c r="A169" s="119"/>
      <c r="B169"/>
      <c r="C169"/>
      <c r="D169"/>
      <c r="E169"/>
      <c r="F169"/>
      <c r="G169"/>
      <c r="H169"/>
    </row>
    <row r="170" spans="1:8" x14ac:dyDescent="0.2">
      <c r="A170" s="117"/>
      <c r="B170"/>
      <c r="C170"/>
      <c r="D170"/>
      <c r="E170"/>
      <c r="F170"/>
      <c r="G170"/>
      <c r="H170"/>
    </row>
    <row r="171" spans="1:8" x14ac:dyDescent="0.2">
      <c r="A171" s="117"/>
      <c r="B171"/>
      <c r="C171"/>
      <c r="D171"/>
      <c r="E171"/>
      <c r="F171"/>
      <c r="G171"/>
      <c r="H171"/>
    </row>
    <row r="172" spans="1:8" x14ac:dyDescent="0.2">
      <c r="A172" s="117"/>
      <c r="B172"/>
      <c r="C172"/>
      <c r="D172"/>
      <c r="E172"/>
      <c r="F172"/>
      <c r="G172"/>
      <c r="H172"/>
    </row>
    <row r="173" spans="1:8" x14ac:dyDescent="0.2">
      <c r="A173" s="119"/>
      <c r="B173"/>
      <c r="C173"/>
      <c r="D173"/>
      <c r="E173"/>
      <c r="F173"/>
      <c r="G173"/>
      <c r="H173"/>
    </row>
    <row r="174" spans="1:8" x14ac:dyDescent="0.2">
      <c r="A174" s="117"/>
      <c r="B174"/>
      <c r="C174"/>
      <c r="D174"/>
      <c r="E174"/>
      <c r="F174"/>
      <c r="G174"/>
      <c r="H174"/>
    </row>
    <row r="175" spans="1:8" x14ac:dyDescent="0.2">
      <c r="A175" s="119"/>
      <c r="B175"/>
      <c r="C175"/>
      <c r="D175"/>
      <c r="E175"/>
      <c r="F175"/>
      <c r="G175"/>
      <c r="H175"/>
    </row>
    <row r="176" spans="1:8" x14ac:dyDescent="0.2">
      <c r="A176" s="117"/>
      <c r="B176"/>
      <c r="C176"/>
      <c r="D176"/>
      <c r="E176"/>
      <c r="F176"/>
      <c r="G176"/>
      <c r="H176"/>
    </row>
    <row r="177" spans="1:8" x14ac:dyDescent="0.2">
      <c r="A177" s="119"/>
      <c r="B177"/>
      <c r="C177"/>
      <c r="D177"/>
      <c r="E177"/>
      <c r="F177"/>
      <c r="G177"/>
      <c r="H177"/>
    </row>
    <row r="178" spans="1:8" x14ac:dyDescent="0.2">
      <c r="A178" s="117"/>
      <c r="B178"/>
      <c r="C178"/>
      <c r="D178"/>
      <c r="E178"/>
      <c r="F178"/>
      <c r="G178"/>
      <c r="H178"/>
    </row>
    <row r="179" spans="1:8" x14ac:dyDescent="0.2">
      <c r="A179" s="119"/>
      <c r="B179"/>
      <c r="C179"/>
      <c r="D179"/>
      <c r="E179"/>
      <c r="F179"/>
      <c r="G179"/>
      <c r="H179"/>
    </row>
    <row r="180" spans="1:8" x14ac:dyDescent="0.2">
      <c r="A180" s="117"/>
      <c r="B180"/>
      <c r="C180"/>
      <c r="D180"/>
      <c r="E180"/>
      <c r="F180"/>
      <c r="G180"/>
      <c r="H180"/>
    </row>
    <row r="181" spans="1:8" x14ac:dyDescent="0.2">
      <c r="A181" s="119"/>
      <c r="B181"/>
      <c r="C181"/>
      <c r="D181"/>
      <c r="E181"/>
      <c r="F181"/>
      <c r="G181"/>
      <c r="H181"/>
    </row>
    <row r="182" spans="1:8" x14ac:dyDescent="0.2">
      <c r="A182" s="117"/>
      <c r="B182"/>
      <c r="C182"/>
      <c r="D182"/>
      <c r="E182"/>
      <c r="F182"/>
      <c r="G182"/>
      <c r="H182"/>
    </row>
    <row r="183" spans="1:8" x14ac:dyDescent="0.2">
      <c r="A183" s="119"/>
      <c r="B183"/>
      <c r="C183"/>
      <c r="D183"/>
      <c r="E183"/>
      <c r="F183"/>
      <c r="G183"/>
      <c r="H183"/>
    </row>
    <row r="184" spans="1:8" x14ac:dyDescent="0.2">
      <c r="A184" s="117"/>
      <c r="B184"/>
      <c r="C184"/>
      <c r="D184"/>
      <c r="E184"/>
      <c r="F184"/>
      <c r="G184"/>
      <c r="H184"/>
    </row>
    <row r="185" spans="1:8" x14ac:dyDescent="0.2">
      <c r="A185" s="119"/>
      <c r="B185"/>
      <c r="C185"/>
      <c r="D185"/>
      <c r="E185"/>
      <c r="F185"/>
      <c r="G185"/>
      <c r="H185"/>
    </row>
    <row r="186" spans="1:8" x14ac:dyDescent="0.2">
      <c r="A186" s="117"/>
      <c r="B186"/>
      <c r="C186"/>
      <c r="D186"/>
      <c r="E186"/>
      <c r="F186"/>
      <c r="G186"/>
      <c r="H186"/>
    </row>
    <row r="187" spans="1:8" x14ac:dyDescent="0.2">
      <c r="A187" s="119"/>
      <c r="B187"/>
      <c r="C187"/>
      <c r="D187"/>
      <c r="E187"/>
      <c r="F187"/>
      <c r="G187"/>
      <c r="H187"/>
    </row>
    <row r="188" spans="1:8" x14ac:dyDescent="0.2">
      <c r="A188" s="117"/>
      <c r="B188"/>
      <c r="C188"/>
      <c r="D188"/>
      <c r="E188"/>
      <c r="F188"/>
      <c r="G188"/>
      <c r="H188"/>
    </row>
    <row r="189" spans="1:8" x14ac:dyDescent="0.2">
      <c r="A189" s="119"/>
      <c r="B189"/>
      <c r="C189"/>
      <c r="D189"/>
      <c r="E189"/>
      <c r="F189"/>
      <c r="G189"/>
      <c r="H189"/>
    </row>
    <row r="190" spans="1:8" x14ac:dyDescent="0.2">
      <c r="A190" s="117"/>
      <c r="B190"/>
      <c r="C190"/>
      <c r="D190"/>
      <c r="E190"/>
      <c r="F190"/>
      <c r="G190"/>
      <c r="H190"/>
    </row>
    <row r="191" spans="1:8" x14ac:dyDescent="0.2">
      <c r="A191" s="119"/>
      <c r="B191"/>
      <c r="C191"/>
      <c r="D191"/>
      <c r="E191"/>
      <c r="F191"/>
      <c r="G191"/>
      <c r="H191"/>
    </row>
    <row r="192" spans="1:8" x14ac:dyDescent="0.2">
      <c r="A192" s="117"/>
      <c r="B192"/>
      <c r="C192"/>
      <c r="D192"/>
      <c r="E192"/>
      <c r="F192"/>
      <c r="G192"/>
      <c r="H192"/>
    </row>
    <row r="193" spans="1:8" x14ac:dyDescent="0.2">
      <c r="A193" s="119"/>
      <c r="B193"/>
      <c r="C193"/>
      <c r="D193"/>
      <c r="E193"/>
      <c r="F193"/>
      <c r="G193"/>
      <c r="H193"/>
    </row>
    <row r="194" spans="1:8" x14ac:dyDescent="0.2">
      <c r="A194" s="117"/>
      <c r="B194"/>
      <c r="C194"/>
      <c r="D194"/>
      <c r="E194"/>
      <c r="F194"/>
      <c r="G194"/>
      <c r="H194"/>
    </row>
    <row r="195" spans="1:8" x14ac:dyDescent="0.2">
      <c r="A195" s="119"/>
      <c r="B195"/>
      <c r="C195"/>
      <c r="D195"/>
      <c r="E195"/>
      <c r="F195"/>
      <c r="G195"/>
      <c r="H195"/>
    </row>
    <row r="196" spans="1:8" x14ac:dyDescent="0.2">
      <c r="A196" s="117"/>
      <c r="B196"/>
      <c r="C196"/>
      <c r="D196"/>
      <c r="E196"/>
      <c r="F196"/>
      <c r="G196"/>
      <c r="H196"/>
    </row>
    <row r="197" spans="1:8" x14ac:dyDescent="0.2">
      <c r="A197" s="119"/>
      <c r="B197"/>
      <c r="C197"/>
      <c r="D197"/>
      <c r="E197"/>
      <c r="F197"/>
      <c r="G197"/>
      <c r="H197"/>
    </row>
    <row r="198" spans="1:8" x14ac:dyDescent="0.2">
      <c r="A198" s="117"/>
      <c r="B198"/>
      <c r="C198"/>
      <c r="D198"/>
      <c r="E198"/>
      <c r="F198"/>
      <c r="G198"/>
      <c r="H198"/>
    </row>
    <row r="199" spans="1:8" x14ac:dyDescent="0.2">
      <c r="A199" s="117"/>
      <c r="B199"/>
      <c r="C199"/>
      <c r="D199"/>
      <c r="E199"/>
      <c r="F199"/>
      <c r="G199"/>
      <c r="H199"/>
    </row>
    <row r="200" spans="1:8" x14ac:dyDescent="0.2">
      <c r="A200" s="117"/>
      <c r="B200"/>
      <c r="C200"/>
      <c r="D200"/>
      <c r="E200"/>
      <c r="F200"/>
      <c r="G200"/>
      <c r="H200"/>
    </row>
    <row r="201" spans="1:8" x14ac:dyDescent="0.2">
      <c r="A201" s="117"/>
      <c r="B201"/>
      <c r="C201"/>
      <c r="D201"/>
      <c r="E201"/>
      <c r="F201"/>
      <c r="G201"/>
      <c r="H201"/>
    </row>
    <row r="202" spans="1:8" x14ac:dyDescent="0.2">
      <c r="A202" s="117"/>
      <c r="B202"/>
      <c r="C202"/>
      <c r="D202"/>
      <c r="E202"/>
      <c r="F202"/>
      <c r="G202"/>
      <c r="H202"/>
    </row>
    <row r="203" spans="1:8" x14ac:dyDescent="0.2">
      <c r="A203" s="119"/>
      <c r="B203"/>
      <c r="C203"/>
      <c r="D203"/>
      <c r="E203"/>
      <c r="F203"/>
      <c r="G203"/>
      <c r="H203"/>
    </row>
    <row r="204" spans="1:8" x14ac:dyDescent="0.2">
      <c r="A204" s="117"/>
      <c r="B204"/>
      <c r="C204"/>
      <c r="D204"/>
      <c r="E204"/>
      <c r="F204"/>
      <c r="G204"/>
      <c r="H204"/>
    </row>
    <row r="205" spans="1:8" x14ac:dyDescent="0.2">
      <c r="A205" s="119"/>
      <c r="B205"/>
      <c r="C205"/>
      <c r="D205"/>
      <c r="E205"/>
      <c r="F205"/>
      <c r="G205"/>
      <c r="H205"/>
    </row>
    <row r="206" spans="1:8" x14ac:dyDescent="0.2">
      <c r="A206" s="117"/>
      <c r="B206"/>
      <c r="C206"/>
      <c r="D206"/>
      <c r="E206"/>
      <c r="F206"/>
      <c r="G206"/>
      <c r="H206"/>
    </row>
    <row r="207" spans="1:8" x14ac:dyDescent="0.2">
      <c r="A207" s="119"/>
      <c r="B207"/>
      <c r="C207"/>
      <c r="D207"/>
      <c r="E207"/>
      <c r="F207"/>
      <c r="G207"/>
      <c r="H207"/>
    </row>
    <row r="208" spans="1:8" x14ac:dyDescent="0.2">
      <c r="A208" s="117"/>
      <c r="B208"/>
      <c r="C208"/>
      <c r="D208"/>
      <c r="E208"/>
      <c r="F208"/>
      <c r="G208"/>
      <c r="H208"/>
    </row>
    <row r="209" spans="1:8" x14ac:dyDescent="0.2">
      <c r="A209" s="119"/>
      <c r="B209"/>
      <c r="C209"/>
      <c r="D209"/>
      <c r="E209"/>
      <c r="F209"/>
      <c r="G209"/>
      <c r="H209"/>
    </row>
    <row r="210" spans="1:8" x14ac:dyDescent="0.2">
      <c r="A210" s="117"/>
      <c r="B210"/>
      <c r="C210"/>
      <c r="D210"/>
      <c r="E210"/>
      <c r="F210"/>
      <c r="G210"/>
      <c r="H210"/>
    </row>
    <row r="211" spans="1:8" x14ac:dyDescent="0.2">
      <c r="A211" s="119"/>
      <c r="B211"/>
      <c r="C211"/>
      <c r="D211"/>
      <c r="E211"/>
      <c r="F211"/>
      <c r="G211"/>
      <c r="H211"/>
    </row>
    <row r="212" spans="1:8" x14ac:dyDescent="0.2">
      <c r="A212" s="117"/>
      <c r="B212"/>
      <c r="C212"/>
      <c r="D212"/>
      <c r="E212"/>
      <c r="F212"/>
      <c r="G212"/>
      <c r="H212"/>
    </row>
    <row r="213" spans="1:8" x14ac:dyDescent="0.2">
      <c r="A213" s="117"/>
      <c r="B213"/>
      <c r="C213"/>
      <c r="D213"/>
      <c r="E213"/>
      <c r="F213"/>
      <c r="G213"/>
      <c r="H213"/>
    </row>
    <row r="214" spans="1:8" x14ac:dyDescent="0.2">
      <c r="A214" s="117"/>
      <c r="B214"/>
      <c r="C214"/>
      <c r="D214"/>
      <c r="E214"/>
      <c r="F214"/>
      <c r="G214"/>
      <c r="H214"/>
    </row>
    <row r="215" spans="1:8" x14ac:dyDescent="0.2">
      <c r="A215" s="117"/>
      <c r="B215"/>
      <c r="C215"/>
      <c r="D215"/>
      <c r="E215"/>
      <c r="F215"/>
      <c r="G215"/>
      <c r="H215"/>
    </row>
    <row r="216" spans="1:8" x14ac:dyDescent="0.2">
      <c r="A216" s="117"/>
      <c r="B216"/>
      <c r="C216"/>
      <c r="D216"/>
      <c r="E216"/>
      <c r="F216"/>
      <c r="G216"/>
      <c r="H216"/>
    </row>
    <row r="217" spans="1:8" x14ac:dyDescent="0.2">
      <c r="A217" s="119"/>
      <c r="B217"/>
      <c r="C217"/>
      <c r="D217"/>
      <c r="E217"/>
      <c r="F217"/>
      <c r="G217"/>
      <c r="H217"/>
    </row>
    <row r="218" spans="1:8" x14ac:dyDescent="0.2">
      <c r="A218" s="117"/>
      <c r="D218" s="9"/>
    </row>
    <row r="219" spans="1:8" x14ac:dyDescent="0.2">
      <c r="A219" s="117"/>
      <c r="D219" s="9"/>
    </row>
    <row r="220" spans="1:8" x14ac:dyDescent="0.2">
      <c r="A220" s="119"/>
      <c r="D220" s="9"/>
    </row>
    <row r="221" spans="1:8" x14ac:dyDescent="0.2">
      <c r="A221" s="117"/>
      <c r="D221" s="9"/>
    </row>
    <row r="222" spans="1:8" x14ac:dyDescent="0.2">
      <c r="A222" s="117"/>
      <c r="D222" s="9"/>
    </row>
    <row r="223" spans="1:8" x14ac:dyDescent="0.2">
      <c r="A223" s="117"/>
      <c r="D223" s="9"/>
    </row>
    <row r="224" spans="1:8" x14ac:dyDescent="0.2">
      <c r="A224" s="119"/>
      <c r="D224" s="9"/>
    </row>
    <row r="225" spans="1:4" x14ac:dyDescent="0.2">
      <c r="A225" s="117"/>
      <c r="D225" s="9"/>
    </row>
    <row r="226" spans="1:4" x14ac:dyDescent="0.2">
      <c r="A226" s="119"/>
      <c r="D226" s="9"/>
    </row>
    <row r="227" spans="1:4" x14ac:dyDescent="0.2">
      <c r="A227" s="117"/>
      <c r="D227" s="9"/>
    </row>
    <row r="228" spans="1:4" x14ac:dyDescent="0.2">
      <c r="A228" s="117"/>
      <c r="D228" s="9"/>
    </row>
    <row r="229" spans="1:4" x14ac:dyDescent="0.2">
      <c r="A229" s="117"/>
      <c r="D229" s="9"/>
    </row>
    <row r="230" spans="1:4" x14ac:dyDescent="0.2">
      <c r="A230" s="117"/>
      <c r="D230" s="9"/>
    </row>
    <row r="231" spans="1:4" x14ac:dyDescent="0.2">
      <c r="A231" s="117"/>
      <c r="D231" s="9"/>
    </row>
    <row r="232" spans="1:4" x14ac:dyDescent="0.2">
      <c r="A232" s="117"/>
      <c r="D232" s="9"/>
    </row>
    <row r="233" spans="1:4" x14ac:dyDescent="0.2">
      <c r="A233" s="117"/>
      <c r="D233" s="9"/>
    </row>
    <row r="234" spans="1:4" x14ac:dyDescent="0.2">
      <c r="A234" s="119"/>
      <c r="D234" s="9"/>
    </row>
    <row r="235" spans="1:4" x14ac:dyDescent="0.2">
      <c r="A235" s="117"/>
      <c r="D235" s="9"/>
    </row>
    <row r="236" spans="1:4" x14ac:dyDescent="0.2">
      <c r="A236" s="119"/>
      <c r="D236" s="9"/>
    </row>
    <row r="237" spans="1:4" x14ac:dyDescent="0.2">
      <c r="A237" s="117"/>
      <c r="D237" s="9"/>
    </row>
    <row r="238" spans="1:4" x14ac:dyDescent="0.2">
      <c r="A238" s="119"/>
      <c r="D238" s="9"/>
    </row>
    <row r="239" spans="1:4" x14ac:dyDescent="0.2">
      <c r="A239" s="117"/>
      <c r="D239" s="9"/>
    </row>
    <row r="240" spans="1:4" x14ac:dyDescent="0.2">
      <c r="A240" s="119"/>
      <c r="D240" s="9"/>
    </row>
    <row r="241" spans="1:4" x14ac:dyDescent="0.2">
      <c r="A241" s="117"/>
      <c r="D241" s="9"/>
    </row>
    <row r="242" spans="1:4" x14ac:dyDescent="0.2">
      <c r="A242" s="119"/>
      <c r="D242" s="9"/>
    </row>
    <row r="243" spans="1:4" x14ac:dyDescent="0.2">
      <c r="A243" s="117"/>
      <c r="D243" s="9"/>
    </row>
    <row r="244" spans="1:4" x14ac:dyDescent="0.2">
      <c r="A244" s="117"/>
      <c r="D244" s="9"/>
    </row>
    <row r="245" spans="1:4" x14ac:dyDescent="0.2">
      <c r="A245" s="117"/>
      <c r="D245" s="9"/>
    </row>
    <row r="246" spans="1:4" x14ac:dyDescent="0.2">
      <c r="A246" s="117"/>
      <c r="D246" s="9"/>
    </row>
    <row r="247" spans="1:4" x14ac:dyDescent="0.2">
      <c r="A247" s="119"/>
      <c r="D247" s="9"/>
    </row>
    <row r="248" spans="1:4" x14ac:dyDescent="0.2">
      <c r="A248" s="117"/>
      <c r="D248" s="9"/>
    </row>
    <row r="249" spans="1:4" x14ac:dyDescent="0.2">
      <c r="A249" s="117"/>
      <c r="D249" s="9"/>
    </row>
    <row r="250" spans="1:4" x14ac:dyDescent="0.2">
      <c r="A250" s="117"/>
      <c r="D250" s="9"/>
    </row>
    <row r="251" spans="1:4" x14ac:dyDescent="0.2">
      <c r="A251" s="117"/>
      <c r="D251" s="9"/>
    </row>
    <row r="252" spans="1:4" x14ac:dyDescent="0.2">
      <c r="A252" s="117"/>
      <c r="D252" s="9"/>
    </row>
    <row r="253" spans="1:4" x14ac:dyDescent="0.2">
      <c r="A253" s="119"/>
      <c r="D253" s="9"/>
    </row>
    <row r="254" spans="1:4" x14ac:dyDescent="0.2">
      <c r="A254" s="117"/>
      <c r="D254" s="9"/>
    </row>
    <row r="255" spans="1:4" x14ac:dyDescent="0.2">
      <c r="A255" s="119"/>
      <c r="D255" s="9"/>
    </row>
    <row r="256" spans="1:4" x14ac:dyDescent="0.2">
      <c r="A256" s="119"/>
      <c r="D256" s="9"/>
    </row>
    <row r="257" spans="1:4" x14ac:dyDescent="0.2">
      <c r="A257" s="117"/>
      <c r="D257" s="9"/>
    </row>
    <row r="258" spans="1:4" x14ac:dyDescent="0.2">
      <c r="A258" s="117"/>
      <c r="D258" s="9"/>
    </row>
    <row r="259" spans="1:4" x14ac:dyDescent="0.2">
      <c r="A259" s="117"/>
      <c r="D259" s="9"/>
    </row>
    <row r="260" spans="1:4" x14ac:dyDescent="0.2">
      <c r="A260" s="117"/>
      <c r="D260" s="9"/>
    </row>
    <row r="261" spans="1:4" x14ac:dyDescent="0.2">
      <c r="A261" s="119"/>
      <c r="D261" s="9"/>
    </row>
    <row r="262" spans="1:4" x14ac:dyDescent="0.2">
      <c r="A262" s="117"/>
      <c r="D262" s="9"/>
    </row>
    <row r="263" spans="1:4" x14ac:dyDescent="0.2">
      <c r="A263" s="117"/>
      <c r="D263" s="9"/>
    </row>
    <row r="264" spans="1:4" x14ac:dyDescent="0.2">
      <c r="A264" s="117"/>
      <c r="D264" s="9"/>
    </row>
    <row r="265" spans="1:4" x14ac:dyDescent="0.2">
      <c r="D265" s="9"/>
    </row>
    <row r="266" spans="1:4" x14ac:dyDescent="0.2">
      <c r="D266" s="9"/>
    </row>
    <row r="267" spans="1:4" x14ac:dyDescent="0.2">
      <c r="D267" s="9"/>
    </row>
    <row r="268" spans="1:4" x14ac:dyDescent="0.2">
      <c r="D268" s="9"/>
    </row>
    <row r="269" spans="1:4" x14ac:dyDescent="0.2">
      <c r="D269" s="9"/>
    </row>
    <row r="270" spans="1:4" x14ac:dyDescent="0.2">
      <c r="D270" s="9"/>
    </row>
    <row r="271" spans="1:4" x14ac:dyDescent="0.2">
      <c r="D271" s="9"/>
    </row>
    <row r="272" spans="1:4" x14ac:dyDescent="0.2">
      <c r="D272" s="9"/>
    </row>
    <row r="273" spans="4:4" x14ac:dyDescent="0.2">
      <c r="D273" s="9"/>
    </row>
    <row r="274" spans="4:4" x14ac:dyDescent="0.2">
      <c r="D274" s="9"/>
    </row>
    <row r="275" spans="4:4" x14ac:dyDescent="0.2">
      <c r="D275" s="9"/>
    </row>
    <row r="276" spans="4:4" x14ac:dyDescent="0.2">
      <c r="D276" s="9"/>
    </row>
    <row r="277" spans="4:4" x14ac:dyDescent="0.2">
      <c r="D277" s="9"/>
    </row>
    <row r="278" spans="4:4" x14ac:dyDescent="0.2">
      <c r="D278" s="9"/>
    </row>
    <row r="279" spans="4:4" x14ac:dyDescent="0.2">
      <c r="D279" s="9"/>
    </row>
    <row r="280" spans="4:4" x14ac:dyDescent="0.2">
      <c r="D280" s="9"/>
    </row>
    <row r="281" spans="4:4" x14ac:dyDescent="0.2">
      <c r="D281" s="9"/>
    </row>
    <row r="282" spans="4:4" x14ac:dyDescent="0.2">
      <c r="D282" s="9"/>
    </row>
    <row r="283" spans="4:4" x14ac:dyDescent="0.2">
      <c r="D283" s="9"/>
    </row>
    <row r="284" spans="4:4" x14ac:dyDescent="0.2">
      <c r="D284" s="9"/>
    </row>
    <row r="285" spans="4:4" x14ac:dyDescent="0.2">
      <c r="D285" s="9"/>
    </row>
    <row r="286" spans="4:4" x14ac:dyDescent="0.2">
      <c r="D286" s="9"/>
    </row>
    <row r="287" spans="4:4" x14ac:dyDescent="0.2">
      <c r="D287" s="9"/>
    </row>
    <row r="288" spans="4:4" x14ac:dyDescent="0.2">
      <c r="D288" s="9"/>
    </row>
    <row r="289" spans="4:4" x14ac:dyDescent="0.2">
      <c r="D289" s="9"/>
    </row>
    <row r="290" spans="4:4" x14ac:dyDescent="0.2">
      <c r="D290" s="9"/>
    </row>
    <row r="291" spans="4:4" x14ac:dyDescent="0.2">
      <c r="D291" s="9"/>
    </row>
    <row r="292" spans="4:4" x14ac:dyDescent="0.2">
      <c r="D292" s="9"/>
    </row>
    <row r="293" spans="4:4" x14ac:dyDescent="0.2">
      <c r="D293" s="9"/>
    </row>
    <row r="294" spans="4:4" x14ac:dyDescent="0.2">
      <c r="D294" s="9"/>
    </row>
    <row r="295" spans="4:4" x14ac:dyDescent="0.2">
      <c r="D295" s="9"/>
    </row>
    <row r="296" spans="4:4" x14ac:dyDescent="0.2">
      <c r="D296" s="9"/>
    </row>
    <row r="297" spans="4:4" x14ac:dyDescent="0.2">
      <c r="D297" s="9"/>
    </row>
    <row r="298" spans="4:4" x14ac:dyDescent="0.2">
      <c r="D298" s="9"/>
    </row>
    <row r="299" spans="4:4" x14ac:dyDescent="0.2">
      <c r="D299" s="9"/>
    </row>
    <row r="300" spans="4:4" x14ac:dyDescent="0.2">
      <c r="D300" s="9"/>
    </row>
    <row r="301" spans="4:4" x14ac:dyDescent="0.2">
      <c r="D301" s="9"/>
    </row>
    <row r="302" spans="4:4" x14ac:dyDescent="0.2">
      <c r="D302" s="9"/>
    </row>
    <row r="303" spans="4:4" x14ac:dyDescent="0.2">
      <c r="D303" s="9"/>
    </row>
    <row r="304" spans="4:4" x14ac:dyDescent="0.2">
      <c r="D304" s="9"/>
    </row>
    <row r="305" spans="4:4" x14ac:dyDescent="0.2">
      <c r="D305" s="9"/>
    </row>
    <row r="306" spans="4:4" x14ac:dyDescent="0.2">
      <c r="D306" s="9"/>
    </row>
    <row r="307" spans="4:4" x14ac:dyDescent="0.2">
      <c r="D307" s="9"/>
    </row>
    <row r="308" spans="4:4" x14ac:dyDescent="0.2">
      <c r="D308" s="9"/>
    </row>
    <row r="309" spans="4:4" x14ac:dyDescent="0.2">
      <c r="D309" s="9"/>
    </row>
    <row r="310" spans="4:4" x14ac:dyDescent="0.2">
      <c r="D310" s="9"/>
    </row>
    <row r="311" spans="4:4" x14ac:dyDescent="0.2">
      <c r="D311" s="9"/>
    </row>
    <row r="312" spans="4:4" x14ac:dyDescent="0.2">
      <c r="D312" s="9"/>
    </row>
    <row r="313" spans="4:4" x14ac:dyDescent="0.2">
      <c r="D313" s="9"/>
    </row>
    <row r="314" spans="4:4" x14ac:dyDescent="0.2">
      <c r="D314" s="9"/>
    </row>
    <row r="315" spans="4:4" x14ac:dyDescent="0.2">
      <c r="D315" s="9"/>
    </row>
    <row r="316" spans="4:4" x14ac:dyDescent="0.2">
      <c r="D316" s="9"/>
    </row>
    <row r="317" spans="4:4" x14ac:dyDescent="0.2">
      <c r="D317" s="9"/>
    </row>
    <row r="318" spans="4:4" x14ac:dyDescent="0.2">
      <c r="D318" s="9"/>
    </row>
    <row r="319" spans="4:4" x14ac:dyDescent="0.2">
      <c r="D319" s="9"/>
    </row>
    <row r="320" spans="4:4" x14ac:dyDescent="0.2">
      <c r="D320" s="9"/>
    </row>
    <row r="321" spans="4:4" x14ac:dyDescent="0.2">
      <c r="D321" s="9"/>
    </row>
    <row r="322" spans="4:4" x14ac:dyDescent="0.2">
      <c r="D322" s="9"/>
    </row>
    <row r="323" spans="4:4" x14ac:dyDescent="0.2">
      <c r="D323" s="9"/>
    </row>
    <row r="324" spans="4:4" x14ac:dyDescent="0.2">
      <c r="D324" s="9"/>
    </row>
    <row r="325" spans="4:4" x14ac:dyDescent="0.2">
      <c r="D325" s="9"/>
    </row>
    <row r="326" spans="4:4" x14ac:dyDescent="0.2">
      <c r="D326" s="9"/>
    </row>
    <row r="327" spans="4:4" x14ac:dyDescent="0.2">
      <c r="D327" s="9"/>
    </row>
    <row r="328" spans="4:4" x14ac:dyDescent="0.2">
      <c r="D328" s="9"/>
    </row>
    <row r="329" spans="4:4" x14ac:dyDescent="0.2">
      <c r="D329" s="9"/>
    </row>
    <row r="330" spans="4:4" x14ac:dyDescent="0.2">
      <c r="D330" s="9"/>
    </row>
    <row r="331" spans="4:4" x14ac:dyDescent="0.2">
      <c r="D331" s="9"/>
    </row>
    <row r="332" spans="4:4" x14ac:dyDescent="0.2">
      <c r="D332" s="9"/>
    </row>
    <row r="333" spans="4:4" x14ac:dyDescent="0.2">
      <c r="D333" s="9"/>
    </row>
    <row r="334" spans="4:4" x14ac:dyDescent="0.2">
      <c r="D334" s="9"/>
    </row>
    <row r="335" spans="4:4" x14ac:dyDescent="0.2">
      <c r="D335" s="9"/>
    </row>
    <row r="336" spans="4:4" x14ac:dyDescent="0.2">
      <c r="D336" s="9"/>
    </row>
    <row r="337" spans="4:4" x14ac:dyDescent="0.2">
      <c r="D337" s="9"/>
    </row>
    <row r="338" spans="4:4" x14ac:dyDescent="0.2">
      <c r="D338" s="9"/>
    </row>
    <row r="339" spans="4:4" x14ac:dyDescent="0.2">
      <c r="D339" s="9"/>
    </row>
    <row r="340" spans="4:4" x14ac:dyDescent="0.2">
      <c r="D340" s="9"/>
    </row>
    <row r="341" spans="4:4" x14ac:dyDescent="0.2">
      <c r="D341" s="9"/>
    </row>
    <row r="342" spans="4:4" x14ac:dyDescent="0.2">
      <c r="D342" s="9"/>
    </row>
    <row r="343" spans="4:4" x14ac:dyDescent="0.2">
      <c r="D343" s="9"/>
    </row>
    <row r="344" spans="4:4" x14ac:dyDescent="0.2">
      <c r="D344" s="9"/>
    </row>
    <row r="345" spans="4:4" x14ac:dyDescent="0.2">
      <c r="D345" s="9"/>
    </row>
    <row r="346" spans="4:4" x14ac:dyDescent="0.2">
      <c r="D346" s="9"/>
    </row>
    <row r="347" spans="4:4" x14ac:dyDescent="0.2">
      <c r="D347" s="9"/>
    </row>
    <row r="348" spans="4:4" x14ac:dyDescent="0.2">
      <c r="D348" s="9"/>
    </row>
    <row r="349" spans="4:4" x14ac:dyDescent="0.2">
      <c r="D349" s="9"/>
    </row>
    <row r="350" spans="4:4" x14ac:dyDescent="0.2">
      <c r="D350" s="9"/>
    </row>
    <row r="351" spans="4:4" x14ac:dyDescent="0.2">
      <c r="D351" s="9"/>
    </row>
    <row r="352" spans="4:4" x14ac:dyDescent="0.2">
      <c r="D352" s="9"/>
    </row>
    <row r="353" spans="4:4" x14ac:dyDescent="0.2">
      <c r="D353" s="9"/>
    </row>
    <row r="354" spans="4:4" x14ac:dyDescent="0.2">
      <c r="D354" s="9"/>
    </row>
    <row r="355" spans="4:4" x14ac:dyDescent="0.2">
      <c r="D355" s="9"/>
    </row>
    <row r="356" spans="4:4" x14ac:dyDescent="0.2">
      <c r="D356" s="9"/>
    </row>
    <row r="357" spans="4:4" x14ac:dyDescent="0.2">
      <c r="D357" s="9"/>
    </row>
    <row r="358" spans="4:4" x14ac:dyDescent="0.2">
      <c r="D358" s="9"/>
    </row>
    <row r="359" spans="4:4" x14ac:dyDescent="0.2">
      <c r="D359" s="9"/>
    </row>
    <row r="360" spans="4:4" x14ac:dyDescent="0.2">
      <c r="D360" s="9"/>
    </row>
    <row r="361" spans="4:4" x14ac:dyDescent="0.2">
      <c r="D361" s="9"/>
    </row>
    <row r="362" spans="4:4" x14ac:dyDescent="0.2">
      <c r="D362" s="9"/>
    </row>
    <row r="363" spans="4:4" x14ac:dyDescent="0.2">
      <c r="D363" s="9"/>
    </row>
    <row r="364" spans="4:4" x14ac:dyDescent="0.2">
      <c r="D364" s="9"/>
    </row>
    <row r="365" spans="4:4" x14ac:dyDescent="0.2">
      <c r="D365" s="9"/>
    </row>
    <row r="366" spans="4:4" x14ac:dyDescent="0.2">
      <c r="D366" s="9"/>
    </row>
    <row r="367" spans="4:4" x14ac:dyDescent="0.2">
      <c r="D367" s="9"/>
    </row>
    <row r="368" spans="4:4" x14ac:dyDescent="0.2">
      <c r="D368" s="9"/>
    </row>
    <row r="369" spans="4:4" x14ac:dyDescent="0.2">
      <c r="D369" s="9"/>
    </row>
    <row r="370" spans="4:4" x14ac:dyDescent="0.2">
      <c r="D370" s="9"/>
    </row>
    <row r="371" spans="4:4" x14ac:dyDescent="0.2">
      <c r="D371" s="9"/>
    </row>
    <row r="372" spans="4:4" x14ac:dyDescent="0.2">
      <c r="D372" s="9"/>
    </row>
    <row r="373" spans="4:4" x14ac:dyDescent="0.2">
      <c r="D373" s="9"/>
    </row>
  </sheetData>
  <sortState ref="B89:T115">
    <sortCondition ref="B89:B115"/>
  </sortState>
  <mergeCells count="2">
    <mergeCell ref="B2:E2"/>
    <mergeCell ref="B3:H3"/>
  </mergeCells>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499984740745262"/>
  </sheetPr>
  <dimension ref="A1:N267"/>
  <sheetViews>
    <sheetView showGridLines="0" zoomScale="85" zoomScaleNormal="85" workbookViewId="0">
      <selection activeCell="A2" sqref="A2"/>
    </sheetView>
  </sheetViews>
  <sheetFormatPr defaultColWidth="8.85546875" defaultRowHeight="12.75" x14ac:dyDescent="0.2"/>
  <cols>
    <col min="1" max="1" width="2.42578125" customWidth="1"/>
    <col min="2" max="2" width="49.7109375" style="229" customWidth="1"/>
    <col min="3" max="3" width="15.140625" style="228" bestFit="1" customWidth="1"/>
    <col min="4" max="4" width="48" style="228" bestFit="1" customWidth="1"/>
    <col min="5" max="5" width="18.28515625" style="227" bestFit="1" customWidth="1"/>
  </cols>
  <sheetData>
    <row r="1" spans="2:5" s="16" customFormat="1" ht="6" customHeight="1" x14ac:dyDescent="0.2">
      <c r="C1" s="50"/>
      <c r="D1" s="50"/>
    </row>
    <row r="2" spans="2:5" s="16" customFormat="1" ht="28.5" customHeight="1" x14ac:dyDescent="0.2">
      <c r="B2" s="256" t="str">
        <f>Contents!B11</f>
        <v>Corr_Activity_Minerals_to_EPA</v>
      </c>
      <c r="C2" s="256"/>
      <c r="D2" s="256"/>
      <c r="E2" s="256"/>
    </row>
    <row r="3" spans="2:5" s="16" customFormat="1" ht="50.25" customHeight="1" x14ac:dyDescent="0.2">
      <c r="B3" s="273" t="str">
        <f>Contents!C11</f>
        <v xml:space="preserve">This table relates the mineral commodities included in the "Mineral Use Compiled" worksheet to the sectors of the USEEIO dataset (activities). </v>
      </c>
      <c r="C3" s="273"/>
      <c r="D3" s="273"/>
      <c r="E3" s="273"/>
    </row>
    <row r="4" spans="2:5" ht="7.5" customHeight="1" x14ac:dyDescent="0.25">
      <c r="B4" s="230"/>
      <c r="C4" s="231"/>
      <c r="D4" s="231"/>
      <c r="E4" s="232"/>
    </row>
    <row r="5" spans="2:5" s="93" customFormat="1" ht="15.75" x14ac:dyDescent="0.25">
      <c r="B5" s="233" t="s">
        <v>1067</v>
      </c>
      <c r="C5" s="234" t="s">
        <v>1186</v>
      </c>
      <c r="D5" s="234" t="s">
        <v>1185</v>
      </c>
      <c r="E5" s="234" t="s">
        <v>1187</v>
      </c>
    </row>
    <row r="6" spans="2:5" s="94" customFormat="1" ht="15.75" x14ac:dyDescent="0.25">
      <c r="B6" s="235" t="s">
        <v>1079</v>
      </c>
      <c r="C6" s="236">
        <v>212230</v>
      </c>
      <c r="D6" s="236" t="s">
        <v>555</v>
      </c>
      <c r="E6" s="236" t="s">
        <v>1035</v>
      </c>
    </row>
    <row r="7" spans="2:5" s="94" customFormat="1" ht="15.75" x14ac:dyDescent="0.25">
      <c r="B7" s="235" t="s">
        <v>1089</v>
      </c>
      <c r="C7" s="236">
        <v>212230</v>
      </c>
      <c r="D7" s="236" t="s">
        <v>555</v>
      </c>
      <c r="E7" s="236" t="s">
        <v>1035</v>
      </c>
    </row>
    <row r="8" spans="2:5" s="94" customFormat="1" ht="15.75" x14ac:dyDescent="0.25">
      <c r="B8" s="235" t="s">
        <v>1097</v>
      </c>
      <c r="C8" s="236">
        <v>212230</v>
      </c>
      <c r="D8" s="236" t="s">
        <v>555</v>
      </c>
      <c r="E8" s="236" t="s">
        <v>1035</v>
      </c>
    </row>
    <row r="9" spans="2:5" s="94" customFormat="1" ht="15.75" x14ac:dyDescent="0.25">
      <c r="B9" s="235" t="s">
        <v>1122</v>
      </c>
      <c r="C9" s="236">
        <v>212230</v>
      </c>
      <c r="D9" s="236" t="s">
        <v>555</v>
      </c>
      <c r="E9" s="236" t="s">
        <v>1035</v>
      </c>
    </row>
    <row r="10" spans="2:5" s="94" customFormat="1" ht="15.75" x14ac:dyDescent="0.25">
      <c r="B10" s="176" t="s">
        <v>1091</v>
      </c>
      <c r="C10" s="236">
        <v>212310</v>
      </c>
      <c r="D10" s="236" t="s">
        <v>556</v>
      </c>
      <c r="E10" s="236" t="s">
        <v>1035</v>
      </c>
    </row>
    <row r="11" spans="2:5" s="94" customFormat="1" ht="15.75" x14ac:dyDescent="0.25">
      <c r="B11" s="235" t="s">
        <v>1111</v>
      </c>
      <c r="C11" s="236">
        <v>212310</v>
      </c>
      <c r="D11" s="236" t="s">
        <v>556</v>
      </c>
      <c r="E11" s="236" t="s">
        <v>1035</v>
      </c>
    </row>
    <row r="12" spans="2:5" s="94" customFormat="1" ht="15.75" x14ac:dyDescent="0.25">
      <c r="B12" s="235" t="s">
        <v>1112</v>
      </c>
      <c r="C12" s="236">
        <v>212310</v>
      </c>
      <c r="D12" s="236" t="s">
        <v>556</v>
      </c>
      <c r="E12" s="236" t="s">
        <v>1035</v>
      </c>
    </row>
    <row r="13" spans="2:5" s="94" customFormat="1" ht="15.75" x14ac:dyDescent="0.25">
      <c r="B13" s="235" t="s">
        <v>1115</v>
      </c>
      <c r="C13" s="236">
        <v>212310</v>
      </c>
      <c r="D13" s="236" t="s">
        <v>556</v>
      </c>
      <c r="E13" s="236" t="s">
        <v>1035</v>
      </c>
    </row>
    <row r="14" spans="2:5" s="94" customFormat="1" ht="15.75" x14ac:dyDescent="0.25">
      <c r="B14" s="235" t="s">
        <v>1116</v>
      </c>
      <c r="C14" s="236">
        <v>212310</v>
      </c>
      <c r="D14" s="236" t="s">
        <v>556</v>
      </c>
      <c r="E14" s="236" t="s">
        <v>1035</v>
      </c>
    </row>
    <row r="15" spans="2:5" s="94" customFormat="1" ht="15.75" x14ac:dyDescent="0.25">
      <c r="B15" s="235" t="s">
        <v>1190</v>
      </c>
      <c r="C15" s="236" t="s">
        <v>554</v>
      </c>
      <c r="D15" s="236" t="s">
        <v>553</v>
      </c>
      <c r="E15" s="236" t="s">
        <v>1035</v>
      </c>
    </row>
    <row r="16" spans="2:5" s="94" customFormat="1" ht="15.75" x14ac:dyDescent="0.25">
      <c r="B16" s="235" t="s">
        <v>1070</v>
      </c>
      <c r="C16" s="236" t="s">
        <v>554</v>
      </c>
      <c r="D16" s="236" t="s">
        <v>553</v>
      </c>
      <c r="E16" s="236" t="s">
        <v>1035</v>
      </c>
    </row>
    <row r="17" spans="2:14" s="94" customFormat="1" ht="15.75" x14ac:dyDescent="0.25">
      <c r="B17" s="235" t="s">
        <v>1127</v>
      </c>
      <c r="C17" s="236" t="s">
        <v>554</v>
      </c>
      <c r="D17" s="236" t="s">
        <v>553</v>
      </c>
      <c r="E17" s="236" t="s">
        <v>1035</v>
      </c>
    </row>
    <row r="18" spans="2:14" s="94" customFormat="1" ht="15.75" x14ac:dyDescent="0.25">
      <c r="B18" s="235" t="s">
        <v>1167</v>
      </c>
      <c r="C18" s="236" t="s">
        <v>554</v>
      </c>
      <c r="D18" s="236" t="s">
        <v>553</v>
      </c>
      <c r="E18" s="236" t="s">
        <v>1035</v>
      </c>
    </row>
    <row r="19" spans="2:14" s="94" customFormat="1" ht="15.75" x14ac:dyDescent="0.25">
      <c r="B19" s="235" t="s">
        <v>1083</v>
      </c>
      <c r="C19" s="236" t="s">
        <v>554</v>
      </c>
      <c r="D19" s="236" t="s">
        <v>553</v>
      </c>
      <c r="E19" s="236" t="s">
        <v>1035</v>
      </c>
    </row>
    <row r="20" spans="2:14" s="94" customFormat="1" ht="15.75" x14ac:dyDescent="0.25">
      <c r="B20" s="235" t="s">
        <v>1312</v>
      </c>
      <c r="C20" s="236" t="s">
        <v>554</v>
      </c>
      <c r="D20" s="236" t="s">
        <v>553</v>
      </c>
      <c r="E20" s="236" t="s">
        <v>1035</v>
      </c>
      <c r="F20"/>
      <c r="G20"/>
      <c r="H20"/>
      <c r="I20"/>
      <c r="J20"/>
      <c r="K20"/>
      <c r="L20"/>
      <c r="M20"/>
      <c r="N20"/>
    </row>
    <row r="21" spans="2:14" s="94" customFormat="1" ht="15.75" x14ac:dyDescent="0.25">
      <c r="B21" s="235" t="s">
        <v>1311</v>
      </c>
      <c r="C21" s="236" t="s">
        <v>554</v>
      </c>
      <c r="D21" s="236" t="s">
        <v>553</v>
      </c>
      <c r="E21" s="236" t="s">
        <v>1035</v>
      </c>
      <c r="F21"/>
      <c r="G21"/>
      <c r="H21"/>
      <c r="I21"/>
      <c r="J21"/>
      <c r="K21"/>
      <c r="L21"/>
      <c r="M21"/>
      <c r="N21"/>
    </row>
    <row r="22" spans="2:14" s="94" customFormat="1" ht="15.75" x14ac:dyDescent="0.25">
      <c r="B22" s="176" t="s">
        <v>1092</v>
      </c>
      <c r="C22" s="236" t="s">
        <v>554</v>
      </c>
      <c r="D22" s="236" t="s">
        <v>553</v>
      </c>
      <c r="E22" s="236" t="s">
        <v>1035</v>
      </c>
    </row>
    <row r="23" spans="2:14" s="94" customFormat="1" ht="15.75" x14ac:dyDescent="0.25">
      <c r="B23" s="235" t="s">
        <v>1313</v>
      </c>
      <c r="C23" s="236" t="s">
        <v>554</v>
      </c>
      <c r="D23" s="236" t="s">
        <v>553</v>
      </c>
      <c r="E23" s="236" t="s">
        <v>1035</v>
      </c>
    </row>
    <row r="24" spans="2:14" s="94" customFormat="1" ht="15.75" x14ac:dyDescent="0.25">
      <c r="B24" s="235" t="s">
        <v>1095</v>
      </c>
      <c r="C24" s="236" t="s">
        <v>554</v>
      </c>
      <c r="D24" s="236" t="s">
        <v>553</v>
      </c>
      <c r="E24" s="236" t="s">
        <v>1035</v>
      </c>
    </row>
    <row r="25" spans="2:14" s="94" customFormat="1" ht="15.75" x14ac:dyDescent="0.25">
      <c r="B25" s="235" t="s">
        <v>1138</v>
      </c>
      <c r="C25" s="236" t="s">
        <v>554</v>
      </c>
      <c r="D25" s="236" t="s">
        <v>553</v>
      </c>
      <c r="E25" s="236" t="s">
        <v>1035</v>
      </c>
    </row>
    <row r="26" spans="2:14" s="94" customFormat="1" ht="15.75" x14ac:dyDescent="0.25">
      <c r="B26" s="235" t="s">
        <v>1142</v>
      </c>
      <c r="C26" s="236" t="s">
        <v>554</v>
      </c>
      <c r="D26" s="236" t="s">
        <v>553</v>
      </c>
      <c r="E26" s="236" t="s">
        <v>1035</v>
      </c>
    </row>
    <row r="27" spans="2:14" s="94" customFormat="1" ht="15.75" x14ac:dyDescent="0.25">
      <c r="B27" s="235" t="s">
        <v>1143</v>
      </c>
      <c r="C27" s="236" t="s">
        <v>554</v>
      </c>
      <c r="D27" s="236" t="s">
        <v>553</v>
      </c>
      <c r="E27" s="236" t="s">
        <v>1035</v>
      </c>
    </row>
    <row r="28" spans="2:14" s="94" customFormat="1" ht="15.75" x14ac:dyDescent="0.25">
      <c r="B28" s="235" t="s">
        <v>1103</v>
      </c>
      <c r="C28" s="236" t="s">
        <v>554</v>
      </c>
      <c r="D28" s="236" t="s">
        <v>553</v>
      </c>
      <c r="E28" s="236" t="s">
        <v>1035</v>
      </c>
    </row>
    <row r="29" spans="2:14" s="94" customFormat="1" ht="15.75" x14ac:dyDescent="0.25">
      <c r="B29" s="235" t="s">
        <v>1102</v>
      </c>
      <c r="C29" s="236" t="s">
        <v>554</v>
      </c>
      <c r="D29" s="236" t="s">
        <v>553</v>
      </c>
      <c r="E29" s="236" t="s">
        <v>1035</v>
      </c>
    </row>
    <row r="30" spans="2:14" s="94" customFormat="1" ht="15.75" x14ac:dyDescent="0.25">
      <c r="B30" s="235" t="s">
        <v>1140</v>
      </c>
      <c r="C30" s="236" t="s">
        <v>554</v>
      </c>
      <c r="D30" s="236" t="s">
        <v>553</v>
      </c>
      <c r="E30" s="236" t="s">
        <v>1035</v>
      </c>
    </row>
    <row r="31" spans="2:14" s="94" customFormat="1" ht="15.75" x14ac:dyDescent="0.25">
      <c r="B31" s="235" t="s">
        <v>1141</v>
      </c>
      <c r="C31" s="236" t="s">
        <v>554</v>
      </c>
      <c r="D31" s="236" t="s">
        <v>553</v>
      </c>
      <c r="E31" s="236" t="s">
        <v>1035</v>
      </c>
    </row>
    <row r="32" spans="2:14" ht="15.75" x14ac:dyDescent="0.25">
      <c r="B32" s="235" t="s">
        <v>1107</v>
      </c>
      <c r="C32" s="236" t="s">
        <v>554</v>
      </c>
      <c r="D32" s="236" t="s">
        <v>553</v>
      </c>
      <c r="E32" s="236" t="s">
        <v>1035</v>
      </c>
    </row>
    <row r="33" spans="2:5" ht="15.75" x14ac:dyDescent="0.25">
      <c r="B33" s="235" t="s">
        <v>1108</v>
      </c>
      <c r="C33" s="236" t="s">
        <v>554</v>
      </c>
      <c r="D33" s="236" t="s">
        <v>553</v>
      </c>
      <c r="E33" s="236" t="s">
        <v>1035</v>
      </c>
    </row>
    <row r="34" spans="2:5" ht="15.75" x14ac:dyDescent="0.25">
      <c r="B34" s="235" t="s">
        <v>1113</v>
      </c>
      <c r="C34" s="236" t="s">
        <v>554</v>
      </c>
      <c r="D34" s="236" t="s">
        <v>553</v>
      </c>
      <c r="E34" s="236" t="s">
        <v>1035</v>
      </c>
    </row>
    <row r="35" spans="2:5" ht="15.75" x14ac:dyDescent="0.25">
      <c r="B35" s="235" t="s">
        <v>1198</v>
      </c>
      <c r="C35" s="236" t="s">
        <v>554</v>
      </c>
      <c r="D35" s="236" t="s">
        <v>553</v>
      </c>
      <c r="E35" s="236" t="s">
        <v>1035</v>
      </c>
    </row>
    <row r="36" spans="2:5" ht="15.75" x14ac:dyDescent="0.25">
      <c r="B36" s="235" t="s">
        <v>1199</v>
      </c>
      <c r="C36" s="236" t="s">
        <v>554</v>
      </c>
      <c r="D36" s="236" t="s">
        <v>553</v>
      </c>
      <c r="E36" s="236" t="s">
        <v>1035</v>
      </c>
    </row>
    <row r="37" spans="2:5" ht="15.75" x14ac:dyDescent="0.25">
      <c r="B37" s="235" t="s">
        <v>1145</v>
      </c>
      <c r="C37" s="236" t="s">
        <v>554</v>
      </c>
      <c r="D37" s="236" t="s">
        <v>553</v>
      </c>
      <c r="E37" s="236" t="s">
        <v>1035</v>
      </c>
    </row>
    <row r="38" spans="2:5" ht="15.75" x14ac:dyDescent="0.25">
      <c r="B38" s="235" t="s">
        <v>1118</v>
      </c>
      <c r="C38" s="236" t="s">
        <v>554</v>
      </c>
      <c r="D38" s="236" t="s">
        <v>553</v>
      </c>
      <c r="E38" s="236" t="s">
        <v>1035</v>
      </c>
    </row>
    <row r="39" spans="2:5" ht="15.75" x14ac:dyDescent="0.25">
      <c r="B39" s="235" t="s">
        <v>1147</v>
      </c>
      <c r="C39" s="236" t="s">
        <v>554</v>
      </c>
      <c r="D39" s="236" t="s">
        <v>553</v>
      </c>
      <c r="E39" s="236" t="s">
        <v>1035</v>
      </c>
    </row>
    <row r="40" spans="2:5" ht="15.75" x14ac:dyDescent="0.25">
      <c r="B40" s="235" t="s">
        <v>1177</v>
      </c>
      <c r="C40" s="236" t="s">
        <v>554</v>
      </c>
      <c r="D40" s="236" t="s">
        <v>553</v>
      </c>
      <c r="E40" s="236" t="s">
        <v>1035</v>
      </c>
    </row>
    <row r="41" spans="2:5" ht="15.75" x14ac:dyDescent="0.25">
      <c r="B41" s="235" t="s">
        <v>1148</v>
      </c>
      <c r="C41" s="236" t="s">
        <v>554</v>
      </c>
      <c r="D41" s="236" t="s">
        <v>553</v>
      </c>
      <c r="E41" s="236" t="s">
        <v>1035</v>
      </c>
    </row>
    <row r="42" spans="2:5" ht="15.75" x14ac:dyDescent="0.25">
      <c r="B42" s="176" t="s">
        <v>1192</v>
      </c>
      <c r="C42" s="236" t="s">
        <v>558</v>
      </c>
      <c r="D42" s="236" t="s">
        <v>557</v>
      </c>
      <c r="E42" s="236" t="s">
        <v>1035</v>
      </c>
    </row>
    <row r="43" spans="2:5" ht="15.75" x14ac:dyDescent="0.25">
      <c r="B43" s="176" t="s">
        <v>1068</v>
      </c>
      <c r="C43" s="236" t="s">
        <v>558</v>
      </c>
      <c r="D43" s="236" t="s">
        <v>557</v>
      </c>
      <c r="E43" s="236" t="s">
        <v>1035</v>
      </c>
    </row>
    <row r="44" spans="2:5" ht="15.75" x14ac:dyDescent="0.25">
      <c r="B44" s="235" t="s">
        <v>1202</v>
      </c>
      <c r="C44" s="236" t="s">
        <v>558</v>
      </c>
      <c r="D44" s="236" t="s">
        <v>557</v>
      </c>
      <c r="E44" s="236" t="s">
        <v>1035</v>
      </c>
    </row>
    <row r="45" spans="2:5" ht="15.75" x14ac:dyDescent="0.25">
      <c r="B45" s="235" t="s">
        <v>1125</v>
      </c>
      <c r="C45" s="236" t="s">
        <v>558</v>
      </c>
      <c r="D45" s="236" t="s">
        <v>557</v>
      </c>
      <c r="E45" s="236" t="s">
        <v>1035</v>
      </c>
    </row>
    <row r="46" spans="2:5" ht="15.75" x14ac:dyDescent="0.25">
      <c r="B46" s="235" t="s">
        <v>1126</v>
      </c>
      <c r="C46" s="236" t="s">
        <v>558</v>
      </c>
      <c r="D46" s="236" t="s">
        <v>557</v>
      </c>
      <c r="E46" s="236" t="s">
        <v>1035</v>
      </c>
    </row>
    <row r="47" spans="2:5" ht="15.75" x14ac:dyDescent="0.25">
      <c r="B47" s="176" t="s">
        <v>1129</v>
      </c>
      <c r="C47" s="236" t="s">
        <v>558</v>
      </c>
      <c r="D47" s="236" t="s">
        <v>557</v>
      </c>
      <c r="E47" s="236" t="s">
        <v>1035</v>
      </c>
    </row>
    <row r="48" spans="2:5" ht="15.75" x14ac:dyDescent="0.25">
      <c r="B48" s="235" t="s">
        <v>1072</v>
      </c>
      <c r="C48" s="236" t="s">
        <v>558</v>
      </c>
      <c r="D48" s="236" t="s">
        <v>557</v>
      </c>
      <c r="E48" s="236" t="s">
        <v>1035</v>
      </c>
    </row>
    <row r="49" spans="2:5" ht="15.75" x14ac:dyDescent="0.25">
      <c r="B49" s="235" t="s">
        <v>1073</v>
      </c>
      <c r="C49" s="236" t="s">
        <v>558</v>
      </c>
      <c r="D49" s="236" t="s">
        <v>557</v>
      </c>
      <c r="E49" s="236" t="s">
        <v>1035</v>
      </c>
    </row>
    <row r="50" spans="2:5" ht="15.75" x14ac:dyDescent="0.25">
      <c r="B50" s="235" t="s">
        <v>1074</v>
      </c>
      <c r="C50" s="236" t="s">
        <v>558</v>
      </c>
      <c r="D50" s="236" t="s">
        <v>557</v>
      </c>
      <c r="E50" s="236" t="s">
        <v>1035</v>
      </c>
    </row>
    <row r="51" spans="2:5" ht="15.75" x14ac:dyDescent="0.25">
      <c r="B51" s="235" t="s">
        <v>1075</v>
      </c>
      <c r="C51" s="236" t="s">
        <v>558</v>
      </c>
      <c r="D51" s="236" t="s">
        <v>557</v>
      </c>
      <c r="E51" s="236" t="s">
        <v>1035</v>
      </c>
    </row>
    <row r="52" spans="2:5" ht="15.75" x14ac:dyDescent="0.25">
      <c r="B52" s="235" t="s">
        <v>1076</v>
      </c>
      <c r="C52" s="236" t="s">
        <v>558</v>
      </c>
      <c r="D52" s="236" t="s">
        <v>557</v>
      </c>
      <c r="E52" s="236" t="s">
        <v>1035</v>
      </c>
    </row>
    <row r="53" spans="2:5" ht="15.75" x14ac:dyDescent="0.25">
      <c r="B53" s="176" t="s">
        <v>1077</v>
      </c>
      <c r="C53" s="236" t="s">
        <v>558</v>
      </c>
      <c r="D53" s="236" t="s">
        <v>557</v>
      </c>
      <c r="E53" s="236" t="s">
        <v>1035</v>
      </c>
    </row>
    <row r="54" spans="2:5" ht="15.75" x14ac:dyDescent="0.25">
      <c r="B54" s="176" t="s">
        <v>1130</v>
      </c>
      <c r="C54" s="236" t="s">
        <v>558</v>
      </c>
      <c r="D54" s="236" t="s">
        <v>557</v>
      </c>
      <c r="E54" s="236" t="s">
        <v>1035</v>
      </c>
    </row>
    <row r="55" spans="2:5" ht="15.75" x14ac:dyDescent="0.25">
      <c r="B55" s="176" t="s">
        <v>1081</v>
      </c>
      <c r="C55" s="236" t="s">
        <v>558</v>
      </c>
      <c r="D55" s="236" t="s">
        <v>557</v>
      </c>
      <c r="E55" s="236" t="s">
        <v>1035</v>
      </c>
    </row>
    <row r="56" spans="2:5" ht="15.75" x14ac:dyDescent="0.25">
      <c r="B56" s="176" t="s">
        <v>1082</v>
      </c>
      <c r="C56" s="236" t="s">
        <v>558</v>
      </c>
      <c r="D56" s="236" t="s">
        <v>557</v>
      </c>
      <c r="E56" s="236" t="s">
        <v>1035</v>
      </c>
    </row>
    <row r="57" spans="2:5" ht="15.75" x14ac:dyDescent="0.25">
      <c r="B57" s="235" t="s">
        <v>1168</v>
      </c>
      <c r="C57" s="236" t="s">
        <v>558</v>
      </c>
      <c r="D57" s="236" t="s">
        <v>557</v>
      </c>
      <c r="E57" s="236" t="s">
        <v>1035</v>
      </c>
    </row>
    <row r="58" spans="2:5" ht="15.75" x14ac:dyDescent="0.25">
      <c r="B58" s="235" t="s">
        <v>1194</v>
      </c>
      <c r="C58" s="236" t="s">
        <v>558</v>
      </c>
      <c r="D58" s="236" t="s">
        <v>557</v>
      </c>
      <c r="E58" s="236" t="s">
        <v>1035</v>
      </c>
    </row>
    <row r="59" spans="2:5" ht="15.75" x14ac:dyDescent="0.25">
      <c r="B59" s="235" t="s">
        <v>1171</v>
      </c>
      <c r="C59" s="236" t="s">
        <v>558</v>
      </c>
      <c r="D59" s="236" t="s">
        <v>557</v>
      </c>
      <c r="E59" s="236" t="s">
        <v>1035</v>
      </c>
    </row>
    <row r="60" spans="2:5" ht="15.75" x14ac:dyDescent="0.25">
      <c r="B60" s="235" t="s">
        <v>1154</v>
      </c>
      <c r="C60" s="236" t="s">
        <v>558</v>
      </c>
      <c r="D60" s="236" t="s">
        <v>557</v>
      </c>
      <c r="E60" s="236" t="s">
        <v>1035</v>
      </c>
    </row>
    <row r="61" spans="2:5" ht="15.75" x14ac:dyDescent="0.25">
      <c r="B61" s="235" t="s">
        <v>1170</v>
      </c>
      <c r="C61" s="236" t="s">
        <v>558</v>
      </c>
      <c r="D61" s="236" t="s">
        <v>557</v>
      </c>
      <c r="E61" s="236" t="s">
        <v>1035</v>
      </c>
    </row>
    <row r="62" spans="2:5" ht="15.75" x14ac:dyDescent="0.25">
      <c r="B62" s="235" t="s">
        <v>1169</v>
      </c>
      <c r="C62" s="236" t="s">
        <v>558</v>
      </c>
      <c r="D62" s="236" t="s">
        <v>557</v>
      </c>
      <c r="E62" s="236" t="s">
        <v>1035</v>
      </c>
    </row>
    <row r="63" spans="2:5" ht="15.75" x14ac:dyDescent="0.25">
      <c r="B63" s="176" t="s">
        <v>1131</v>
      </c>
      <c r="C63" s="236" t="s">
        <v>558</v>
      </c>
      <c r="D63" s="236" t="s">
        <v>557</v>
      </c>
      <c r="E63" s="236" t="s">
        <v>1035</v>
      </c>
    </row>
    <row r="64" spans="2:5" ht="15.75" x14ac:dyDescent="0.25">
      <c r="B64" s="235" t="s">
        <v>1156</v>
      </c>
      <c r="C64" s="236" t="s">
        <v>558</v>
      </c>
      <c r="D64" s="236" t="s">
        <v>557</v>
      </c>
      <c r="E64" s="236" t="s">
        <v>1035</v>
      </c>
    </row>
    <row r="65" spans="1:5" ht="15.75" x14ac:dyDescent="0.25">
      <c r="B65" s="176" t="s">
        <v>1133</v>
      </c>
      <c r="C65" s="236" t="s">
        <v>558</v>
      </c>
      <c r="D65" s="236" t="s">
        <v>557</v>
      </c>
      <c r="E65" s="236" t="s">
        <v>1035</v>
      </c>
    </row>
    <row r="66" spans="1:5" ht="15.75" x14ac:dyDescent="0.25">
      <c r="B66" s="235" t="s">
        <v>1085</v>
      </c>
      <c r="C66" s="236" t="s">
        <v>558</v>
      </c>
      <c r="D66" s="236" t="s">
        <v>557</v>
      </c>
      <c r="E66" s="236" t="s">
        <v>1035</v>
      </c>
    </row>
    <row r="67" spans="1:5" ht="15.75" x14ac:dyDescent="0.25">
      <c r="B67" s="235" t="s">
        <v>1134</v>
      </c>
      <c r="C67" s="236" t="s">
        <v>558</v>
      </c>
      <c r="D67" s="236" t="s">
        <v>557</v>
      </c>
      <c r="E67" s="236" t="s">
        <v>1035</v>
      </c>
    </row>
    <row r="68" spans="1:5" ht="15.75" x14ac:dyDescent="0.25">
      <c r="B68" s="176" t="s">
        <v>1088</v>
      </c>
      <c r="C68" s="236" t="s">
        <v>558</v>
      </c>
      <c r="D68" s="236" t="s">
        <v>557</v>
      </c>
      <c r="E68" s="236" t="s">
        <v>1035</v>
      </c>
    </row>
    <row r="69" spans="1:5" ht="15.75" x14ac:dyDescent="0.25">
      <c r="B69" s="235" t="s">
        <v>1136</v>
      </c>
      <c r="C69" s="236" t="s">
        <v>558</v>
      </c>
      <c r="D69" s="236" t="s">
        <v>557</v>
      </c>
      <c r="E69" s="236" t="s">
        <v>1035</v>
      </c>
    </row>
    <row r="70" spans="1:5" ht="15.75" x14ac:dyDescent="0.25">
      <c r="B70" s="235" t="s">
        <v>1094</v>
      </c>
      <c r="C70" s="236" t="s">
        <v>558</v>
      </c>
      <c r="D70" s="236" t="s">
        <v>557</v>
      </c>
      <c r="E70" s="236" t="s">
        <v>1035</v>
      </c>
    </row>
    <row r="71" spans="1:5" ht="15.75" x14ac:dyDescent="0.25">
      <c r="B71" s="176" t="s">
        <v>1193</v>
      </c>
      <c r="C71" s="236" t="s">
        <v>558</v>
      </c>
      <c r="D71" s="236" t="s">
        <v>557</v>
      </c>
      <c r="E71" s="236" t="s">
        <v>1035</v>
      </c>
    </row>
    <row r="72" spans="1:5" ht="15.75" x14ac:dyDescent="0.25">
      <c r="B72" s="235" t="s">
        <v>1099</v>
      </c>
      <c r="C72" s="236" t="s">
        <v>558</v>
      </c>
      <c r="D72" s="236" t="s">
        <v>557</v>
      </c>
      <c r="E72" s="236" t="s">
        <v>1035</v>
      </c>
    </row>
    <row r="73" spans="1:5" ht="15.75" x14ac:dyDescent="0.25">
      <c r="B73" s="235" t="s">
        <v>1100</v>
      </c>
      <c r="C73" s="236" t="s">
        <v>558</v>
      </c>
      <c r="D73" s="236" t="s">
        <v>557</v>
      </c>
      <c r="E73" s="236" t="s">
        <v>1035</v>
      </c>
    </row>
    <row r="74" spans="1:5" ht="15.75" x14ac:dyDescent="0.25">
      <c r="B74" s="235" t="s">
        <v>1101</v>
      </c>
      <c r="C74" s="236" t="s">
        <v>558</v>
      </c>
      <c r="D74" s="236" t="s">
        <v>557</v>
      </c>
      <c r="E74" s="236" t="s">
        <v>1035</v>
      </c>
    </row>
    <row r="75" spans="1:5" ht="15.75" x14ac:dyDescent="0.25">
      <c r="B75" s="235" t="s">
        <v>1104</v>
      </c>
      <c r="C75" s="236" t="s">
        <v>558</v>
      </c>
      <c r="D75" s="236" t="s">
        <v>557</v>
      </c>
      <c r="E75" s="236" t="s">
        <v>1035</v>
      </c>
    </row>
    <row r="76" spans="1:5" ht="15.75" x14ac:dyDescent="0.25">
      <c r="A76" s="117"/>
      <c r="B76" s="235" t="s">
        <v>1106</v>
      </c>
      <c r="C76" s="236" t="s">
        <v>558</v>
      </c>
      <c r="D76" s="236" t="s">
        <v>557</v>
      </c>
      <c r="E76" s="236" t="s">
        <v>1035</v>
      </c>
    </row>
    <row r="77" spans="1:5" ht="15.75" x14ac:dyDescent="0.25">
      <c r="A77" s="117"/>
      <c r="B77" s="235" t="s">
        <v>1110</v>
      </c>
      <c r="C77" s="236" t="s">
        <v>558</v>
      </c>
      <c r="D77" s="236" t="s">
        <v>557</v>
      </c>
      <c r="E77" s="236" t="s">
        <v>1035</v>
      </c>
    </row>
    <row r="78" spans="1:5" ht="15.75" x14ac:dyDescent="0.25">
      <c r="A78" s="117"/>
      <c r="B78" s="235" t="s">
        <v>1164</v>
      </c>
      <c r="C78" s="236" t="s">
        <v>558</v>
      </c>
      <c r="D78" s="236" t="s">
        <v>557</v>
      </c>
      <c r="E78" s="236" t="s">
        <v>1035</v>
      </c>
    </row>
    <row r="79" spans="1:5" ht="15.75" x14ac:dyDescent="0.25">
      <c r="A79" s="117"/>
      <c r="B79" s="235" t="s">
        <v>1117</v>
      </c>
      <c r="C79" s="236" t="s">
        <v>558</v>
      </c>
      <c r="D79" s="236" t="s">
        <v>557</v>
      </c>
      <c r="E79" s="236" t="s">
        <v>1035</v>
      </c>
    </row>
    <row r="80" spans="1:5" ht="15.75" x14ac:dyDescent="0.25">
      <c r="A80" s="117"/>
      <c r="B80" s="235" t="s">
        <v>1121</v>
      </c>
      <c r="C80" s="236" t="s">
        <v>558</v>
      </c>
      <c r="D80" s="236" t="s">
        <v>557</v>
      </c>
      <c r="E80" s="236" t="s">
        <v>1035</v>
      </c>
    </row>
    <row r="81" spans="1:5" ht="15.75" x14ac:dyDescent="0.25">
      <c r="A81" s="117"/>
      <c r="B81" s="235" t="s">
        <v>1331</v>
      </c>
      <c r="C81" s="236" t="s">
        <v>558</v>
      </c>
      <c r="D81" s="236" t="s">
        <v>557</v>
      </c>
      <c r="E81" s="236" t="s">
        <v>1035</v>
      </c>
    </row>
    <row r="82" spans="1:5" x14ac:dyDescent="0.2">
      <c r="A82" s="117"/>
      <c r="B82" s="227"/>
    </row>
    <row r="83" spans="1:5" x14ac:dyDescent="0.2">
      <c r="A83" s="119"/>
      <c r="B83" s="227"/>
    </row>
    <row r="84" spans="1:5" x14ac:dyDescent="0.2">
      <c r="A84" s="117"/>
      <c r="B84" s="227"/>
    </row>
    <row r="85" spans="1:5" x14ac:dyDescent="0.2">
      <c r="A85" s="119"/>
      <c r="B85" s="227"/>
    </row>
    <row r="86" spans="1:5" x14ac:dyDescent="0.2">
      <c r="A86" s="117"/>
      <c r="B86" s="227"/>
    </row>
    <row r="87" spans="1:5" x14ac:dyDescent="0.2">
      <c r="A87" s="117"/>
      <c r="B87" s="227"/>
    </row>
    <row r="88" spans="1:5" x14ac:dyDescent="0.2">
      <c r="A88" s="119"/>
      <c r="B88" s="227"/>
    </row>
    <row r="89" spans="1:5" x14ac:dyDescent="0.2">
      <c r="A89" s="117"/>
      <c r="B89" s="227"/>
    </row>
    <row r="90" spans="1:5" x14ac:dyDescent="0.2">
      <c r="A90" s="119"/>
      <c r="B90" s="227"/>
    </row>
    <row r="91" spans="1:5" x14ac:dyDescent="0.2">
      <c r="A91" s="117"/>
      <c r="B91" s="227"/>
    </row>
    <row r="92" spans="1:5" x14ac:dyDescent="0.2">
      <c r="A92" s="117"/>
      <c r="B92" s="227"/>
    </row>
    <row r="93" spans="1:5" x14ac:dyDescent="0.2">
      <c r="A93" s="117"/>
      <c r="B93" s="227"/>
    </row>
    <row r="94" spans="1:5" x14ac:dyDescent="0.2">
      <c r="A94" s="117"/>
      <c r="B94" s="227"/>
    </row>
    <row r="95" spans="1:5" x14ac:dyDescent="0.2">
      <c r="A95" s="119"/>
      <c r="B95" s="227"/>
    </row>
    <row r="96" spans="1:5" x14ac:dyDescent="0.2">
      <c r="A96" s="117"/>
      <c r="B96" s="227"/>
    </row>
    <row r="97" spans="1:2" x14ac:dyDescent="0.2">
      <c r="A97" s="119"/>
      <c r="B97" s="227"/>
    </row>
    <row r="98" spans="1:2" x14ac:dyDescent="0.2">
      <c r="A98" s="117"/>
      <c r="B98" s="227"/>
    </row>
    <row r="99" spans="1:2" x14ac:dyDescent="0.2">
      <c r="A99" s="117"/>
      <c r="B99" s="227"/>
    </row>
    <row r="100" spans="1:2" x14ac:dyDescent="0.2">
      <c r="A100" s="117"/>
      <c r="B100" s="227"/>
    </row>
    <row r="101" spans="1:2" x14ac:dyDescent="0.2">
      <c r="A101" s="117"/>
      <c r="B101" s="227"/>
    </row>
    <row r="102" spans="1:2" x14ac:dyDescent="0.2">
      <c r="A102" s="117"/>
      <c r="B102" s="227"/>
    </row>
    <row r="103" spans="1:2" x14ac:dyDescent="0.2">
      <c r="A103" s="117"/>
      <c r="B103" s="227"/>
    </row>
    <row r="104" spans="1:2" x14ac:dyDescent="0.2">
      <c r="A104" s="117"/>
      <c r="B104" s="227"/>
    </row>
    <row r="105" spans="1:2" x14ac:dyDescent="0.2">
      <c r="A105" s="119"/>
      <c r="B105" s="227"/>
    </row>
    <row r="106" spans="1:2" x14ac:dyDescent="0.2">
      <c r="A106" s="117"/>
      <c r="B106" s="227"/>
    </row>
    <row r="107" spans="1:2" x14ac:dyDescent="0.2">
      <c r="A107" s="119"/>
      <c r="B107" s="227"/>
    </row>
    <row r="108" spans="1:2" x14ac:dyDescent="0.2">
      <c r="A108" s="117"/>
      <c r="B108" s="227"/>
    </row>
    <row r="109" spans="1:2" x14ac:dyDescent="0.2">
      <c r="A109" s="119"/>
      <c r="B109" s="227"/>
    </row>
    <row r="110" spans="1:2" x14ac:dyDescent="0.2">
      <c r="A110" s="117"/>
      <c r="B110" s="227"/>
    </row>
    <row r="111" spans="1:2" x14ac:dyDescent="0.2">
      <c r="A111" s="119"/>
      <c r="B111" s="227"/>
    </row>
    <row r="112" spans="1:2" x14ac:dyDescent="0.2">
      <c r="A112" s="117"/>
      <c r="B112" s="227"/>
    </row>
    <row r="113" spans="1:2" x14ac:dyDescent="0.2">
      <c r="A113" s="117"/>
      <c r="B113" s="227"/>
    </row>
    <row r="114" spans="1:2" x14ac:dyDescent="0.2">
      <c r="A114" s="119"/>
      <c r="B114" s="227"/>
    </row>
    <row r="115" spans="1:2" x14ac:dyDescent="0.2">
      <c r="A115" s="119"/>
      <c r="B115" s="227"/>
    </row>
    <row r="116" spans="1:2" x14ac:dyDescent="0.2">
      <c r="A116" s="117"/>
      <c r="B116" s="227"/>
    </row>
    <row r="117" spans="1:2" x14ac:dyDescent="0.2">
      <c r="A117" s="117"/>
      <c r="B117" s="227"/>
    </row>
    <row r="118" spans="1:2" x14ac:dyDescent="0.2">
      <c r="A118" s="117"/>
      <c r="B118" s="227"/>
    </row>
    <row r="119" spans="1:2" x14ac:dyDescent="0.2">
      <c r="A119" s="117"/>
      <c r="B119" s="227"/>
    </row>
    <row r="120" spans="1:2" x14ac:dyDescent="0.2">
      <c r="A120" s="117"/>
      <c r="B120" s="227"/>
    </row>
    <row r="121" spans="1:2" x14ac:dyDescent="0.2">
      <c r="A121" s="117"/>
      <c r="B121" s="227"/>
    </row>
    <row r="122" spans="1:2" x14ac:dyDescent="0.2">
      <c r="A122" s="119"/>
      <c r="B122" s="227"/>
    </row>
    <row r="123" spans="1:2" x14ac:dyDescent="0.2">
      <c r="A123" s="117"/>
      <c r="B123" s="227"/>
    </row>
    <row r="124" spans="1:2" x14ac:dyDescent="0.2">
      <c r="A124" s="119"/>
      <c r="B124" s="227"/>
    </row>
    <row r="125" spans="1:2" x14ac:dyDescent="0.2">
      <c r="A125" s="117"/>
      <c r="B125" s="227"/>
    </row>
    <row r="126" spans="1:2" x14ac:dyDescent="0.2">
      <c r="A126" s="117"/>
      <c r="B126" s="227"/>
    </row>
    <row r="127" spans="1:2" x14ac:dyDescent="0.2">
      <c r="A127" s="117"/>
      <c r="B127" s="227"/>
    </row>
    <row r="128" spans="1:2" x14ac:dyDescent="0.2">
      <c r="A128" s="117"/>
      <c r="B128" s="227"/>
    </row>
    <row r="129" spans="1:2" x14ac:dyDescent="0.2">
      <c r="A129" s="117"/>
      <c r="B129" s="227"/>
    </row>
    <row r="130" spans="1:2" x14ac:dyDescent="0.2">
      <c r="A130" s="119"/>
      <c r="B130" s="227"/>
    </row>
    <row r="131" spans="1:2" x14ac:dyDescent="0.2">
      <c r="A131" s="117"/>
      <c r="B131" s="227"/>
    </row>
    <row r="132" spans="1:2" x14ac:dyDescent="0.2">
      <c r="A132" s="117"/>
      <c r="B132" s="227"/>
    </row>
    <row r="133" spans="1:2" x14ac:dyDescent="0.2">
      <c r="A133" s="117"/>
      <c r="B133" s="227"/>
    </row>
    <row r="134" spans="1:2" x14ac:dyDescent="0.2">
      <c r="A134" s="117"/>
      <c r="B134" s="227"/>
    </row>
    <row r="135" spans="1:2" x14ac:dyDescent="0.2">
      <c r="A135" s="119"/>
      <c r="B135" s="227"/>
    </row>
    <row r="136" spans="1:2" x14ac:dyDescent="0.2">
      <c r="A136" s="117"/>
      <c r="B136" s="227"/>
    </row>
    <row r="137" spans="1:2" x14ac:dyDescent="0.2">
      <c r="A137" s="119"/>
      <c r="B137" s="227"/>
    </row>
    <row r="138" spans="1:2" x14ac:dyDescent="0.2">
      <c r="A138" s="117"/>
      <c r="B138" s="227"/>
    </row>
    <row r="139" spans="1:2" x14ac:dyDescent="0.2">
      <c r="A139" s="117"/>
      <c r="B139" s="227"/>
    </row>
    <row r="140" spans="1:2" x14ac:dyDescent="0.2">
      <c r="A140" s="117"/>
      <c r="B140" s="227"/>
    </row>
    <row r="141" spans="1:2" x14ac:dyDescent="0.2">
      <c r="A141" s="117"/>
      <c r="B141" s="227"/>
    </row>
    <row r="142" spans="1:2" x14ac:dyDescent="0.2">
      <c r="A142" s="119"/>
      <c r="B142" s="227"/>
    </row>
    <row r="143" spans="1:2" x14ac:dyDescent="0.2">
      <c r="A143" s="117"/>
      <c r="B143" s="227"/>
    </row>
    <row r="144" spans="1:2" x14ac:dyDescent="0.2">
      <c r="A144" s="119"/>
      <c r="B144" s="227"/>
    </row>
    <row r="145" spans="1:2" x14ac:dyDescent="0.2">
      <c r="A145" s="117"/>
      <c r="B145" s="227"/>
    </row>
    <row r="146" spans="1:2" x14ac:dyDescent="0.2">
      <c r="A146" s="117"/>
      <c r="B146" s="227"/>
    </row>
    <row r="147" spans="1:2" x14ac:dyDescent="0.2">
      <c r="A147" s="117"/>
      <c r="B147" s="227"/>
    </row>
    <row r="148" spans="1:2" x14ac:dyDescent="0.2">
      <c r="A148" s="117"/>
      <c r="B148" s="227"/>
    </row>
    <row r="149" spans="1:2" x14ac:dyDescent="0.2">
      <c r="A149" s="117"/>
      <c r="B149" s="227"/>
    </row>
    <row r="150" spans="1:2" x14ac:dyDescent="0.2">
      <c r="A150" s="119"/>
      <c r="B150" s="227"/>
    </row>
    <row r="151" spans="1:2" x14ac:dyDescent="0.2">
      <c r="A151" s="119"/>
      <c r="B151" s="227"/>
    </row>
    <row r="152" spans="1:2" x14ac:dyDescent="0.2">
      <c r="A152" s="117"/>
      <c r="B152" s="227"/>
    </row>
    <row r="153" spans="1:2" x14ac:dyDescent="0.2">
      <c r="A153" s="119"/>
      <c r="B153" s="227"/>
    </row>
    <row r="154" spans="1:2" x14ac:dyDescent="0.2">
      <c r="A154" s="117"/>
      <c r="B154" s="227"/>
    </row>
    <row r="155" spans="1:2" x14ac:dyDescent="0.2">
      <c r="A155" s="117"/>
      <c r="B155" s="227"/>
    </row>
    <row r="156" spans="1:2" x14ac:dyDescent="0.2">
      <c r="A156" s="119"/>
      <c r="B156" s="227"/>
    </row>
    <row r="157" spans="1:2" x14ac:dyDescent="0.2">
      <c r="A157" s="117"/>
      <c r="B157" s="227"/>
    </row>
    <row r="158" spans="1:2" x14ac:dyDescent="0.2">
      <c r="A158" s="119"/>
      <c r="B158" s="227"/>
    </row>
    <row r="159" spans="1:2" x14ac:dyDescent="0.2">
      <c r="A159" s="117"/>
      <c r="B159" s="227"/>
    </row>
    <row r="160" spans="1:2" x14ac:dyDescent="0.2">
      <c r="A160" s="119"/>
      <c r="B160" s="227"/>
    </row>
    <row r="161" spans="1:2" x14ac:dyDescent="0.2">
      <c r="A161" s="117"/>
      <c r="B161" s="227"/>
    </row>
    <row r="162" spans="1:2" x14ac:dyDescent="0.2">
      <c r="A162" s="119"/>
      <c r="B162" s="227"/>
    </row>
    <row r="163" spans="1:2" x14ac:dyDescent="0.2">
      <c r="A163" s="117"/>
      <c r="B163" s="227"/>
    </row>
    <row r="164" spans="1:2" x14ac:dyDescent="0.2">
      <c r="A164" s="117"/>
      <c r="B164" s="227"/>
    </row>
    <row r="165" spans="1:2" x14ac:dyDescent="0.2">
      <c r="A165" s="117"/>
      <c r="B165" s="227"/>
    </row>
    <row r="166" spans="1:2" x14ac:dyDescent="0.2">
      <c r="A166" s="119"/>
      <c r="B166" s="227"/>
    </row>
    <row r="167" spans="1:2" x14ac:dyDescent="0.2">
      <c r="A167" s="117"/>
      <c r="B167" s="227"/>
    </row>
    <row r="168" spans="1:2" x14ac:dyDescent="0.2">
      <c r="A168" s="117"/>
      <c r="B168" s="227"/>
    </row>
    <row r="169" spans="1:2" x14ac:dyDescent="0.2">
      <c r="A169" s="119"/>
      <c r="B169" s="227"/>
    </row>
    <row r="170" spans="1:2" x14ac:dyDescent="0.2">
      <c r="A170" s="119"/>
      <c r="B170" s="227"/>
    </row>
    <row r="171" spans="1:2" x14ac:dyDescent="0.2">
      <c r="A171" s="117"/>
      <c r="B171" s="227"/>
    </row>
    <row r="172" spans="1:2" x14ac:dyDescent="0.2">
      <c r="A172" s="119"/>
      <c r="B172" s="227"/>
    </row>
    <row r="173" spans="1:2" x14ac:dyDescent="0.2">
      <c r="A173" s="117"/>
      <c r="B173" s="227"/>
    </row>
    <row r="174" spans="1:2" x14ac:dyDescent="0.2">
      <c r="A174" s="117"/>
      <c r="B174" s="227"/>
    </row>
    <row r="175" spans="1:2" x14ac:dyDescent="0.2">
      <c r="A175" s="117"/>
      <c r="B175" s="227"/>
    </row>
    <row r="176" spans="1:2" x14ac:dyDescent="0.2">
      <c r="A176" s="119"/>
      <c r="B176" s="227"/>
    </row>
    <row r="177" spans="1:2" x14ac:dyDescent="0.2">
      <c r="A177" s="117"/>
      <c r="B177" s="227"/>
    </row>
    <row r="178" spans="1:2" x14ac:dyDescent="0.2">
      <c r="A178" s="119"/>
      <c r="B178" s="227"/>
    </row>
    <row r="179" spans="1:2" x14ac:dyDescent="0.2">
      <c r="A179" s="117"/>
      <c r="B179" s="227"/>
    </row>
    <row r="180" spans="1:2" x14ac:dyDescent="0.2">
      <c r="A180" s="119"/>
      <c r="B180" s="227"/>
    </row>
    <row r="181" spans="1:2" x14ac:dyDescent="0.2">
      <c r="A181" s="117"/>
      <c r="B181" s="227"/>
    </row>
    <row r="182" spans="1:2" x14ac:dyDescent="0.2">
      <c r="A182" s="119"/>
      <c r="B182" s="227"/>
    </row>
    <row r="183" spans="1:2" x14ac:dyDescent="0.2">
      <c r="A183" s="117"/>
      <c r="B183" s="227"/>
    </row>
    <row r="184" spans="1:2" x14ac:dyDescent="0.2">
      <c r="A184" s="119"/>
      <c r="B184" s="227"/>
    </row>
    <row r="185" spans="1:2" x14ac:dyDescent="0.2">
      <c r="A185" s="117"/>
      <c r="B185" s="227"/>
    </row>
    <row r="186" spans="1:2" x14ac:dyDescent="0.2">
      <c r="A186" s="119"/>
      <c r="B186" s="227"/>
    </row>
    <row r="187" spans="1:2" x14ac:dyDescent="0.2">
      <c r="A187" s="117"/>
      <c r="B187" s="227"/>
    </row>
    <row r="188" spans="1:2" x14ac:dyDescent="0.2">
      <c r="A188" s="119"/>
      <c r="B188" s="227"/>
    </row>
    <row r="189" spans="1:2" x14ac:dyDescent="0.2">
      <c r="A189" s="117"/>
      <c r="B189" s="227"/>
    </row>
    <row r="190" spans="1:2" x14ac:dyDescent="0.2">
      <c r="A190" s="119"/>
      <c r="B190" s="227"/>
    </row>
    <row r="191" spans="1:2" x14ac:dyDescent="0.2">
      <c r="A191" s="117"/>
      <c r="B191" s="227"/>
    </row>
    <row r="192" spans="1:2" x14ac:dyDescent="0.2">
      <c r="A192" s="119"/>
      <c r="B192" s="227"/>
    </row>
    <row r="193" spans="1:2" x14ac:dyDescent="0.2">
      <c r="A193" s="117"/>
      <c r="B193" s="227"/>
    </row>
    <row r="194" spans="1:2" x14ac:dyDescent="0.2">
      <c r="A194" s="119"/>
      <c r="B194" s="227"/>
    </row>
    <row r="195" spans="1:2" x14ac:dyDescent="0.2">
      <c r="A195" s="117"/>
      <c r="B195" s="227"/>
    </row>
    <row r="196" spans="1:2" x14ac:dyDescent="0.2">
      <c r="A196" s="119"/>
      <c r="B196" s="227"/>
    </row>
    <row r="197" spans="1:2" x14ac:dyDescent="0.2">
      <c r="A197" s="117"/>
      <c r="B197" s="227"/>
    </row>
    <row r="198" spans="1:2" x14ac:dyDescent="0.2">
      <c r="A198" s="119"/>
      <c r="B198" s="227"/>
    </row>
    <row r="199" spans="1:2" x14ac:dyDescent="0.2">
      <c r="A199" s="117"/>
      <c r="B199" s="227"/>
    </row>
    <row r="200" spans="1:2" x14ac:dyDescent="0.2">
      <c r="A200" s="119"/>
      <c r="B200" s="227"/>
    </row>
    <row r="201" spans="1:2" x14ac:dyDescent="0.2">
      <c r="A201" s="117"/>
      <c r="B201" s="227"/>
    </row>
    <row r="202" spans="1:2" x14ac:dyDescent="0.2">
      <c r="A202" s="117"/>
      <c r="B202" s="227"/>
    </row>
    <row r="203" spans="1:2" x14ac:dyDescent="0.2">
      <c r="A203" s="117"/>
      <c r="B203" s="227"/>
    </row>
    <row r="204" spans="1:2" x14ac:dyDescent="0.2">
      <c r="A204" s="117"/>
      <c r="B204" s="227"/>
    </row>
    <row r="205" spans="1:2" x14ac:dyDescent="0.2">
      <c r="A205" s="117"/>
      <c r="B205" s="227"/>
    </row>
    <row r="206" spans="1:2" x14ac:dyDescent="0.2">
      <c r="A206" s="119"/>
      <c r="B206" s="227"/>
    </row>
    <row r="207" spans="1:2" x14ac:dyDescent="0.2">
      <c r="A207" s="117"/>
      <c r="B207" s="227"/>
    </row>
    <row r="208" spans="1:2" x14ac:dyDescent="0.2">
      <c r="A208" s="119"/>
      <c r="B208" s="227"/>
    </row>
    <row r="209" spans="1:2" x14ac:dyDescent="0.2">
      <c r="A209" s="117"/>
      <c r="B209" s="227"/>
    </row>
    <row r="210" spans="1:2" x14ac:dyDescent="0.2">
      <c r="A210" s="119"/>
      <c r="B210" s="227"/>
    </row>
    <row r="211" spans="1:2" x14ac:dyDescent="0.2">
      <c r="A211" s="117"/>
      <c r="B211" s="227"/>
    </row>
    <row r="212" spans="1:2" x14ac:dyDescent="0.2">
      <c r="A212" s="119"/>
      <c r="B212" s="227"/>
    </row>
    <row r="213" spans="1:2" x14ac:dyDescent="0.2">
      <c r="A213" s="117"/>
      <c r="B213" s="227"/>
    </row>
    <row r="214" spans="1:2" x14ac:dyDescent="0.2">
      <c r="A214" s="119"/>
      <c r="B214" s="227"/>
    </row>
    <row r="215" spans="1:2" x14ac:dyDescent="0.2">
      <c r="A215" s="117"/>
      <c r="B215" s="227"/>
    </row>
    <row r="216" spans="1:2" x14ac:dyDescent="0.2">
      <c r="A216" s="117"/>
      <c r="B216" s="227"/>
    </row>
    <row r="217" spans="1:2" x14ac:dyDescent="0.2">
      <c r="A217" s="117"/>
      <c r="B217" s="227"/>
    </row>
    <row r="218" spans="1:2" x14ac:dyDescent="0.2">
      <c r="A218" s="117"/>
      <c r="B218" s="227"/>
    </row>
    <row r="219" spans="1:2" x14ac:dyDescent="0.2">
      <c r="A219" s="117"/>
      <c r="B219" s="227"/>
    </row>
    <row r="220" spans="1:2" x14ac:dyDescent="0.2">
      <c r="A220" s="119"/>
      <c r="B220" s="227"/>
    </row>
    <row r="221" spans="1:2" x14ac:dyDescent="0.2">
      <c r="A221" s="117"/>
    </row>
    <row r="222" spans="1:2" x14ac:dyDescent="0.2">
      <c r="A222" s="117"/>
    </row>
    <row r="223" spans="1:2" x14ac:dyDescent="0.2">
      <c r="A223" s="119"/>
    </row>
    <row r="224" spans="1:2" x14ac:dyDescent="0.2">
      <c r="A224" s="117"/>
    </row>
    <row r="225" spans="1:1" x14ac:dyDescent="0.2">
      <c r="A225" s="117"/>
    </row>
    <row r="226" spans="1:1" x14ac:dyDescent="0.2">
      <c r="A226" s="117"/>
    </row>
    <row r="227" spans="1:1" x14ac:dyDescent="0.2">
      <c r="A227" s="119"/>
    </row>
    <row r="228" spans="1:1" x14ac:dyDescent="0.2">
      <c r="A228" s="117"/>
    </row>
    <row r="229" spans="1:1" x14ac:dyDescent="0.2">
      <c r="A229" s="119"/>
    </row>
    <row r="230" spans="1:1" x14ac:dyDescent="0.2">
      <c r="A230" s="117"/>
    </row>
    <row r="231" spans="1:1" x14ac:dyDescent="0.2">
      <c r="A231" s="117"/>
    </row>
    <row r="232" spans="1:1" x14ac:dyDescent="0.2">
      <c r="A232" s="117"/>
    </row>
    <row r="233" spans="1:1" x14ac:dyDescent="0.2">
      <c r="A233" s="117"/>
    </row>
    <row r="234" spans="1:1" x14ac:dyDescent="0.2">
      <c r="A234" s="117"/>
    </row>
    <row r="235" spans="1:1" x14ac:dyDescent="0.2">
      <c r="A235" s="117"/>
    </row>
    <row r="236" spans="1:1" x14ac:dyDescent="0.2">
      <c r="A236" s="117"/>
    </row>
    <row r="237" spans="1:1" x14ac:dyDescent="0.2">
      <c r="A237" s="119"/>
    </row>
    <row r="238" spans="1:1" x14ac:dyDescent="0.2">
      <c r="A238" s="117"/>
    </row>
    <row r="239" spans="1:1" x14ac:dyDescent="0.2">
      <c r="A239" s="119"/>
    </row>
    <row r="240" spans="1:1" x14ac:dyDescent="0.2">
      <c r="A240" s="117"/>
    </row>
    <row r="241" spans="1:1" x14ac:dyDescent="0.2">
      <c r="A241" s="119"/>
    </row>
    <row r="242" spans="1:1" x14ac:dyDescent="0.2">
      <c r="A242" s="117"/>
    </row>
    <row r="243" spans="1:1" x14ac:dyDescent="0.2">
      <c r="A243" s="119"/>
    </row>
    <row r="244" spans="1:1" x14ac:dyDescent="0.2">
      <c r="A244" s="117"/>
    </row>
    <row r="245" spans="1:1" x14ac:dyDescent="0.2">
      <c r="A245" s="119"/>
    </row>
    <row r="246" spans="1:1" x14ac:dyDescent="0.2">
      <c r="A246" s="117"/>
    </row>
    <row r="247" spans="1:1" x14ac:dyDescent="0.2">
      <c r="A247" s="117"/>
    </row>
    <row r="248" spans="1:1" x14ac:dyDescent="0.2">
      <c r="A248" s="117"/>
    </row>
    <row r="249" spans="1:1" x14ac:dyDescent="0.2">
      <c r="A249" s="117"/>
    </row>
    <row r="250" spans="1:1" x14ac:dyDescent="0.2">
      <c r="A250" s="119"/>
    </row>
    <row r="251" spans="1:1" x14ac:dyDescent="0.2">
      <c r="A251" s="117"/>
    </row>
    <row r="252" spans="1:1" x14ac:dyDescent="0.2">
      <c r="A252" s="117"/>
    </row>
    <row r="253" spans="1:1" x14ac:dyDescent="0.2">
      <c r="A253" s="117"/>
    </row>
    <row r="254" spans="1:1" x14ac:dyDescent="0.2">
      <c r="A254" s="117"/>
    </row>
    <row r="255" spans="1:1" x14ac:dyDescent="0.2">
      <c r="A255" s="117"/>
    </row>
    <row r="256" spans="1:1" x14ac:dyDescent="0.2">
      <c r="A256" s="119"/>
    </row>
    <row r="257" spans="1:1" x14ac:dyDescent="0.2">
      <c r="A257" s="117"/>
    </row>
    <row r="258" spans="1:1" x14ac:dyDescent="0.2">
      <c r="A258" s="119"/>
    </row>
    <row r="259" spans="1:1" x14ac:dyDescent="0.2">
      <c r="A259" s="119"/>
    </row>
    <row r="260" spans="1:1" x14ac:dyDescent="0.2">
      <c r="A260" s="117"/>
    </row>
    <row r="261" spans="1:1" x14ac:dyDescent="0.2">
      <c r="A261" s="117"/>
    </row>
    <row r="262" spans="1:1" x14ac:dyDescent="0.2">
      <c r="A262" s="117"/>
    </row>
    <row r="263" spans="1:1" x14ac:dyDescent="0.2">
      <c r="A263" s="117"/>
    </row>
    <row r="264" spans="1:1" x14ac:dyDescent="0.2">
      <c r="A264" s="119"/>
    </row>
    <row r="265" spans="1:1" x14ac:dyDescent="0.2">
      <c r="A265" s="117"/>
    </row>
    <row r="266" spans="1:1" x14ac:dyDescent="0.2">
      <c r="A266" s="117"/>
    </row>
    <row r="267" spans="1:1" x14ac:dyDescent="0.2">
      <c r="A267" s="117"/>
    </row>
  </sheetData>
  <sortState ref="B6:E82">
    <sortCondition ref="C6:C82"/>
    <sortCondition ref="B6:B82"/>
  </sortState>
  <mergeCells count="2">
    <mergeCell ref="B2:E2"/>
    <mergeCell ref="B3:E3"/>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0" tint="-0.499984740745262"/>
  </sheetPr>
  <dimension ref="B1:O80"/>
  <sheetViews>
    <sheetView showGridLines="0" topLeftCell="B1" workbookViewId="0">
      <pane ySplit="4" topLeftCell="A65" activePane="bottomLeft" state="frozen"/>
      <selection pane="bottomLeft" activeCell="J69" sqref="J69"/>
    </sheetView>
  </sheetViews>
  <sheetFormatPr defaultColWidth="9.140625" defaultRowHeight="15" x14ac:dyDescent="0.25"/>
  <cols>
    <col min="1" max="1" width="4" style="133" customWidth="1"/>
    <col min="2" max="2" width="48" style="133" customWidth="1"/>
    <col min="3" max="3" width="18.42578125" style="133" bestFit="1" customWidth="1"/>
    <col min="4" max="4" width="17" style="134" bestFit="1" customWidth="1"/>
    <col min="5" max="5" width="11" style="133" bestFit="1" customWidth="1"/>
    <col min="6" max="6" width="20.85546875" style="156" bestFit="1" customWidth="1"/>
    <col min="7" max="8" width="9.140625" style="156"/>
    <col min="9" max="9" width="11.85546875" style="156" bestFit="1" customWidth="1"/>
    <col min="10" max="10" width="36.42578125" style="156" customWidth="1"/>
    <col min="11" max="11" width="8.7109375" style="156" bestFit="1" customWidth="1"/>
    <col min="12" max="12" width="10.140625" style="156" bestFit="1" customWidth="1"/>
    <col min="13" max="13" width="60.28515625" style="133" bestFit="1" customWidth="1"/>
    <col min="14" max="16384" width="9.140625" style="133"/>
  </cols>
  <sheetData>
    <row r="1" spans="2:13" s="91" customFormat="1" ht="6" customHeight="1" x14ac:dyDescent="0.25">
      <c r="D1" s="120"/>
      <c r="F1" s="138"/>
      <c r="G1" s="92"/>
      <c r="H1" s="92"/>
      <c r="I1" s="92"/>
      <c r="J1" s="92"/>
      <c r="K1" s="92"/>
      <c r="L1" s="92"/>
    </row>
    <row r="2" spans="2:13" s="91" customFormat="1" ht="34.5" customHeight="1" x14ac:dyDescent="0.25">
      <c r="B2" s="256" t="str">
        <f>Contents!B12</f>
        <v>Corr_ElemFlows_Minerals_to_EPA</v>
      </c>
      <c r="C2" s="256"/>
      <c r="D2" s="256"/>
      <c r="F2" s="139"/>
      <c r="G2" s="92"/>
      <c r="H2" s="92"/>
      <c r="I2" s="92"/>
      <c r="J2" s="92"/>
      <c r="K2" s="92"/>
      <c r="L2" s="92"/>
    </row>
    <row r="3" spans="2:13" s="91" customFormat="1" ht="42.75" customHeight="1" x14ac:dyDescent="0.25">
      <c r="B3" s="274" t="str">
        <f>Contents!C12</f>
        <v>This table relates the mineral commodities included in the "Mineral Use Compiled" worksheet to the elementary flows of the USEEIO Model.</v>
      </c>
      <c r="C3" s="274"/>
      <c r="D3" s="274"/>
      <c r="F3" s="139"/>
      <c r="G3" s="92"/>
      <c r="H3" s="92"/>
      <c r="I3" s="92"/>
      <c r="J3" s="92"/>
      <c r="K3" s="92"/>
      <c r="L3" s="92"/>
    </row>
    <row r="4" spans="2:13" s="131" customFormat="1" ht="30" x14ac:dyDescent="0.25">
      <c r="B4" s="127" t="s">
        <v>1067</v>
      </c>
      <c r="C4" s="127" t="s">
        <v>1183</v>
      </c>
      <c r="D4" s="128" t="s">
        <v>1184</v>
      </c>
      <c r="E4" s="129" t="s">
        <v>1182</v>
      </c>
      <c r="F4" s="140" t="s">
        <v>523</v>
      </c>
      <c r="G4" s="140" t="s">
        <v>513</v>
      </c>
      <c r="H4" s="140" t="s">
        <v>1</v>
      </c>
      <c r="I4" s="140" t="s">
        <v>44</v>
      </c>
      <c r="J4" s="141" t="s">
        <v>525</v>
      </c>
      <c r="K4" s="142" t="s">
        <v>1203</v>
      </c>
      <c r="L4" s="140" t="s">
        <v>1204</v>
      </c>
      <c r="M4" s="129" t="s">
        <v>1189</v>
      </c>
    </row>
    <row r="5" spans="2:13" s="132" customFormat="1" x14ac:dyDescent="0.25">
      <c r="B5" s="121" t="s">
        <v>1079</v>
      </c>
      <c r="C5" s="122" t="s">
        <v>1080</v>
      </c>
      <c r="D5" s="130">
        <v>1000000</v>
      </c>
      <c r="E5" s="125" t="s">
        <v>1153</v>
      </c>
      <c r="F5" s="143" t="s">
        <v>1224</v>
      </c>
      <c r="G5" s="86">
        <v>7440508</v>
      </c>
      <c r="H5" s="144" t="s">
        <v>514</v>
      </c>
      <c r="I5" s="144" t="s">
        <v>1021</v>
      </c>
      <c r="J5" s="145" t="s">
        <v>1225</v>
      </c>
      <c r="K5" s="146" t="s">
        <v>25</v>
      </c>
      <c r="L5" s="86" t="s">
        <v>2</v>
      </c>
      <c r="M5" s="125"/>
    </row>
    <row r="6" spans="2:13" s="132" customFormat="1" x14ac:dyDescent="0.25">
      <c r="B6" s="121" t="s">
        <v>1089</v>
      </c>
      <c r="C6" s="122" t="s">
        <v>1090</v>
      </c>
      <c r="D6" s="130">
        <v>1000000</v>
      </c>
      <c r="E6" s="125" t="s">
        <v>1159</v>
      </c>
      <c r="F6" s="143" t="s">
        <v>1245</v>
      </c>
      <c r="G6" s="86">
        <v>7439921</v>
      </c>
      <c r="H6" s="144" t="s">
        <v>514</v>
      </c>
      <c r="I6" s="144" t="s">
        <v>1021</v>
      </c>
      <c r="J6" s="145" t="s">
        <v>1246</v>
      </c>
      <c r="K6" s="146" t="s">
        <v>25</v>
      </c>
      <c r="L6" s="86" t="s">
        <v>2</v>
      </c>
      <c r="M6" s="125"/>
    </row>
    <row r="7" spans="2:13" s="132" customFormat="1" x14ac:dyDescent="0.25">
      <c r="B7" s="121" t="s">
        <v>1097</v>
      </c>
      <c r="C7" s="122" t="s">
        <v>1098</v>
      </c>
      <c r="D7" s="130">
        <v>1000</v>
      </c>
      <c r="E7" s="125" t="s">
        <v>1162</v>
      </c>
      <c r="F7" s="143" t="s">
        <v>1258</v>
      </c>
      <c r="G7" s="86">
        <v>7440020</v>
      </c>
      <c r="H7" s="144" t="s">
        <v>514</v>
      </c>
      <c r="I7" s="144" t="s">
        <v>1021</v>
      </c>
      <c r="J7" s="145" t="s">
        <v>1259</v>
      </c>
      <c r="K7" s="146" t="s">
        <v>25</v>
      </c>
      <c r="L7" s="86" t="s">
        <v>2</v>
      </c>
      <c r="M7" s="125"/>
    </row>
    <row r="8" spans="2:13" s="132" customFormat="1" x14ac:dyDescent="0.25">
      <c r="B8" s="121" t="s">
        <v>1122</v>
      </c>
      <c r="C8" s="122" t="s">
        <v>1123</v>
      </c>
      <c r="D8" s="130">
        <v>1000000</v>
      </c>
      <c r="E8" s="125" t="s">
        <v>1166</v>
      </c>
      <c r="F8" s="143" t="s">
        <v>1301</v>
      </c>
      <c r="G8" s="86">
        <v>7440666</v>
      </c>
      <c r="H8" s="144" t="s">
        <v>514</v>
      </c>
      <c r="I8" s="144" t="s">
        <v>1021</v>
      </c>
      <c r="J8" s="145" t="s">
        <v>1302</v>
      </c>
      <c r="K8" s="146" t="s">
        <v>25</v>
      </c>
      <c r="L8" s="86" t="s">
        <v>2</v>
      </c>
      <c r="M8" s="125"/>
    </row>
    <row r="9" spans="2:13" s="132" customFormat="1" x14ac:dyDescent="0.25">
      <c r="B9" s="121" t="s">
        <v>1091</v>
      </c>
      <c r="C9" s="123" t="s">
        <v>1069</v>
      </c>
      <c r="D9" s="130">
        <v>1000000</v>
      </c>
      <c r="E9" s="125" t="s">
        <v>2</v>
      </c>
      <c r="F9" s="145" t="s">
        <v>1247</v>
      </c>
      <c r="G9" s="86">
        <v>1317653</v>
      </c>
      <c r="H9" s="168" t="s">
        <v>514</v>
      </c>
      <c r="I9" s="168" t="s">
        <v>1021</v>
      </c>
      <c r="J9" s="145" t="s">
        <v>1248</v>
      </c>
      <c r="K9" s="146" t="s">
        <v>25</v>
      </c>
      <c r="L9" s="86" t="s">
        <v>2</v>
      </c>
      <c r="M9" s="125"/>
    </row>
    <row r="10" spans="2:13" s="132" customFormat="1" x14ac:dyDescent="0.25">
      <c r="B10" s="121" t="s">
        <v>1111</v>
      </c>
      <c r="C10" s="123" t="s">
        <v>1086</v>
      </c>
      <c r="D10" s="130">
        <v>1000000000</v>
      </c>
      <c r="E10" s="125" t="s">
        <v>2</v>
      </c>
      <c r="F10" s="147" t="s">
        <v>1305</v>
      </c>
      <c r="G10" s="158" t="s">
        <v>1055</v>
      </c>
      <c r="H10" s="144" t="s">
        <v>514</v>
      </c>
      <c r="I10" s="144" t="s">
        <v>1021</v>
      </c>
      <c r="J10" s="158" t="s">
        <v>1369</v>
      </c>
      <c r="K10" s="146" t="s">
        <v>25</v>
      </c>
      <c r="L10" s="86" t="s">
        <v>2</v>
      </c>
      <c r="M10" s="125"/>
    </row>
    <row r="11" spans="2:13" s="132" customFormat="1" x14ac:dyDescent="0.25">
      <c r="B11" s="121" t="s">
        <v>1112</v>
      </c>
      <c r="C11" s="122" t="s">
        <v>1069</v>
      </c>
      <c r="D11" s="130">
        <v>1000000</v>
      </c>
      <c r="E11" s="125" t="s">
        <v>2</v>
      </c>
      <c r="F11" s="147" t="s">
        <v>1305</v>
      </c>
      <c r="G11" s="158" t="s">
        <v>1055</v>
      </c>
      <c r="H11" s="144" t="s">
        <v>514</v>
      </c>
      <c r="I11" s="144" t="s">
        <v>1021</v>
      </c>
      <c r="J11" s="158" t="s">
        <v>1369</v>
      </c>
      <c r="K11" s="146" t="s">
        <v>25</v>
      </c>
      <c r="L11" s="86" t="s">
        <v>2</v>
      </c>
      <c r="M11" s="125"/>
    </row>
    <row r="12" spans="2:13" s="132" customFormat="1" x14ac:dyDescent="0.25">
      <c r="B12" s="121" t="s">
        <v>1115</v>
      </c>
      <c r="C12" s="123" t="s">
        <v>1086</v>
      </c>
      <c r="D12" s="130">
        <v>1000000000</v>
      </c>
      <c r="E12" s="125" t="s">
        <v>2</v>
      </c>
      <c r="F12" s="143" t="s">
        <v>1306</v>
      </c>
      <c r="G12" s="159" t="s">
        <v>1055</v>
      </c>
      <c r="H12" s="144" t="s">
        <v>514</v>
      </c>
      <c r="I12" s="144" t="s">
        <v>1021</v>
      </c>
      <c r="J12" s="145" t="s">
        <v>1287</v>
      </c>
      <c r="K12" s="146" t="s">
        <v>25</v>
      </c>
      <c r="L12" s="86" t="s">
        <v>2</v>
      </c>
      <c r="M12" s="125" t="s">
        <v>1307</v>
      </c>
    </row>
    <row r="13" spans="2:13" s="132" customFormat="1" x14ac:dyDescent="0.25">
      <c r="B13" s="121" t="s">
        <v>1116</v>
      </c>
      <c r="C13" s="123" t="s">
        <v>1069</v>
      </c>
      <c r="D13" s="130">
        <v>1000000</v>
      </c>
      <c r="E13" s="125" t="s">
        <v>2</v>
      </c>
      <c r="F13" s="143" t="s">
        <v>1306</v>
      </c>
      <c r="G13" s="159" t="s">
        <v>1055</v>
      </c>
      <c r="H13" s="144" t="s">
        <v>514</v>
      </c>
      <c r="I13" s="144" t="s">
        <v>1021</v>
      </c>
      <c r="J13" s="145" t="s">
        <v>1287</v>
      </c>
      <c r="K13" s="146" t="s">
        <v>25</v>
      </c>
      <c r="L13" s="86" t="s">
        <v>2</v>
      </c>
      <c r="M13" s="125" t="s">
        <v>1307</v>
      </c>
    </row>
    <row r="14" spans="2:13" s="132" customFormat="1" x14ac:dyDescent="0.25">
      <c r="B14" s="124" t="s">
        <v>1190</v>
      </c>
      <c r="C14" s="123" t="s">
        <v>1124</v>
      </c>
      <c r="D14" s="130">
        <v>1000000</v>
      </c>
      <c r="E14" s="125" t="s">
        <v>2</v>
      </c>
      <c r="F14" s="143" t="s">
        <v>1190</v>
      </c>
      <c r="G14" s="86">
        <v>1344281</v>
      </c>
      <c r="H14" s="144" t="s">
        <v>514</v>
      </c>
      <c r="I14" s="144" t="s">
        <v>1021</v>
      </c>
      <c r="J14" s="145" t="s">
        <v>1207</v>
      </c>
      <c r="K14" s="146" t="s">
        <v>25</v>
      </c>
      <c r="L14" s="86" t="s">
        <v>2</v>
      </c>
      <c r="M14" s="125"/>
    </row>
    <row r="15" spans="2:13" s="132" customFormat="1" x14ac:dyDescent="0.25">
      <c r="B15" s="124" t="s">
        <v>1070</v>
      </c>
      <c r="C15" s="123" t="s">
        <v>1071</v>
      </c>
      <c r="D15" s="130">
        <v>1000</v>
      </c>
      <c r="E15" s="125" t="s">
        <v>1150</v>
      </c>
      <c r="F15" s="143" t="s">
        <v>1208</v>
      </c>
      <c r="G15" s="86">
        <v>7440417</v>
      </c>
      <c r="H15" s="144" t="s">
        <v>514</v>
      </c>
      <c r="I15" s="144" t="s">
        <v>1021</v>
      </c>
      <c r="J15" s="145" t="s">
        <v>1209</v>
      </c>
      <c r="K15" s="146" t="s">
        <v>25</v>
      </c>
      <c r="L15" s="86" t="s">
        <v>2</v>
      </c>
      <c r="M15" s="125"/>
    </row>
    <row r="16" spans="2:13" s="132" customFormat="1" x14ac:dyDescent="0.25">
      <c r="B16" s="121" t="s">
        <v>1127</v>
      </c>
      <c r="C16" s="123" t="s">
        <v>1128</v>
      </c>
      <c r="D16" s="130">
        <v>1000000</v>
      </c>
      <c r="E16" s="125" t="s">
        <v>1151</v>
      </c>
      <c r="F16" s="143" t="s">
        <v>1214</v>
      </c>
      <c r="G16" s="86">
        <v>7440473</v>
      </c>
      <c r="H16" s="144" t="s">
        <v>514</v>
      </c>
      <c r="I16" s="144" t="s">
        <v>1021</v>
      </c>
      <c r="J16" s="145" t="s">
        <v>1215</v>
      </c>
      <c r="K16" s="146" t="s">
        <v>25</v>
      </c>
      <c r="L16" s="86" t="s">
        <v>2</v>
      </c>
      <c r="M16" s="125"/>
    </row>
    <row r="17" spans="2:15" s="132" customFormat="1" x14ac:dyDescent="0.25">
      <c r="B17" s="121" t="s">
        <v>1167</v>
      </c>
      <c r="C17" s="123" t="s">
        <v>1078</v>
      </c>
      <c r="D17" s="130">
        <v>1000</v>
      </c>
      <c r="E17" s="125" t="s">
        <v>1152</v>
      </c>
      <c r="F17" s="143" t="s">
        <v>1220</v>
      </c>
      <c r="G17" s="86">
        <v>7440484</v>
      </c>
      <c r="H17" s="144" t="s">
        <v>514</v>
      </c>
      <c r="I17" s="144" t="s">
        <v>1021</v>
      </c>
      <c r="J17" s="145" t="s">
        <v>1221</v>
      </c>
      <c r="K17" s="146" t="s">
        <v>25</v>
      </c>
      <c r="L17" s="86" t="s">
        <v>2</v>
      </c>
      <c r="M17" s="125"/>
    </row>
    <row r="18" spans="2:15" s="132" customFormat="1" x14ac:dyDescent="0.25">
      <c r="B18" s="121" t="s">
        <v>1083</v>
      </c>
      <c r="C18" s="123" t="s">
        <v>1084</v>
      </c>
      <c r="D18" s="130">
        <v>1000</v>
      </c>
      <c r="E18" s="125" t="s">
        <v>1158</v>
      </c>
      <c r="F18" s="143" t="s">
        <v>1233</v>
      </c>
      <c r="G18" s="86">
        <v>7440575</v>
      </c>
      <c r="H18" s="144" t="s">
        <v>514</v>
      </c>
      <c r="I18" s="144" t="s">
        <v>1021</v>
      </c>
      <c r="J18" s="145" t="s">
        <v>1234</v>
      </c>
      <c r="K18" s="146" t="s">
        <v>25</v>
      </c>
      <c r="L18" s="86" t="s">
        <v>2</v>
      </c>
      <c r="M18" s="125"/>
    </row>
    <row r="19" spans="2:15" s="94" customFormat="1" x14ac:dyDescent="0.25">
      <c r="B19" s="135" t="s">
        <v>1311</v>
      </c>
      <c r="C19" s="136" t="s">
        <v>1086</v>
      </c>
      <c r="D19" s="137">
        <f>1000000000*(3500/11500)</f>
        <v>304347826.08695656</v>
      </c>
      <c r="E19" s="135" t="s">
        <v>1201</v>
      </c>
      <c r="F19" s="143" t="s">
        <v>1241</v>
      </c>
      <c r="G19" s="86">
        <v>7439896</v>
      </c>
      <c r="H19" s="144" t="s">
        <v>514</v>
      </c>
      <c r="I19" s="144" t="s">
        <v>1021</v>
      </c>
      <c r="J19" s="145" t="s">
        <v>1242</v>
      </c>
      <c r="K19" s="146" t="s">
        <v>25</v>
      </c>
      <c r="L19" s="86" t="s">
        <v>2</v>
      </c>
      <c r="M19" s="85"/>
      <c r="N19"/>
      <c r="O19"/>
    </row>
    <row r="20" spans="2:15" s="94" customFormat="1" x14ac:dyDescent="0.25">
      <c r="B20" s="135" t="s">
        <v>1312</v>
      </c>
      <c r="C20" s="136" t="s">
        <v>1086</v>
      </c>
      <c r="D20" s="137">
        <f>1000000000*(0.56*2300/6300+0.35*12000/23000+0.03*2200/3500+0.02*9500/18000+0.04*9500/18000)</f>
        <v>437576949.62042791</v>
      </c>
      <c r="E20" s="135" t="s">
        <v>1201</v>
      </c>
      <c r="F20" s="143" t="s">
        <v>1241</v>
      </c>
      <c r="G20" s="86">
        <v>7439896</v>
      </c>
      <c r="H20" s="144" t="s">
        <v>514</v>
      </c>
      <c r="I20" s="144" t="s">
        <v>1021</v>
      </c>
      <c r="J20" s="145" t="s">
        <v>1242</v>
      </c>
      <c r="K20" s="146" t="s">
        <v>25</v>
      </c>
      <c r="L20" s="86" t="s">
        <v>2</v>
      </c>
      <c r="M20" s="85"/>
      <c r="N20"/>
      <c r="O20"/>
    </row>
    <row r="21" spans="2:15" s="132" customFormat="1" x14ac:dyDescent="0.25">
      <c r="B21" s="121" t="s">
        <v>1092</v>
      </c>
      <c r="C21" s="123" t="s">
        <v>1093</v>
      </c>
      <c r="D21" s="130">
        <v>1000000</v>
      </c>
      <c r="E21" s="125" t="s">
        <v>1160</v>
      </c>
      <c r="F21" s="143" t="s">
        <v>1250</v>
      </c>
      <c r="G21" s="86">
        <v>7439954</v>
      </c>
      <c r="H21" s="144" t="s">
        <v>514</v>
      </c>
      <c r="I21" s="144" t="s">
        <v>1021</v>
      </c>
      <c r="J21" s="145" t="s">
        <v>1251</v>
      </c>
      <c r="K21" s="146" t="s">
        <v>25</v>
      </c>
      <c r="L21" s="86" t="s">
        <v>2</v>
      </c>
      <c r="M21" s="125"/>
    </row>
    <row r="22" spans="2:15" x14ac:dyDescent="0.25">
      <c r="B22" s="126" t="s">
        <v>1313</v>
      </c>
      <c r="C22" s="126" t="s">
        <v>1069</v>
      </c>
      <c r="D22" s="170">
        <f>1000000*(0.67*0.21+0.14*0.11+0.12*0.34+0.02*0.24+0.05*0.24)</f>
        <v>213700</v>
      </c>
      <c r="E22" s="126" t="s">
        <v>1200</v>
      </c>
      <c r="F22" s="143" t="s">
        <v>1252</v>
      </c>
      <c r="G22" s="86">
        <v>7439965</v>
      </c>
      <c r="H22" s="144" t="s">
        <v>514</v>
      </c>
      <c r="I22" s="144" t="s">
        <v>1021</v>
      </c>
      <c r="J22" s="145" t="s">
        <v>1253</v>
      </c>
      <c r="K22" s="146" t="s">
        <v>25</v>
      </c>
      <c r="L22" s="86" t="s">
        <v>2</v>
      </c>
      <c r="M22" s="126"/>
    </row>
    <row r="23" spans="2:15" x14ac:dyDescent="0.25">
      <c r="B23" s="126" t="s">
        <v>1095</v>
      </c>
      <c r="C23" s="126" t="s">
        <v>1096</v>
      </c>
      <c r="D23" s="107">
        <v>1000</v>
      </c>
      <c r="E23" s="126" t="s">
        <v>1161</v>
      </c>
      <c r="F23" s="143" t="s">
        <v>1254</v>
      </c>
      <c r="G23" s="86">
        <v>7439987</v>
      </c>
      <c r="H23" s="144" t="s">
        <v>514</v>
      </c>
      <c r="I23" s="144" t="s">
        <v>1021</v>
      </c>
      <c r="J23" s="145" t="s">
        <v>1255</v>
      </c>
      <c r="K23" s="146" t="s">
        <v>25</v>
      </c>
      <c r="L23" s="86" t="s">
        <v>2</v>
      </c>
      <c r="M23" s="126"/>
    </row>
    <row r="24" spans="2:15" x14ac:dyDescent="0.25">
      <c r="B24" s="126" t="s">
        <v>1138</v>
      </c>
      <c r="C24" s="126" t="s">
        <v>1139</v>
      </c>
      <c r="D24" s="107">
        <v>1000</v>
      </c>
      <c r="E24" s="126" t="s">
        <v>1174</v>
      </c>
      <c r="F24" s="147" t="s">
        <v>1326</v>
      </c>
      <c r="G24" s="147">
        <v>7440031</v>
      </c>
      <c r="H24" s="144" t="s">
        <v>514</v>
      </c>
      <c r="I24" s="144" t="s">
        <v>1021</v>
      </c>
      <c r="J24" s="158" t="s">
        <v>1366</v>
      </c>
      <c r="K24" s="146" t="s">
        <v>25</v>
      </c>
      <c r="L24" s="86" t="s">
        <v>2</v>
      </c>
      <c r="M24" s="126"/>
    </row>
    <row r="25" spans="2:15" x14ac:dyDescent="0.25">
      <c r="B25" s="126" t="s">
        <v>1142</v>
      </c>
      <c r="C25" s="126" t="s">
        <v>2</v>
      </c>
      <c r="D25" s="107">
        <v>1</v>
      </c>
      <c r="E25" s="126" t="s">
        <v>2</v>
      </c>
      <c r="F25" s="143" t="s">
        <v>1239</v>
      </c>
      <c r="G25" s="86">
        <v>7439885</v>
      </c>
      <c r="H25" s="144" t="s">
        <v>514</v>
      </c>
      <c r="I25" s="144" t="s">
        <v>1021</v>
      </c>
      <c r="J25" s="145" t="s">
        <v>1240</v>
      </c>
      <c r="K25" s="146" t="s">
        <v>25</v>
      </c>
      <c r="L25" s="86" t="s">
        <v>2</v>
      </c>
      <c r="M25" s="126"/>
    </row>
    <row r="26" spans="2:15" x14ac:dyDescent="0.25">
      <c r="B26" s="126" t="s">
        <v>1143</v>
      </c>
      <c r="C26" s="126" t="s">
        <v>2</v>
      </c>
      <c r="D26" s="107">
        <v>1</v>
      </c>
      <c r="E26" s="126" t="s">
        <v>2</v>
      </c>
      <c r="F26" s="143" t="s">
        <v>1260</v>
      </c>
      <c r="G26" s="86">
        <v>7440042</v>
      </c>
      <c r="H26" s="144" t="s">
        <v>514</v>
      </c>
      <c r="I26" s="144" t="s">
        <v>1021</v>
      </c>
      <c r="J26" s="145" t="s">
        <v>1261</v>
      </c>
      <c r="K26" s="146" t="s">
        <v>25</v>
      </c>
      <c r="L26" s="86" t="s">
        <v>2</v>
      </c>
      <c r="M26" s="126"/>
    </row>
    <row r="27" spans="2:15" x14ac:dyDescent="0.25">
      <c r="B27" s="126" t="s">
        <v>1103</v>
      </c>
      <c r="C27" s="126" t="s">
        <v>2</v>
      </c>
      <c r="D27" s="107">
        <v>1</v>
      </c>
      <c r="E27" s="126" t="s">
        <v>2</v>
      </c>
      <c r="F27" s="143" t="s">
        <v>1262</v>
      </c>
      <c r="G27" s="86">
        <v>7440053</v>
      </c>
      <c r="H27" s="144" t="s">
        <v>514</v>
      </c>
      <c r="I27" s="144" t="s">
        <v>1021</v>
      </c>
      <c r="J27" s="145" t="s">
        <v>1263</v>
      </c>
      <c r="K27" s="146" t="s">
        <v>25</v>
      </c>
      <c r="L27" s="86" t="s">
        <v>2</v>
      </c>
      <c r="M27" s="126"/>
    </row>
    <row r="28" spans="2:15" x14ac:dyDescent="0.25">
      <c r="B28" s="126" t="s">
        <v>1102</v>
      </c>
      <c r="C28" s="126" t="s">
        <v>2</v>
      </c>
      <c r="D28" s="107">
        <v>1</v>
      </c>
      <c r="E28" s="126" t="s">
        <v>2</v>
      </c>
      <c r="F28" s="143" t="s">
        <v>1270</v>
      </c>
      <c r="G28" s="86">
        <v>7440064</v>
      </c>
      <c r="H28" s="144" t="s">
        <v>514</v>
      </c>
      <c r="I28" s="144" t="s">
        <v>1021</v>
      </c>
      <c r="J28" s="145" t="s">
        <v>1271</v>
      </c>
      <c r="K28" s="146" t="s">
        <v>25</v>
      </c>
      <c r="L28" s="86" t="s">
        <v>2</v>
      </c>
      <c r="M28" s="126"/>
    </row>
    <row r="29" spans="2:15" x14ac:dyDescent="0.25">
      <c r="B29" s="126" t="s">
        <v>1140</v>
      </c>
      <c r="C29" s="126" t="s">
        <v>2</v>
      </c>
      <c r="D29" s="107">
        <v>1</v>
      </c>
      <c r="E29" s="126" t="s">
        <v>2</v>
      </c>
      <c r="F29" s="143" t="s">
        <v>1278</v>
      </c>
      <c r="G29" s="86">
        <v>7440166</v>
      </c>
      <c r="H29" s="144" t="s">
        <v>514</v>
      </c>
      <c r="I29" s="144" t="s">
        <v>1021</v>
      </c>
      <c r="J29" s="145" t="s">
        <v>1279</v>
      </c>
      <c r="K29" s="146" t="s">
        <v>25</v>
      </c>
      <c r="L29" s="86" t="s">
        <v>2</v>
      </c>
      <c r="M29" s="126"/>
    </row>
    <row r="30" spans="2:15" x14ac:dyDescent="0.25">
      <c r="B30" s="126" t="s">
        <v>1141</v>
      </c>
      <c r="C30" s="126" t="s">
        <v>2</v>
      </c>
      <c r="D30" s="107">
        <v>1</v>
      </c>
      <c r="E30" s="126" t="s">
        <v>2</v>
      </c>
      <c r="F30" s="143" t="s">
        <v>1280</v>
      </c>
      <c r="G30" s="86">
        <v>7440188</v>
      </c>
      <c r="H30" s="144" t="s">
        <v>514</v>
      </c>
      <c r="I30" s="144" t="s">
        <v>1021</v>
      </c>
      <c r="J30" s="145" t="s">
        <v>1281</v>
      </c>
      <c r="K30" s="146" t="s">
        <v>25</v>
      </c>
      <c r="L30" s="86" t="s">
        <v>2</v>
      </c>
      <c r="M30" s="126"/>
    </row>
    <row r="31" spans="2:15" x14ac:dyDescent="0.25">
      <c r="B31" s="126" t="s">
        <v>1107</v>
      </c>
      <c r="C31" s="126" t="s">
        <v>1191</v>
      </c>
      <c r="D31" s="107">
        <f>1000*140.116/(140.116+2*15.9994)</f>
        <v>814.08455286820185</v>
      </c>
      <c r="E31" s="126" t="s">
        <v>1330</v>
      </c>
      <c r="F31" s="143" t="s">
        <v>1212</v>
      </c>
      <c r="G31" s="86">
        <v>7440451</v>
      </c>
      <c r="H31" s="144" t="s">
        <v>514</v>
      </c>
      <c r="I31" s="144" t="s">
        <v>1021</v>
      </c>
      <c r="J31" s="145" t="s">
        <v>1213</v>
      </c>
      <c r="K31" s="146" t="s">
        <v>25</v>
      </c>
      <c r="L31" s="86" t="s">
        <v>2</v>
      </c>
      <c r="M31" s="126"/>
    </row>
    <row r="32" spans="2:15" x14ac:dyDescent="0.25">
      <c r="B32" s="126" t="s">
        <v>1108</v>
      </c>
      <c r="C32" s="126" t="s">
        <v>1109</v>
      </c>
      <c r="D32" s="107">
        <v>1</v>
      </c>
      <c r="E32" s="126" t="s">
        <v>2</v>
      </c>
      <c r="F32" s="143" t="s">
        <v>1276</v>
      </c>
      <c r="G32" s="86">
        <v>7440155</v>
      </c>
      <c r="H32" s="144" t="s">
        <v>514</v>
      </c>
      <c r="I32" s="144" t="s">
        <v>1021</v>
      </c>
      <c r="J32" s="145" t="s">
        <v>1277</v>
      </c>
      <c r="K32" s="146" t="s">
        <v>25</v>
      </c>
      <c r="L32" s="86" t="s">
        <v>2</v>
      </c>
      <c r="M32" s="126"/>
    </row>
    <row r="33" spans="2:13" x14ac:dyDescent="0.25">
      <c r="B33" s="126" t="s">
        <v>1113</v>
      </c>
      <c r="C33" s="126" t="s">
        <v>1114</v>
      </c>
      <c r="D33" s="107">
        <v>1000</v>
      </c>
      <c r="E33" s="126" t="s">
        <v>1163</v>
      </c>
      <c r="F33" s="143" t="s">
        <v>1282</v>
      </c>
      <c r="G33" s="86">
        <v>7440224</v>
      </c>
      <c r="H33" s="144" t="s">
        <v>514</v>
      </c>
      <c r="I33" s="144" t="s">
        <v>1021</v>
      </c>
      <c r="J33" s="145" t="s">
        <v>1283</v>
      </c>
      <c r="K33" s="146" t="s">
        <v>25</v>
      </c>
      <c r="L33" s="86" t="s">
        <v>2</v>
      </c>
      <c r="M33" s="126"/>
    </row>
    <row r="34" spans="2:13" x14ac:dyDescent="0.25">
      <c r="B34" s="126" t="s">
        <v>1198</v>
      </c>
      <c r="C34" s="126" t="s">
        <v>1144</v>
      </c>
      <c r="D34" s="107">
        <v>1000</v>
      </c>
      <c r="E34" s="126" t="s">
        <v>1175</v>
      </c>
      <c r="F34" s="143" t="s">
        <v>1288</v>
      </c>
      <c r="G34" s="86">
        <v>7440246</v>
      </c>
      <c r="H34" s="144" t="s">
        <v>514</v>
      </c>
      <c r="I34" s="144" t="s">
        <v>1021</v>
      </c>
      <c r="J34" s="145" t="s">
        <v>1289</v>
      </c>
      <c r="K34" s="146" t="s">
        <v>25</v>
      </c>
      <c r="L34" s="86" t="s">
        <v>2</v>
      </c>
      <c r="M34" s="126"/>
    </row>
    <row r="35" spans="2:13" x14ac:dyDescent="0.25">
      <c r="B35" s="126" t="s">
        <v>1199</v>
      </c>
      <c r="C35" s="126" t="s">
        <v>1144</v>
      </c>
      <c r="D35" s="107">
        <v>1000</v>
      </c>
      <c r="E35" s="126" t="s">
        <v>1175</v>
      </c>
      <c r="F35" s="143" t="s">
        <v>1288</v>
      </c>
      <c r="G35" s="86">
        <v>7440246</v>
      </c>
      <c r="H35" s="144" t="s">
        <v>514</v>
      </c>
      <c r="I35" s="144" t="s">
        <v>1021</v>
      </c>
      <c r="J35" s="145" t="s">
        <v>1289</v>
      </c>
      <c r="K35" s="146" t="s">
        <v>25</v>
      </c>
      <c r="L35" s="86" t="s">
        <v>2</v>
      </c>
      <c r="M35" s="126"/>
    </row>
    <row r="36" spans="2:13" x14ac:dyDescent="0.25">
      <c r="B36" s="126" t="s">
        <v>1145</v>
      </c>
      <c r="C36" s="126" t="s">
        <v>1146</v>
      </c>
      <c r="D36" s="107">
        <v>1000</v>
      </c>
      <c r="E36" s="126" t="s">
        <v>1176</v>
      </c>
      <c r="F36" s="143" t="s">
        <v>1308</v>
      </c>
      <c r="G36" s="86">
        <v>7440257</v>
      </c>
      <c r="H36" s="144" t="s">
        <v>514</v>
      </c>
      <c r="I36" s="144" t="s">
        <v>1021</v>
      </c>
      <c r="J36" s="145" t="s">
        <v>1292</v>
      </c>
      <c r="K36" s="146" t="s">
        <v>25</v>
      </c>
      <c r="L36" s="86" t="s">
        <v>2</v>
      </c>
      <c r="M36" s="125" t="s">
        <v>1310</v>
      </c>
    </row>
    <row r="37" spans="2:13" x14ac:dyDescent="0.25">
      <c r="B37" s="126" t="s">
        <v>1118</v>
      </c>
      <c r="C37" s="126" t="s">
        <v>1119</v>
      </c>
      <c r="D37" s="107">
        <f>1000000*47.867/(47.867+15.9994*2)</f>
        <v>599342.89771091007</v>
      </c>
      <c r="E37" s="126" t="s">
        <v>1314</v>
      </c>
      <c r="F37" s="148" t="s">
        <v>1293</v>
      </c>
      <c r="G37" s="149">
        <v>7440326</v>
      </c>
      <c r="H37" s="150" t="s">
        <v>514</v>
      </c>
      <c r="I37" s="150" t="s">
        <v>1021</v>
      </c>
      <c r="J37" s="151" t="s">
        <v>1294</v>
      </c>
      <c r="K37" s="152" t="s">
        <v>25</v>
      </c>
      <c r="L37" s="153" t="s">
        <v>2</v>
      </c>
      <c r="M37" s="126"/>
    </row>
    <row r="38" spans="2:13" x14ac:dyDescent="0.25">
      <c r="B38" s="126" t="s">
        <v>1147</v>
      </c>
      <c r="C38" s="126" t="s">
        <v>1120</v>
      </c>
      <c r="D38" s="107">
        <v>1000</v>
      </c>
      <c r="E38" s="126" t="s">
        <v>1165</v>
      </c>
      <c r="F38" s="148" t="s">
        <v>1295</v>
      </c>
      <c r="G38" s="149">
        <v>7440337</v>
      </c>
      <c r="H38" s="150" t="s">
        <v>514</v>
      </c>
      <c r="I38" s="150" t="s">
        <v>1021</v>
      </c>
      <c r="J38" s="151" t="s">
        <v>1296</v>
      </c>
      <c r="K38" s="152" t="s">
        <v>25</v>
      </c>
      <c r="L38" s="153" t="s">
        <v>2</v>
      </c>
      <c r="M38" s="126"/>
    </row>
    <row r="39" spans="2:13" x14ac:dyDescent="0.25">
      <c r="B39" s="126" t="s">
        <v>1177</v>
      </c>
      <c r="C39" s="126" t="s">
        <v>1087</v>
      </c>
      <c r="D39" s="107">
        <v>1000</v>
      </c>
      <c r="E39" s="126" t="s">
        <v>2</v>
      </c>
      <c r="F39" s="154" t="s">
        <v>1315</v>
      </c>
      <c r="G39" s="154">
        <v>7440586</v>
      </c>
      <c r="H39" s="150" t="s">
        <v>514</v>
      </c>
      <c r="I39" s="150" t="s">
        <v>1021</v>
      </c>
      <c r="J39" s="161" t="s">
        <v>1368</v>
      </c>
      <c r="K39" s="152" t="s">
        <v>25</v>
      </c>
      <c r="L39" s="153" t="s">
        <v>2</v>
      </c>
      <c r="M39" s="126"/>
    </row>
    <row r="40" spans="2:13" x14ac:dyDescent="0.25">
      <c r="B40" s="126" t="s">
        <v>1148</v>
      </c>
      <c r="C40" s="126" t="s">
        <v>1149</v>
      </c>
      <c r="D40" s="107">
        <f>1000*91.224/(91.224+15.9994*2)</f>
        <v>740.31753863733002</v>
      </c>
      <c r="E40" s="126" t="s">
        <v>1325</v>
      </c>
      <c r="F40" s="148" t="s">
        <v>1303</v>
      </c>
      <c r="G40" s="149">
        <v>7440677</v>
      </c>
      <c r="H40" s="150" t="s">
        <v>514</v>
      </c>
      <c r="I40" s="150" t="s">
        <v>1021</v>
      </c>
      <c r="J40" s="151" t="s">
        <v>1304</v>
      </c>
      <c r="K40" s="152" t="s">
        <v>25</v>
      </c>
      <c r="L40" s="153" t="s">
        <v>2</v>
      </c>
      <c r="M40" s="126"/>
    </row>
    <row r="41" spans="2:13" x14ac:dyDescent="0.25">
      <c r="B41" s="126" t="s">
        <v>1192</v>
      </c>
      <c r="C41" s="126" t="s">
        <v>1087</v>
      </c>
      <c r="D41" s="107">
        <v>1000</v>
      </c>
      <c r="E41" s="126" t="s">
        <v>2</v>
      </c>
      <c r="F41" s="154" t="s">
        <v>1309</v>
      </c>
      <c r="G41" s="155">
        <v>1332214</v>
      </c>
      <c r="H41" s="150" t="s">
        <v>514</v>
      </c>
      <c r="I41" s="150" t="s">
        <v>1021</v>
      </c>
      <c r="J41" s="161" t="s">
        <v>1367</v>
      </c>
      <c r="K41" s="152" t="s">
        <v>25</v>
      </c>
      <c r="L41" s="153" t="s">
        <v>2</v>
      </c>
      <c r="M41" s="126"/>
    </row>
    <row r="42" spans="2:13" x14ac:dyDescent="0.25">
      <c r="B42" s="126" t="s">
        <v>1068</v>
      </c>
      <c r="C42" s="126" t="s">
        <v>1069</v>
      </c>
      <c r="D42" s="107">
        <v>1000000</v>
      </c>
      <c r="E42" s="126" t="s">
        <v>2</v>
      </c>
      <c r="F42" s="148" t="s">
        <v>1205</v>
      </c>
      <c r="G42" s="149">
        <v>7727437</v>
      </c>
      <c r="H42" s="150" t="s">
        <v>514</v>
      </c>
      <c r="I42" s="150" t="s">
        <v>1021</v>
      </c>
      <c r="J42" s="151" t="s">
        <v>1206</v>
      </c>
      <c r="K42" s="152" t="s">
        <v>25</v>
      </c>
      <c r="L42" s="153" t="s">
        <v>2</v>
      </c>
      <c r="M42" s="126"/>
    </row>
    <row r="43" spans="2:13" x14ac:dyDescent="0.25">
      <c r="B43" s="126" t="s">
        <v>1202</v>
      </c>
      <c r="C43" s="126" t="s">
        <v>1069</v>
      </c>
      <c r="D43" s="107">
        <v>1000000</v>
      </c>
      <c r="E43" s="126" t="s">
        <v>2</v>
      </c>
      <c r="F43" s="148" t="s">
        <v>1202</v>
      </c>
      <c r="G43" s="149">
        <v>7440428</v>
      </c>
      <c r="H43" s="150" t="s">
        <v>514</v>
      </c>
      <c r="I43" s="150" t="s">
        <v>1021</v>
      </c>
      <c r="J43" s="151" t="s">
        <v>1210</v>
      </c>
      <c r="K43" s="152" t="s">
        <v>25</v>
      </c>
      <c r="L43" s="153" t="s">
        <v>2</v>
      </c>
      <c r="M43" s="126"/>
    </row>
    <row r="44" spans="2:13" x14ac:dyDescent="0.25">
      <c r="B44" s="126" t="s">
        <v>1125</v>
      </c>
      <c r="C44" s="126" t="s">
        <v>1069</v>
      </c>
      <c r="D44" s="107">
        <v>1000000</v>
      </c>
      <c r="E44" s="126" t="s">
        <v>2</v>
      </c>
      <c r="F44" s="148" t="s">
        <v>1222</v>
      </c>
      <c r="G44" s="149">
        <v>1318338</v>
      </c>
      <c r="H44" s="150" t="s">
        <v>514</v>
      </c>
      <c r="I44" s="150" t="s">
        <v>1021</v>
      </c>
      <c r="J44" s="151" t="s">
        <v>1223</v>
      </c>
      <c r="K44" s="152" t="s">
        <v>25</v>
      </c>
      <c r="L44" s="153" t="s">
        <v>2</v>
      </c>
      <c r="M44" s="126"/>
    </row>
    <row r="45" spans="2:13" x14ac:dyDescent="0.25">
      <c r="B45" s="126" t="s">
        <v>1126</v>
      </c>
      <c r="C45" s="126" t="s">
        <v>1069</v>
      </c>
      <c r="D45" s="107">
        <v>1000000</v>
      </c>
      <c r="E45" s="126" t="s">
        <v>2</v>
      </c>
      <c r="F45" s="148" t="s">
        <v>1297</v>
      </c>
      <c r="G45" s="149">
        <v>1319331</v>
      </c>
      <c r="H45" s="150" t="s">
        <v>514</v>
      </c>
      <c r="I45" s="150" t="s">
        <v>1021</v>
      </c>
      <c r="J45" s="151" t="s">
        <v>1298</v>
      </c>
      <c r="K45" s="152" t="s">
        <v>25</v>
      </c>
      <c r="L45" s="153" t="s">
        <v>2</v>
      </c>
      <c r="M45" s="126"/>
    </row>
    <row r="46" spans="2:13" x14ac:dyDescent="0.25">
      <c r="B46" s="126" t="s">
        <v>1129</v>
      </c>
      <c r="C46" s="126" t="s">
        <v>1069</v>
      </c>
      <c r="D46" s="107">
        <v>1000000</v>
      </c>
      <c r="E46" s="126" t="s">
        <v>2</v>
      </c>
      <c r="F46" s="148" t="s">
        <v>1218</v>
      </c>
      <c r="G46" s="160" t="s">
        <v>1055</v>
      </c>
      <c r="H46" s="150" t="s">
        <v>514</v>
      </c>
      <c r="I46" s="150" t="s">
        <v>1021</v>
      </c>
      <c r="J46" s="151" t="s">
        <v>1219</v>
      </c>
      <c r="K46" s="152" t="s">
        <v>25</v>
      </c>
      <c r="L46" s="153" t="s">
        <v>2</v>
      </c>
      <c r="M46" s="126"/>
    </row>
    <row r="47" spans="2:13" x14ac:dyDescent="0.25">
      <c r="B47" s="126" t="s">
        <v>1072</v>
      </c>
      <c r="C47" s="126" t="s">
        <v>1069</v>
      </c>
      <c r="D47" s="107">
        <v>1000000</v>
      </c>
      <c r="E47" s="126" t="s">
        <v>2</v>
      </c>
      <c r="F47" s="148" t="s">
        <v>1218</v>
      </c>
      <c r="G47" s="160" t="s">
        <v>1055</v>
      </c>
      <c r="H47" s="150" t="s">
        <v>514</v>
      </c>
      <c r="I47" s="150" t="s">
        <v>1021</v>
      </c>
      <c r="J47" s="151" t="s">
        <v>1219</v>
      </c>
      <c r="K47" s="152" t="s">
        <v>25</v>
      </c>
      <c r="L47" s="153" t="s">
        <v>2</v>
      </c>
      <c r="M47" s="126"/>
    </row>
    <row r="48" spans="2:13" x14ac:dyDescent="0.25">
      <c r="B48" s="126" t="s">
        <v>1073</v>
      </c>
      <c r="C48" s="126" t="s">
        <v>1069</v>
      </c>
      <c r="D48" s="107">
        <v>1000000</v>
      </c>
      <c r="E48" s="126" t="s">
        <v>2</v>
      </c>
      <c r="F48" s="148" t="s">
        <v>1216</v>
      </c>
      <c r="G48" s="149">
        <v>1302789</v>
      </c>
      <c r="H48" s="150" t="s">
        <v>514</v>
      </c>
      <c r="I48" s="150" t="s">
        <v>1021</v>
      </c>
      <c r="J48" s="151" t="s">
        <v>1217</v>
      </c>
      <c r="K48" s="152" t="s">
        <v>25</v>
      </c>
      <c r="L48" s="153" t="s">
        <v>2</v>
      </c>
      <c r="M48" s="126"/>
    </row>
    <row r="49" spans="2:13" x14ac:dyDescent="0.25">
      <c r="B49" s="126" t="s">
        <v>1074</v>
      </c>
      <c r="C49" s="126" t="s">
        <v>1069</v>
      </c>
      <c r="D49" s="107">
        <v>1000000</v>
      </c>
      <c r="E49" s="126" t="s">
        <v>2</v>
      </c>
      <c r="F49" s="148" t="s">
        <v>1218</v>
      </c>
      <c r="G49" s="160" t="s">
        <v>1055</v>
      </c>
      <c r="H49" s="150" t="s">
        <v>514</v>
      </c>
      <c r="I49" s="150" t="s">
        <v>1021</v>
      </c>
      <c r="J49" s="151" t="s">
        <v>1219</v>
      </c>
      <c r="K49" s="152" t="s">
        <v>25</v>
      </c>
      <c r="L49" s="153" t="s">
        <v>2</v>
      </c>
      <c r="M49" s="126"/>
    </row>
    <row r="50" spans="2:13" x14ac:dyDescent="0.25">
      <c r="B50" s="126" t="s">
        <v>1075</v>
      </c>
      <c r="C50" s="126" t="s">
        <v>1069</v>
      </c>
      <c r="D50" s="107">
        <v>1000000</v>
      </c>
      <c r="E50" s="126" t="s">
        <v>2</v>
      </c>
      <c r="F50" s="148" t="s">
        <v>1218</v>
      </c>
      <c r="G50" s="160" t="s">
        <v>1055</v>
      </c>
      <c r="H50" s="150" t="s">
        <v>514</v>
      </c>
      <c r="I50" s="150" t="s">
        <v>1021</v>
      </c>
      <c r="J50" s="151" t="s">
        <v>1219</v>
      </c>
      <c r="K50" s="152" t="s">
        <v>25</v>
      </c>
      <c r="L50" s="153" t="s">
        <v>2</v>
      </c>
      <c r="M50" s="126"/>
    </row>
    <row r="51" spans="2:13" x14ac:dyDescent="0.25">
      <c r="B51" s="126" t="s">
        <v>1076</v>
      </c>
      <c r="C51" s="126" t="s">
        <v>1069</v>
      </c>
      <c r="D51" s="107">
        <v>1000000</v>
      </c>
      <c r="E51" s="126" t="s">
        <v>2</v>
      </c>
      <c r="F51" s="148" t="s">
        <v>1218</v>
      </c>
      <c r="G51" s="160" t="s">
        <v>1055</v>
      </c>
      <c r="H51" s="150" t="s">
        <v>514</v>
      </c>
      <c r="I51" s="150" t="s">
        <v>1021</v>
      </c>
      <c r="J51" s="151" t="s">
        <v>1219</v>
      </c>
      <c r="K51" s="152" t="s">
        <v>25</v>
      </c>
      <c r="L51" s="153" t="s">
        <v>2</v>
      </c>
      <c r="M51" s="126"/>
    </row>
    <row r="52" spans="2:13" x14ac:dyDescent="0.25">
      <c r="B52" s="126" t="s">
        <v>1077</v>
      </c>
      <c r="C52" s="126" t="s">
        <v>1069</v>
      </c>
      <c r="D52" s="107">
        <v>1000000</v>
      </c>
      <c r="E52" s="126" t="s">
        <v>2</v>
      </c>
      <c r="F52" s="148" t="s">
        <v>1243</v>
      </c>
      <c r="G52" s="149">
        <v>1332587</v>
      </c>
      <c r="H52" s="150" t="s">
        <v>514</v>
      </c>
      <c r="I52" s="150" t="s">
        <v>1021</v>
      </c>
      <c r="J52" s="151" t="s">
        <v>1244</v>
      </c>
      <c r="K52" s="152" t="s">
        <v>25</v>
      </c>
      <c r="L52" s="153" t="s">
        <v>2</v>
      </c>
      <c r="M52" s="126"/>
    </row>
    <row r="53" spans="2:13" x14ac:dyDescent="0.25">
      <c r="B53" s="126" t="s">
        <v>1130</v>
      </c>
      <c r="C53" s="126" t="s">
        <v>1069</v>
      </c>
      <c r="D53" s="107">
        <v>1000000</v>
      </c>
      <c r="E53" s="126" t="s">
        <v>2</v>
      </c>
      <c r="F53" s="148" t="s">
        <v>1218</v>
      </c>
      <c r="G53" s="160" t="s">
        <v>1055</v>
      </c>
      <c r="H53" s="150" t="s">
        <v>514</v>
      </c>
      <c r="I53" s="150" t="s">
        <v>1021</v>
      </c>
      <c r="J53" s="151" t="s">
        <v>1219</v>
      </c>
      <c r="K53" s="152" t="s">
        <v>25</v>
      </c>
      <c r="L53" s="153" t="s">
        <v>2</v>
      </c>
      <c r="M53" s="126"/>
    </row>
    <row r="54" spans="2:13" x14ac:dyDescent="0.25">
      <c r="B54" s="126" t="s">
        <v>1081</v>
      </c>
      <c r="C54" s="126" t="s">
        <v>1069</v>
      </c>
      <c r="D54" s="107">
        <v>1000000</v>
      </c>
      <c r="E54" s="126" t="s">
        <v>2</v>
      </c>
      <c r="F54" s="148" t="s">
        <v>1226</v>
      </c>
      <c r="G54" s="149">
        <v>68855549</v>
      </c>
      <c r="H54" s="150" t="s">
        <v>514</v>
      </c>
      <c r="I54" s="150" t="s">
        <v>1021</v>
      </c>
      <c r="J54" s="151" t="s">
        <v>1227</v>
      </c>
      <c r="K54" s="152" t="s">
        <v>25</v>
      </c>
      <c r="L54" s="153" t="s">
        <v>2</v>
      </c>
      <c r="M54" s="126"/>
    </row>
    <row r="55" spans="2:13" x14ac:dyDescent="0.25">
      <c r="B55" s="126" t="s">
        <v>1082</v>
      </c>
      <c r="C55" s="126" t="s">
        <v>1069</v>
      </c>
      <c r="D55" s="107">
        <v>1000000</v>
      </c>
      <c r="E55" s="126" t="s">
        <v>2</v>
      </c>
      <c r="F55" s="148" t="s">
        <v>1228</v>
      </c>
      <c r="G55" s="149">
        <v>68476255</v>
      </c>
      <c r="H55" s="150" t="s">
        <v>514</v>
      </c>
      <c r="I55" s="150" t="s">
        <v>1021</v>
      </c>
      <c r="J55" s="151" t="s">
        <v>1229</v>
      </c>
      <c r="K55" s="152" t="s">
        <v>25</v>
      </c>
      <c r="L55" s="153" t="s">
        <v>2</v>
      </c>
      <c r="M55" s="126"/>
    </row>
    <row r="56" spans="2:13" x14ac:dyDescent="0.25">
      <c r="B56" s="126" t="s">
        <v>1168</v>
      </c>
      <c r="C56" s="126" t="s">
        <v>1069</v>
      </c>
      <c r="D56" s="107">
        <v>1000000</v>
      </c>
      <c r="E56" s="126" t="s">
        <v>2</v>
      </c>
      <c r="F56" s="148" t="s">
        <v>1230</v>
      </c>
      <c r="G56" s="149">
        <v>14542235</v>
      </c>
      <c r="H56" s="150" t="s">
        <v>514</v>
      </c>
      <c r="I56" s="150" t="s">
        <v>1021</v>
      </c>
      <c r="J56" s="151" t="s">
        <v>1231</v>
      </c>
      <c r="K56" s="152" t="s">
        <v>25</v>
      </c>
      <c r="L56" s="153" t="s">
        <v>2</v>
      </c>
      <c r="M56" s="126"/>
    </row>
    <row r="57" spans="2:13" x14ac:dyDescent="0.25">
      <c r="B57" s="126" t="s">
        <v>1194</v>
      </c>
      <c r="C57" s="126" t="s">
        <v>1069</v>
      </c>
      <c r="D57" s="107">
        <v>1000000</v>
      </c>
      <c r="E57" s="126" t="s">
        <v>2</v>
      </c>
      <c r="F57" s="148" t="s">
        <v>1230</v>
      </c>
      <c r="G57" s="149">
        <v>14542235</v>
      </c>
      <c r="H57" s="150" t="s">
        <v>514</v>
      </c>
      <c r="I57" s="150" t="s">
        <v>1021</v>
      </c>
      <c r="J57" s="151" t="s">
        <v>1231</v>
      </c>
      <c r="K57" s="152" t="s">
        <v>25</v>
      </c>
      <c r="L57" s="153" t="s">
        <v>2</v>
      </c>
      <c r="M57" s="126"/>
    </row>
    <row r="58" spans="2:13" x14ac:dyDescent="0.25">
      <c r="B58" s="126" t="s">
        <v>1171</v>
      </c>
      <c r="C58" s="126" t="s">
        <v>1069</v>
      </c>
      <c r="D58" s="107">
        <v>1000000</v>
      </c>
      <c r="E58" s="126" t="s">
        <v>2</v>
      </c>
      <c r="F58" s="148" t="s">
        <v>1230</v>
      </c>
      <c r="G58" s="149">
        <v>14542235</v>
      </c>
      <c r="H58" s="150" t="s">
        <v>514</v>
      </c>
      <c r="I58" s="150" t="s">
        <v>1021</v>
      </c>
      <c r="J58" s="151" t="s">
        <v>1231</v>
      </c>
      <c r="K58" s="152" t="s">
        <v>25</v>
      </c>
      <c r="L58" s="153" t="s">
        <v>2</v>
      </c>
      <c r="M58" s="126"/>
    </row>
    <row r="59" spans="2:13" x14ac:dyDescent="0.25">
      <c r="B59" s="126" t="s">
        <v>1154</v>
      </c>
      <c r="C59" s="126" t="s">
        <v>1069</v>
      </c>
      <c r="D59" s="107">
        <v>1000000</v>
      </c>
      <c r="E59" s="126" t="s">
        <v>2</v>
      </c>
      <c r="F59" s="148" t="s">
        <v>1230</v>
      </c>
      <c r="G59" s="149">
        <v>14542235</v>
      </c>
      <c r="H59" s="150" t="s">
        <v>514</v>
      </c>
      <c r="I59" s="150" t="s">
        <v>1021</v>
      </c>
      <c r="J59" s="151" t="s">
        <v>1231</v>
      </c>
      <c r="K59" s="152" t="s">
        <v>25</v>
      </c>
      <c r="L59" s="153" t="s">
        <v>2</v>
      </c>
      <c r="M59" s="126"/>
    </row>
    <row r="60" spans="2:13" x14ac:dyDescent="0.25">
      <c r="B60" s="126" t="s">
        <v>1170</v>
      </c>
      <c r="C60" s="126" t="s">
        <v>1069</v>
      </c>
      <c r="D60" s="107">
        <v>1000000</v>
      </c>
      <c r="E60" s="126" t="s">
        <v>2</v>
      </c>
      <c r="F60" s="148" t="s">
        <v>1230</v>
      </c>
      <c r="G60" s="149">
        <v>14542235</v>
      </c>
      <c r="H60" s="150" t="s">
        <v>514</v>
      </c>
      <c r="I60" s="150" t="s">
        <v>1021</v>
      </c>
      <c r="J60" s="151" t="s">
        <v>1231</v>
      </c>
      <c r="K60" s="152" t="s">
        <v>25</v>
      </c>
      <c r="L60" s="153" t="s">
        <v>2</v>
      </c>
      <c r="M60" s="126"/>
    </row>
    <row r="61" spans="2:13" x14ac:dyDescent="0.25">
      <c r="B61" s="126" t="s">
        <v>1169</v>
      </c>
      <c r="C61" s="126" t="s">
        <v>1069</v>
      </c>
      <c r="D61" s="107">
        <v>1000000</v>
      </c>
      <c r="E61" s="126" t="s">
        <v>2</v>
      </c>
      <c r="F61" s="148" t="s">
        <v>1230</v>
      </c>
      <c r="G61" s="149">
        <v>14542235</v>
      </c>
      <c r="H61" s="150" t="s">
        <v>514</v>
      </c>
      <c r="I61" s="150" t="s">
        <v>1021</v>
      </c>
      <c r="J61" s="151" t="s">
        <v>1231</v>
      </c>
      <c r="K61" s="152" t="s">
        <v>25</v>
      </c>
      <c r="L61" s="153" t="s">
        <v>2</v>
      </c>
      <c r="M61" s="126"/>
    </row>
    <row r="62" spans="2:13" x14ac:dyDescent="0.25">
      <c r="B62" s="126" t="s">
        <v>1131</v>
      </c>
      <c r="C62" s="126" t="s">
        <v>1132</v>
      </c>
      <c r="D62" s="107">
        <v>1</v>
      </c>
      <c r="E62" s="126" t="s">
        <v>2</v>
      </c>
      <c r="F62" s="148" t="s">
        <v>1317</v>
      </c>
      <c r="G62" s="149">
        <v>7440553</v>
      </c>
      <c r="H62" s="150" t="s">
        <v>514</v>
      </c>
      <c r="I62" s="150" t="s">
        <v>1021</v>
      </c>
      <c r="J62" s="151" t="s">
        <v>1232</v>
      </c>
      <c r="K62" s="152" t="s">
        <v>25</v>
      </c>
      <c r="L62" s="153" t="s">
        <v>2</v>
      </c>
      <c r="M62" s="125" t="s">
        <v>1316</v>
      </c>
    </row>
    <row r="63" spans="2:13" x14ac:dyDescent="0.25">
      <c r="B63" s="126" t="s">
        <v>1156</v>
      </c>
      <c r="C63" s="126" t="s">
        <v>1157</v>
      </c>
      <c r="D63" s="107">
        <v>1000</v>
      </c>
      <c r="E63" s="126" t="s">
        <v>1155</v>
      </c>
      <c r="F63" s="154" t="s">
        <v>1321</v>
      </c>
      <c r="G63" s="160" t="s">
        <v>1055</v>
      </c>
      <c r="H63" s="150" t="s">
        <v>514</v>
      </c>
      <c r="I63" s="150" t="s">
        <v>1021</v>
      </c>
      <c r="J63" s="161" t="s">
        <v>1362</v>
      </c>
      <c r="K63" s="152" t="s">
        <v>25</v>
      </c>
      <c r="L63" s="153" t="s">
        <v>2</v>
      </c>
      <c r="M63" s="126"/>
    </row>
    <row r="64" spans="2:13" x14ac:dyDescent="0.25">
      <c r="B64" s="126" t="s">
        <v>1133</v>
      </c>
      <c r="C64" s="126" t="s">
        <v>1069</v>
      </c>
      <c r="D64" s="107">
        <v>1000000</v>
      </c>
      <c r="E64" s="126" t="s">
        <v>2</v>
      </c>
      <c r="F64" s="154" t="s">
        <v>1318</v>
      </c>
      <c r="G64" s="149">
        <v>7782425</v>
      </c>
      <c r="H64" s="150" t="s">
        <v>514</v>
      </c>
      <c r="I64" s="150" t="s">
        <v>1021</v>
      </c>
      <c r="J64" s="161" t="s">
        <v>1363</v>
      </c>
      <c r="K64" s="152" t="s">
        <v>25</v>
      </c>
      <c r="L64" s="153" t="s">
        <v>2</v>
      </c>
      <c r="M64" s="126"/>
    </row>
    <row r="65" spans="2:13" x14ac:dyDescent="0.25">
      <c r="B65" s="126" t="s">
        <v>1085</v>
      </c>
      <c r="C65" s="126" t="s">
        <v>1069</v>
      </c>
      <c r="D65" s="107">
        <v>1000000</v>
      </c>
      <c r="E65" s="126" t="s">
        <v>2</v>
      </c>
      <c r="F65" s="148" t="s">
        <v>1235</v>
      </c>
      <c r="G65" s="149">
        <v>13397245</v>
      </c>
      <c r="H65" s="150" t="s">
        <v>514</v>
      </c>
      <c r="I65" s="150" t="s">
        <v>1021</v>
      </c>
      <c r="J65" s="151" t="s">
        <v>1236</v>
      </c>
      <c r="K65" s="152" t="s">
        <v>25</v>
      </c>
      <c r="L65" s="153" t="s">
        <v>2</v>
      </c>
      <c r="M65" s="126"/>
    </row>
    <row r="66" spans="2:13" x14ac:dyDescent="0.25">
      <c r="B66" s="126" t="s">
        <v>1134</v>
      </c>
      <c r="C66" s="126" t="s">
        <v>1135</v>
      </c>
      <c r="D66" s="107">
        <v>1000</v>
      </c>
      <c r="E66" s="126" t="s">
        <v>1172</v>
      </c>
      <c r="F66" s="148" t="s">
        <v>1237</v>
      </c>
      <c r="G66" s="149">
        <v>7553562</v>
      </c>
      <c r="H66" s="150" t="s">
        <v>514</v>
      </c>
      <c r="I66" s="150" t="s">
        <v>1021</v>
      </c>
      <c r="J66" s="151" t="s">
        <v>1238</v>
      </c>
      <c r="K66" s="152" t="s">
        <v>25</v>
      </c>
      <c r="L66" s="153" t="s">
        <v>2</v>
      </c>
      <c r="M66" s="126"/>
    </row>
    <row r="67" spans="2:13" x14ac:dyDescent="0.25">
      <c r="B67" s="126" t="s">
        <v>1088</v>
      </c>
      <c r="C67" s="126" t="s">
        <v>1069</v>
      </c>
      <c r="D67" s="107">
        <v>1000000</v>
      </c>
      <c r="E67" s="126" t="s">
        <v>2</v>
      </c>
      <c r="F67" s="154" t="s">
        <v>1322</v>
      </c>
      <c r="G67" s="160" t="s">
        <v>1055</v>
      </c>
      <c r="H67" s="150" t="s">
        <v>514</v>
      </c>
      <c r="I67" s="150" t="s">
        <v>1021</v>
      </c>
      <c r="J67" s="161" t="s">
        <v>1364</v>
      </c>
      <c r="K67" s="152" t="s">
        <v>25</v>
      </c>
      <c r="L67" s="153" t="s">
        <v>2</v>
      </c>
      <c r="M67" s="126"/>
    </row>
    <row r="68" spans="2:13" x14ac:dyDescent="0.25">
      <c r="B68" s="126" t="s">
        <v>1136</v>
      </c>
      <c r="C68" s="126" t="s">
        <v>1137</v>
      </c>
      <c r="D68" s="107">
        <v>1000</v>
      </c>
      <c r="E68" s="126" t="s">
        <v>1173</v>
      </c>
      <c r="F68" s="148" t="s">
        <v>1319</v>
      </c>
      <c r="G68" s="149">
        <v>7439932</v>
      </c>
      <c r="H68" s="150" t="s">
        <v>514</v>
      </c>
      <c r="I68" s="150" t="s">
        <v>1021</v>
      </c>
      <c r="J68" s="151" t="s">
        <v>1249</v>
      </c>
      <c r="K68" s="152" t="s">
        <v>25</v>
      </c>
      <c r="L68" s="153" t="s">
        <v>2</v>
      </c>
      <c r="M68" s="125" t="s">
        <v>1323</v>
      </c>
    </row>
    <row r="69" spans="2:13" x14ac:dyDescent="0.25">
      <c r="B69" s="126" t="s">
        <v>1094</v>
      </c>
      <c r="C69" s="126" t="s">
        <v>1087</v>
      </c>
      <c r="D69" s="107">
        <v>1000</v>
      </c>
      <c r="E69" s="126" t="s">
        <v>2</v>
      </c>
      <c r="F69" s="154" t="s">
        <v>1320</v>
      </c>
      <c r="G69" s="160" t="s">
        <v>1055</v>
      </c>
      <c r="H69" s="150" t="s">
        <v>514</v>
      </c>
      <c r="I69" s="150" t="s">
        <v>1021</v>
      </c>
      <c r="J69" s="251" t="s">
        <v>1372</v>
      </c>
      <c r="K69" s="152" t="s">
        <v>25</v>
      </c>
      <c r="L69" s="153" t="s">
        <v>2</v>
      </c>
      <c r="M69" s="126"/>
    </row>
    <row r="70" spans="2:13" x14ac:dyDescent="0.25">
      <c r="B70" s="126" t="s">
        <v>1193</v>
      </c>
      <c r="C70" s="126" t="s">
        <v>1069</v>
      </c>
      <c r="D70" s="107">
        <v>1000000</v>
      </c>
      <c r="E70" s="126" t="s">
        <v>2</v>
      </c>
      <c r="F70" s="148" t="s">
        <v>1256</v>
      </c>
      <c r="G70" s="149">
        <v>12251273</v>
      </c>
      <c r="H70" s="150" t="s">
        <v>514</v>
      </c>
      <c r="I70" s="150" t="s">
        <v>1021</v>
      </c>
      <c r="J70" s="151" t="s">
        <v>1257</v>
      </c>
      <c r="K70" s="152" t="s">
        <v>25</v>
      </c>
      <c r="L70" s="153" t="s">
        <v>2</v>
      </c>
      <c r="M70" s="126"/>
    </row>
    <row r="71" spans="2:13" x14ac:dyDescent="0.25">
      <c r="B71" s="126" t="s">
        <v>1099</v>
      </c>
      <c r="C71" s="126" t="s">
        <v>1069</v>
      </c>
      <c r="D71" s="107">
        <v>1000000</v>
      </c>
      <c r="E71" s="126" t="s">
        <v>2</v>
      </c>
      <c r="F71" s="148" t="s">
        <v>1264</v>
      </c>
      <c r="G71" s="160" t="s">
        <v>1055</v>
      </c>
      <c r="H71" s="150" t="s">
        <v>514</v>
      </c>
      <c r="I71" s="150" t="s">
        <v>1021</v>
      </c>
      <c r="J71" s="151" t="s">
        <v>1265</v>
      </c>
      <c r="K71" s="152" t="s">
        <v>25</v>
      </c>
      <c r="L71" s="153" t="s">
        <v>2</v>
      </c>
      <c r="M71" s="126"/>
    </row>
    <row r="72" spans="2:13" x14ac:dyDescent="0.25">
      <c r="B72" s="126" t="s">
        <v>1100</v>
      </c>
      <c r="C72" s="126" t="s">
        <v>1069</v>
      </c>
      <c r="D72" s="107">
        <v>1000000</v>
      </c>
      <c r="E72" s="126" t="s">
        <v>2</v>
      </c>
      <c r="F72" s="148" t="s">
        <v>1266</v>
      </c>
      <c r="G72" s="160" t="s">
        <v>1055</v>
      </c>
      <c r="H72" s="150" t="s">
        <v>514</v>
      </c>
      <c r="I72" s="150" t="s">
        <v>1021</v>
      </c>
      <c r="J72" s="151" t="s">
        <v>1267</v>
      </c>
      <c r="K72" s="152" t="s">
        <v>25</v>
      </c>
      <c r="L72" s="153" t="s">
        <v>2</v>
      </c>
      <c r="M72" s="126"/>
    </row>
    <row r="73" spans="2:13" x14ac:dyDescent="0.25">
      <c r="B73" s="126" t="s">
        <v>1101</v>
      </c>
      <c r="C73" s="126" t="s">
        <v>1069</v>
      </c>
      <c r="D73" s="107">
        <v>1000000</v>
      </c>
      <c r="E73" s="126" t="s">
        <v>2</v>
      </c>
      <c r="F73" s="148" t="s">
        <v>1268</v>
      </c>
      <c r="G73" s="160" t="s">
        <v>1055</v>
      </c>
      <c r="H73" s="150" t="s">
        <v>514</v>
      </c>
      <c r="I73" s="150" t="s">
        <v>1021</v>
      </c>
      <c r="J73" s="151" t="s">
        <v>1269</v>
      </c>
      <c r="K73" s="152" t="s">
        <v>25</v>
      </c>
      <c r="L73" s="153" t="s">
        <v>2</v>
      </c>
      <c r="M73" s="126"/>
    </row>
    <row r="74" spans="2:13" x14ac:dyDescent="0.25">
      <c r="B74" s="126" t="s">
        <v>1104</v>
      </c>
      <c r="C74" s="126" t="s">
        <v>1105</v>
      </c>
      <c r="D74" s="107">
        <f>1000000*39.0983*2/(39.0983*2+15.9994)</f>
        <v>830147.7769756678</v>
      </c>
      <c r="E74" s="126" t="s">
        <v>1324</v>
      </c>
      <c r="F74" s="148" t="s">
        <v>1272</v>
      </c>
      <c r="G74" s="149">
        <v>7440097</v>
      </c>
      <c r="H74" s="150" t="s">
        <v>514</v>
      </c>
      <c r="I74" s="150" t="s">
        <v>1021</v>
      </c>
      <c r="J74" s="151" t="s">
        <v>1273</v>
      </c>
      <c r="K74" s="152" t="s">
        <v>25</v>
      </c>
      <c r="L74" s="153" t="s">
        <v>2</v>
      </c>
      <c r="M74" s="126"/>
    </row>
    <row r="75" spans="2:13" x14ac:dyDescent="0.25">
      <c r="B75" s="126" t="s">
        <v>1106</v>
      </c>
      <c r="C75" s="126" t="s">
        <v>1069</v>
      </c>
      <c r="D75" s="107">
        <v>1000000</v>
      </c>
      <c r="E75" s="126" t="s">
        <v>2</v>
      </c>
      <c r="F75" s="148" t="s">
        <v>1274</v>
      </c>
      <c r="G75" s="149">
        <v>1332098</v>
      </c>
      <c r="H75" s="150" t="s">
        <v>514</v>
      </c>
      <c r="I75" s="150" t="s">
        <v>1021</v>
      </c>
      <c r="J75" s="151" t="s">
        <v>1275</v>
      </c>
      <c r="K75" s="152" t="s">
        <v>25</v>
      </c>
      <c r="L75" s="153" t="s">
        <v>2</v>
      </c>
      <c r="M75" s="126"/>
    </row>
    <row r="76" spans="2:13" x14ac:dyDescent="0.25">
      <c r="B76" s="126" t="s">
        <v>1110</v>
      </c>
      <c r="C76" s="126" t="s">
        <v>1069</v>
      </c>
      <c r="D76" s="107">
        <v>1000000</v>
      </c>
      <c r="E76" s="126" t="s">
        <v>2</v>
      </c>
      <c r="F76" s="148" t="s">
        <v>1285</v>
      </c>
      <c r="G76" s="149">
        <v>7647145</v>
      </c>
      <c r="H76" s="150" t="s">
        <v>514</v>
      </c>
      <c r="I76" s="150" t="s">
        <v>1211</v>
      </c>
      <c r="J76" s="151" t="s">
        <v>1286</v>
      </c>
      <c r="K76" s="152" t="s">
        <v>25</v>
      </c>
      <c r="L76" s="153" t="s">
        <v>2</v>
      </c>
      <c r="M76" s="126"/>
    </row>
    <row r="77" spans="2:13" x14ac:dyDescent="0.25">
      <c r="B77" s="126" t="s">
        <v>1164</v>
      </c>
      <c r="C77" s="126" t="s">
        <v>1069</v>
      </c>
      <c r="D77" s="107">
        <v>1000000</v>
      </c>
      <c r="E77" s="126" t="s">
        <v>2</v>
      </c>
      <c r="F77" s="148" t="s">
        <v>1327</v>
      </c>
      <c r="G77" s="149">
        <v>497198</v>
      </c>
      <c r="H77" s="150" t="s">
        <v>514</v>
      </c>
      <c r="I77" s="150" t="s">
        <v>1021</v>
      </c>
      <c r="J77" s="151" t="s">
        <v>1284</v>
      </c>
      <c r="K77" s="152" t="s">
        <v>25</v>
      </c>
      <c r="L77" s="153" t="s">
        <v>2</v>
      </c>
      <c r="M77" s="125" t="s">
        <v>1328</v>
      </c>
    </row>
    <row r="78" spans="2:13" x14ac:dyDescent="0.25">
      <c r="B78" s="126" t="s">
        <v>1117</v>
      </c>
      <c r="C78" s="126" t="s">
        <v>1069</v>
      </c>
      <c r="D78" s="107">
        <v>1000000</v>
      </c>
      <c r="E78" s="126" t="s">
        <v>2</v>
      </c>
      <c r="F78" s="148" t="s">
        <v>1290</v>
      </c>
      <c r="G78" s="149">
        <v>14807966</v>
      </c>
      <c r="H78" s="150" t="s">
        <v>514</v>
      </c>
      <c r="I78" s="150" t="s">
        <v>1021</v>
      </c>
      <c r="J78" s="151" t="s">
        <v>1291</v>
      </c>
      <c r="K78" s="152" t="s">
        <v>25</v>
      </c>
      <c r="L78" s="153" t="s">
        <v>2</v>
      </c>
      <c r="M78" s="126"/>
    </row>
    <row r="79" spans="2:13" x14ac:dyDescent="0.25">
      <c r="B79" s="126" t="s">
        <v>1121</v>
      </c>
      <c r="C79" s="126" t="s">
        <v>1069</v>
      </c>
      <c r="D79" s="107">
        <v>1000000</v>
      </c>
      <c r="E79" s="126" t="s">
        <v>2</v>
      </c>
      <c r="F79" s="148" t="s">
        <v>1299</v>
      </c>
      <c r="G79" s="149">
        <v>1318009</v>
      </c>
      <c r="H79" s="150" t="s">
        <v>514</v>
      </c>
      <c r="I79" s="150" t="s">
        <v>1021</v>
      </c>
      <c r="J79" s="151" t="s">
        <v>1300</v>
      </c>
      <c r="K79" s="152" t="s">
        <v>25</v>
      </c>
      <c r="L79" s="153" t="s">
        <v>2</v>
      </c>
      <c r="M79" s="126"/>
    </row>
    <row r="80" spans="2:13" x14ac:dyDescent="0.25">
      <c r="B80" s="126" t="s">
        <v>1331</v>
      </c>
      <c r="C80" s="126" t="s">
        <v>1087</v>
      </c>
      <c r="D80" s="107">
        <v>1000</v>
      </c>
      <c r="E80" s="126" t="s">
        <v>2</v>
      </c>
      <c r="F80" s="154" t="s">
        <v>1329</v>
      </c>
      <c r="G80" s="154">
        <v>1318021</v>
      </c>
      <c r="H80" s="150" t="s">
        <v>514</v>
      </c>
      <c r="I80" s="150" t="s">
        <v>1021</v>
      </c>
      <c r="J80" s="162" t="s">
        <v>1365</v>
      </c>
      <c r="K80" s="152" t="s">
        <v>25</v>
      </c>
      <c r="L80" s="153" t="s">
        <v>2</v>
      </c>
      <c r="M80" s="126"/>
    </row>
  </sheetData>
  <mergeCells count="2">
    <mergeCell ref="B2:D2"/>
    <mergeCell ref="B3:D3"/>
  </mergeCells>
  <pageMargins left="0.7" right="0.7" top="0.75" bottom="0.75" header="0.3" footer="0.3"/>
  <pageSetup orientation="portrait" verticalDpi="0"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tint="0.499984740745262"/>
  </sheetPr>
  <dimension ref="B1:O396"/>
  <sheetViews>
    <sheetView showGridLines="0" zoomScaleNormal="50" workbookViewId="0">
      <pane ySplit="5" topLeftCell="A6" activePane="bottomLeft" state="frozen"/>
      <selection pane="bottomLeft" activeCell="I6" sqref="I6"/>
    </sheetView>
  </sheetViews>
  <sheetFormatPr defaultColWidth="9.140625" defaultRowHeight="15" x14ac:dyDescent="0.25"/>
  <cols>
    <col min="1" max="1" width="2.42578125" style="83" customWidth="1"/>
    <col min="2" max="2" width="48.85546875" style="83" customWidth="1"/>
    <col min="3" max="3" width="37.140625" style="83" customWidth="1"/>
    <col min="4" max="5" width="12.7109375" style="83" customWidth="1"/>
    <col min="6" max="6" width="7.140625" style="83" bestFit="1" customWidth="1"/>
    <col min="7" max="7" width="15.7109375" style="89" bestFit="1" customWidth="1"/>
    <col min="8" max="8" width="14.7109375" style="90" bestFit="1" customWidth="1"/>
    <col min="9" max="9" width="14.7109375" style="90" customWidth="1"/>
    <col min="10" max="10" width="14.7109375" style="90" bestFit="1" customWidth="1"/>
    <col min="11" max="14" width="14.7109375" style="90" customWidth="1"/>
    <col min="15" max="15" width="7" style="89" bestFit="1" customWidth="1"/>
    <col min="16" max="16384" width="9.140625" style="83"/>
  </cols>
  <sheetData>
    <row r="1" spans="2:15" s="16" customFormat="1" ht="6" customHeight="1" x14ac:dyDescent="0.2">
      <c r="C1" s="50"/>
      <c r="O1" s="50"/>
    </row>
    <row r="2" spans="2:15" s="16" customFormat="1" ht="28.5" x14ac:dyDescent="0.2">
      <c r="B2" s="256" t="str">
        <f>Contents!B13</f>
        <v>Sector Output</v>
      </c>
      <c r="C2" s="256"/>
      <c r="D2" s="256"/>
      <c r="E2" s="256"/>
      <c r="F2" s="256"/>
      <c r="G2" s="256"/>
      <c r="O2" s="50"/>
    </row>
    <row r="3" spans="2:15" s="16" customFormat="1" ht="68.25" customHeight="1" x14ac:dyDescent="0.2">
      <c r="B3" s="275" t="str">
        <f>Contents!C13</f>
        <v>This table contains the gross output by sector values from the Bureau of Economic Analysis (BEA) used to normalize values to sector (industry) output. The values are from the BEA Gross Output statistics.</v>
      </c>
      <c r="C3" s="275"/>
      <c r="D3" s="275"/>
      <c r="E3" s="250"/>
      <c r="F3" s="29"/>
      <c r="G3" s="29"/>
      <c r="H3" s="29"/>
      <c r="O3" s="50"/>
    </row>
    <row r="4" spans="2:15" ht="75" x14ac:dyDescent="0.25">
      <c r="B4" s="79" t="s">
        <v>1028</v>
      </c>
      <c r="C4" s="79" t="s">
        <v>118</v>
      </c>
      <c r="D4" s="79" t="s">
        <v>1029</v>
      </c>
      <c r="E4" s="79"/>
      <c r="F4" s="79" t="s">
        <v>1030</v>
      </c>
      <c r="G4" s="80" t="s">
        <v>1050</v>
      </c>
      <c r="H4" s="173" t="s">
        <v>1031</v>
      </c>
      <c r="I4" s="81" t="s">
        <v>1054</v>
      </c>
      <c r="J4" s="82" t="s">
        <v>1338</v>
      </c>
      <c r="K4" s="82" t="s">
        <v>1339</v>
      </c>
      <c r="L4" s="82" t="s">
        <v>1032</v>
      </c>
      <c r="M4" s="82" t="s">
        <v>1033</v>
      </c>
      <c r="N4" s="82" t="s">
        <v>1053</v>
      </c>
      <c r="O4" s="108" t="s">
        <v>1027</v>
      </c>
    </row>
    <row r="5" spans="2:15" x14ac:dyDescent="0.25">
      <c r="B5" s="79"/>
      <c r="C5" s="79"/>
      <c r="D5" s="79"/>
      <c r="E5" s="79"/>
      <c r="F5" s="79"/>
      <c r="G5" s="80"/>
      <c r="H5" s="173">
        <v>2007</v>
      </c>
      <c r="I5" s="81">
        <v>2014</v>
      </c>
      <c r="J5" s="82">
        <v>2007</v>
      </c>
      <c r="K5" s="82">
        <v>2014</v>
      </c>
      <c r="L5" s="82">
        <v>2007</v>
      </c>
      <c r="M5" s="82">
        <v>2013</v>
      </c>
      <c r="N5" s="82">
        <v>2014</v>
      </c>
      <c r="O5" s="108"/>
    </row>
    <row r="6" spans="2:15" x14ac:dyDescent="0.25">
      <c r="B6" s="85" t="s">
        <v>1034</v>
      </c>
      <c r="C6" s="86" t="s">
        <v>534</v>
      </c>
      <c r="D6" s="87" t="s">
        <v>127</v>
      </c>
      <c r="E6" s="87" t="str">
        <f>VLOOKUP(C6,Activities!$C$5:$D$393,2,0)</f>
        <v>1111A0</v>
      </c>
      <c r="F6" s="84" t="s">
        <v>128</v>
      </c>
      <c r="G6" s="88" t="s">
        <v>1052</v>
      </c>
      <c r="H6" s="170">
        <f>J6/L6*M6</f>
        <v>40761.808698606867</v>
      </c>
      <c r="I6" s="107">
        <f>K6*(M6/N6)</f>
        <v>47182.819239562908</v>
      </c>
      <c r="J6" s="253">
        <v>21425</v>
      </c>
      <c r="K6" s="253">
        <v>41427</v>
      </c>
      <c r="L6" s="252">
        <v>73.575000000000003</v>
      </c>
      <c r="M6" s="252">
        <v>139.97900000000001</v>
      </c>
      <c r="N6" s="252">
        <v>122.90300000000001</v>
      </c>
      <c r="O6" s="109">
        <v>2</v>
      </c>
    </row>
    <row r="7" spans="2:15" x14ac:dyDescent="0.25">
      <c r="B7" s="85" t="s">
        <v>1034</v>
      </c>
      <c r="C7" s="86" t="s">
        <v>536</v>
      </c>
      <c r="D7" s="87" t="s">
        <v>129</v>
      </c>
      <c r="E7" s="87" t="str">
        <f>VLOOKUP(C7,Activities!$C$5:$D$393,2,0)</f>
        <v>1111B0</v>
      </c>
      <c r="F7" s="84" t="s">
        <v>128</v>
      </c>
      <c r="G7" s="88" t="s">
        <v>1052</v>
      </c>
      <c r="H7" s="170">
        <f t="shared" ref="H7:H70" si="0">J7/L7*M7</f>
        <v>91947.905891144052</v>
      </c>
      <c r="I7" s="107">
        <f t="shared" ref="I7:I70" si="1">K7*(M7/N7)</f>
        <v>102577.83745934643</v>
      </c>
      <c r="J7" s="253">
        <v>55482</v>
      </c>
      <c r="K7" s="253">
        <v>73825</v>
      </c>
      <c r="L7" s="252">
        <v>91.001000000000005</v>
      </c>
      <c r="M7" s="252">
        <v>150.81200000000001</v>
      </c>
      <c r="N7" s="252">
        <v>108.539</v>
      </c>
      <c r="O7" s="109">
        <v>2</v>
      </c>
    </row>
    <row r="8" spans="2:15" x14ac:dyDescent="0.25">
      <c r="B8" s="85" t="s">
        <v>1034</v>
      </c>
      <c r="C8" s="86" t="s">
        <v>538</v>
      </c>
      <c r="D8" s="87" t="s">
        <v>130</v>
      </c>
      <c r="E8" s="87">
        <f>VLOOKUP(C8,Activities!$C$5:$D$393,2,0)</f>
        <v>111200</v>
      </c>
      <c r="F8" s="84" t="s">
        <v>128</v>
      </c>
      <c r="G8" s="88" t="s">
        <v>1052</v>
      </c>
      <c r="H8" s="170">
        <f t="shared" si="0"/>
        <v>20452.050094348993</v>
      </c>
      <c r="I8" s="107">
        <f t="shared" si="1"/>
        <v>21249.345081038566</v>
      </c>
      <c r="J8" s="253">
        <v>18718</v>
      </c>
      <c r="K8" s="253">
        <v>20628</v>
      </c>
      <c r="L8" s="252">
        <v>100.69</v>
      </c>
      <c r="M8" s="252">
        <v>110.018</v>
      </c>
      <c r="N8" s="252">
        <v>106.801</v>
      </c>
      <c r="O8" s="109">
        <v>2</v>
      </c>
    </row>
    <row r="9" spans="2:15" x14ac:dyDescent="0.25">
      <c r="B9" s="85" t="s">
        <v>1034</v>
      </c>
      <c r="C9" s="86" t="s">
        <v>539</v>
      </c>
      <c r="D9" s="87" t="s">
        <v>131</v>
      </c>
      <c r="E9" s="87">
        <f>VLOOKUP(C9,Activities!$C$5:$D$393,2,0)</f>
        <v>111300</v>
      </c>
      <c r="F9" s="84" t="s">
        <v>128</v>
      </c>
      <c r="G9" s="88" t="s">
        <v>1052</v>
      </c>
      <c r="H9" s="170">
        <f t="shared" si="0"/>
        <v>23895.071949232482</v>
      </c>
      <c r="I9" s="107">
        <f t="shared" si="1"/>
        <v>25715.152297247918</v>
      </c>
      <c r="J9" s="253">
        <v>18867</v>
      </c>
      <c r="K9" s="253">
        <v>30179</v>
      </c>
      <c r="L9" s="252">
        <v>104.949</v>
      </c>
      <c r="M9" s="252">
        <v>132.91800000000001</v>
      </c>
      <c r="N9" s="252">
        <v>155.99100000000001</v>
      </c>
      <c r="O9" s="109">
        <v>2</v>
      </c>
    </row>
    <row r="10" spans="2:15" x14ac:dyDescent="0.25">
      <c r="B10" s="85" t="s">
        <v>1034</v>
      </c>
      <c r="C10" s="86" t="s">
        <v>540</v>
      </c>
      <c r="D10" s="87" t="s">
        <v>132</v>
      </c>
      <c r="E10" s="87">
        <f>VLOOKUP(C10,Activities!$C$5:$D$393,2,0)</f>
        <v>111400</v>
      </c>
      <c r="F10" s="84" t="s">
        <v>128</v>
      </c>
      <c r="G10" s="88" t="s">
        <v>1052</v>
      </c>
      <c r="H10" s="170">
        <f t="shared" si="0"/>
        <v>20643.120745854674</v>
      </c>
      <c r="I10" s="107">
        <f t="shared" si="1"/>
        <v>20606.802989447759</v>
      </c>
      <c r="J10" s="253">
        <v>18578</v>
      </c>
      <c r="K10" s="253">
        <v>17684</v>
      </c>
      <c r="L10" s="252">
        <v>98.786000000000001</v>
      </c>
      <c r="M10" s="252">
        <v>109.767</v>
      </c>
      <c r="N10" s="252">
        <v>94.197999999999993</v>
      </c>
      <c r="O10" s="109">
        <v>2</v>
      </c>
    </row>
    <row r="11" spans="2:15" x14ac:dyDescent="0.25">
      <c r="B11" s="85" t="s">
        <v>1034</v>
      </c>
      <c r="C11" s="86" t="s">
        <v>541</v>
      </c>
      <c r="D11" s="87" t="s">
        <v>133</v>
      </c>
      <c r="E11" s="87">
        <f>VLOOKUP(C11,Activities!$C$5:$D$393,2,0)</f>
        <v>111900</v>
      </c>
      <c r="F11" s="84" t="s">
        <v>128</v>
      </c>
      <c r="G11" s="88" t="s">
        <v>1052</v>
      </c>
      <c r="H11" s="170">
        <f t="shared" si="0"/>
        <v>31616.053587405735</v>
      </c>
      <c r="I11" s="107">
        <f t="shared" si="1"/>
        <v>32119.228251419223</v>
      </c>
      <c r="J11" s="253">
        <v>20635</v>
      </c>
      <c r="K11" s="253">
        <v>26196</v>
      </c>
      <c r="L11" s="252">
        <v>93.884</v>
      </c>
      <c r="M11" s="252">
        <v>143.845</v>
      </c>
      <c r="N11" s="252">
        <v>117.318</v>
      </c>
      <c r="O11" s="109">
        <v>2</v>
      </c>
    </row>
    <row r="12" spans="2:15" x14ac:dyDescent="0.25">
      <c r="B12" s="85" t="s">
        <v>1034</v>
      </c>
      <c r="C12" s="86" t="s">
        <v>542</v>
      </c>
      <c r="D12" s="87" t="s">
        <v>134</v>
      </c>
      <c r="E12" s="87" t="str">
        <f>VLOOKUP(C12,Activities!$C$5:$D$393,2,0)</f>
        <v>1121A0</v>
      </c>
      <c r="F12" s="84" t="s">
        <v>128</v>
      </c>
      <c r="G12" s="88" t="s">
        <v>1052</v>
      </c>
      <c r="H12" s="170">
        <f t="shared" si="0"/>
        <v>72826.691267387941</v>
      </c>
      <c r="I12" s="107">
        <f t="shared" si="1"/>
        <v>76433.40333156618</v>
      </c>
      <c r="J12" s="253">
        <v>55374</v>
      </c>
      <c r="K12" s="253">
        <v>91455</v>
      </c>
      <c r="L12" s="252">
        <v>113.872</v>
      </c>
      <c r="M12" s="252">
        <v>149.762</v>
      </c>
      <c r="N12" s="252">
        <v>179.19499999999999</v>
      </c>
      <c r="O12" s="109">
        <v>2</v>
      </c>
    </row>
    <row r="13" spans="2:15" x14ac:dyDescent="0.25">
      <c r="B13" s="85" t="s">
        <v>1034</v>
      </c>
      <c r="C13" s="86" t="s">
        <v>544</v>
      </c>
      <c r="D13" s="87" t="s">
        <v>135</v>
      </c>
      <c r="E13" s="87">
        <f>VLOOKUP(C13,Activities!$C$5:$D$393,2,0)</f>
        <v>112120</v>
      </c>
      <c r="F13" s="84" t="s">
        <v>128</v>
      </c>
      <c r="G13" s="88" t="s">
        <v>1052</v>
      </c>
      <c r="H13" s="170">
        <f t="shared" si="0"/>
        <v>36665.827151432539</v>
      </c>
      <c r="I13" s="107">
        <f t="shared" si="1"/>
        <v>42441.038630271869</v>
      </c>
      <c r="J13" s="253">
        <v>36155</v>
      </c>
      <c r="K13" s="253">
        <v>50136</v>
      </c>
      <c r="L13" s="252">
        <v>152.596</v>
      </c>
      <c r="M13" s="252">
        <v>154.75200000000001</v>
      </c>
      <c r="N13" s="252">
        <v>182.81</v>
      </c>
      <c r="O13" s="109">
        <v>2</v>
      </c>
    </row>
    <row r="14" spans="2:15" x14ac:dyDescent="0.25">
      <c r="B14" s="85" t="s">
        <v>1034</v>
      </c>
      <c r="C14" s="86" t="s">
        <v>545</v>
      </c>
      <c r="D14" s="87" t="s">
        <v>136</v>
      </c>
      <c r="E14" s="87" t="str">
        <f>VLOOKUP(C14,Activities!$C$5:$D$393,2,0)</f>
        <v>112A00</v>
      </c>
      <c r="F14" s="84" t="s">
        <v>128</v>
      </c>
      <c r="G14" s="88" t="s">
        <v>1052</v>
      </c>
      <c r="H14" s="170">
        <f t="shared" si="0"/>
        <v>30441.352352787686</v>
      </c>
      <c r="I14" s="107">
        <f t="shared" si="1"/>
        <v>30145.018701393485</v>
      </c>
      <c r="J14" s="253">
        <v>23638</v>
      </c>
      <c r="K14" s="253">
        <v>35709</v>
      </c>
      <c r="L14" s="252">
        <v>114.97</v>
      </c>
      <c r="M14" s="252">
        <v>148.06</v>
      </c>
      <c r="N14" s="252">
        <v>175.38800000000001</v>
      </c>
      <c r="O14" s="109">
        <v>2</v>
      </c>
    </row>
    <row r="15" spans="2:15" x14ac:dyDescent="0.25">
      <c r="B15" s="85" t="s">
        <v>1034</v>
      </c>
      <c r="C15" s="86" t="s">
        <v>547</v>
      </c>
      <c r="D15" s="87" t="s">
        <v>137</v>
      </c>
      <c r="E15" s="87">
        <f>VLOOKUP(C15,Activities!$C$5:$D$393,2,0)</f>
        <v>112300</v>
      </c>
      <c r="F15" s="84" t="s">
        <v>128</v>
      </c>
      <c r="G15" s="88" t="s">
        <v>1052</v>
      </c>
      <c r="H15" s="170">
        <f t="shared" si="0"/>
        <v>43217.72698813866</v>
      </c>
      <c r="I15" s="107">
        <f t="shared" si="1"/>
        <v>46860.927247941232</v>
      </c>
      <c r="J15" s="253">
        <v>33612</v>
      </c>
      <c r="K15" s="253">
        <v>50164</v>
      </c>
      <c r="L15" s="252">
        <v>104.45699999999999</v>
      </c>
      <c r="M15" s="252">
        <v>134.309</v>
      </c>
      <c r="N15" s="252">
        <v>143.77600000000001</v>
      </c>
      <c r="O15" s="109">
        <v>2</v>
      </c>
    </row>
    <row r="16" spans="2:15" x14ac:dyDescent="0.25">
      <c r="B16" s="85" t="s">
        <v>1034</v>
      </c>
      <c r="C16" s="86" t="s">
        <v>548</v>
      </c>
      <c r="D16" s="87" t="s">
        <v>138</v>
      </c>
      <c r="E16" s="87">
        <f>VLOOKUP(C16,Activities!$C$5:$D$393,2,0)</f>
        <v>113000</v>
      </c>
      <c r="F16" s="84" t="s">
        <v>128</v>
      </c>
      <c r="G16" s="88" t="s">
        <v>1052</v>
      </c>
      <c r="H16" s="170">
        <f t="shared" si="0"/>
        <v>20632.710986922604</v>
      </c>
      <c r="I16" s="107">
        <f t="shared" si="1"/>
        <v>19525.558583640501</v>
      </c>
      <c r="J16" s="253">
        <v>19076</v>
      </c>
      <c r="K16" s="253">
        <v>19975</v>
      </c>
      <c r="L16" s="252">
        <v>115.23699999999999</v>
      </c>
      <c r="M16" s="252">
        <v>124.64100000000001</v>
      </c>
      <c r="N16" s="252">
        <v>127.51</v>
      </c>
      <c r="O16" s="109">
        <v>2</v>
      </c>
    </row>
    <row r="17" spans="2:15" x14ac:dyDescent="0.25">
      <c r="B17" s="85" t="s">
        <v>1034</v>
      </c>
      <c r="C17" s="86" t="s">
        <v>549</v>
      </c>
      <c r="D17" s="87" t="s">
        <v>139</v>
      </c>
      <c r="E17" s="87">
        <f>VLOOKUP(C17,Activities!$C$5:$D$393,2,0)</f>
        <v>114000</v>
      </c>
      <c r="F17" s="84" t="s">
        <v>128</v>
      </c>
      <c r="G17" s="88" t="s">
        <v>1052</v>
      </c>
      <c r="H17" s="170">
        <f t="shared" si="0"/>
        <v>8493.0846218424886</v>
      </c>
      <c r="I17" s="107">
        <f t="shared" si="1"/>
        <v>9036.2723583500265</v>
      </c>
      <c r="J17" s="253">
        <v>6899</v>
      </c>
      <c r="K17" s="253">
        <v>9111</v>
      </c>
      <c r="L17" s="252">
        <v>94.100999999999999</v>
      </c>
      <c r="M17" s="252">
        <v>115.84399999999999</v>
      </c>
      <c r="N17" s="252">
        <v>116.80200000000001</v>
      </c>
      <c r="O17" s="109">
        <v>2</v>
      </c>
    </row>
    <row r="18" spans="2:15" x14ac:dyDescent="0.25">
      <c r="B18" s="85" t="s">
        <v>1034</v>
      </c>
      <c r="C18" s="86" t="s">
        <v>550</v>
      </c>
      <c r="D18" s="87" t="s">
        <v>140</v>
      </c>
      <c r="E18" s="87">
        <f>VLOOKUP(C18,Activities!$C$5:$D$393,2,0)</f>
        <v>115000</v>
      </c>
      <c r="F18" s="84" t="s">
        <v>128</v>
      </c>
      <c r="G18" s="88" t="s">
        <v>1052</v>
      </c>
      <c r="H18" s="170">
        <f t="shared" si="0"/>
        <v>22918.9210968103</v>
      </c>
      <c r="I18" s="107">
        <f t="shared" si="1"/>
        <v>25738.337899210903</v>
      </c>
      <c r="J18" s="253">
        <v>18482</v>
      </c>
      <c r="K18" s="253">
        <v>25523</v>
      </c>
      <c r="L18" s="252">
        <v>89.35</v>
      </c>
      <c r="M18" s="252">
        <v>110.8</v>
      </c>
      <c r="N18" s="252">
        <v>109.873</v>
      </c>
      <c r="O18" s="109">
        <v>2</v>
      </c>
    </row>
    <row r="19" spans="2:15" x14ac:dyDescent="0.25">
      <c r="B19" s="85" t="s">
        <v>1035</v>
      </c>
      <c r="C19" s="86" t="s">
        <v>551</v>
      </c>
      <c r="D19" s="87" t="s">
        <v>141</v>
      </c>
      <c r="E19" s="87">
        <f>VLOOKUP(C19,Activities!$C$5:$D$393,2,0)</f>
        <v>211000</v>
      </c>
      <c r="F19" s="84" t="s">
        <v>128</v>
      </c>
      <c r="G19" s="88" t="s">
        <v>1052</v>
      </c>
      <c r="H19" s="170">
        <f t="shared" si="0"/>
        <v>289649.68488118472</v>
      </c>
      <c r="I19" s="107">
        <f t="shared" si="1"/>
        <v>446111.20481730776</v>
      </c>
      <c r="J19" s="253">
        <v>293640</v>
      </c>
      <c r="K19" s="253">
        <v>436753</v>
      </c>
      <c r="L19" s="252">
        <v>139.376</v>
      </c>
      <c r="M19" s="252">
        <v>137.482</v>
      </c>
      <c r="N19" s="252">
        <v>134.59800000000001</v>
      </c>
      <c r="O19" s="109">
        <v>2</v>
      </c>
    </row>
    <row r="20" spans="2:15" x14ac:dyDescent="0.25">
      <c r="B20" s="85" t="s">
        <v>1035</v>
      </c>
      <c r="C20" s="86" t="s">
        <v>552</v>
      </c>
      <c r="D20" s="87" t="s">
        <v>142</v>
      </c>
      <c r="E20" s="87">
        <f>VLOOKUP(C20,Activities!$C$5:$D$393,2,0)</f>
        <v>212100</v>
      </c>
      <c r="F20" s="84" t="s">
        <v>128</v>
      </c>
      <c r="G20" s="88" t="s">
        <v>1052</v>
      </c>
      <c r="H20" s="170">
        <f t="shared" si="0"/>
        <v>61064.724798463518</v>
      </c>
      <c r="I20" s="107">
        <f t="shared" si="1"/>
        <v>57465.684205633544</v>
      </c>
      <c r="J20" s="253">
        <v>42939</v>
      </c>
      <c r="K20" s="253">
        <v>54923</v>
      </c>
      <c r="L20" s="252">
        <v>79.141999999999996</v>
      </c>
      <c r="M20" s="252">
        <v>112.55</v>
      </c>
      <c r="N20" s="252">
        <v>107.57</v>
      </c>
      <c r="O20" s="109">
        <v>2</v>
      </c>
    </row>
    <row r="21" spans="2:15" x14ac:dyDescent="0.25">
      <c r="B21" s="85" t="s">
        <v>1035</v>
      </c>
      <c r="C21" s="86" t="s">
        <v>553</v>
      </c>
      <c r="D21" s="87" t="s">
        <v>143</v>
      </c>
      <c r="E21" s="87" t="str">
        <f>VLOOKUP(C21,Activities!$C$5:$D$393,2,0)</f>
        <v>2122A0</v>
      </c>
      <c r="F21" s="84" t="s">
        <v>128</v>
      </c>
      <c r="G21" s="88" t="s">
        <v>1052</v>
      </c>
      <c r="H21" s="170">
        <f t="shared" si="0"/>
        <v>20478.444195215576</v>
      </c>
      <c r="I21" s="107">
        <f t="shared" si="1"/>
        <v>21300.390505627809</v>
      </c>
      <c r="J21" s="253">
        <v>13840</v>
      </c>
      <c r="K21" s="253">
        <v>19978</v>
      </c>
      <c r="L21" s="252">
        <v>86.489000000000004</v>
      </c>
      <c r="M21" s="252">
        <v>127.974</v>
      </c>
      <c r="N21" s="252">
        <v>120.029</v>
      </c>
      <c r="O21" s="109">
        <v>2</v>
      </c>
    </row>
    <row r="22" spans="2:15" x14ac:dyDescent="0.25">
      <c r="B22" s="85" t="s">
        <v>1035</v>
      </c>
      <c r="C22" s="86" t="s">
        <v>555</v>
      </c>
      <c r="D22" s="87" t="s">
        <v>144</v>
      </c>
      <c r="E22" s="87">
        <f>VLOOKUP(C22,Activities!$C$5:$D$393,2,0)</f>
        <v>212230</v>
      </c>
      <c r="F22" s="84" t="s">
        <v>128</v>
      </c>
      <c r="G22" s="88" t="s">
        <v>1052</v>
      </c>
      <c r="H22" s="170">
        <f t="shared" si="0"/>
        <v>12623.969318033451</v>
      </c>
      <c r="I22" s="107">
        <f t="shared" si="1"/>
        <v>14180.441823971936</v>
      </c>
      <c r="J22" s="253">
        <v>12867</v>
      </c>
      <c r="K22" s="253">
        <v>13629</v>
      </c>
      <c r="L22" s="252">
        <v>137.86600000000001</v>
      </c>
      <c r="M22" s="252">
        <v>135.262</v>
      </c>
      <c r="N22" s="252">
        <v>130.00200000000001</v>
      </c>
      <c r="O22" s="109">
        <v>2</v>
      </c>
    </row>
    <row r="23" spans="2:15" x14ac:dyDescent="0.25">
      <c r="B23" s="85" t="s">
        <v>1035</v>
      </c>
      <c r="C23" s="86" t="s">
        <v>556</v>
      </c>
      <c r="D23" s="87" t="s">
        <v>145</v>
      </c>
      <c r="E23" s="87">
        <f>VLOOKUP(C23,Activities!$C$5:$D$393,2,0)</f>
        <v>212310</v>
      </c>
      <c r="F23" s="84" t="s">
        <v>128</v>
      </c>
      <c r="G23" s="88" t="s">
        <v>1052</v>
      </c>
      <c r="H23" s="170">
        <f t="shared" si="0"/>
        <v>21971.799291094372</v>
      </c>
      <c r="I23" s="107">
        <f t="shared" si="1"/>
        <v>18845.442714597113</v>
      </c>
      <c r="J23" s="253">
        <v>19080</v>
      </c>
      <c r="K23" s="253">
        <v>19293</v>
      </c>
      <c r="L23" s="252">
        <v>90.28</v>
      </c>
      <c r="M23" s="252">
        <v>103.96299999999999</v>
      </c>
      <c r="N23" s="252">
        <v>106.432</v>
      </c>
      <c r="O23" s="109">
        <v>2</v>
      </c>
    </row>
    <row r="24" spans="2:15" x14ac:dyDescent="0.25">
      <c r="B24" s="85" t="s">
        <v>1035</v>
      </c>
      <c r="C24" s="86" t="s">
        <v>557</v>
      </c>
      <c r="D24" s="87" t="s">
        <v>146</v>
      </c>
      <c r="E24" s="87" t="str">
        <f>VLOOKUP(C24,Activities!$C$5:$D$393,2,0)</f>
        <v>2123A0</v>
      </c>
      <c r="F24" s="84" t="s">
        <v>128</v>
      </c>
      <c r="G24" s="88" t="s">
        <v>1052</v>
      </c>
      <c r="H24" s="170">
        <f t="shared" si="0"/>
        <v>21035.368021278566</v>
      </c>
      <c r="I24" s="107">
        <f t="shared" si="1"/>
        <v>24069.499062416286</v>
      </c>
      <c r="J24" s="253">
        <v>14861</v>
      </c>
      <c r="K24" s="253">
        <v>26040</v>
      </c>
      <c r="L24" s="252">
        <v>75.569000000000003</v>
      </c>
      <c r="M24" s="252">
        <v>106.96599999999999</v>
      </c>
      <c r="N24" s="252">
        <v>115.723</v>
      </c>
      <c r="O24" s="109">
        <v>2</v>
      </c>
    </row>
    <row r="25" spans="2:15" x14ac:dyDescent="0.25">
      <c r="B25" s="85" t="s">
        <v>1035</v>
      </c>
      <c r="C25" s="86" t="s">
        <v>559</v>
      </c>
      <c r="D25" s="87" t="s">
        <v>147</v>
      </c>
      <c r="E25" s="87">
        <f>VLOOKUP(C25,Activities!$C$5:$D$393,2,0)</f>
        <v>213111</v>
      </c>
      <c r="F25" s="84" t="s">
        <v>128</v>
      </c>
      <c r="G25" s="88" t="s">
        <v>1052</v>
      </c>
      <c r="H25" s="170">
        <f t="shared" si="0"/>
        <v>26001.769704859347</v>
      </c>
      <c r="I25" s="107">
        <f t="shared" si="1"/>
        <v>38825.933541607497</v>
      </c>
      <c r="J25" s="253">
        <v>22891</v>
      </c>
      <c r="K25" s="253">
        <v>40392</v>
      </c>
      <c r="L25" s="252">
        <v>98.325999999999993</v>
      </c>
      <c r="M25" s="252">
        <v>111.688</v>
      </c>
      <c r="N25" s="252">
        <v>116.193</v>
      </c>
      <c r="O25" s="109">
        <v>2</v>
      </c>
    </row>
    <row r="26" spans="2:15" x14ac:dyDescent="0.25">
      <c r="B26" s="85" t="s">
        <v>1035</v>
      </c>
      <c r="C26" s="86" t="s">
        <v>560</v>
      </c>
      <c r="D26" s="87" t="s">
        <v>148</v>
      </c>
      <c r="E26" s="87" t="str">
        <f>VLOOKUP(C26,Activities!$C$5:$D$393,2,0)</f>
        <v>21311A</v>
      </c>
      <c r="F26" s="84" t="s">
        <v>128</v>
      </c>
      <c r="G26" s="88" t="s">
        <v>1052</v>
      </c>
      <c r="H26" s="170">
        <f t="shared" si="0"/>
        <v>53387.858212793013</v>
      </c>
      <c r="I26" s="107">
        <f t="shared" si="1"/>
        <v>71310.613520952757</v>
      </c>
      <c r="J26" s="253">
        <v>51328</v>
      </c>
      <c r="K26" s="253">
        <v>70567</v>
      </c>
      <c r="L26" s="252">
        <v>106.949</v>
      </c>
      <c r="M26" s="252">
        <v>111.241</v>
      </c>
      <c r="N26" s="252">
        <v>110.081</v>
      </c>
      <c r="O26" s="109">
        <v>2</v>
      </c>
    </row>
    <row r="27" spans="2:15" x14ac:dyDescent="0.25">
      <c r="B27" s="85" t="s">
        <v>1036</v>
      </c>
      <c r="C27" s="86" t="s">
        <v>563</v>
      </c>
      <c r="D27" s="87" t="s">
        <v>562</v>
      </c>
      <c r="E27" s="87">
        <f>VLOOKUP(C27,Activities!$C$5:$D$393,2,0)</f>
        <v>221100</v>
      </c>
      <c r="F27" s="84" t="s">
        <v>128</v>
      </c>
      <c r="G27" s="88" t="s">
        <v>1052</v>
      </c>
      <c r="H27" s="170">
        <f t="shared" si="0"/>
        <v>333377.04651226779</v>
      </c>
      <c r="I27" s="107">
        <f t="shared" si="1"/>
        <v>291589.27714982064</v>
      </c>
      <c r="J27" s="254">
        <v>306100</v>
      </c>
      <c r="K27" s="254">
        <v>310395</v>
      </c>
      <c r="L27" s="252">
        <v>96.373725197647829</v>
      </c>
      <c r="M27" s="252">
        <v>104.96173756215862</v>
      </c>
      <c r="N27" s="252">
        <v>111.73112690926078</v>
      </c>
      <c r="O27" s="109">
        <v>2</v>
      </c>
    </row>
    <row r="28" spans="2:15" x14ac:dyDescent="0.25">
      <c r="B28" s="85" t="s">
        <v>1036</v>
      </c>
      <c r="C28" s="86" t="s">
        <v>564</v>
      </c>
      <c r="D28" s="87" t="s">
        <v>149</v>
      </c>
      <c r="E28" s="87">
        <f>VLOOKUP(C28,Activities!$C$5:$D$393,2,0)</f>
        <v>221200</v>
      </c>
      <c r="F28" s="84" t="s">
        <v>128</v>
      </c>
      <c r="G28" s="88" t="s">
        <v>1052</v>
      </c>
      <c r="H28" s="170">
        <f t="shared" si="0"/>
        <v>110249.57537383308</v>
      </c>
      <c r="I28" s="107">
        <f t="shared" si="1"/>
        <v>100425.65895160905</v>
      </c>
      <c r="J28" s="253">
        <v>121614</v>
      </c>
      <c r="K28" s="253">
        <v>107066</v>
      </c>
      <c r="L28" s="252">
        <v>107.869</v>
      </c>
      <c r="M28" s="252">
        <v>97.789000000000001</v>
      </c>
      <c r="N28" s="252">
        <v>104.255</v>
      </c>
      <c r="O28" s="109">
        <v>2</v>
      </c>
    </row>
    <row r="29" spans="2:15" x14ac:dyDescent="0.25">
      <c r="B29" s="85" t="s">
        <v>1036</v>
      </c>
      <c r="C29" s="86" t="s">
        <v>565</v>
      </c>
      <c r="D29" s="87" t="s">
        <v>150</v>
      </c>
      <c r="E29" s="87">
        <f>VLOOKUP(C29,Activities!$C$5:$D$393,2,0)</f>
        <v>221300</v>
      </c>
      <c r="F29" s="84" t="s">
        <v>128</v>
      </c>
      <c r="G29" s="88" t="s">
        <v>1052</v>
      </c>
      <c r="H29" s="170">
        <f t="shared" si="0"/>
        <v>14669.319470699433</v>
      </c>
      <c r="I29" s="107">
        <f t="shared" si="1"/>
        <v>13074.862681520253</v>
      </c>
      <c r="J29" s="253">
        <v>10515</v>
      </c>
      <c r="K29" s="253">
        <v>13579</v>
      </c>
      <c r="L29" s="252">
        <v>89.400999999999996</v>
      </c>
      <c r="M29" s="252">
        <v>124.72199999999999</v>
      </c>
      <c r="N29" s="252">
        <v>129.53100000000001</v>
      </c>
      <c r="O29" s="109">
        <v>2</v>
      </c>
    </row>
    <row r="30" spans="2:15" x14ac:dyDescent="0.25">
      <c r="B30" s="85" t="s">
        <v>1037</v>
      </c>
      <c r="C30" s="86" t="s">
        <v>566</v>
      </c>
      <c r="D30" s="87" t="s">
        <v>151</v>
      </c>
      <c r="E30" s="87">
        <f>VLOOKUP(C30,Activities!$C$5:$D$393,2,0)</f>
        <v>230301</v>
      </c>
      <c r="F30" s="84" t="s">
        <v>128</v>
      </c>
      <c r="G30" s="88" t="s">
        <v>1052</v>
      </c>
      <c r="H30" s="170">
        <f t="shared" si="0"/>
        <v>165735.64897125805</v>
      </c>
      <c r="I30" s="107">
        <f t="shared" si="1"/>
        <v>167109.4994354535</v>
      </c>
      <c r="J30" s="253">
        <v>142401</v>
      </c>
      <c r="K30" s="253">
        <v>171764</v>
      </c>
      <c r="L30" s="252">
        <v>95.504999999999995</v>
      </c>
      <c r="M30" s="252">
        <v>111.155</v>
      </c>
      <c r="N30" s="252">
        <v>114.251</v>
      </c>
      <c r="O30" s="109">
        <v>2</v>
      </c>
    </row>
    <row r="31" spans="2:15" x14ac:dyDescent="0.25">
      <c r="B31" s="85" t="s">
        <v>1037</v>
      </c>
      <c r="C31" s="86" t="s">
        <v>567</v>
      </c>
      <c r="D31" s="87" t="s">
        <v>152</v>
      </c>
      <c r="E31" s="87">
        <f>VLOOKUP(C31,Activities!$C$5:$D$393,2,0)</f>
        <v>230302</v>
      </c>
      <c r="F31" s="84" t="s">
        <v>128</v>
      </c>
      <c r="G31" s="88" t="s">
        <v>1052</v>
      </c>
      <c r="H31" s="170">
        <f t="shared" si="0"/>
        <v>74069.453780834621</v>
      </c>
      <c r="I31" s="107">
        <f t="shared" si="1"/>
        <v>68421.50888512611</v>
      </c>
      <c r="J31" s="253">
        <v>67094</v>
      </c>
      <c r="K31" s="253">
        <v>70136</v>
      </c>
      <c r="L31" s="252">
        <v>99.158000000000001</v>
      </c>
      <c r="M31" s="252">
        <v>109.467</v>
      </c>
      <c r="N31" s="252">
        <v>112.21</v>
      </c>
      <c r="O31" s="109">
        <v>2</v>
      </c>
    </row>
    <row r="32" spans="2:15" x14ac:dyDescent="0.25">
      <c r="B32" s="85" t="s">
        <v>1037</v>
      </c>
      <c r="C32" s="86" t="s">
        <v>568</v>
      </c>
      <c r="D32" s="87" t="s">
        <v>153</v>
      </c>
      <c r="E32" s="87">
        <f>VLOOKUP(C32,Activities!$C$5:$D$393,2,0)</f>
        <v>233210</v>
      </c>
      <c r="F32" s="84" t="s">
        <v>128</v>
      </c>
      <c r="G32" s="88" t="s">
        <v>1052</v>
      </c>
      <c r="H32" s="170">
        <f t="shared" si="0"/>
        <v>43985.801602285064</v>
      </c>
      <c r="I32" s="107">
        <f t="shared" si="1"/>
        <v>37063.680609702475</v>
      </c>
      <c r="J32" s="253">
        <v>45296</v>
      </c>
      <c r="K32" s="253">
        <v>38211</v>
      </c>
      <c r="L32" s="252">
        <v>102.229</v>
      </c>
      <c r="M32" s="252">
        <v>99.272000000000006</v>
      </c>
      <c r="N32" s="252">
        <v>102.345</v>
      </c>
      <c r="O32" s="109">
        <v>2</v>
      </c>
    </row>
    <row r="33" spans="2:15" x14ac:dyDescent="0.25">
      <c r="B33" s="85" t="s">
        <v>1037</v>
      </c>
      <c r="C33" s="86" t="s">
        <v>569</v>
      </c>
      <c r="D33" s="87" t="s">
        <v>154</v>
      </c>
      <c r="E33" s="87">
        <f>VLOOKUP(C33,Activities!$C$5:$D$393,2,0)</f>
        <v>233230</v>
      </c>
      <c r="F33" s="84" t="s">
        <v>128</v>
      </c>
      <c r="G33" s="88" t="s">
        <v>1052</v>
      </c>
      <c r="H33" s="170">
        <f t="shared" si="0"/>
        <v>39130.331192464138</v>
      </c>
      <c r="I33" s="107">
        <f t="shared" si="1"/>
        <v>50021.432109088571</v>
      </c>
      <c r="J33" s="253">
        <v>34660</v>
      </c>
      <c r="K33" s="253">
        <v>51615</v>
      </c>
      <c r="L33" s="252">
        <v>93.42</v>
      </c>
      <c r="M33" s="252">
        <v>105.46899999999999</v>
      </c>
      <c r="N33" s="252">
        <v>108.82899999999999</v>
      </c>
      <c r="O33" s="109">
        <v>2</v>
      </c>
    </row>
    <row r="34" spans="2:15" x14ac:dyDescent="0.25">
      <c r="B34" s="85" t="s">
        <v>1037</v>
      </c>
      <c r="C34" s="86" t="s">
        <v>570</v>
      </c>
      <c r="D34" s="87" t="s">
        <v>155</v>
      </c>
      <c r="E34" s="87">
        <f>VLOOKUP(C34,Activities!$C$5:$D$393,2,0)</f>
        <v>233240</v>
      </c>
      <c r="F34" s="84" t="s">
        <v>128</v>
      </c>
      <c r="G34" s="88" t="s">
        <v>1052</v>
      </c>
      <c r="H34" s="170">
        <f t="shared" si="0"/>
        <v>93213.078791712789</v>
      </c>
      <c r="I34" s="107">
        <f t="shared" si="1"/>
        <v>97207.120465510889</v>
      </c>
      <c r="J34" s="253">
        <v>76787</v>
      </c>
      <c r="K34" s="253">
        <v>98520</v>
      </c>
      <c r="L34" s="252">
        <v>94.844999999999999</v>
      </c>
      <c r="M34" s="252">
        <v>115.134</v>
      </c>
      <c r="N34" s="252">
        <v>116.68899999999999</v>
      </c>
      <c r="O34" s="109">
        <v>2</v>
      </c>
    </row>
    <row r="35" spans="2:15" x14ac:dyDescent="0.25">
      <c r="B35" s="85" t="s">
        <v>1037</v>
      </c>
      <c r="C35" s="86" t="s">
        <v>571</v>
      </c>
      <c r="D35" s="87" t="s">
        <v>156</v>
      </c>
      <c r="E35" s="87">
        <f>VLOOKUP(C35,Activities!$C$5:$D$393,2,0)</f>
        <v>233262</v>
      </c>
      <c r="F35" s="84" t="s">
        <v>128</v>
      </c>
      <c r="G35" s="88" t="s">
        <v>1052</v>
      </c>
      <c r="H35" s="170">
        <f t="shared" si="0"/>
        <v>109363.75926236379</v>
      </c>
      <c r="I35" s="107">
        <f t="shared" si="1"/>
        <v>80296.673224671511</v>
      </c>
      <c r="J35" s="253">
        <v>90810</v>
      </c>
      <c r="K35" s="253">
        <v>83024</v>
      </c>
      <c r="L35" s="252">
        <v>89.474999999999994</v>
      </c>
      <c r="M35" s="252">
        <v>107.756</v>
      </c>
      <c r="N35" s="252">
        <v>111.416</v>
      </c>
      <c r="O35" s="109">
        <v>2</v>
      </c>
    </row>
    <row r="36" spans="2:15" x14ac:dyDescent="0.25">
      <c r="B36" s="85" t="s">
        <v>1037</v>
      </c>
      <c r="C36" s="86" t="s">
        <v>572</v>
      </c>
      <c r="D36" s="87" t="s">
        <v>157</v>
      </c>
      <c r="E36" s="87">
        <f>VLOOKUP(C36,Activities!$C$5:$D$393,2,0)</f>
        <v>233293</v>
      </c>
      <c r="F36" s="84" t="s">
        <v>128</v>
      </c>
      <c r="G36" s="88" t="s">
        <v>1052</v>
      </c>
      <c r="H36" s="170">
        <f t="shared" si="0"/>
        <v>92687.884434982188</v>
      </c>
      <c r="I36" s="107">
        <f t="shared" si="1"/>
        <v>67412.857884389872</v>
      </c>
      <c r="J36" s="253">
        <v>72951</v>
      </c>
      <c r="K36" s="253">
        <v>68233</v>
      </c>
      <c r="L36" s="252">
        <v>90.183000000000007</v>
      </c>
      <c r="M36" s="252">
        <v>114.58199999999999</v>
      </c>
      <c r="N36" s="252">
        <v>115.976</v>
      </c>
      <c r="O36" s="109">
        <v>2</v>
      </c>
    </row>
    <row r="37" spans="2:15" x14ac:dyDescent="0.25">
      <c r="B37" s="85" t="s">
        <v>1037</v>
      </c>
      <c r="C37" s="86" t="s">
        <v>573</v>
      </c>
      <c r="D37" s="87" t="s">
        <v>158</v>
      </c>
      <c r="E37" s="87" t="str">
        <f>VLOOKUP(C37,Activities!$C$5:$D$393,2,0)</f>
        <v>2332A0</v>
      </c>
      <c r="F37" s="84" t="s">
        <v>128</v>
      </c>
      <c r="G37" s="88" t="s">
        <v>1052</v>
      </c>
      <c r="H37" s="170">
        <f t="shared" si="0"/>
        <v>158912.30194954007</v>
      </c>
      <c r="I37" s="107">
        <f t="shared" si="1"/>
        <v>94917.344646089579</v>
      </c>
      <c r="J37" s="253">
        <v>142348</v>
      </c>
      <c r="K37" s="253">
        <v>97628</v>
      </c>
      <c r="L37" s="252">
        <v>93.816999999999993</v>
      </c>
      <c r="M37" s="252">
        <v>104.73399999999999</v>
      </c>
      <c r="N37" s="252">
        <v>107.72499999999999</v>
      </c>
      <c r="O37" s="109">
        <v>2</v>
      </c>
    </row>
    <row r="38" spans="2:15" x14ac:dyDescent="0.25">
      <c r="B38" s="85" t="s">
        <v>1037</v>
      </c>
      <c r="C38" s="86" t="s">
        <v>575</v>
      </c>
      <c r="D38" s="87" t="s">
        <v>159</v>
      </c>
      <c r="E38" s="87" t="str">
        <f>VLOOKUP(C38,Activities!$C$5:$D$393,2,0)</f>
        <v>2332B0</v>
      </c>
      <c r="F38" s="84" t="s">
        <v>128</v>
      </c>
      <c r="G38" s="88" t="s">
        <v>1052</v>
      </c>
      <c r="H38" s="170">
        <f t="shared" si="0"/>
        <v>158327.02151596689</v>
      </c>
      <c r="I38" s="107">
        <f t="shared" si="1"/>
        <v>116818.78870388042</v>
      </c>
      <c r="J38" s="253">
        <v>144326</v>
      </c>
      <c r="K38" s="253">
        <v>121239</v>
      </c>
      <c r="L38" s="252">
        <v>98.484999999999999</v>
      </c>
      <c r="M38" s="252">
        <v>108.039</v>
      </c>
      <c r="N38" s="252">
        <v>112.127</v>
      </c>
      <c r="O38" s="109">
        <v>2</v>
      </c>
    </row>
    <row r="39" spans="2:15" x14ac:dyDescent="0.25">
      <c r="B39" s="85" t="s">
        <v>1037</v>
      </c>
      <c r="C39" s="86" t="s">
        <v>577</v>
      </c>
      <c r="D39" s="87" t="s">
        <v>160</v>
      </c>
      <c r="E39" s="87">
        <f>VLOOKUP(C39,Activities!$C$5:$D$393,2,0)</f>
        <v>233411</v>
      </c>
      <c r="F39" s="84" t="s">
        <v>128</v>
      </c>
      <c r="G39" s="88" t="s">
        <v>1052</v>
      </c>
      <c r="H39" s="170">
        <f t="shared" si="0"/>
        <v>274951.77267783944</v>
      </c>
      <c r="I39" s="107">
        <f t="shared" si="1"/>
        <v>171763.74707606199</v>
      </c>
      <c r="J39" s="253">
        <v>279670</v>
      </c>
      <c r="K39" s="253">
        <v>184533</v>
      </c>
      <c r="L39" s="252">
        <v>107.583</v>
      </c>
      <c r="M39" s="252">
        <v>105.768</v>
      </c>
      <c r="N39" s="252">
        <v>113.631</v>
      </c>
      <c r="O39" s="109">
        <v>2</v>
      </c>
    </row>
    <row r="40" spans="2:15" x14ac:dyDescent="0.25">
      <c r="B40" s="85" t="s">
        <v>1037</v>
      </c>
      <c r="C40" s="86" t="s">
        <v>578</v>
      </c>
      <c r="D40" s="87" t="s">
        <v>161</v>
      </c>
      <c r="E40" s="87">
        <f>VLOOKUP(C40,Activities!$C$5:$D$393,2,0)</f>
        <v>233412</v>
      </c>
      <c r="F40" s="84" t="s">
        <v>128</v>
      </c>
      <c r="G40" s="88" t="s">
        <v>1052</v>
      </c>
      <c r="H40" s="170">
        <f t="shared" si="0"/>
        <v>55123.30759119289</v>
      </c>
      <c r="I40" s="107">
        <f t="shared" si="1"/>
        <v>42866.959852230131</v>
      </c>
      <c r="J40" s="253">
        <v>50840</v>
      </c>
      <c r="K40" s="253">
        <v>44841</v>
      </c>
      <c r="L40" s="252">
        <v>97.376000000000005</v>
      </c>
      <c r="M40" s="252">
        <v>105.58</v>
      </c>
      <c r="N40" s="252">
        <v>110.44199999999999</v>
      </c>
      <c r="O40" s="109">
        <v>2</v>
      </c>
    </row>
    <row r="41" spans="2:15" x14ac:dyDescent="0.25">
      <c r="B41" s="85" t="s">
        <v>1037</v>
      </c>
      <c r="C41" s="86" t="s">
        <v>579</v>
      </c>
      <c r="D41" s="87" t="s">
        <v>162</v>
      </c>
      <c r="E41" s="87" t="str">
        <f>VLOOKUP(C41,Activities!$C$5:$D$393,2,0)</f>
        <v>2334A0</v>
      </c>
      <c r="F41" s="84" t="s">
        <v>128</v>
      </c>
      <c r="G41" s="88" t="s">
        <v>1052</v>
      </c>
      <c r="H41" s="170">
        <f t="shared" si="0"/>
        <v>194032.90820543093</v>
      </c>
      <c r="I41" s="107">
        <f t="shared" si="1"/>
        <v>194381.84568252054</v>
      </c>
      <c r="J41" s="253">
        <v>182205</v>
      </c>
      <c r="K41" s="253">
        <v>202237</v>
      </c>
      <c r="L41" s="252">
        <v>101.64</v>
      </c>
      <c r="M41" s="252">
        <v>108.238</v>
      </c>
      <c r="N41" s="252">
        <v>112.61199999999999</v>
      </c>
      <c r="O41" s="109">
        <v>2</v>
      </c>
    </row>
    <row r="42" spans="2:15" x14ac:dyDescent="0.25">
      <c r="B42" s="85" t="s">
        <v>1038</v>
      </c>
      <c r="C42" s="86" t="s">
        <v>581</v>
      </c>
      <c r="D42" s="87" t="s">
        <v>163</v>
      </c>
      <c r="E42" s="87">
        <f>VLOOKUP(C42,Activities!$C$5:$D$393,2,0)</f>
        <v>321100</v>
      </c>
      <c r="F42" s="84" t="s">
        <v>128</v>
      </c>
      <c r="G42" s="88" t="s">
        <v>1052</v>
      </c>
      <c r="H42" s="170">
        <f t="shared" si="0"/>
        <v>29892.346823615069</v>
      </c>
      <c r="I42" s="107">
        <f t="shared" si="1"/>
        <v>24848.00279246036</v>
      </c>
      <c r="J42" s="253">
        <v>27922</v>
      </c>
      <c r="K42" s="253">
        <v>28242</v>
      </c>
      <c r="L42" s="252">
        <v>115.367</v>
      </c>
      <c r="M42" s="252">
        <v>123.508</v>
      </c>
      <c r="N42" s="252">
        <v>140.37799999999999</v>
      </c>
      <c r="O42" s="109">
        <v>2</v>
      </c>
    </row>
    <row r="43" spans="2:15" x14ac:dyDescent="0.25">
      <c r="B43" s="85" t="s">
        <v>1038</v>
      </c>
      <c r="C43" s="86" t="s">
        <v>582</v>
      </c>
      <c r="D43" s="87" t="s">
        <v>164</v>
      </c>
      <c r="E43" s="87">
        <f>VLOOKUP(C43,Activities!$C$5:$D$393,2,0)</f>
        <v>321200</v>
      </c>
      <c r="F43" s="84" t="s">
        <v>128</v>
      </c>
      <c r="G43" s="88" t="s">
        <v>1052</v>
      </c>
      <c r="H43" s="170">
        <f t="shared" si="0"/>
        <v>25394.172840689138</v>
      </c>
      <c r="I43" s="107">
        <f t="shared" si="1"/>
        <v>20842.576318789335</v>
      </c>
      <c r="J43" s="253">
        <v>21677</v>
      </c>
      <c r="K43" s="253">
        <v>20638</v>
      </c>
      <c r="L43" s="252">
        <v>104.36199999999999</v>
      </c>
      <c r="M43" s="252">
        <v>122.258</v>
      </c>
      <c r="N43" s="252">
        <v>121.05800000000001</v>
      </c>
      <c r="O43" s="109">
        <v>2</v>
      </c>
    </row>
    <row r="44" spans="2:15" x14ac:dyDescent="0.25">
      <c r="B44" s="85" t="s">
        <v>1038</v>
      </c>
      <c r="C44" s="86" t="s">
        <v>583</v>
      </c>
      <c r="D44" s="87" t="s">
        <v>165</v>
      </c>
      <c r="E44" s="87">
        <f>VLOOKUP(C44,Activities!$C$5:$D$393,2,0)</f>
        <v>321910</v>
      </c>
      <c r="F44" s="84" t="s">
        <v>128</v>
      </c>
      <c r="G44" s="88" t="s">
        <v>1052</v>
      </c>
      <c r="H44" s="170">
        <f t="shared" si="0"/>
        <v>30597.993778977641</v>
      </c>
      <c r="I44" s="107">
        <f t="shared" si="1"/>
        <v>24170.809523809523</v>
      </c>
      <c r="J44" s="253">
        <v>27916</v>
      </c>
      <c r="K44" s="253">
        <v>25874</v>
      </c>
      <c r="L44" s="252">
        <v>102.23399999999999</v>
      </c>
      <c r="M44" s="252">
        <v>112.056</v>
      </c>
      <c r="N44" s="252">
        <v>119.952</v>
      </c>
      <c r="O44" s="109">
        <v>2</v>
      </c>
    </row>
    <row r="45" spans="2:15" x14ac:dyDescent="0.25">
      <c r="B45" s="85" t="s">
        <v>1038</v>
      </c>
      <c r="C45" s="86" t="s">
        <v>584</v>
      </c>
      <c r="D45" s="87" t="s">
        <v>166</v>
      </c>
      <c r="E45" s="87" t="str">
        <f>VLOOKUP(C45,Activities!$C$5:$D$393,2,0)</f>
        <v>3219A0</v>
      </c>
      <c r="F45" s="84" t="s">
        <v>128</v>
      </c>
      <c r="G45" s="88" t="s">
        <v>1052</v>
      </c>
      <c r="H45" s="170">
        <f t="shared" si="0"/>
        <v>25756.666330370565</v>
      </c>
      <c r="I45" s="107">
        <f t="shared" si="1"/>
        <v>20294.621658761469</v>
      </c>
      <c r="J45" s="253">
        <v>23571</v>
      </c>
      <c r="K45" s="253">
        <v>21135</v>
      </c>
      <c r="L45" s="252">
        <v>99.119</v>
      </c>
      <c r="M45" s="252">
        <v>108.31</v>
      </c>
      <c r="N45" s="252">
        <v>112.795</v>
      </c>
      <c r="O45" s="109">
        <v>2</v>
      </c>
    </row>
    <row r="46" spans="2:15" x14ac:dyDescent="0.25">
      <c r="B46" s="85" t="s">
        <v>1038</v>
      </c>
      <c r="C46" s="86" t="s">
        <v>586</v>
      </c>
      <c r="D46" s="87" t="s">
        <v>167</v>
      </c>
      <c r="E46" s="87">
        <f>VLOOKUP(C46,Activities!$C$5:$D$393,2,0)</f>
        <v>327100</v>
      </c>
      <c r="F46" s="84" t="s">
        <v>128</v>
      </c>
      <c r="G46" s="88" t="s">
        <v>1052</v>
      </c>
      <c r="H46" s="170">
        <f t="shared" si="0"/>
        <v>9758.8032723937104</v>
      </c>
      <c r="I46" s="107">
        <f t="shared" si="1"/>
        <v>7803.0142778488034</v>
      </c>
      <c r="J46" s="253">
        <v>8654</v>
      </c>
      <c r="K46" s="253">
        <v>7909</v>
      </c>
      <c r="L46" s="252">
        <v>93.754000000000005</v>
      </c>
      <c r="M46" s="252">
        <v>105.723</v>
      </c>
      <c r="N46" s="252">
        <v>107.15900000000001</v>
      </c>
      <c r="O46" s="109">
        <v>2</v>
      </c>
    </row>
    <row r="47" spans="2:15" x14ac:dyDescent="0.25">
      <c r="B47" s="85" t="s">
        <v>1038</v>
      </c>
      <c r="C47" s="86" t="s">
        <v>587</v>
      </c>
      <c r="D47" s="87" t="s">
        <v>168</v>
      </c>
      <c r="E47" s="87">
        <f>VLOOKUP(C47,Activities!$C$5:$D$393,2,0)</f>
        <v>327200</v>
      </c>
      <c r="F47" s="84" t="s">
        <v>128</v>
      </c>
      <c r="G47" s="88" t="s">
        <v>1052</v>
      </c>
      <c r="H47" s="170">
        <f t="shared" si="0"/>
        <v>25308.986625780857</v>
      </c>
      <c r="I47" s="107">
        <f t="shared" si="1"/>
        <v>24475.43041210372</v>
      </c>
      <c r="J47" s="253">
        <v>23310</v>
      </c>
      <c r="K47" s="253">
        <v>24758</v>
      </c>
      <c r="L47" s="252">
        <v>96.528999999999996</v>
      </c>
      <c r="M47" s="252">
        <v>104.807</v>
      </c>
      <c r="N47" s="252">
        <v>106.017</v>
      </c>
      <c r="O47" s="109">
        <v>2</v>
      </c>
    </row>
    <row r="48" spans="2:15" x14ac:dyDescent="0.25">
      <c r="B48" s="85" t="s">
        <v>1038</v>
      </c>
      <c r="C48" s="86" t="s">
        <v>588</v>
      </c>
      <c r="D48" s="87" t="s">
        <v>169</v>
      </c>
      <c r="E48" s="87">
        <f>VLOOKUP(C48,Activities!$C$5:$D$393,2,0)</f>
        <v>327310</v>
      </c>
      <c r="F48" s="84" t="s">
        <v>128</v>
      </c>
      <c r="G48" s="88" t="s">
        <v>1052</v>
      </c>
      <c r="H48" s="170">
        <f t="shared" si="0"/>
        <v>9754.45510484029</v>
      </c>
      <c r="I48" s="107">
        <f t="shared" si="1"/>
        <v>6953.5314154887528</v>
      </c>
      <c r="J48" s="253">
        <v>10348</v>
      </c>
      <c r="K48" s="253">
        <v>7261</v>
      </c>
      <c r="L48" s="252">
        <v>102.06</v>
      </c>
      <c r="M48" s="252">
        <v>96.206000000000003</v>
      </c>
      <c r="N48" s="252">
        <v>100.46</v>
      </c>
      <c r="O48" s="109">
        <v>2</v>
      </c>
    </row>
    <row r="49" spans="2:15" x14ac:dyDescent="0.25">
      <c r="B49" s="85" t="s">
        <v>1038</v>
      </c>
      <c r="C49" s="86" t="s">
        <v>589</v>
      </c>
      <c r="D49" s="87" t="s">
        <v>170</v>
      </c>
      <c r="E49" s="87">
        <f>VLOOKUP(C49,Activities!$C$5:$D$393,2,0)</f>
        <v>327320</v>
      </c>
      <c r="F49" s="84" t="s">
        <v>128</v>
      </c>
      <c r="G49" s="88" t="s">
        <v>1052</v>
      </c>
      <c r="H49" s="170">
        <f t="shared" si="0"/>
        <v>37341.024475120117</v>
      </c>
      <c r="I49" s="107">
        <f t="shared" si="1"/>
        <v>23905.752317097224</v>
      </c>
      <c r="J49" s="253">
        <v>34765</v>
      </c>
      <c r="K49" s="253">
        <v>24918</v>
      </c>
      <c r="L49" s="252">
        <v>95.117000000000004</v>
      </c>
      <c r="M49" s="252">
        <v>102.16500000000001</v>
      </c>
      <c r="N49" s="252">
        <v>106.491</v>
      </c>
      <c r="O49" s="109">
        <v>2</v>
      </c>
    </row>
    <row r="50" spans="2:15" x14ac:dyDescent="0.25">
      <c r="B50" s="85" t="s">
        <v>1038</v>
      </c>
      <c r="C50" s="86" t="s">
        <v>590</v>
      </c>
      <c r="D50" s="87" t="s">
        <v>171</v>
      </c>
      <c r="E50" s="87">
        <f>VLOOKUP(C50,Activities!$C$5:$D$393,2,0)</f>
        <v>327330</v>
      </c>
      <c r="F50" s="84" t="s">
        <v>128</v>
      </c>
      <c r="G50" s="88" t="s">
        <v>1052</v>
      </c>
      <c r="H50" s="170">
        <f t="shared" si="0"/>
        <v>9745.7535300987365</v>
      </c>
      <c r="I50" s="107">
        <f t="shared" si="1"/>
        <v>6064.0665920055135</v>
      </c>
      <c r="J50" s="253">
        <v>8985</v>
      </c>
      <c r="K50" s="253">
        <v>6201</v>
      </c>
      <c r="L50" s="252">
        <v>94.19</v>
      </c>
      <c r="M50" s="252">
        <v>102.16500000000001</v>
      </c>
      <c r="N50" s="252">
        <v>104.47199999999999</v>
      </c>
      <c r="O50" s="109">
        <v>2</v>
      </c>
    </row>
    <row r="51" spans="2:15" x14ac:dyDescent="0.25">
      <c r="B51" s="85" t="s">
        <v>1038</v>
      </c>
      <c r="C51" s="86" t="s">
        <v>591</v>
      </c>
      <c r="D51" s="87" t="s">
        <v>172</v>
      </c>
      <c r="E51" s="87">
        <f>VLOOKUP(C51,Activities!$C$5:$D$393,2,0)</f>
        <v>327390</v>
      </c>
      <c r="F51" s="84" t="s">
        <v>128</v>
      </c>
      <c r="G51" s="88" t="s">
        <v>1052</v>
      </c>
      <c r="H51" s="170">
        <f t="shared" si="0"/>
        <v>13172.177315846769</v>
      </c>
      <c r="I51" s="107">
        <f t="shared" si="1"/>
        <v>10052.098146638204</v>
      </c>
      <c r="J51" s="253">
        <v>12067</v>
      </c>
      <c r="K51" s="253">
        <v>10421</v>
      </c>
      <c r="L51" s="252">
        <v>96.454999999999998</v>
      </c>
      <c r="M51" s="252">
        <v>105.289</v>
      </c>
      <c r="N51" s="252">
        <v>109.15300000000001</v>
      </c>
      <c r="O51" s="109">
        <v>2</v>
      </c>
    </row>
    <row r="52" spans="2:15" x14ac:dyDescent="0.25">
      <c r="B52" s="85" t="s">
        <v>1038</v>
      </c>
      <c r="C52" s="86" t="s">
        <v>592</v>
      </c>
      <c r="D52" s="87" t="s">
        <v>173</v>
      </c>
      <c r="E52" s="87">
        <f>VLOOKUP(C52,Activities!$C$5:$D$393,2,0)</f>
        <v>327400</v>
      </c>
      <c r="F52" s="84" t="s">
        <v>128</v>
      </c>
      <c r="G52" s="88" t="s">
        <v>1052</v>
      </c>
      <c r="H52" s="170">
        <f t="shared" si="0"/>
        <v>8712.0724528749724</v>
      </c>
      <c r="I52" s="107">
        <f t="shared" si="1"/>
        <v>7091.2613040098468</v>
      </c>
      <c r="J52" s="253">
        <v>7497</v>
      </c>
      <c r="K52" s="253">
        <v>7453</v>
      </c>
      <c r="L52" s="252">
        <v>101.114</v>
      </c>
      <c r="M52" s="252">
        <v>117.502</v>
      </c>
      <c r="N52" s="252">
        <v>123.496</v>
      </c>
      <c r="O52" s="109">
        <v>2</v>
      </c>
    </row>
    <row r="53" spans="2:15" x14ac:dyDescent="0.25">
      <c r="B53" s="85" t="s">
        <v>1038</v>
      </c>
      <c r="C53" s="86" t="s">
        <v>593</v>
      </c>
      <c r="D53" s="87" t="s">
        <v>174</v>
      </c>
      <c r="E53" s="87">
        <f>VLOOKUP(C53,Activities!$C$5:$D$393,2,0)</f>
        <v>327910</v>
      </c>
      <c r="F53" s="84" t="s">
        <v>128</v>
      </c>
      <c r="G53" s="88" t="s">
        <v>1052</v>
      </c>
      <c r="H53" s="170">
        <f t="shared" si="0"/>
        <v>5284.5162840363055</v>
      </c>
      <c r="I53" s="107">
        <f t="shared" si="1"/>
        <v>5611.3390608274767</v>
      </c>
      <c r="J53" s="253">
        <v>4444</v>
      </c>
      <c r="K53" s="253">
        <v>5639</v>
      </c>
      <c r="L53" s="252">
        <v>89.903999999999996</v>
      </c>
      <c r="M53" s="252">
        <v>106.908</v>
      </c>
      <c r="N53" s="252">
        <v>107.435</v>
      </c>
      <c r="O53" s="109">
        <v>2</v>
      </c>
    </row>
    <row r="54" spans="2:15" x14ac:dyDescent="0.25">
      <c r="B54" s="85" t="s">
        <v>1038</v>
      </c>
      <c r="C54" s="86" t="s">
        <v>594</v>
      </c>
      <c r="D54" s="87" t="s">
        <v>175</v>
      </c>
      <c r="E54" s="87">
        <f>VLOOKUP(C54,Activities!$C$5:$D$393,2,0)</f>
        <v>327991</v>
      </c>
      <c r="F54" s="84" t="s">
        <v>128</v>
      </c>
      <c r="G54" s="88" t="s">
        <v>1052</v>
      </c>
      <c r="H54" s="170">
        <f t="shared" si="0"/>
        <v>4347.7377410468316</v>
      </c>
      <c r="I54" s="107">
        <f t="shared" si="1"/>
        <v>4246.7141811457404</v>
      </c>
      <c r="J54" s="253">
        <v>4268</v>
      </c>
      <c r="K54" s="253">
        <v>4336</v>
      </c>
      <c r="L54" s="252">
        <v>99.825000000000003</v>
      </c>
      <c r="M54" s="252">
        <v>101.69</v>
      </c>
      <c r="N54" s="252">
        <v>103.828</v>
      </c>
      <c r="O54" s="109">
        <v>2</v>
      </c>
    </row>
    <row r="55" spans="2:15" x14ac:dyDescent="0.25">
      <c r="B55" s="85" t="s">
        <v>1038</v>
      </c>
      <c r="C55" s="86" t="s">
        <v>595</v>
      </c>
      <c r="D55" s="87" t="s">
        <v>176</v>
      </c>
      <c r="E55" s="87">
        <f>VLOOKUP(C55,Activities!$C$5:$D$393,2,0)</f>
        <v>327992</v>
      </c>
      <c r="F55" s="84" t="s">
        <v>128</v>
      </c>
      <c r="G55" s="88" t="s">
        <v>1052</v>
      </c>
      <c r="H55" s="170">
        <f t="shared" si="0"/>
        <v>4442.3045232200011</v>
      </c>
      <c r="I55" s="107">
        <f t="shared" si="1"/>
        <v>4083.9853214648783</v>
      </c>
      <c r="J55" s="253">
        <v>3153</v>
      </c>
      <c r="K55" s="253">
        <v>4236</v>
      </c>
      <c r="L55" s="252">
        <v>82.795000000000002</v>
      </c>
      <c r="M55" s="252">
        <v>116.651</v>
      </c>
      <c r="N55" s="252">
        <v>120.99299999999999</v>
      </c>
      <c r="O55" s="109">
        <v>2</v>
      </c>
    </row>
    <row r="56" spans="2:15" x14ac:dyDescent="0.25">
      <c r="B56" s="85" t="s">
        <v>1038</v>
      </c>
      <c r="C56" s="86" t="s">
        <v>596</v>
      </c>
      <c r="D56" s="87" t="s">
        <v>177</v>
      </c>
      <c r="E56" s="87">
        <f>VLOOKUP(C56,Activities!$C$5:$D$393,2,0)</f>
        <v>327993</v>
      </c>
      <c r="F56" s="84" t="s">
        <v>128</v>
      </c>
      <c r="G56" s="88" t="s">
        <v>1052</v>
      </c>
      <c r="H56" s="170">
        <f t="shared" si="0"/>
        <v>7538.6914936277999</v>
      </c>
      <c r="I56" s="107">
        <f t="shared" si="1"/>
        <v>5533.5845227000891</v>
      </c>
      <c r="J56" s="253">
        <v>5967</v>
      </c>
      <c r="K56" s="253">
        <v>5838</v>
      </c>
      <c r="L56" s="252">
        <v>102.241</v>
      </c>
      <c r="M56" s="252">
        <v>129.17099999999999</v>
      </c>
      <c r="N56" s="252">
        <v>136.27699999999999</v>
      </c>
      <c r="O56" s="109">
        <v>2</v>
      </c>
    </row>
    <row r="57" spans="2:15" x14ac:dyDescent="0.25">
      <c r="B57" s="85" t="s">
        <v>1038</v>
      </c>
      <c r="C57" s="86" t="s">
        <v>597</v>
      </c>
      <c r="D57" s="87" t="s">
        <v>178</v>
      </c>
      <c r="E57" s="87">
        <f>VLOOKUP(C57,Activities!$C$5:$D$393,2,0)</f>
        <v>327999</v>
      </c>
      <c r="F57" s="84" t="s">
        <v>128</v>
      </c>
      <c r="G57" s="88" t="s">
        <v>1052</v>
      </c>
      <c r="H57" s="170">
        <f t="shared" si="0"/>
        <v>3554.8617035491461</v>
      </c>
      <c r="I57" s="107">
        <f t="shared" si="1"/>
        <v>4276.9218435037565</v>
      </c>
      <c r="J57" s="253">
        <v>3249</v>
      </c>
      <c r="K57" s="253">
        <v>4385</v>
      </c>
      <c r="L57" s="252">
        <v>97.290999999999997</v>
      </c>
      <c r="M57" s="252">
        <v>106.45</v>
      </c>
      <c r="N57" s="252">
        <v>109.14</v>
      </c>
      <c r="O57" s="109">
        <v>2</v>
      </c>
    </row>
    <row r="58" spans="2:15" x14ac:dyDescent="0.25">
      <c r="B58" s="85" t="s">
        <v>1038</v>
      </c>
      <c r="C58" s="86" t="s">
        <v>598</v>
      </c>
      <c r="D58" s="87" t="s">
        <v>179</v>
      </c>
      <c r="E58" s="87">
        <f>VLOOKUP(C58,Activities!$C$5:$D$393,2,0)</f>
        <v>331110</v>
      </c>
      <c r="F58" s="84" t="s">
        <v>128</v>
      </c>
      <c r="G58" s="88" t="s">
        <v>1052</v>
      </c>
      <c r="H58" s="170">
        <f t="shared" si="0"/>
        <v>106840.14346582264</v>
      </c>
      <c r="I58" s="107">
        <f t="shared" si="1"/>
        <v>104978.37512186868</v>
      </c>
      <c r="J58" s="253">
        <v>101913</v>
      </c>
      <c r="K58" s="253">
        <v>108066</v>
      </c>
      <c r="L58" s="252">
        <v>115.003</v>
      </c>
      <c r="M58" s="252">
        <v>120.563</v>
      </c>
      <c r="N58" s="252">
        <v>124.10899999999999</v>
      </c>
      <c r="O58" s="109">
        <v>2</v>
      </c>
    </row>
    <row r="59" spans="2:15" x14ac:dyDescent="0.25">
      <c r="B59" s="85" t="s">
        <v>1038</v>
      </c>
      <c r="C59" s="86" t="s">
        <v>599</v>
      </c>
      <c r="D59" s="87" t="s">
        <v>180</v>
      </c>
      <c r="E59" s="87">
        <f>VLOOKUP(C59,Activities!$C$5:$D$393,2,0)</f>
        <v>331200</v>
      </c>
      <c r="F59" s="84" t="s">
        <v>128</v>
      </c>
      <c r="G59" s="88" t="s">
        <v>1052</v>
      </c>
      <c r="H59" s="170">
        <f t="shared" si="0"/>
        <v>25454.363075482073</v>
      </c>
      <c r="I59" s="107">
        <f t="shared" si="1"/>
        <v>24659.626878690869</v>
      </c>
      <c r="J59" s="253">
        <v>22330</v>
      </c>
      <c r="K59" s="253">
        <v>25249</v>
      </c>
      <c r="L59" s="252">
        <v>98.221999999999994</v>
      </c>
      <c r="M59" s="252">
        <v>111.965</v>
      </c>
      <c r="N59" s="252">
        <v>114.64100000000001</v>
      </c>
      <c r="O59" s="109">
        <v>2</v>
      </c>
    </row>
    <row r="60" spans="2:15" x14ac:dyDescent="0.25">
      <c r="B60" s="85" t="s">
        <v>1038</v>
      </c>
      <c r="C60" s="86" t="s">
        <v>600</v>
      </c>
      <c r="D60" s="87" t="s">
        <v>181</v>
      </c>
      <c r="E60" s="87" t="str">
        <f>VLOOKUP(C60,Activities!$C$5:$D$393,2,0)</f>
        <v>33131A</v>
      </c>
      <c r="F60" s="84" t="s">
        <v>128</v>
      </c>
      <c r="G60" s="88" t="s">
        <v>1052</v>
      </c>
      <c r="H60" s="170">
        <f t="shared" si="0"/>
        <v>5479.2580480175529</v>
      </c>
      <c r="I60" s="107">
        <f t="shared" si="1"/>
        <v>5432.9203096634183</v>
      </c>
      <c r="J60" s="253">
        <v>7836</v>
      </c>
      <c r="K60" s="253">
        <v>5520</v>
      </c>
      <c r="L60" s="252">
        <v>134.90899999999999</v>
      </c>
      <c r="M60" s="252">
        <v>94.334000000000003</v>
      </c>
      <c r="N60" s="252">
        <v>95.846000000000004</v>
      </c>
      <c r="O60" s="109">
        <v>2</v>
      </c>
    </row>
    <row r="61" spans="2:15" x14ac:dyDescent="0.25">
      <c r="B61" s="85" t="s">
        <v>1038</v>
      </c>
      <c r="C61" s="86" t="s">
        <v>602</v>
      </c>
      <c r="D61" s="87" t="s">
        <v>182</v>
      </c>
      <c r="E61" s="87">
        <f>VLOOKUP(C61,Activities!$C$5:$D$393,2,0)</f>
        <v>331314</v>
      </c>
      <c r="F61" s="84" t="s">
        <v>128</v>
      </c>
      <c r="G61" s="88" t="s">
        <v>1052</v>
      </c>
      <c r="H61" s="170">
        <f t="shared" si="0"/>
        <v>5036.2225231356433</v>
      </c>
      <c r="I61" s="107">
        <f t="shared" si="1"/>
        <v>6466.9033664766648</v>
      </c>
      <c r="J61" s="253">
        <v>7760</v>
      </c>
      <c r="K61" s="253">
        <v>6525</v>
      </c>
      <c r="L61" s="252">
        <v>142.529</v>
      </c>
      <c r="M61" s="252">
        <v>92.501000000000005</v>
      </c>
      <c r="N61" s="252">
        <v>93.331999999999994</v>
      </c>
      <c r="O61" s="109">
        <v>2</v>
      </c>
    </row>
    <row r="62" spans="2:15" x14ac:dyDescent="0.25">
      <c r="B62" s="85" t="s">
        <v>1038</v>
      </c>
      <c r="C62" s="86" t="s">
        <v>603</v>
      </c>
      <c r="D62" s="87" t="s">
        <v>183</v>
      </c>
      <c r="E62" s="87" t="str">
        <f>VLOOKUP(C62,Activities!$C$5:$D$393,2,0)</f>
        <v>33131B</v>
      </c>
      <c r="F62" s="84" t="s">
        <v>128</v>
      </c>
      <c r="G62" s="88" t="s">
        <v>1052</v>
      </c>
      <c r="H62" s="170">
        <f t="shared" si="0"/>
        <v>23908.813162824794</v>
      </c>
      <c r="I62" s="107">
        <f t="shared" si="1"/>
        <v>26304.838489508566</v>
      </c>
      <c r="J62" s="253">
        <v>25888</v>
      </c>
      <c r="K62" s="253">
        <v>26989</v>
      </c>
      <c r="L62" s="252">
        <v>122.77</v>
      </c>
      <c r="M62" s="252">
        <v>113.384</v>
      </c>
      <c r="N62" s="252">
        <v>116.333</v>
      </c>
      <c r="O62" s="109">
        <v>2</v>
      </c>
    </row>
    <row r="63" spans="2:15" x14ac:dyDescent="0.25">
      <c r="B63" s="85" t="s">
        <v>1038</v>
      </c>
      <c r="C63" s="86" t="s">
        <v>605</v>
      </c>
      <c r="D63" s="87" t="s">
        <v>184</v>
      </c>
      <c r="E63" s="87">
        <f>VLOOKUP(C63,Activities!$C$5:$D$393,2,0)</f>
        <v>331411</v>
      </c>
      <c r="F63" s="84" t="s">
        <v>128</v>
      </c>
      <c r="G63" s="88" t="s">
        <v>1052</v>
      </c>
      <c r="H63" s="170">
        <f t="shared" si="0"/>
        <v>5680.2571061673552</v>
      </c>
      <c r="I63" s="107">
        <f t="shared" si="1"/>
        <v>9058.0845773152596</v>
      </c>
      <c r="J63" s="253">
        <v>7584</v>
      </c>
      <c r="K63" s="253">
        <v>8665</v>
      </c>
      <c r="L63" s="252">
        <v>172.87799999999999</v>
      </c>
      <c r="M63" s="252">
        <v>129.482</v>
      </c>
      <c r="N63" s="252">
        <v>123.863</v>
      </c>
      <c r="O63" s="109">
        <v>2</v>
      </c>
    </row>
    <row r="64" spans="2:15" x14ac:dyDescent="0.25">
      <c r="B64" s="85" t="s">
        <v>1038</v>
      </c>
      <c r="C64" s="86" t="s">
        <v>606</v>
      </c>
      <c r="D64" s="87" t="s">
        <v>185</v>
      </c>
      <c r="E64" s="87">
        <f>VLOOKUP(C64,Activities!$C$5:$D$393,2,0)</f>
        <v>331419</v>
      </c>
      <c r="F64" s="84" t="s">
        <v>128</v>
      </c>
      <c r="G64" s="88" t="s">
        <v>1052</v>
      </c>
      <c r="H64" s="170">
        <f t="shared" si="0"/>
        <v>5889.8504523455267</v>
      </c>
      <c r="I64" s="107">
        <f t="shared" si="1"/>
        <v>6761.3714031906502</v>
      </c>
      <c r="J64" s="253">
        <v>5927</v>
      </c>
      <c r="K64" s="253">
        <v>6353</v>
      </c>
      <c r="L64" s="252">
        <v>116.946</v>
      </c>
      <c r="M64" s="252">
        <v>116.21299999999999</v>
      </c>
      <c r="N64" s="252">
        <v>109.194</v>
      </c>
      <c r="O64" s="109">
        <v>2</v>
      </c>
    </row>
    <row r="65" spans="2:15" x14ac:dyDescent="0.25">
      <c r="B65" s="85" t="s">
        <v>1038</v>
      </c>
      <c r="C65" s="86" t="s">
        <v>607</v>
      </c>
      <c r="D65" s="87" t="s">
        <v>186</v>
      </c>
      <c r="E65" s="87">
        <f>VLOOKUP(C65,Activities!$C$5:$D$393,2,0)</f>
        <v>331420</v>
      </c>
      <c r="F65" s="84" t="s">
        <v>128</v>
      </c>
      <c r="G65" s="88" t="s">
        <v>1052</v>
      </c>
      <c r="H65" s="170">
        <f t="shared" si="0"/>
        <v>24766.577978481888</v>
      </c>
      <c r="I65" s="107">
        <f t="shared" si="1"/>
        <v>23257.911991266916</v>
      </c>
      <c r="J65" s="253">
        <v>25562</v>
      </c>
      <c r="K65" s="253">
        <v>22429</v>
      </c>
      <c r="L65" s="252">
        <v>121.572</v>
      </c>
      <c r="M65" s="252">
        <v>117.789</v>
      </c>
      <c r="N65" s="252">
        <v>113.59099999999999</v>
      </c>
      <c r="O65" s="109">
        <v>2</v>
      </c>
    </row>
    <row r="66" spans="2:15" x14ac:dyDescent="0.25">
      <c r="B66" s="85" t="s">
        <v>1038</v>
      </c>
      <c r="C66" s="86" t="s">
        <v>608</v>
      </c>
      <c r="D66" s="87" t="s">
        <v>187</v>
      </c>
      <c r="E66" s="87">
        <f>VLOOKUP(C66,Activities!$C$5:$D$393,2,0)</f>
        <v>331490</v>
      </c>
      <c r="F66" s="84" t="s">
        <v>128</v>
      </c>
      <c r="G66" s="88" t="s">
        <v>1052</v>
      </c>
      <c r="H66" s="170">
        <f t="shared" si="0"/>
        <v>16807.408917429973</v>
      </c>
      <c r="I66" s="107">
        <f t="shared" si="1"/>
        <v>21237.897940066043</v>
      </c>
      <c r="J66" s="253">
        <v>18181</v>
      </c>
      <c r="K66" s="253">
        <v>20144</v>
      </c>
      <c r="L66" s="252">
        <v>120.52800000000001</v>
      </c>
      <c r="M66" s="252">
        <v>111.422</v>
      </c>
      <c r="N66" s="252">
        <v>105.68300000000001</v>
      </c>
      <c r="O66" s="109">
        <v>2</v>
      </c>
    </row>
    <row r="67" spans="2:15" x14ac:dyDescent="0.25">
      <c r="B67" s="85" t="s">
        <v>1038</v>
      </c>
      <c r="C67" s="86" t="s">
        <v>609</v>
      </c>
      <c r="D67" s="87" t="s">
        <v>188</v>
      </c>
      <c r="E67" s="87">
        <f>VLOOKUP(C67,Activities!$C$5:$D$393,2,0)</f>
        <v>331510</v>
      </c>
      <c r="F67" s="84" t="s">
        <v>128</v>
      </c>
      <c r="G67" s="88" t="s">
        <v>1052</v>
      </c>
      <c r="H67" s="170">
        <f t="shared" si="0"/>
        <v>24302.281935505238</v>
      </c>
      <c r="I67" s="107">
        <f t="shared" si="1"/>
        <v>18626.929878203286</v>
      </c>
      <c r="J67" s="253">
        <v>18750</v>
      </c>
      <c r="K67" s="253">
        <v>18784</v>
      </c>
      <c r="L67" s="252">
        <v>90.581000000000003</v>
      </c>
      <c r="M67" s="252">
        <v>117.404</v>
      </c>
      <c r="N67" s="252">
        <v>118.39400000000001</v>
      </c>
      <c r="O67" s="109">
        <v>2</v>
      </c>
    </row>
    <row r="68" spans="2:15" x14ac:dyDescent="0.25">
      <c r="B68" s="85" t="s">
        <v>1038</v>
      </c>
      <c r="C68" s="86" t="s">
        <v>610</v>
      </c>
      <c r="D68" s="87" t="s">
        <v>189</v>
      </c>
      <c r="E68" s="87">
        <f>VLOOKUP(C68,Activities!$C$5:$D$393,2,0)</f>
        <v>331520</v>
      </c>
      <c r="F68" s="84" t="s">
        <v>128</v>
      </c>
      <c r="G68" s="88" t="s">
        <v>1052</v>
      </c>
      <c r="H68" s="170">
        <f t="shared" si="0"/>
        <v>14397.202864322557</v>
      </c>
      <c r="I68" s="107">
        <f t="shared" si="1"/>
        <v>13754.802617444859</v>
      </c>
      <c r="J68" s="253">
        <v>13816</v>
      </c>
      <c r="K68" s="253">
        <v>13930</v>
      </c>
      <c r="L68" s="252">
        <v>105.854</v>
      </c>
      <c r="M68" s="252">
        <v>110.307</v>
      </c>
      <c r="N68" s="252">
        <v>111.712</v>
      </c>
      <c r="O68" s="109">
        <v>2</v>
      </c>
    </row>
    <row r="69" spans="2:15" x14ac:dyDescent="0.25">
      <c r="B69" s="85" t="s">
        <v>1038</v>
      </c>
      <c r="C69" s="86" t="s">
        <v>611</v>
      </c>
      <c r="D69" s="87" t="s">
        <v>190</v>
      </c>
      <c r="E69" s="87" t="str">
        <f>VLOOKUP(C69,Activities!$C$5:$D$393,2,0)</f>
        <v>33211A</v>
      </c>
      <c r="F69" s="84" t="s">
        <v>128</v>
      </c>
      <c r="G69" s="88" t="s">
        <v>1052</v>
      </c>
      <c r="H69" s="170">
        <f t="shared" si="0"/>
        <v>13352.909919649073</v>
      </c>
      <c r="I69" s="107">
        <f t="shared" si="1"/>
        <v>15142.786438365378</v>
      </c>
      <c r="J69" s="253">
        <v>12433</v>
      </c>
      <c r="K69" s="253">
        <v>15253</v>
      </c>
      <c r="L69" s="252">
        <v>96.203000000000003</v>
      </c>
      <c r="M69" s="252">
        <v>103.321</v>
      </c>
      <c r="N69" s="252">
        <v>104.07299999999999</v>
      </c>
      <c r="O69" s="109">
        <v>2</v>
      </c>
    </row>
    <row r="70" spans="2:15" x14ac:dyDescent="0.25">
      <c r="B70" s="85" t="s">
        <v>1038</v>
      </c>
      <c r="C70" s="86" t="s">
        <v>613</v>
      </c>
      <c r="D70" s="87" t="s">
        <v>191</v>
      </c>
      <c r="E70" s="87">
        <f>VLOOKUP(C70,Activities!$C$5:$D$393,2,0)</f>
        <v>332114</v>
      </c>
      <c r="F70" s="84" t="s">
        <v>128</v>
      </c>
      <c r="G70" s="88" t="s">
        <v>1052</v>
      </c>
      <c r="H70" s="170">
        <f t="shared" si="0"/>
        <v>8779.5816822190973</v>
      </c>
      <c r="I70" s="107">
        <f t="shared" si="1"/>
        <v>8756.8218402325365</v>
      </c>
      <c r="J70" s="253">
        <v>8046</v>
      </c>
      <c r="K70" s="253">
        <v>8529</v>
      </c>
      <c r="L70" s="252">
        <v>93.876000000000005</v>
      </c>
      <c r="M70" s="252">
        <v>102.435</v>
      </c>
      <c r="N70" s="252">
        <v>99.77</v>
      </c>
      <c r="O70" s="109">
        <v>2</v>
      </c>
    </row>
    <row r="71" spans="2:15" x14ac:dyDescent="0.25">
      <c r="B71" s="85" t="s">
        <v>1038</v>
      </c>
      <c r="C71" s="86" t="s">
        <v>614</v>
      </c>
      <c r="D71" s="87" t="s">
        <v>192</v>
      </c>
      <c r="E71" s="87" t="str">
        <f>VLOOKUP(C71,Activities!$C$5:$D$393,2,0)</f>
        <v>33211B</v>
      </c>
      <c r="F71" s="84" t="s">
        <v>128</v>
      </c>
      <c r="G71" s="88" t="s">
        <v>1052</v>
      </c>
      <c r="H71" s="170">
        <f t="shared" ref="H71:H134" si="2">J71/L71*M71</f>
        <v>14639.306618611447</v>
      </c>
      <c r="I71" s="107">
        <f t="shared" ref="I71:I134" si="3">K71*(M71/N71)</f>
        <v>12197.27083353168</v>
      </c>
      <c r="J71" s="253">
        <v>12749</v>
      </c>
      <c r="K71" s="253">
        <v>11897</v>
      </c>
      <c r="L71" s="252">
        <v>93.781000000000006</v>
      </c>
      <c r="M71" s="252">
        <v>107.68600000000001</v>
      </c>
      <c r="N71" s="252">
        <v>105.035</v>
      </c>
      <c r="O71" s="109">
        <v>2</v>
      </c>
    </row>
    <row r="72" spans="2:15" x14ac:dyDescent="0.25">
      <c r="B72" s="85" t="s">
        <v>1038</v>
      </c>
      <c r="C72" s="86" t="s">
        <v>616</v>
      </c>
      <c r="D72" s="87" t="s">
        <v>193</v>
      </c>
      <c r="E72" s="87">
        <f>VLOOKUP(C72,Activities!$C$5:$D$393,2,0)</f>
        <v>332200</v>
      </c>
      <c r="F72" s="84" t="s">
        <v>128</v>
      </c>
      <c r="G72" s="88" t="s">
        <v>1052</v>
      </c>
      <c r="H72" s="170">
        <f t="shared" si="2"/>
        <v>11856.042990020551</v>
      </c>
      <c r="I72" s="107">
        <f t="shared" si="3"/>
        <v>9630.8049311565337</v>
      </c>
      <c r="J72" s="253">
        <v>10486</v>
      </c>
      <c r="K72" s="253">
        <v>9739</v>
      </c>
      <c r="L72" s="252">
        <v>94.394000000000005</v>
      </c>
      <c r="M72" s="252">
        <v>106.727</v>
      </c>
      <c r="N72" s="252">
        <v>107.926</v>
      </c>
      <c r="O72" s="109">
        <v>2</v>
      </c>
    </row>
    <row r="73" spans="2:15" x14ac:dyDescent="0.25">
      <c r="B73" s="85" t="s">
        <v>1038</v>
      </c>
      <c r="C73" s="86" t="s">
        <v>617</v>
      </c>
      <c r="D73" s="87" t="s">
        <v>194</v>
      </c>
      <c r="E73" s="87">
        <f>VLOOKUP(C73,Activities!$C$5:$D$393,2,0)</f>
        <v>332310</v>
      </c>
      <c r="F73" s="84" t="s">
        <v>128</v>
      </c>
      <c r="G73" s="88" t="s">
        <v>1052</v>
      </c>
      <c r="H73" s="170">
        <f t="shared" si="2"/>
        <v>50777.52001953125</v>
      </c>
      <c r="I73" s="107">
        <f t="shared" si="3"/>
        <v>43967.797248657313</v>
      </c>
      <c r="J73" s="253">
        <v>45494</v>
      </c>
      <c r="K73" s="253">
        <v>44378</v>
      </c>
      <c r="L73" s="252">
        <v>94.207999999999998</v>
      </c>
      <c r="M73" s="252">
        <v>105.149</v>
      </c>
      <c r="N73" s="252">
        <v>106.13</v>
      </c>
      <c r="O73" s="109">
        <v>2</v>
      </c>
    </row>
    <row r="74" spans="2:15" x14ac:dyDescent="0.25">
      <c r="B74" s="85" t="s">
        <v>1038</v>
      </c>
      <c r="C74" s="86" t="s">
        <v>618</v>
      </c>
      <c r="D74" s="87" t="s">
        <v>195</v>
      </c>
      <c r="E74" s="87">
        <f>VLOOKUP(C74,Activities!$C$5:$D$393,2,0)</f>
        <v>332320</v>
      </c>
      <c r="F74" s="84" t="s">
        <v>128</v>
      </c>
      <c r="G74" s="88" t="s">
        <v>1052</v>
      </c>
      <c r="H74" s="170">
        <f t="shared" si="2"/>
        <v>49743.510387237933</v>
      </c>
      <c r="I74" s="107">
        <f t="shared" si="3"/>
        <v>38301.249824813749</v>
      </c>
      <c r="J74" s="253">
        <v>43709</v>
      </c>
      <c r="K74" s="253">
        <v>38767</v>
      </c>
      <c r="L74" s="252">
        <v>94.153999999999996</v>
      </c>
      <c r="M74" s="252">
        <v>107.15300000000001</v>
      </c>
      <c r="N74" s="252">
        <v>108.456</v>
      </c>
      <c r="O74" s="109">
        <v>2</v>
      </c>
    </row>
    <row r="75" spans="2:15" x14ac:dyDescent="0.25">
      <c r="B75" s="85" t="s">
        <v>1038</v>
      </c>
      <c r="C75" s="86" t="s">
        <v>619</v>
      </c>
      <c r="D75" s="87" t="s">
        <v>196</v>
      </c>
      <c r="E75" s="87">
        <f>VLOOKUP(C75,Activities!$C$5:$D$393,2,0)</f>
        <v>332410</v>
      </c>
      <c r="F75" s="84" t="s">
        <v>128</v>
      </c>
      <c r="G75" s="88" t="s">
        <v>1052</v>
      </c>
      <c r="H75" s="170">
        <f t="shared" si="2"/>
        <v>6628.0838528808736</v>
      </c>
      <c r="I75" s="107">
        <f t="shared" si="3"/>
        <v>7697.0281568491973</v>
      </c>
      <c r="J75" s="253">
        <v>5816</v>
      </c>
      <c r="K75" s="253">
        <v>7771</v>
      </c>
      <c r="L75" s="252">
        <v>95.596000000000004</v>
      </c>
      <c r="M75" s="252">
        <v>108.944</v>
      </c>
      <c r="N75" s="252">
        <v>109.991</v>
      </c>
      <c r="O75" s="109">
        <v>2</v>
      </c>
    </row>
    <row r="76" spans="2:15" x14ac:dyDescent="0.25">
      <c r="B76" s="85" t="s">
        <v>1038</v>
      </c>
      <c r="C76" s="86" t="s">
        <v>620</v>
      </c>
      <c r="D76" s="87" t="s">
        <v>197</v>
      </c>
      <c r="E76" s="87">
        <f>VLOOKUP(C76,Activities!$C$5:$D$393,2,0)</f>
        <v>332420</v>
      </c>
      <c r="F76" s="84" t="s">
        <v>128</v>
      </c>
      <c r="G76" s="88" t="s">
        <v>1052</v>
      </c>
      <c r="H76" s="170">
        <f t="shared" si="2"/>
        <v>9374.529548627268</v>
      </c>
      <c r="I76" s="107">
        <f t="shared" si="3"/>
        <v>10033.934293766382</v>
      </c>
      <c r="J76" s="253">
        <v>8686</v>
      </c>
      <c r="K76" s="253">
        <v>10210</v>
      </c>
      <c r="L76" s="252">
        <v>92.406999999999996</v>
      </c>
      <c r="M76" s="252">
        <v>99.731999999999999</v>
      </c>
      <c r="N76" s="252">
        <v>101.482</v>
      </c>
      <c r="O76" s="109">
        <v>2</v>
      </c>
    </row>
    <row r="77" spans="2:15" x14ac:dyDescent="0.25">
      <c r="B77" s="85" t="s">
        <v>1038</v>
      </c>
      <c r="C77" s="86" t="s">
        <v>621</v>
      </c>
      <c r="D77" s="87" t="s">
        <v>198</v>
      </c>
      <c r="E77" s="87">
        <f>VLOOKUP(C77,Activities!$C$5:$D$393,2,0)</f>
        <v>332430</v>
      </c>
      <c r="F77" s="84" t="s">
        <v>128</v>
      </c>
      <c r="G77" s="88" t="s">
        <v>1052</v>
      </c>
      <c r="H77" s="170">
        <f t="shared" si="2"/>
        <v>19620.655948402778</v>
      </c>
      <c r="I77" s="107">
        <f t="shared" si="3"/>
        <v>19338.77146331911</v>
      </c>
      <c r="J77" s="253">
        <v>17158</v>
      </c>
      <c r="K77" s="253">
        <v>19172</v>
      </c>
      <c r="L77" s="252">
        <v>85.585999999999999</v>
      </c>
      <c r="M77" s="252">
        <v>97.87</v>
      </c>
      <c r="N77" s="252">
        <v>97.025999999999996</v>
      </c>
      <c r="O77" s="109">
        <v>2</v>
      </c>
    </row>
    <row r="78" spans="2:15" x14ac:dyDescent="0.25">
      <c r="B78" s="85" t="s">
        <v>1038</v>
      </c>
      <c r="C78" s="86" t="s">
        <v>622</v>
      </c>
      <c r="D78" s="87" t="s">
        <v>199</v>
      </c>
      <c r="E78" s="87">
        <f>VLOOKUP(C78,Activities!$C$5:$D$393,2,0)</f>
        <v>332500</v>
      </c>
      <c r="F78" s="84" t="s">
        <v>128</v>
      </c>
      <c r="G78" s="88" t="s">
        <v>1052</v>
      </c>
      <c r="H78" s="170">
        <f t="shared" si="2"/>
        <v>10456.758648448484</v>
      </c>
      <c r="I78" s="107">
        <f t="shared" si="3"/>
        <v>7758.6914790426981</v>
      </c>
      <c r="J78" s="253">
        <v>9239</v>
      </c>
      <c r="K78" s="253">
        <v>7889</v>
      </c>
      <c r="L78" s="252">
        <v>93.167000000000002</v>
      </c>
      <c r="M78" s="252">
        <v>105.447</v>
      </c>
      <c r="N78" s="252">
        <v>107.218</v>
      </c>
      <c r="O78" s="109">
        <v>2</v>
      </c>
    </row>
    <row r="79" spans="2:15" x14ac:dyDescent="0.25">
      <c r="B79" s="85" t="s">
        <v>1038</v>
      </c>
      <c r="C79" s="86" t="s">
        <v>623</v>
      </c>
      <c r="D79" s="87" t="s">
        <v>200</v>
      </c>
      <c r="E79" s="87">
        <f>VLOOKUP(C79,Activities!$C$5:$D$393,2,0)</f>
        <v>332600</v>
      </c>
      <c r="F79" s="84" t="s">
        <v>128</v>
      </c>
      <c r="G79" s="88" t="s">
        <v>1052</v>
      </c>
      <c r="H79" s="170">
        <f t="shared" si="2"/>
        <v>10570.23829947579</v>
      </c>
      <c r="I79" s="107">
        <f t="shared" si="3"/>
        <v>8920.0784066966044</v>
      </c>
      <c r="J79" s="253">
        <v>9146</v>
      </c>
      <c r="K79" s="253">
        <v>8972</v>
      </c>
      <c r="L79" s="252">
        <v>90.230999999999995</v>
      </c>
      <c r="M79" s="252">
        <v>104.282</v>
      </c>
      <c r="N79" s="252">
        <v>104.889</v>
      </c>
      <c r="O79" s="109">
        <v>2</v>
      </c>
    </row>
    <row r="80" spans="2:15" x14ac:dyDescent="0.25">
      <c r="B80" s="85" t="s">
        <v>1038</v>
      </c>
      <c r="C80" s="86" t="s">
        <v>624</v>
      </c>
      <c r="D80" s="87" t="s">
        <v>201</v>
      </c>
      <c r="E80" s="87">
        <f>VLOOKUP(C80,Activities!$C$5:$D$393,2,0)</f>
        <v>332710</v>
      </c>
      <c r="F80" s="84" t="s">
        <v>128</v>
      </c>
      <c r="G80" s="88" t="s">
        <v>1052</v>
      </c>
      <c r="H80" s="170">
        <f t="shared" si="2"/>
        <v>42676.743427394627</v>
      </c>
      <c r="I80" s="107">
        <f t="shared" si="3"/>
        <v>41918.930531520396</v>
      </c>
      <c r="J80" s="253">
        <v>37117</v>
      </c>
      <c r="K80" s="253">
        <v>42002</v>
      </c>
      <c r="L80" s="252">
        <v>91.287999999999997</v>
      </c>
      <c r="M80" s="252">
        <v>104.962</v>
      </c>
      <c r="N80" s="252">
        <v>105.17</v>
      </c>
      <c r="O80" s="109">
        <v>2</v>
      </c>
    </row>
    <row r="81" spans="2:15" x14ac:dyDescent="0.25">
      <c r="B81" s="85" t="s">
        <v>1038</v>
      </c>
      <c r="C81" s="86" t="s">
        <v>625</v>
      </c>
      <c r="D81" s="87" t="s">
        <v>202</v>
      </c>
      <c r="E81" s="87">
        <f>VLOOKUP(C81,Activities!$C$5:$D$393,2,0)</f>
        <v>332720</v>
      </c>
      <c r="F81" s="84" t="s">
        <v>128</v>
      </c>
      <c r="G81" s="88" t="s">
        <v>1052</v>
      </c>
      <c r="H81" s="170">
        <f t="shared" si="2"/>
        <v>26488.239368039365</v>
      </c>
      <c r="I81" s="107">
        <f t="shared" si="3"/>
        <v>29144.079659304443</v>
      </c>
      <c r="J81" s="253">
        <v>24259</v>
      </c>
      <c r="K81" s="253">
        <v>29284</v>
      </c>
      <c r="L81" s="252">
        <v>96.525000000000006</v>
      </c>
      <c r="M81" s="252">
        <v>105.395</v>
      </c>
      <c r="N81" s="252">
        <v>105.901</v>
      </c>
      <c r="O81" s="109">
        <v>2</v>
      </c>
    </row>
    <row r="82" spans="2:15" x14ac:dyDescent="0.25">
      <c r="B82" s="85" t="s">
        <v>1038</v>
      </c>
      <c r="C82" s="86" t="s">
        <v>626</v>
      </c>
      <c r="D82" s="87" t="s">
        <v>203</v>
      </c>
      <c r="E82" s="87">
        <f>VLOOKUP(C82,Activities!$C$5:$D$393,2,0)</f>
        <v>332800</v>
      </c>
      <c r="F82" s="84" t="s">
        <v>128</v>
      </c>
      <c r="G82" s="88" t="s">
        <v>1052</v>
      </c>
      <c r="H82" s="170">
        <f t="shared" si="2"/>
        <v>29675.978274441251</v>
      </c>
      <c r="I82" s="107">
        <f t="shared" si="3"/>
        <v>28428.973727801887</v>
      </c>
      <c r="J82" s="253">
        <v>26840</v>
      </c>
      <c r="K82" s="253">
        <v>28910</v>
      </c>
      <c r="L82" s="252">
        <v>96.108000000000004</v>
      </c>
      <c r="M82" s="252">
        <v>106.26300000000001</v>
      </c>
      <c r="N82" s="252">
        <v>108.06100000000001</v>
      </c>
      <c r="O82" s="109">
        <v>2</v>
      </c>
    </row>
    <row r="83" spans="2:15" x14ac:dyDescent="0.25">
      <c r="B83" s="85" t="s">
        <v>1038</v>
      </c>
      <c r="C83" s="86" t="s">
        <v>627</v>
      </c>
      <c r="D83" s="87" t="s">
        <v>204</v>
      </c>
      <c r="E83" s="87" t="str">
        <f>VLOOKUP(C83,Activities!$C$5:$D$393,2,0)</f>
        <v>33291A</v>
      </c>
      <c r="F83" s="84" t="s">
        <v>128</v>
      </c>
      <c r="G83" s="88" t="s">
        <v>1052</v>
      </c>
      <c r="H83" s="170">
        <f t="shared" si="2"/>
        <v>29171.44436365215</v>
      </c>
      <c r="I83" s="107">
        <f t="shared" si="3"/>
        <v>28774.741298828212</v>
      </c>
      <c r="J83" s="253">
        <v>23942</v>
      </c>
      <c r="K83" s="253">
        <v>29375</v>
      </c>
      <c r="L83" s="252">
        <v>92.143000000000001</v>
      </c>
      <c r="M83" s="252">
        <v>112.26900000000001</v>
      </c>
      <c r="N83" s="252">
        <v>114.611</v>
      </c>
      <c r="O83" s="109">
        <v>2</v>
      </c>
    </row>
    <row r="84" spans="2:15" x14ac:dyDescent="0.25">
      <c r="B84" s="85" t="s">
        <v>1038</v>
      </c>
      <c r="C84" s="86" t="s">
        <v>629</v>
      </c>
      <c r="D84" s="87" t="s">
        <v>205</v>
      </c>
      <c r="E84" s="87">
        <f>VLOOKUP(C84,Activities!$C$5:$D$393,2,0)</f>
        <v>332913</v>
      </c>
      <c r="F84" s="84" t="s">
        <v>128</v>
      </c>
      <c r="G84" s="88" t="s">
        <v>1052</v>
      </c>
      <c r="H84" s="170">
        <f t="shared" si="2"/>
        <v>4751.5284527355379</v>
      </c>
      <c r="I84" s="107">
        <f t="shared" si="3"/>
        <v>3593.1854941300476</v>
      </c>
      <c r="J84" s="253">
        <v>4200</v>
      </c>
      <c r="K84" s="253">
        <v>3653</v>
      </c>
      <c r="L84" s="252">
        <v>95.685000000000002</v>
      </c>
      <c r="M84" s="252">
        <v>108.25</v>
      </c>
      <c r="N84" s="252">
        <v>110.05200000000001</v>
      </c>
      <c r="O84" s="109">
        <v>2</v>
      </c>
    </row>
    <row r="85" spans="2:15" x14ac:dyDescent="0.25">
      <c r="B85" s="85" t="s">
        <v>1038</v>
      </c>
      <c r="C85" s="86" t="s">
        <v>630</v>
      </c>
      <c r="D85" s="87" t="s">
        <v>206</v>
      </c>
      <c r="E85" s="87">
        <f>VLOOKUP(C85,Activities!$C$5:$D$393,2,0)</f>
        <v>332991</v>
      </c>
      <c r="F85" s="84" t="s">
        <v>128</v>
      </c>
      <c r="G85" s="88" t="s">
        <v>1052</v>
      </c>
      <c r="H85" s="170">
        <f t="shared" si="2"/>
        <v>9143.4951566013933</v>
      </c>
      <c r="I85" s="107">
        <f t="shared" si="3"/>
        <v>6836.6484611514652</v>
      </c>
      <c r="J85" s="253">
        <v>7487</v>
      </c>
      <c r="K85" s="253">
        <v>6958</v>
      </c>
      <c r="L85" s="252">
        <v>91.155000000000001</v>
      </c>
      <c r="M85" s="252">
        <v>111.32299999999999</v>
      </c>
      <c r="N85" s="252">
        <v>113.29900000000001</v>
      </c>
      <c r="O85" s="109">
        <v>2</v>
      </c>
    </row>
    <row r="86" spans="2:15" x14ac:dyDescent="0.25">
      <c r="B86" s="85" t="s">
        <v>1038</v>
      </c>
      <c r="C86" s="86" t="s">
        <v>631</v>
      </c>
      <c r="D86" s="87" t="s">
        <v>207</v>
      </c>
      <c r="E86" s="87" t="str">
        <f>VLOOKUP(C86,Activities!$C$5:$D$393,2,0)</f>
        <v>33299A</v>
      </c>
      <c r="F86" s="84" t="s">
        <v>128</v>
      </c>
      <c r="G86" s="88" t="s">
        <v>1052</v>
      </c>
      <c r="H86" s="170">
        <f t="shared" si="2"/>
        <v>11130.423112650375</v>
      </c>
      <c r="I86" s="107">
        <f t="shared" si="3"/>
        <v>14871.42080376169</v>
      </c>
      <c r="J86" s="253">
        <v>8623</v>
      </c>
      <c r="K86" s="253">
        <v>15005</v>
      </c>
      <c r="L86" s="252">
        <v>87.198999999999998</v>
      </c>
      <c r="M86" s="252">
        <v>112.55500000000001</v>
      </c>
      <c r="N86" s="252">
        <v>113.566</v>
      </c>
      <c r="O86" s="109">
        <v>2</v>
      </c>
    </row>
    <row r="87" spans="2:15" x14ac:dyDescent="0.25">
      <c r="B87" s="85" t="s">
        <v>1038</v>
      </c>
      <c r="C87" s="86" t="s">
        <v>633</v>
      </c>
      <c r="D87" s="87" t="s">
        <v>208</v>
      </c>
      <c r="E87" s="87">
        <f>VLOOKUP(C87,Activities!$C$5:$D$393,2,0)</f>
        <v>332996</v>
      </c>
      <c r="F87" s="84" t="s">
        <v>128</v>
      </c>
      <c r="G87" s="88" t="s">
        <v>1052</v>
      </c>
      <c r="H87" s="170">
        <f t="shared" si="2"/>
        <v>9679.1870320180078</v>
      </c>
      <c r="I87" s="107">
        <f t="shared" si="3"/>
        <v>8049.7187174341798</v>
      </c>
      <c r="J87" s="253">
        <v>7342</v>
      </c>
      <c r="K87" s="253">
        <v>8142</v>
      </c>
      <c r="L87" s="252">
        <v>87.075999999999993</v>
      </c>
      <c r="M87" s="252">
        <v>114.795</v>
      </c>
      <c r="N87" s="252">
        <v>116.111</v>
      </c>
      <c r="O87" s="109">
        <v>2</v>
      </c>
    </row>
    <row r="88" spans="2:15" x14ac:dyDescent="0.25">
      <c r="B88" s="85" t="s">
        <v>1038</v>
      </c>
      <c r="C88" s="86" t="s">
        <v>634</v>
      </c>
      <c r="D88" s="87" t="s">
        <v>209</v>
      </c>
      <c r="E88" s="87" t="str">
        <f>VLOOKUP(C88,Activities!$C$5:$D$393,2,0)</f>
        <v>33299B</v>
      </c>
      <c r="F88" s="84" t="s">
        <v>128</v>
      </c>
      <c r="G88" s="88" t="s">
        <v>1052</v>
      </c>
      <c r="H88" s="170">
        <f t="shared" si="2"/>
        <v>20421.957388211824</v>
      </c>
      <c r="I88" s="107">
        <f t="shared" si="3"/>
        <v>31801.716955003805</v>
      </c>
      <c r="J88" s="253">
        <v>18286</v>
      </c>
      <c r="K88" s="253">
        <v>31660</v>
      </c>
      <c r="L88" s="252">
        <v>92.227999999999994</v>
      </c>
      <c r="M88" s="252">
        <v>103.001</v>
      </c>
      <c r="N88" s="252">
        <v>102.542</v>
      </c>
      <c r="O88" s="109">
        <v>2</v>
      </c>
    </row>
    <row r="89" spans="2:15" x14ac:dyDescent="0.25">
      <c r="B89" s="85" t="s">
        <v>1038</v>
      </c>
      <c r="C89" s="86" t="s">
        <v>636</v>
      </c>
      <c r="D89" s="87" t="s">
        <v>210</v>
      </c>
      <c r="E89" s="87">
        <f>VLOOKUP(C89,Activities!$C$5:$D$393,2,0)</f>
        <v>333111</v>
      </c>
      <c r="F89" s="84" t="s">
        <v>128</v>
      </c>
      <c r="G89" s="88" t="s">
        <v>1052</v>
      </c>
      <c r="H89" s="170">
        <f t="shared" si="2"/>
        <v>25258.12398800116</v>
      </c>
      <c r="I89" s="107">
        <f t="shared" si="3"/>
        <v>42286.205917074447</v>
      </c>
      <c r="J89" s="253">
        <v>21594</v>
      </c>
      <c r="K89" s="253">
        <v>43132</v>
      </c>
      <c r="L89" s="252">
        <v>93.009</v>
      </c>
      <c r="M89" s="252">
        <v>108.791</v>
      </c>
      <c r="N89" s="252">
        <v>110.967</v>
      </c>
      <c r="O89" s="109">
        <v>2</v>
      </c>
    </row>
    <row r="90" spans="2:15" x14ac:dyDescent="0.25">
      <c r="B90" s="85" t="s">
        <v>1038</v>
      </c>
      <c r="C90" s="86" t="s">
        <v>637</v>
      </c>
      <c r="D90" s="87" t="s">
        <v>211</v>
      </c>
      <c r="E90" s="87">
        <f>VLOOKUP(C90,Activities!$C$5:$D$393,2,0)</f>
        <v>333112</v>
      </c>
      <c r="F90" s="84" t="s">
        <v>128</v>
      </c>
      <c r="G90" s="88" t="s">
        <v>1052</v>
      </c>
      <c r="H90" s="170">
        <f t="shared" si="2"/>
        <v>8681.3573883161516</v>
      </c>
      <c r="I90" s="107">
        <f t="shared" si="3"/>
        <v>8504.8756899306882</v>
      </c>
      <c r="J90" s="253">
        <v>8275</v>
      </c>
      <c r="K90" s="253">
        <v>8585</v>
      </c>
      <c r="L90" s="252">
        <v>96.320999999999998</v>
      </c>
      <c r="M90" s="252">
        <v>101.051</v>
      </c>
      <c r="N90" s="252">
        <v>102.003</v>
      </c>
      <c r="O90" s="109">
        <v>2</v>
      </c>
    </row>
    <row r="91" spans="2:15" x14ac:dyDescent="0.25">
      <c r="B91" s="85" t="s">
        <v>1038</v>
      </c>
      <c r="C91" s="86" t="s">
        <v>638</v>
      </c>
      <c r="D91" s="87" t="s">
        <v>212</v>
      </c>
      <c r="E91" s="87">
        <f>VLOOKUP(C91,Activities!$C$5:$D$393,2,0)</f>
        <v>333120</v>
      </c>
      <c r="F91" s="84" t="s">
        <v>128</v>
      </c>
      <c r="G91" s="88" t="s">
        <v>1052</v>
      </c>
      <c r="H91" s="170">
        <f t="shared" si="2"/>
        <v>39988.480410745862</v>
      </c>
      <c r="I91" s="107">
        <f t="shared" si="3"/>
        <v>35256.100674754147</v>
      </c>
      <c r="J91" s="253">
        <v>34201</v>
      </c>
      <c r="K91" s="253">
        <v>35797</v>
      </c>
      <c r="L91" s="252">
        <v>93.878</v>
      </c>
      <c r="M91" s="252">
        <v>109.764</v>
      </c>
      <c r="N91" s="252">
        <v>111.44799999999999</v>
      </c>
      <c r="O91" s="109">
        <v>2</v>
      </c>
    </row>
    <row r="92" spans="2:15" x14ac:dyDescent="0.25">
      <c r="B92" s="85" t="s">
        <v>1038</v>
      </c>
      <c r="C92" s="86" t="s">
        <v>639</v>
      </c>
      <c r="D92" s="87" t="s">
        <v>213</v>
      </c>
      <c r="E92" s="87">
        <f>VLOOKUP(C92,Activities!$C$5:$D$393,2,0)</f>
        <v>333130</v>
      </c>
      <c r="F92" s="84" t="s">
        <v>128</v>
      </c>
      <c r="G92" s="88" t="s">
        <v>1052</v>
      </c>
      <c r="H92" s="170">
        <f t="shared" si="2"/>
        <v>25130.274649748877</v>
      </c>
      <c r="I92" s="107">
        <f t="shared" si="3"/>
        <v>31059.002758810322</v>
      </c>
      <c r="J92" s="253">
        <v>21228</v>
      </c>
      <c r="K92" s="253">
        <v>31528</v>
      </c>
      <c r="L92" s="252">
        <v>90.792000000000002</v>
      </c>
      <c r="M92" s="252">
        <v>107.482</v>
      </c>
      <c r="N92" s="252">
        <v>109.105</v>
      </c>
      <c r="O92" s="109">
        <v>2</v>
      </c>
    </row>
    <row r="93" spans="2:15" x14ac:dyDescent="0.25">
      <c r="B93" s="85" t="s">
        <v>1038</v>
      </c>
      <c r="C93" s="86" t="s">
        <v>640</v>
      </c>
      <c r="D93" s="87" t="s">
        <v>214</v>
      </c>
      <c r="E93" s="87" t="str">
        <f>VLOOKUP(C93,Activities!$C$5:$D$393,2,0)</f>
        <v>33329A</v>
      </c>
      <c r="F93" s="84" t="s">
        <v>128</v>
      </c>
      <c r="G93" s="88" t="s">
        <v>1052</v>
      </c>
      <c r="H93" s="170">
        <f t="shared" si="2"/>
        <v>24060.42558938068</v>
      </c>
      <c r="I93" s="107">
        <f t="shared" si="3"/>
        <v>22185.95240015379</v>
      </c>
      <c r="J93" s="253">
        <v>21847</v>
      </c>
      <c r="K93" s="253">
        <v>22489</v>
      </c>
      <c r="L93" s="252">
        <v>95.524000000000001</v>
      </c>
      <c r="M93" s="252">
        <v>105.202</v>
      </c>
      <c r="N93" s="252">
        <v>106.639</v>
      </c>
      <c r="O93" s="109">
        <v>2</v>
      </c>
    </row>
    <row r="94" spans="2:15" x14ac:dyDescent="0.25">
      <c r="B94" s="85" t="s">
        <v>1038</v>
      </c>
      <c r="C94" s="86" t="s">
        <v>642</v>
      </c>
      <c r="D94" s="87" t="s">
        <v>215</v>
      </c>
      <c r="E94" s="87">
        <f>VLOOKUP(C94,Activities!$C$5:$D$393,2,0)</f>
        <v>333220</v>
      </c>
      <c r="F94" s="84" t="s">
        <v>128</v>
      </c>
      <c r="G94" s="88" t="s">
        <v>1052</v>
      </c>
      <c r="H94" s="170">
        <f t="shared" si="2"/>
        <v>4075.0935327214765</v>
      </c>
      <c r="I94" s="107">
        <f t="shared" si="3"/>
        <v>3502.751667166192</v>
      </c>
      <c r="J94" s="253">
        <v>3601</v>
      </c>
      <c r="K94" s="253">
        <v>3535</v>
      </c>
      <c r="L94" s="252">
        <v>93.486000000000004</v>
      </c>
      <c r="M94" s="252">
        <v>105.794</v>
      </c>
      <c r="N94" s="252">
        <v>106.768</v>
      </c>
      <c r="O94" s="109">
        <v>2</v>
      </c>
    </row>
    <row r="95" spans="2:15" x14ac:dyDescent="0.25">
      <c r="B95" s="85" t="s">
        <v>1038</v>
      </c>
      <c r="C95" s="86" t="s">
        <v>643</v>
      </c>
      <c r="D95" s="87" t="s">
        <v>216</v>
      </c>
      <c r="E95" s="87">
        <f>VLOOKUP(C95,Activities!$C$5:$D$393,2,0)</f>
        <v>333295</v>
      </c>
      <c r="F95" s="84" t="s">
        <v>128</v>
      </c>
      <c r="G95" s="88" t="s">
        <v>1052</v>
      </c>
      <c r="H95" s="170">
        <f t="shared" si="2"/>
        <v>12144.395864289252</v>
      </c>
      <c r="I95" s="107">
        <f t="shared" si="3"/>
        <v>7693.4790374569293</v>
      </c>
      <c r="J95" s="253">
        <v>14167</v>
      </c>
      <c r="K95" s="253">
        <v>7691</v>
      </c>
      <c r="L95" s="252">
        <v>104.988</v>
      </c>
      <c r="M95" s="252">
        <v>89.998999999999995</v>
      </c>
      <c r="N95" s="252">
        <v>89.97</v>
      </c>
      <c r="O95" s="109">
        <v>2</v>
      </c>
    </row>
    <row r="96" spans="2:15" x14ac:dyDescent="0.25">
      <c r="B96" s="85" t="s">
        <v>1038</v>
      </c>
      <c r="C96" s="86" t="s">
        <v>644</v>
      </c>
      <c r="D96" s="87" t="s">
        <v>217</v>
      </c>
      <c r="E96" s="87" t="str">
        <f>VLOOKUP(C96,Activities!$C$5:$D$393,2,0)</f>
        <v>33331A</v>
      </c>
      <c r="F96" s="84" t="s">
        <v>128</v>
      </c>
      <c r="G96" s="88" t="s">
        <v>1052</v>
      </c>
      <c r="H96" s="170">
        <f t="shared" si="2"/>
        <v>17020.910650175247</v>
      </c>
      <c r="I96" s="107">
        <f t="shared" si="3"/>
        <v>15153.654659264297</v>
      </c>
      <c r="J96" s="253">
        <v>15028</v>
      </c>
      <c r="K96" s="253">
        <v>15507</v>
      </c>
      <c r="L96" s="252">
        <v>93.867000000000004</v>
      </c>
      <c r="M96" s="252">
        <v>106.315</v>
      </c>
      <c r="N96" s="252">
        <v>108.794</v>
      </c>
      <c r="O96" s="109">
        <v>2</v>
      </c>
    </row>
    <row r="97" spans="2:15" x14ac:dyDescent="0.25">
      <c r="B97" s="85" t="s">
        <v>1038</v>
      </c>
      <c r="C97" s="86" t="s">
        <v>646</v>
      </c>
      <c r="D97" s="87" t="s">
        <v>218</v>
      </c>
      <c r="E97" s="87">
        <f>VLOOKUP(C97,Activities!$C$5:$D$393,2,0)</f>
        <v>333313</v>
      </c>
      <c r="F97" s="84" t="s">
        <v>128</v>
      </c>
      <c r="G97" s="88" t="s">
        <v>1052</v>
      </c>
      <c r="H97" s="170">
        <f t="shared" si="2"/>
        <v>2423.1011650444971</v>
      </c>
      <c r="I97" s="107">
        <f t="shared" si="3"/>
        <v>2864.1975414604376</v>
      </c>
      <c r="J97" s="253">
        <v>2222</v>
      </c>
      <c r="K97" s="253">
        <v>2870</v>
      </c>
      <c r="L97" s="252">
        <v>95.962000000000003</v>
      </c>
      <c r="M97" s="252">
        <v>104.64700000000001</v>
      </c>
      <c r="N97" s="252">
        <v>104.85899999999999</v>
      </c>
      <c r="O97" s="109">
        <v>2</v>
      </c>
    </row>
    <row r="98" spans="2:15" x14ac:dyDescent="0.25">
      <c r="B98" s="85" t="s">
        <v>1038</v>
      </c>
      <c r="C98" s="86" t="s">
        <v>647</v>
      </c>
      <c r="D98" s="87" t="s">
        <v>219</v>
      </c>
      <c r="E98" s="87">
        <f>VLOOKUP(C98,Activities!$C$5:$D$393,2,0)</f>
        <v>333314</v>
      </c>
      <c r="F98" s="84" t="s">
        <v>128</v>
      </c>
      <c r="G98" s="88" t="s">
        <v>1052</v>
      </c>
      <c r="H98" s="170">
        <f t="shared" si="2"/>
        <v>4888.5841090806744</v>
      </c>
      <c r="I98" s="107">
        <f t="shared" si="3"/>
        <v>4625.6012893199413</v>
      </c>
      <c r="J98" s="253">
        <v>4505</v>
      </c>
      <c r="K98" s="253">
        <v>4632</v>
      </c>
      <c r="L98" s="252">
        <v>95.929000000000002</v>
      </c>
      <c r="M98" s="252">
        <v>104.09699999999999</v>
      </c>
      <c r="N98" s="252">
        <v>104.241</v>
      </c>
      <c r="O98" s="109">
        <v>2</v>
      </c>
    </row>
    <row r="99" spans="2:15" x14ac:dyDescent="0.25">
      <c r="B99" s="85" t="s">
        <v>1038</v>
      </c>
      <c r="C99" s="86" t="s">
        <v>648</v>
      </c>
      <c r="D99" s="87" t="s">
        <v>220</v>
      </c>
      <c r="E99" s="87">
        <f>VLOOKUP(C99,Activities!$C$5:$D$393,2,0)</f>
        <v>333315</v>
      </c>
      <c r="F99" s="84" t="s">
        <v>128</v>
      </c>
      <c r="G99" s="88" t="s">
        <v>1052</v>
      </c>
      <c r="H99" s="170">
        <f t="shared" si="2"/>
        <v>2483.297612613072</v>
      </c>
      <c r="I99" s="107">
        <f t="shared" si="3"/>
        <v>446.43204903508183</v>
      </c>
      <c r="J99" s="253">
        <v>2382</v>
      </c>
      <c r="K99" s="253">
        <v>451</v>
      </c>
      <c r="L99" s="252">
        <v>98.057000000000002</v>
      </c>
      <c r="M99" s="252">
        <v>102.227</v>
      </c>
      <c r="N99" s="252">
        <v>103.273</v>
      </c>
      <c r="O99" s="109">
        <v>2</v>
      </c>
    </row>
    <row r="100" spans="2:15" x14ac:dyDescent="0.25">
      <c r="B100" s="85" t="s">
        <v>1038</v>
      </c>
      <c r="C100" s="86" t="s">
        <v>649</v>
      </c>
      <c r="D100" s="87" t="s">
        <v>221</v>
      </c>
      <c r="E100" s="87" t="str">
        <f>VLOOKUP(C100,Activities!$C$5:$D$393,2,0)</f>
        <v>33341A</v>
      </c>
      <c r="F100" s="84" t="s">
        <v>128</v>
      </c>
      <c r="G100" s="88" t="s">
        <v>1052</v>
      </c>
      <c r="H100" s="170">
        <f t="shared" si="2"/>
        <v>5943.5650453077797</v>
      </c>
      <c r="I100" s="107">
        <f t="shared" si="3"/>
        <v>6495.8684341068174</v>
      </c>
      <c r="J100" s="253">
        <v>5360</v>
      </c>
      <c r="K100" s="253">
        <v>6642</v>
      </c>
      <c r="L100" s="252">
        <v>96.01</v>
      </c>
      <c r="M100" s="252">
        <v>106.46299999999999</v>
      </c>
      <c r="N100" s="252">
        <v>108.858</v>
      </c>
      <c r="O100" s="109">
        <v>2</v>
      </c>
    </row>
    <row r="101" spans="2:15" x14ac:dyDescent="0.25">
      <c r="B101" s="85" t="s">
        <v>1038</v>
      </c>
      <c r="C101" s="86" t="s">
        <v>651</v>
      </c>
      <c r="D101" s="87" t="s">
        <v>222</v>
      </c>
      <c r="E101" s="87">
        <f>VLOOKUP(C101,Activities!$C$5:$D$393,2,0)</f>
        <v>333414</v>
      </c>
      <c r="F101" s="84" t="s">
        <v>128</v>
      </c>
      <c r="G101" s="88" t="s">
        <v>1052</v>
      </c>
      <c r="H101" s="170">
        <f t="shared" si="2"/>
        <v>5816.3976048432451</v>
      </c>
      <c r="I101" s="107">
        <f t="shared" si="3"/>
        <v>4713.7458752478487</v>
      </c>
      <c r="J101" s="253">
        <v>4878</v>
      </c>
      <c r="K101" s="253">
        <v>4793</v>
      </c>
      <c r="L101" s="252">
        <v>90.683000000000007</v>
      </c>
      <c r="M101" s="252">
        <v>108.128</v>
      </c>
      <c r="N101" s="252">
        <v>109.946</v>
      </c>
      <c r="O101" s="109">
        <v>2</v>
      </c>
    </row>
    <row r="102" spans="2:15" x14ac:dyDescent="0.25">
      <c r="B102" s="85" t="s">
        <v>1038</v>
      </c>
      <c r="C102" s="86" t="s">
        <v>652</v>
      </c>
      <c r="D102" s="87" t="s">
        <v>223</v>
      </c>
      <c r="E102" s="87">
        <f>VLOOKUP(C102,Activities!$C$5:$D$393,2,0)</f>
        <v>333415</v>
      </c>
      <c r="F102" s="84" t="s">
        <v>128</v>
      </c>
      <c r="G102" s="88" t="s">
        <v>1052</v>
      </c>
      <c r="H102" s="170">
        <f t="shared" si="2"/>
        <v>33696.671682410924</v>
      </c>
      <c r="I102" s="107">
        <f t="shared" si="3"/>
        <v>30714.173406517511</v>
      </c>
      <c r="J102" s="253">
        <v>29726</v>
      </c>
      <c r="K102" s="253">
        <v>31330</v>
      </c>
      <c r="L102" s="252">
        <v>95.167000000000002</v>
      </c>
      <c r="M102" s="252">
        <v>107.879</v>
      </c>
      <c r="N102" s="252">
        <v>110.042</v>
      </c>
      <c r="O102" s="109">
        <v>2</v>
      </c>
    </row>
    <row r="103" spans="2:15" x14ac:dyDescent="0.25">
      <c r="B103" s="85" t="s">
        <v>1038</v>
      </c>
      <c r="C103" s="86" t="s">
        <v>653</v>
      </c>
      <c r="D103" s="87" t="s">
        <v>224</v>
      </c>
      <c r="E103" s="87">
        <f>VLOOKUP(C103,Activities!$C$5:$D$393,2,0)</f>
        <v>333511</v>
      </c>
      <c r="F103" s="84" t="s">
        <v>128</v>
      </c>
      <c r="G103" s="88" t="s">
        <v>1052</v>
      </c>
      <c r="H103" s="170">
        <f t="shared" si="2"/>
        <v>5722.3833484451434</v>
      </c>
      <c r="I103" s="107">
        <f t="shared" si="3"/>
        <v>6630.7718472208653</v>
      </c>
      <c r="J103" s="253">
        <v>5640</v>
      </c>
      <c r="K103" s="253">
        <v>6666</v>
      </c>
      <c r="L103" s="252">
        <v>100.363</v>
      </c>
      <c r="M103" s="252">
        <v>101.82899999999999</v>
      </c>
      <c r="N103" s="252">
        <v>102.37</v>
      </c>
      <c r="O103" s="109">
        <v>2</v>
      </c>
    </row>
    <row r="104" spans="2:15" x14ac:dyDescent="0.25">
      <c r="B104" s="85" t="s">
        <v>1038</v>
      </c>
      <c r="C104" s="86" t="s">
        <v>654</v>
      </c>
      <c r="D104" s="87" t="s">
        <v>225</v>
      </c>
      <c r="E104" s="87" t="str">
        <f>VLOOKUP(C104,Activities!$C$5:$D$393,2,0)</f>
        <v>33351A</v>
      </c>
      <c r="F104" s="84" t="s">
        <v>128</v>
      </c>
      <c r="G104" s="88" t="s">
        <v>1052</v>
      </c>
      <c r="H104" s="170">
        <f t="shared" si="2"/>
        <v>7480.8496143824368</v>
      </c>
      <c r="I104" s="107">
        <f t="shared" si="3"/>
        <v>7896.2426738121276</v>
      </c>
      <c r="J104" s="253">
        <v>6498</v>
      </c>
      <c r="K104" s="253">
        <v>8009</v>
      </c>
      <c r="L104" s="252">
        <v>95.561000000000007</v>
      </c>
      <c r="M104" s="252">
        <v>110.015</v>
      </c>
      <c r="N104" s="252">
        <v>111.586</v>
      </c>
      <c r="O104" s="109">
        <v>2</v>
      </c>
    </row>
    <row r="105" spans="2:15" x14ac:dyDescent="0.25">
      <c r="B105" s="85" t="s">
        <v>1038</v>
      </c>
      <c r="C105" s="86" t="s">
        <v>656</v>
      </c>
      <c r="D105" s="87" t="s">
        <v>226</v>
      </c>
      <c r="E105" s="87">
        <f>VLOOKUP(C105,Activities!$C$5:$D$393,2,0)</f>
        <v>333514</v>
      </c>
      <c r="F105" s="84" t="s">
        <v>128</v>
      </c>
      <c r="G105" s="88" t="s">
        <v>1052</v>
      </c>
      <c r="H105" s="170">
        <f t="shared" si="2"/>
        <v>8309.2753872807771</v>
      </c>
      <c r="I105" s="107">
        <f t="shared" si="3"/>
        <v>9447.2390945799925</v>
      </c>
      <c r="J105" s="253">
        <v>7805</v>
      </c>
      <c r="K105" s="253">
        <v>9485</v>
      </c>
      <c r="L105" s="252">
        <v>98.700999999999993</v>
      </c>
      <c r="M105" s="252">
        <v>105.078</v>
      </c>
      <c r="N105" s="252">
        <v>105.498</v>
      </c>
      <c r="O105" s="109">
        <v>2</v>
      </c>
    </row>
    <row r="106" spans="2:15" x14ac:dyDescent="0.25">
      <c r="B106" s="85" t="s">
        <v>1038</v>
      </c>
      <c r="C106" s="86" t="s">
        <v>657</v>
      </c>
      <c r="D106" s="87" t="s">
        <v>227</v>
      </c>
      <c r="E106" s="87" t="str">
        <f>VLOOKUP(C106,Activities!$C$5:$D$393,2,0)</f>
        <v>33351B</v>
      </c>
      <c r="F106" s="84" t="s">
        <v>128</v>
      </c>
      <c r="G106" s="88" t="s">
        <v>1052</v>
      </c>
      <c r="H106" s="170">
        <f t="shared" si="2"/>
        <v>9050.7317098445601</v>
      </c>
      <c r="I106" s="107">
        <f t="shared" si="3"/>
        <v>8787.2096135387255</v>
      </c>
      <c r="J106" s="253">
        <v>8265</v>
      </c>
      <c r="K106" s="253">
        <v>8923</v>
      </c>
      <c r="L106" s="252">
        <v>96.5</v>
      </c>
      <c r="M106" s="252">
        <v>105.67400000000001</v>
      </c>
      <c r="N106" s="252">
        <v>107.307</v>
      </c>
      <c r="O106" s="109">
        <v>2</v>
      </c>
    </row>
    <row r="107" spans="2:15" x14ac:dyDescent="0.25">
      <c r="B107" s="85" t="s">
        <v>1038</v>
      </c>
      <c r="C107" s="86" t="s">
        <v>659</v>
      </c>
      <c r="D107" s="87" t="s">
        <v>228</v>
      </c>
      <c r="E107" s="87">
        <f>VLOOKUP(C107,Activities!$C$5:$D$393,2,0)</f>
        <v>333611</v>
      </c>
      <c r="F107" s="84" t="s">
        <v>128</v>
      </c>
      <c r="G107" s="88" t="s">
        <v>1052</v>
      </c>
      <c r="H107" s="170">
        <f t="shared" si="2"/>
        <v>10814.156755982232</v>
      </c>
      <c r="I107" s="107">
        <f t="shared" si="3"/>
        <v>13156.419225685333</v>
      </c>
      <c r="J107" s="253">
        <v>8900</v>
      </c>
      <c r="K107" s="253">
        <v>13498</v>
      </c>
      <c r="L107" s="252">
        <v>83.748000000000005</v>
      </c>
      <c r="M107" s="252">
        <v>101.76</v>
      </c>
      <c r="N107" s="252">
        <v>104.402</v>
      </c>
      <c r="O107" s="109">
        <v>2</v>
      </c>
    </row>
    <row r="108" spans="2:15" x14ac:dyDescent="0.25">
      <c r="B108" s="85" t="s">
        <v>1038</v>
      </c>
      <c r="C108" s="86" t="s">
        <v>660</v>
      </c>
      <c r="D108" s="87" t="s">
        <v>229</v>
      </c>
      <c r="E108" s="87">
        <f>VLOOKUP(C108,Activities!$C$5:$D$393,2,0)</f>
        <v>333612</v>
      </c>
      <c r="F108" s="84" t="s">
        <v>128</v>
      </c>
      <c r="G108" s="88" t="s">
        <v>1052</v>
      </c>
      <c r="H108" s="170">
        <f t="shared" si="2"/>
        <v>4273.4870126289088</v>
      </c>
      <c r="I108" s="107">
        <f t="shared" si="3"/>
        <v>4106.0386423160699</v>
      </c>
      <c r="J108" s="253">
        <v>3450</v>
      </c>
      <c r="K108" s="253">
        <v>4146</v>
      </c>
      <c r="L108" s="252">
        <v>90.665000000000006</v>
      </c>
      <c r="M108" s="252">
        <v>112.306</v>
      </c>
      <c r="N108" s="252">
        <v>113.399</v>
      </c>
      <c r="O108" s="109">
        <v>2</v>
      </c>
    </row>
    <row r="109" spans="2:15" x14ac:dyDescent="0.25">
      <c r="B109" s="85" t="s">
        <v>1038</v>
      </c>
      <c r="C109" s="86" t="s">
        <v>661</v>
      </c>
      <c r="D109" s="87" t="s">
        <v>230</v>
      </c>
      <c r="E109" s="87">
        <f>VLOOKUP(C109,Activities!$C$5:$D$393,2,0)</f>
        <v>333613</v>
      </c>
      <c r="F109" s="84" t="s">
        <v>128</v>
      </c>
      <c r="G109" s="88" t="s">
        <v>1052</v>
      </c>
      <c r="H109" s="170">
        <f t="shared" si="2"/>
        <v>5139.3433682717323</v>
      </c>
      <c r="I109" s="107">
        <f t="shared" si="3"/>
        <v>4086.9557352860816</v>
      </c>
      <c r="J109" s="253">
        <v>4172</v>
      </c>
      <c r="K109" s="253">
        <v>4101</v>
      </c>
      <c r="L109" s="252">
        <v>88.822999999999993</v>
      </c>
      <c r="M109" s="252">
        <v>109.41800000000001</v>
      </c>
      <c r="N109" s="252">
        <v>109.794</v>
      </c>
      <c r="O109" s="109">
        <v>2</v>
      </c>
    </row>
    <row r="110" spans="2:15" x14ac:dyDescent="0.25">
      <c r="B110" s="85" t="s">
        <v>1038</v>
      </c>
      <c r="C110" s="86" t="s">
        <v>662</v>
      </c>
      <c r="D110" s="87" t="s">
        <v>231</v>
      </c>
      <c r="E110" s="87">
        <f>VLOOKUP(C110,Activities!$C$5:$D$393,2,0)</f>
        <v>333618</v>
      </c>
      <c r="F110" s="84" t="s">
        <v>128</v>
      </c>
      <c r="G110" s="88" t="s">
        <v>1052</v>
      </c>
      <c r="H110" s="170">
        <f t="shared" si="2"/>
        <v>27599.975717136309</v>
      </c>
      <c r="I110" s="107">
        <f t="shared" si="3"/>
        <v>28277.936962750715</v>
      </c>
      <c r="J110" s="253">
        <v>25415</v>
      </c>
      <c r="K110" s="253">
        <v>28400</v>
      </c>
      <c r="L110" s="252">
        <v>94.716999999999999</v>
      </c>
      <c r="M110" s="252">
        <v>102.86</v>
      </c>
      <c r="N110" s="252">
        <v>103.304</v>
      </c>
      <c r="O110" s="109">
        <v>2</v>
      </c>
    </row>
    <row r="111" spans="2:15" x14ac:dyDescent="0.25">
      <c r="B111" s="85" t="s">
        <v>1038</v>
      </c>
      <c r="C111" s="86" t="s">
        <v>663</v>
      </c>
      <c r="D111" s="87" t="s">
        <v>232</v>
      </c>
      <c r="E111" s="87" t="str">
        <f>VLOOKUP(C111,Activities!$C$5:$D$393,2,0)</f>
        <v>33391A</v>
      </c>
      <c r="F111" s="84" t="s">
        <v>128</v>
      </c>
      <c r="G111" s="88" t="s">
        <v>1052</v>
      </c>
      <c r="H111" s="170">
        <f t="shared" si="2"/>
        <v>15544.102583488142</v>
      </c>
      <c r="I111" s="107">
        <f t="shared" si="3"/>
        <v>17331.348839106086</v>
      </c>
      <c r="J111" s="253">
        <v>13390</v>
      </c>
      <c r="K111" s="253">
        <v>17793</v>
      </c>
      <c r="L111" s="252">
        <v>92.587999999999994</v>
      </c>
      <c r="M111" s="252">
        <v>107.483</v>
      </c>
      <c r="N111" s="252">
        <v>110.346</v>
      </c>
      <c r="O111" s="109">
        <v>2</v>
      </c>
    </row>
    <row r="112" spans="2:15" x14ac:dyDescent="0.25">
      <c r="B112" s="85" t="s">
        <v>1038</v>
      </c>
      <c r="C112" s="86" t="s">
        <v>665</v>
      </c>
      <c r="D112" s="87" t="s">
        <v>233</v>
      </c>
      <c r="E112" s="87">
        <f>VLOOKUP(C112,Activities!$C$5:$D$393,2,0)</f>
        <v>333912</v>
      </c>
      <c r="F112" s="84" t="s">
        <v>128</v>
      </c>
      <c r="G112" s="88" t="s">
        <v>1052</v>
      </c>
      <c r="H112" s="170">
        <f t="shared" si="2"/>
        <v>11761.750066242714</v>
      </c>
      <c r="I112" s="107">
        <f t="shared" si="3"/>
        <v>11064.82909410064</v>
      </c>
      <c r="J112" s="253">
        <v>9389</v>
      </c>
      <c r="K112" s="253">
        <v>11333</v>
      </c>
      <c r="L112" s="252">
        <v>90.575999999999993</v>
      </c>
      <c r="M112" s="252">
        <v>113.46599999999999</v>
      </c>
      <c r="N112" s="252">
        <v>116.21599999999999</v>
      </c>
      <c r="O112" s="109">
        <v>2</v>
      </c>
    </row>
    <row r="113" spans="2:15" x14ac:dyDescent="0.25">
      <c r="B113" s="85" t="s">
        <v>1038</v>
      </c>
      <c r="C113" s="86" t="s">
        <v>666</v>
      </c>
      <c r="D113" s="87" t="s">
        <v>234</v>
      </c>
      <c r="E113" s="87">
        <f>VLOOKUP(C113,Activities!$C$5:$D$393,2,0)</f>
        <v>333920</v>
      </c>
      <c r="F113" s="84" t="s">
        <v>128</v>
      </c>
      <c r="G113" s="88" t="s">
        <v>1052</v>
      </c>
      <c r="H113" s="170">
        <f t="shared" si="2"/>
        <v>32066.539877698309</v>
      </c>
      <c r="I113" s="107">
        <f t="shared" si="3"/>
        <v>28115.472590707013</v>
      </c>
      <c r="J113" s="253">
        <v>27223</v>
      </c>
      <c r="K113" s="253">
        <v>28771</v>
      </c>
      <c r="L113" s="252">
        <v>92.558000000000007</v>
      </c>
      <c r="M113" s="252">
        <v>109.026</v>
      </c>
      <c r="N113" s="252">
        <v>111.568</v>
      </c>
      <c r="O113" s="109">
        <v>2</v>
      </c>
    </row>
    <row r="114" spans="2:15" x14ac:dyDescent="0.25">
      <c r="B114" s="85" t="s">
        <v>1038</v>
      </c>
      <c r="C114" s="86" t="s">
        <v>667</v>
      </c>
      <c r="D114" s="87" t="s">
        <v>235</v>
      </c>
      <c r="E114" s="87">
        <f>VLOOKUP(C114,Activities!$C$5:$D$393,2,0)</f>
        <v>333991</v>
      </c>
      <c r="F114" s="84" t="s">
        <v>128</v>
      </c>
      <c r="G114" s="88" t="s">
        <v>1052</v>
      </c>
      <c r="H114" s="170">
        <f t="shared" si="2"/>
        <v>2702.4418979021125</v>
      </c>
      <c r="I114" s="107">
        <f t="shared" si="3"/>
        <v>3386.3046722752983</v>
      </c>
      <c r="J114" s="253">
        <v>2529</v>
      </c>
      <c r="K114" s="253">
        <v>3440</v>
      </c>
      <c r="L114" s="252">
        <v>96.906999999999996</v>
      </c>
      <c r="M114" s="252">
        <v>103.553</v>
      </c>
      <c r="N114" s="252">
        <v>105.19499999999999</v>
      </c>
      <c r="O114" s="109">
        <v>2</v>
      </c>
    </row>
    <row r="115" spans="2:15" x14ac:dyDescent="0.25">
      <c r="B115" s="85" t="s">
        <v>1038</v>
      </c>
      <c r="C115" s="86" t="s">
        <v>668</v>
      </c>
      <c r="D115" s="87" t="s">
        <v>236</v>
      </c>
      <c r="E115" s="87" t="str">
        <f>VLOOKUP(C115,Activities!$C$5:$D$393,2,0)</f>
        <v>33399A</v>
      </c>
      <c r="F115" s="84" t="s">
        <v>128</v>
      </c>
      <c r="G115" s="88" t="s">
        <v>1052</v>
      </c>
      <c r="H115" s="170">
        <f t="shared" si="2"/>
        <v>20801.853301683208</v>
      </c>
      <c r="I115" s="107">
        <f t="shared" si="3"/>
        <v>23011.00909017778</v>
      </c>
      <c r="J115" s="253">
        <v>17492</v>
      </c>
      <c r="K115" s="253">
        <v>23358</v>
      </c>
      <c r="L115" s="252">
        <v>92.68</v>
      </c>
      <c r="M115" s="252">
        <v>110.217</v>
      </c>
      <c r="N115" s="252">
        <v>111.879</v>
      </c>
      <c r="O115" s="109">
        <v>2</v>
      </c>
    </row>
    <row r="116" spans="2:15" x14ac:dyDescent="0.25">
      <c r="B116" s="85" t="s">
        <v>1038</v>
      </c>
      <c r="C116" s="86" t="s">
        <v>670</v>
      </c>
      <c r="D116" s="87" t="s">
        <v>237</v>
      </c>
      <c r="E116" s="87">
        <f>VLOOKUP(C116,Activities!$C$5:$D$393,2,0)</f>
        <v>333993</v>
      </c>
      <c r="F116" s="84" t="s">
        <v>128</v>
      </c>
      <c r="G116" s="88" t="s">
        <v>1052</v>
      </c>
      <c r="H116" s="170">
        <f t="shared" si="2"/>
        <v>5451.1807228915659</v>
      </c>
      <c r="I116" s="107">
        <f t="shared" si="3"/>
        <v>5328.0897527987527</v>
      </c>
      <c r="J116" s="253">
        <v>4320</v>
      </c>
      <c r="K116" s="253">
        <v>5531</v>
      </c>
      <c r="L116" s="252">
        <v>87.15</v>
      </c>
      <c r="M116" s="252">
        <v>109.97</v>
      </c>
      <c r="N116" s="252">
        <v>114.158</v>
      </c>
      <c r="O116" s="109">
        <v>2</v>
      </c>
    </row>
    <row r="117" spans="2:15" x14ac:dyDescent="0.25">
      <c r="B117" s="85" t="s">
        <v>1038</v>
      </c>
      <c r="C117" s="86" t="s">
        <v>671</v>
      </c>
      <c r="D117" s="87" t="s">
        <v>238</v>
      </c>
      <c r="E117" s="87">
        <f>VLOOKUP(C117,Activities!$C$5:$D$393,2,0)</f>
        <v>333994</v>
      </c>
      <c r="F117" s="84" t="s">
        <v>128</v>
      </c>
      <c r="G117" s="88" t="s">
        <v>1052</v>
      </c>
      <c r="H117" s="170">
        <f t="shared" si="2"/>
        <v>2689.4423433405068</v>
      </c>
      <c r="I117" s="107">
        <f t="shared" si="3"/>
        <v>2911.7810443055478</v>
      </c>
      <c r="J117" s="253">
        <v>2365</v>
      </c>
      <c r="K117" s="253">
        <v>2959</v>
      </c>
      <c r="L117" s="252">
        <v>93.866</v>
      </c>
      <c r="M117" s="252">
        <v>106.74299999999999</v>
      </c>
      <c r="N117" s="252">
        <v>108.474</v>
      </c>
      <c r="O117" s="109">
        <v>2</v>
      </c>
    </row>
    <row r="118" spans="2:15" x14ac:dyDescent="0.25">
      <c r="B118" s="85" t="s">
        <v>1038</v>
      </c>
      <c r="C118" s="86" t="s">
        <v>672</v>
      </c>
      <c r="D118" s="87" t="s">
        <v>239</v>
      </c>
      <c r="E118" s="87" t="str">
        <f>VLOOKUP(C118,Activities!$C$5:$D$393,2,0)</f>
        <v>33399B</v>
      </c>
      <c r="F118" s="84" t="s">
        <v>128</v>
      </c>
      <c r="G118" s="88" t="s">
        <v>1052</v>
      </c>
      <c r="H118" s="170">
        <f t="shared" si="2"/>
        <v>10596.456866563109</v>
      </c>
      <c r="I118" s="107">
        <f t="shared" si="3"/>
        <v>9980.7369350282479</v>
      </c>
      <c r="J118" s="253">
        <v>8876</v>
      </c>
      <c r="K118" s="253">
        <v>10101</v>
      </c>
      <c r="L118" s="252">
        <v>91.414000000000001</v>
      </c>
      <c r="M118" s="252">
        <v>109.133</v>
      </c>
      <c r="N118" s="252">
        <v>110.44799999999999</v>
      </c>
      <c r="O118" s="109">
        <v>2</v>
      </c>
    </row>
    <row r="119" spans="2:15" x14ac:dyDescent="0.25">
      <c r="B119" s="85" t="s">
        <v>1038</v>
      </c>
      <c r="C119" s="86" t="s">
        <v>674</v>
      </c>
      <c r="D119" s="87" t="s">
        <v>240</v>
      </c>
      <c r="E119" s="87">
        <f>VLOOKUP(C119,Activities!$C$5:$D$393,2,0)</f>
        <v>334111</v>
      </c>
      <c r="F119" s="84" t="s">
        <v>128</v>
      </c>
      <c r="G119" s="88" t="s">
        <v>1052</v>
      </c>
      <c r="H119" s="170">
        <f t="shared" si="2"/>
        <v>26621.75403689895</v>
      </c>
      <c r="I119" s="107">
        <f t="shared" si="3"/>
        <v>17668.406653176437</v>
      </c>
      <c r="J119" s="253">
        <v>48013</v>
      </c>
      <c r="K119" s="253">
        <v>17039</v>
      </c>
      <c r="L119" s="252">
        <v>145.09899999999999</v>
      </c>
      <c r="M119" s="252">
        <v>80.453000000000003</v>
      </c>
      <c r="N119" s="252">
        <v>77.587000000000003</v>
      </c>
      <c r="O119" s="109">
        <v>2</v>
      </c>
    </row>
    <row r="120" spans="2:15" x14ac:dyDescent="0.25">
      <c r="B120" s="85" t="s">
        <v>1038</v>
      </c>
      <c r="C120" s="86" t="s">
        <v>675</v>
      </c>
      <c r="D120" s="87" t="s">
        <v>241</v>
      </c>
      <c r="E120" s="87">
        <f>VLOOKUP(C120,Activities!$C$5:$D$393,2,0)</f>
        <v>334112</v>
      </c>
      <c r="F120" s="84" t="s">
        <v>128</v>
      </c>
      <c r="G120" s="88" t="s">
        <v>1052</v>
      </c>
      <c r="H120" s="170">
        <f t="shared" si="2"/>
        <v>7943.903081407454</v>
      </c>
      <c r="I120" s="107">
        <f t="shared" si="3"/>
        <v>12721.376473959606</v>
      </c>
      <c r="J120" s="253">
        <v>9546</v>
      </c>
      <c r="K120" s="253">
        <v>12495</v>
      </c>
      <c r="L120" s="252">
        <v>115.27200000000001</v>
      </c>
      <c r="M120" s="252">
        <v>95.926000000000002</v>
      </c>
      <c r="N120" s="252">
        <v>94.218999999999994</v>
      </c>
      <c r="O120" s="109">
        <v>2</v>
      </c>
    </row>
    <row r="121" spans="2:15" x14ac:dyDescent="0.25">
      <c r="B121" s="85" t="s">
        <v>1038</v>
      </c>
      <c r="C121" s="86" t="s">
        <v>676</v>
      </c>
      <c r="D121" s="87" t="s">
        <v>242</v>
      </c>
      <c r="E121" s="87" t="str">
        <f>VLOOKUP(C121,Activities!$C$5:$D$393,2,0)</f>
        <v>33411A</v>
      </c>
      <c r="F121" s="84" t="s">
        <v>128</v>
      </c>
      <c r="G121" s="88" t="s">
        <v>1052</v>
      </c>
      <c r="H121" s="170">
        <f t="shared" si="2"/>
        <v>15427.044893966045</v>
      </c>
      <c r="I121" s="107">
        <f t="shared" si="3"/>
        <v>14689.712822941021</v>
      </c>
      <c r="J121" s="253">
        <v>15593</v>
      </c>
      <c r="K121" s="253">
        <v>14874</v>
      </c>
      <c r="L121" s="252">
        <v>101.194</v>
      </c>
      <c r="M121" s="252">
        <v>100.117</v>
      </c>
      <c r="N121" s="252">
        <v>101.373</v>
      </c>
      <c r="O121" s="109">
        <v>2</v>
      </c>
    </row>
    <row r="122" spans="2:15" x14ac:dyDescent="0.25">
      <c r="B122" s="85" t="s">
        <v>1038</v>
      </c>
      <c r="C122" s="86" t="s">
        <v>678</v>
      </c>
      <c r="D122" s="87" t="s">
        <v>243</v>
      </c>
      <c r="E122" s="87">
        <f>VLOOKUP(C122,Activities!$C$5:$D$393,2,0)</f>
        <v>334210</v>
      </c>
      <c r="F122" s="84" t="s">
        <v>128</v>
      </c>
      <c r="G122" s="88" t="s">
        <v>1052</v>
      </c>
      <c r="H122" s="170">
        <f t="shared" si="2"/>
        <v>20803.905998460137</v>
      </c>
      <c r="I122" s="107">
        <f t="shared" si="3"/>
        <v>10345.155666690145</v>
      </c>
      <c r="J122" s="253">
        <v>20895</v>
      </c>
      <c r="K122" s="253">
        <v>10325</v>
      </c>
      <c r="L122" s="252">
        <v>100.009</v>
      </c>
      <c r="M122" s="252">
        <v>99.572999999999993</v>
      </c>
      <c r="N122" s="252">
        <v>99.379000000000005</v>
      </c>
      <c r="O122" s="109">
        <v>2</v>
      </c>
    </row>
    <row r="123" spans="2:15" x14ac:dyDescent="0.25">
      <c r="B123" s="85" t="s">
        <v>1038</v>
      </c>
      <c r="C123" s="86" t="s">
        <v>679</v>
      </c>
      <c r="D123" s="87" t="s">
        <v>244</v>
      </c>
      <c r="E123" s="87">
        <f>VLOOKUP(C123,Activities!$C$5:$D$393,2,0)</f>
        <v>334220</v>
      </c>
      <c r="F123" s="84" t="s">
        <v>128</v>
      </c>
      <c r="G123" s="88" t="s">
        <v>1052</v>
      </c>
      <c r="H123" s="170">
        <f t="shared" si="2"/>
        <v>44489.906732153613</v>
      </c>
      <c r="I123" s="107">
        <f t="shared" si="3"/>
        <v>28901.842875414161</v>
      </c>
      <c r="J123" s="253">
        <v>44087</v>
      </c>
      <c r="K123" s="253">
        <v>29039</v>
      </c>
      <c r="L123" s="252">
        <v>97.933000000000007</v>
      </c>
      <c r="M123" s="252">
        <v>98.828000000000003</v>
      </c>
      <c r="N123" s="252">
        <v>99.296999999999997</v>
      </c>
      <c r="O123" s="109">
        <v>2</v>
      </c>
    </row>
    <row r="124" spans="2:15" x14ac:dyDescent="0.25">
      <c r="B124" s="85" t="s">
        <v>1038</v>
      </c>
      <c r="C124" s="86" t="s">
        <v>680</v>
      </c>
      <c r="D124" s="87" t="s">
        <v>245</v>
      </c>
      <c r="E124" s="87">
        <f>VLOOKUP(C124,Activities!$C$5:$D$393,2,0)</f>
        <v>334290</v>
      </c>
      <c r="F124" s="84" t="s">
        <v>128</v>
      </c>
      <c r="G124" s="88" t="s">
        <v>1052</v>
      </c>
      <c r="H124" s="170">
        <f t="shared" si="2"/>
        <v>6534.6351111294725</v>
      </c>
      <c r="I124" s="107">
        <f t="shared" si="3"/>
        <v>6584.3027351067813</v>
      </c>
      <c r="J124" s="253">
        <v>5991</v>
      </c>
      <c r="K124" s="253">
        <v>6656</v>
      </c>
      <c r="L124" s="252">
        <v>96.823999999999998</v>
      </c>
      <c r="M124" s="252">
        <v>105.61</v>
      </c>
      <c r="N124" s="252">
        <v>106.76</v>
      </c>
      <c r="O124" s="109">
        <v>2</v>
      </c>
    </row>
    <row r="125" spans="2:15" x14ac:dyDescent="0.25">
      <c r="B125" s="85" t="s">
        <v>1038</v>
      </c>
      <c r="C125" s="86" t="s">
        <v>681</v>
      </c>
      <c r="D125" s="87" t="s">
        <v>246</v>
      </c>
      <c r="E125" s="87">
        <f>VLOOKUP(C125,Activities!$C$5:$D$393,2,0)</f>
        <v>334300</v>
      </c>
      <c r="F125" s="84" t="s">
        <v>128</v>
      </c>
      <c r="G125" s="88" t="s">
        <v>1052</v>
      </c>
      <c r="H125" s="170">
        <f t="shared" si="2"/>
        <v>6762.9899920193002</v>
      </c>
      <c r="I125" s="107">
        <f t="shared" si="3"/>
        <v>3031.4154825157543</v>
      </c>
      <c r="J125" s="253">
        <v>7628</v>
      </c>
      <c r="K125" s="253">
        <v>3046</v>
      </c>
      <c r="L125" s="252">
        <v>109.01300000000001</v>
      </c>
      <c r="M125" s="252">
        <v>96.650999999999996</v>
      </c>
      <c r="N125" s="252">
        <v>97.116</v>
      </c>
      <c r="O125" s="109">
        <v>2</v>
      </c>
    </row>
    <row r="126" spans="2:15" x14ac:dyDescent="0.25">
      <c r="B126" s="85" t="s">
        <v>1038</v>
      </c>
      <c r="C126" s="86" t="s">
        <v>682</v>
      </c>
      <c r="D126" s="87" t="s">
        <v>247</v>
      </c>
      <c r="E126" s="87" t="str">
        <f>VLOOKUP(C126,Activities!$C$5:$D$393,2,0)</f>
        <v>33441A</v>
      </c>
      <c r="F126" s="84" t="s">
        <v>128</v>
      </c>
      <c r="G126" s="88" t="s">
        <v>1052</v>
      </c>
      <c r="H126" s="170">
        <f t="shared" si="2"/>
        <v>34106.320988159263</v>
      </c>
      <c r="I126" s="107">
        <f t="shared" si="3"/>
        <v>30416.804357043919</v>
      </c>
      <c r="J126" s="253">
        <v>31715</v>
      </c>
      <c r="K126" s="253">
        <v>30693</v>
      </c>
      <c r="L126" s="252">
        <v>97.798000000000002</v>
      </c>
      <c r="M126" s="252">
        <v>105.172</v>
      </c>
      <c r="N126" s="252">
        <v>106.127</v>
      </c>
      <c r="O126" s="109">
        <v>2</v>
      </c>
    </row>
    <row r="127" spans="2:15" x14ac:dyDescent="0.25">
      <c r="B127" s="85" t="s">
        <v>1038</v>
      </c>
      <c r="C127" s="86" t="s">
        <v>684</v>
      </c>
      <c r="D127" s="87" t="s">
        <v>248</v>
      </c>
      <c r="E127" s="87">
        <f>VLOOKUP(C127,Activities!$C$5:$D$393,2,0)</f>
        <v>334413</v>
      </c>
      <c r="F127" s="84" t="s">
        <v>128</v>
      </c>
      <c r="G127" s="88" t="s">
        <v>1052</v>
      </c>
      <c r="H127" s="170">
        <f t="shared" si="2"/>
        <v>54944.704015950359</v>
      </c>
      <c r="I127" s="107">
        <f t="shared" si="3"/>
        <v>76820.031233529924</v>
      </c>
      <c r="J127" s="253">
        <v>78496</v>
      </c>
      <c r="K127" s="253">
        <v>75161</v>
      </c>
      <c r="L127" s="252">
        <v>116.361</v>
      </c>
      <c r="M127" s="252">
        <v>81.448999999999998</v>
      </c>
      <c r="N127" s="252">
        <v>79.69</v>
      </c>
      <c r="O127" s="109">
        <v>2</v>
      </c>
    </row>
    <row r="128" spans="2:15" x14ac:dyDescent="0.25">
      <c r="B128" s="85" t="s">
        <v>1038</v>
      </c>
      <c r="C128" s="86" t="s">
        <v>685</v>
      </c>
      <c r="D128" s="87" t="s">
        <v>249</v>
      </c>
      <c r="E128" s="87">
        <f>VLOOKUP(C128,Activities!$C$5:$D$393,2,0)</f>
        <v>334418</v>
      </c>
      <c r="F128" s="84" t="s">
        <v>128</v>
      </c>
      <c r="G128" s="88" t="s">
        <v>1052</v>
      </c>
      <c r="H128" s="170">
        <f t="shared" si="2"/>
        <v>23244.69368826551</v>
      </c>
      <c r="I128" s="107">
        <f t="shared" si="3"/>
        <v>18680.880117609024</v>
      </c>
      <c r="J128" s="253">
        <v>24251</v>
      </c>
      <c r="K128" s="253">
        <v>19053</v>
      </c>
      <c r="L128" s="252">
        <v>101.24</v>
      </c>
      <c r="M128" s="252">
        <v>97.039000000000001</v>
      </c>
      <c r="N128" s="252">
        <v>98.971999999999994</v>
      </c>
      <c r="O128" s="109">
        <v>2</v>
      </c>
    </row>
    <row r="129" spans="2:15" x14ac:dyDescent="0.25">
      <c r="B129" s="85" t="s">
        <v>1038</v>
      </c>
      <c r="C129" s="86" t="s">
        <v>686</v>
      </c>
      <c r="D129" s="87" t="s">
        <v>250</v>
      </c>
      <c r="E129" s="87">
        <f>VLOOKUP(C129,Activities!$C$5:$D$393,2,0)</f>
        <v>334510</v>
      </c>
      <c r="F129" s="84" t="s">
        <v>128</v>
      </c>
      <c r="G129" s="88" t="s">
        <v>1052</v>
      </c>
      <c r="H129" s="170">
        <f t="shared" si="2"/>
        <v>25234.815340167937</v>
      </c>
      <c r="I129" s="107">
        <f t="shared" si="3"/>
        <v>30083.742018238303</v>
      </c>
      <c r="J129" s="253">
        <v>26034</v>
      </c>
      <c r="K129" s="253">
        <v>29926</v>
      </c>
      <c r="L129" s="252">
        <v>103.49299999999999</v>
      </c>
      <c r="M129" s="252">
        <v>100.316</v>
      </c>
      <c r="N129" s="252">
        <v>99.79</v>
      </c>
      <c r="O129" s="109">
        <v>2</v>
      </c>
    </row>
    <row r="130" spans="2:15" x14ac:dyDescent="0.25">
      <c r="B130" s="85" t="s">
        <v>1038</v>
      </c>
      <c r="C130" s="86" t="s">
        <v>687</v>
      </c>
      <c r="D130" s="87" t="s">
        <v>251</v>
      </c>
      <c r="E130" s="87">
        <f>VLOOKUP(C130,Activities!$C$5:$D$393,2,0)</f>
        <v>334511</v>
      </c>
      <c r="F130" s="84" t="s">
        <v>128</v>
      </c>
      <c r="G130" s="88" t="s">
        <v>1052</v>
      </c>
      <c r="H130" s="170">
        <f t="shared" si="2"/>
        <v>54248.307355216559</v>
      </c>
      <c r="I130" s="107">
        <f t="shared" si="3"/>
        <v>49055.365112217842</v>
      </c>
      <c r="J130" s="253">
        <v>48766</v>
      </c>
      <c r="K130" s="253">
        <v>49560</v>
      </c>
      <c r="L130" s="252">
        <v>96.299000000000007</v>
      </c>
      <c r="M130" s="252">
        <v>107.125</v>
      </c>
      <c r="N130" s="252">
        <v>108.227</v>
      </c>
      <c r="O130" s="109">
        <v>2</v>
      </c>
    </row>
    <row r="131" spans="2:15" x14ac:dyDescent="0.25">
      <c r="B131" s="85" t="s">
        <v>1038</v>
      </c>
      <c r="C131" s="86" t="s">
        <v>688</v>
      </c>
      <c r="D131" s="87" t="s">
        <v>252</v>
      </c>
      <c r="E131" s="87">
        <f>VLOOKUP(C131,Activities!$C$5:$D$393,2,0)</f>
        <v>334512</v>
      </c>
      <c r="F131" s="84" t="s">
        <v>128</v>
      </c>
      <c r="G131" s="88" t="s">
        <v>1052</v>
      </c>
      <c r="H131" s="170">
        <f t="shared" si="2"/>
        <v>3860.6093750000005</v>
      </c>
      <c r="I131" s="107">
        <f t="shared" si="3"/>
        <v>3366.5607823859177</v>
      </c>
      <c r="J131" s="253">
        <v>3584</v>
      </c>
      <c r="K131" s="253">
        <v>3363</v>
      </c>
      <c r="L131" s="252">
        <v>98.304000000000002</v>
      </c>
      <c r="M131" s="252">
        <v>105.89100000000001</v>
      </c>
      <c r="N131" s="252">
        <v>105.779</v>
      </c>
      <c r="O131" s="109">
        <v>2</v>
      </c>
    </row>
    <row r="132" spans="2:15" x14ac:dyDescent="0.25">
      <c r="B132" s="85" t="s">
        <v>1038</v>
      </c>
      <c r="C132" s="86" t="s">
        <v>689</v>
      </c>
      <c r="D132" s="87" t="s">
        <v>253</v>
      </c>
      <c r="E132" s="87">
        <f>VLOOKUP(C132,Activities!$C$5:$D$393,2,0)</f>
        <v>334513</v>
      </c>
      <c r="F132" s="84" t="s">
        <v>128</v>
      </c>
      <c r="G132" s="88" t="s">
        <v>1052</v>
      </c>
      <c r="H132" s="170">
        <f t="shared" si="2"/>
        <v>12282.475754812991</v>
      </c>
      <c r="I132" s="107">
        <f t="shared" si="3"/>
        <v>13044.929712112984</v>
      </c>
      <c r="J132" s="253">
        <v>10697</v>
      </c>
      <c r="K132" s="253">
        <v>13304</v>
      </c>
      <c r="L132" s="252">
        <v>94.328000000000003</v>
      </c>
      <c r="M132" s="252">
        <v>108.309</v>
      </c>
      <c r="N132" s="252">
        <v>110.46</v>
      </c>
      <c r="O132" s="109">
        <v>2</v>
      </c>
    </row>
    <row r="133" spans="2:15" x14ac:dyDescent="0.25">
      <c r="B133" s="85" t="s">
        <v>1038</v>
      </c>
      <c r="C133" s="86" t="s">
        <v>690</v>
      </c>
      <c r="D133" s="87" t="s">
        <v>254</v>
      </c>
      <c r="E133" s="87">
        <f>VLOOKUP(C133,Activities!$C$5:$D$393,2,0)</f>
        <v>334514</v>
      </c>
      <c r="F133" s="84" t="s">
        <v>128</v>
      </c>
      <c r="G133" s="88" t="s">
        <v>1052</v>
      </c>
      <c r="H133" s="170">
        <f t="shared" si="2"/>
        <v>6976.0907996705873</v>
      </c>
      <c r="I133" s="107">
        <f t="shared" si="3"/>
        <v>5391.2005521048995</v>
      </c>
      <c r="J133" s="253">
        <v>5853</v>
      </c>
      <c r="K133" s="253">
        <v>5536</v>
      </c>
      <c r="L133" s="252">
        <v>94.713999999999999</v>
      </c>
      <c r="M133" s="252">
        <v>112.88800000000001</v>
      </c>
      <c r="N133" s="252">
        <v>115.92</v>
      </c>
      <c r="O133" s="109">
        <v>2</v>
      </c>
    </row>
    <row r="134" spans="2:15" x14ac:dyDescent="0.25">
      <c r="B134" s="85" t="s">
        <v>1038</v>
      </c>
      <c r="C134" s="86" t="s">
        <v>691</v>
      </c>
      <c r="D134" s="87" t="s">
        <v>255</v>
      </c>
      <c r="E134" s="87">
        <f>VLOOKUP(C134,Activities!$C$5:$D$393,2,0)</f>
        <v>334515</v>
      </c>
      <c r="F134" s="84" t="s">
        <v>128</v>
      </c>
      <c r="G134" s="88" t="s">
        <v>1052</v>
      </c>
      <c r="H134" s="170">
        <f t="shared" si="2"/>
        <v>15387.176528101936</v>
      </c>
      <c r="I134" s="107">
        <f t="shared" si="3"/>
        <v>12152.988425623917</v>
      </c>
      <c r="J134" s="253">
        <v>13791</v>
      </c>
      <c r="K134" s="253">
        <v>12288</v>
      </c>
      <c r="L134" s="252">
        <v>95.117999999999995</v>
      </c>
      <c r="M134" s="252">
        <v>106.127</v>
      </c>
      <c r="N134" s="252">
        <v>107.306</v>
      </c>
      <c r="O134" s="109">
        <v>2</v>
      </c>
    </row>
    <row r="135" spans="2:15" x14ac:dyDescent="0.25">
      <c r="B135" s="85" t="s">
        <v>1038</v>
      </c>
      <c r="C135" s="86" t="s">
        <v>692</v>
      </c>
      <c r="D135" s="87" t="s">
        <v>256</v>
      </c>
      <c r="E135" s="87">
        <f>VLOOKUP(C135,Activities!$C$5:$D$393,2,0)</f>
        <v>334516</v>
      </c>
      <c r="F135" s="84" t="s">
        <v>128</v>
      </c>
      <c r="G135" s="88" t="s">
        <v>1052</v>
      </c>
      <c r="H135" s="170">
        <f t="shared" ref="H135:H198" si="4">J135/L135*M135</f>
        <v>14072.709415348905</v>
      </c>
      <c r="I135" s="107">
        <f t="shared" ref="I135:I198" si="5">K135*(M135/N135)</f>
        <v>17059.34735150338</v>
      </c>
      <c r="J135" s="253">
        <v>13204</v>
      </c>
      <c r="K135" s="253">
        <v>17338</v>
      </c>
      <c r="L135" s="252">
        <v>96.501999999999995</v>
      </c>
      <c r="M135" s="252">
        <v>102.851</v>
      </c>
      <c r="N135" s="252">
        <v>104.53100000000001</v>
      </c>
      <c r="O135" s="109">
        <v>2</v>
      </c>
    </row>
    <row r="136" spans="2:15" x14ac:dyDescent="0.25">
      <c r="B136" s="85" t="s">
        <v>1038</v>
      </c>
      <c r="C136" s="86" t="s">
        <v>693</v>
      </c>
      <c r="D136" s="87" t="s">
        <v>257</v>
      </c>
      <c r="E136" s="87">
        <f>VLOOKUP(C136,Activities!$C$5:$D$393,2,0)</f>
        <v>334517</v>
      </c>
      <c r="F136" s="84" t="s">
        <v>128</v>
      </c>
      <c r="G136" s="88" t="s">
        <v>1052</v>
      </c>
      <c r="H136" s="170">
        <f t="shared" si="4"/>
        <v>6042.8523776159864</v>
      </c>
      <c r="I136" s="107">
        <f t="shared" si="5"/>
        <v>13995.34905293832</v>
      </c>
      <c r="J136" s="253">
        <v>5787</v>
      </c>
      <c r="K136" s="253">
        <v>14011</v>
      </c>
      <c r="L136" s="252">
        <v>98.480999999999995</v>
      </c>
      <c r="M136" s="252">
        <v>102.83499999999999</v>
      </c>
      <c r="N136" s="252">
        <v>102.95</v>
      </c>
      <c r="O136" s="109">
        <v>2</v>
      </c>
    </row>
    <row r="137" spans="2:15" x14ac:dyDescent="0.25">
      <c r="B137" s="85" t="s">
        <v>1038</v>
      </c>
      <c r="C137" s="86" t="s">
        <v>694</v>
      </c>
      <c r="D137" s="87" t="s">
        <v>258</v>
      </c>
      <c r="E137" s="87" t="str">
        <f>VLOOKUP(C137,Activities!$C$5:$D$393,2,0)</f>
        <v>33451A</v>
      </c>
      <c r="F137" s="84" t="s">
        <v>128</v>
      </c>
      <c r="G137" s="88" t="s">
        <v>1052</v>
      </c>
      <c r="H137" s="170">
        <f t="shared" si="4"/>
        <v>10760.779040300826</v>
      </c>
      <c r="I137" s="107">
        <f t="shared" si="5"/>
        <v>13053.433913506118</v>
      </c>
      <c r="J137" s="253">
        <v>10122</v>
      </c>
      <c r="K137" s="253">
        <v>13206</v>
      </c>
      <c r="L137" s="252">
        <v>97.864000000000004</v>
      </c>
      <c r="M137" s="252">
        <v>104.04</v>
      </c>
      <c r="N137" s="252">
        <v>105.256</v>
      </c>
      <c r="O137" s="109">
        <v>2</v>
      </c>
    </row>
    <row r="138" spans="2:15" x14ac:dyDescent="0.25">
      <c r="B138" s="85" t="s">
        <v>1038</v>
      </c>
      <c r="C138" s="86" t="s">
        <v>696</v>
      </c>
      <c r="D138" s="87" t="s">
        <v>259</v>
      </c>
      <c r="E138" s="87">
        <f>VLOOKUP(C138,Activities!$C$5:$D$393,2,0)</f>
        <v>334610</v>
      </c>
      <c r="F138" s="84" t="s">
        <v>128</v>
      </c>
      <c r="G138" s="88" t="s">
        <v>1052</v>
      </c>
      <c r="H138" s="170">
        <f t="shared" si="4"/>
        <v>6673.5730131763494</v>
      </c>
      <c r="I138" s="107">
        <f t="shared" si="5"/>
        <v>3600.7326041666665</v>
      </c>
      <c r="J138" s="253">
        <v>7017</v>
      </c>
      <c r="K138" s="253">
        <v>3590</v>
      </c>
      <c r="L138" s="252">
        <v>101.242</v>
      </c>
      <c r="M138" s="252">
        <v>96.287000000000006</v>
      </c>
      <c r="N138" s="252">
        <v>96</v>
      </c>
      <c r="O138" s="109">
        <v>2</v>
      </c>
    </row>
    <row r="139" spans="2:15" x14ac:dyDescent="0.25">
      <c r="B139" s="85" t="s">
        <v>1038</v>
      </c>
      <c r="C139" s="86" t="s">
        <v>697</v>
      </c>
      <c r="D139" s="87" t="s">
        <v>260</v>
      </c>
      <c r="E139" s="87">
        <f>VLOOKUP(C139,Activities!$C$5:$D$393,2,0)</f>
        <v>335110</v>
      </c>
      <c r="F139" s="84" t="s">
        <v>128</v>
      </c>
      <c r="G139" s="88" t="s">
        <v>1052</v>
      </c>
      <c r="H139" s="170">
        <f t="shared" si="4"/>
        <v>2189.4468970157927</v>
      </c>
      <c r="I139" s="107">
        <f t="shared" si="5"/>
        <v>1607.6271391425289</v>
      </c>
      <c r="J139" s="253">
        <v>2080</v>
      </c>
      <c r="K139" s="253">
        <v>1545</v>
      </c>
      <c r="L139" s="252">
        <v>98.082999999999998</v>
      </c>
      <c r="M139" s="252">
        <v>103.244</v>
      </c>
      <c r="N139" s="252">
        <v>99.221999999999994</v>
      </c>
      <c r="O139" s="109">
        <v>2</v>
      </c>
    </row>
    <row r="140" spans="2:15" x14ac:dyDescent="0.25">
      <c r="B140" s="85" t="s">
        <v>1038</v>
      </c>
      <c r="C140" s="86" t="s">
        <v>698</v>
      </c>
      <c r="D140" s="87" t="s">
        <v>261</v>
      </c>
      <c r="E140" s="87">
        <f>VLOOKUP(C140,Activities!$C$5:$D$393,2,0)</f>
        <v>335120</v>
      </c>
      <c r="F140" s="84" t="s">
        <v>128</v>
      </c>
      <c r="G140" s="88" t="s">
        <v>1052</v>
      </c>
      <c r="H140" s="170">
        <f t="shared" si="4"/>
        <v>12334.238427114664</v>
      </c>
      <c r="I140" s="107">
        <f t="shared" si="5"/>
        <v>10458.089434758635</v>
      </c>
      <c r="J140" s="253">
        <v>11222</v>
      </c>
      <c r="K140" s="253">
        <v>10490</v>
      </c>
      <c r="L140" s="252">
        <v>95.417000000000002</v>
      </c>
      <c r="M140" s="252">
        <v>104.874</v>
      </c>
      <c r="N140" s="252">
        <v>105.194</v>
      </c>
      <c r="O140" s="109">
        <v>2</v>
      </c>
    </row>
    <row r="141" spans="2:15" x14ac:dyDescent="0.25">
      <c r="B141" s="85" t="s">
        <v>1038</v>
      </c>
      <c r="C141" s="86" t="s">
        <v>699</v>
      </c>
      <c r="D141" s="87" t="s">
        <v>262</v>
      </c>
      <c r="E141" s="87">
        <f>VLOOKUP(C141,Activities!$C$5:$D$393,2,0)</f>
        <v>335210</v>
      </c>
      <c r="F141" s="84" t="s">
        <v>128</v>
      </c>
      <c r="G141" s="88" t="s">
        <v>1052</v>
      </c>
      <c r="H141" s="170">
        <f t="shared" si="4"/>
        <v>3904.7557720469867</v>
      </c>
      <c r="I141" s="107">
        <f t="shared" si="5"/>
        <v>2867.9337519892515</v>
      </c>
      <c r="J141" s="253">
        <v>3584</v>
      </c>
      <c r="K141" s="253">
        <v>2869</v>
      </c>
      <c r="L141" s="252">
        <v>96.283000000000001</v>
      </c>
      <c r="M141" s="252">
        <v>104.9</v>
      </c>
      <c r="N141" s="252">
        <v>104.93899999999999</v>
      </c>
      <c r="O141" s="109">
        <v>2</v>
      </c>
    </row>
    <row r="142" spans="2:15" x14ac:dyDescent="0.25">
      <c r="B142" s="85" t="s">
        <v>1038</v>
      </c>
      <c r="C142" s="86" t="s">
        <v>700</v>
      </c>
      <c r="D142" s="87" t="s">
        <v>263</v>
      </c>
      <c r="E142" s="87">
        <f>VLOOKUP(C142,Activities!$C$5:$D$393,2,0)</f>
        <v>335221</v>
      </c>
      <c r="F142" s="84" t="s">
        <v>128</v>
      </c>
      <c r="G142" s="88" t="s">
        <v>1052</v>
      </c>
      <c r="H142" s="170">
        <f t="shared" si="4"/>
        <v>5333.6191132156691</v>
      </c>
      <c r="I142" s="107">
        <f t="shared" si="5"/>
        <v>5102.3369849312612</v>
      </c>
      <c r="J142" s="253">
        <v>4676</v>
      </c>
      <c r="K142" s="253">
        <v>5102</v>
      </c>
      <c r="L142" s="252">
        <v>92.92</v>
      </c>
      <c r="M142" s="252">
        <v>105.988</v>
      </c>
      <c r="N142" s="252">
        <v>105.98099999999999</v>
      </c>
      <c r="O142" s="109">
        <v>2</v>
      </c>
    </row>
    <row r="143" spans="2:15" x14ac:dyDescent="0.25">
      <c r="B143" s="85" t="s">
        <v>1038</v>
      </c>
      <c r="C143" s="86" t="s">
        <v>701</v>
      </c>
      <c r="D143" s="87" t="s">
        <v>264</v>
      </c>
      <c r="E143" s="87">
        <f>VLOOKUP(C143,Activities!$C$5:$D$393,2,0)</f>
        <v>335222</v>
      </c>
      <c r="F143" s="84" t="s">
        <v>128</v>
      </c>
      <c r="G143" s="88" t="s">
        <v>1052</v>
      </c>
      <c r="H143" s="170">
        <f t="shared" si="4"/>
        <v>6334.4490791191483</v>
      </c>
      <c r="I143" s="107">
        <f t="shared" si="5"/>
        <v>3620.6951822787323</v>
      </c>
      <c r="J143" s="253">
        <v>5776</v>
      </c>
      <c r="K143" s="253">
        <v>3586</v>
      </c>
      <c r="L143" s="252">
        <v>92.683000000000007</v>
      </c>
      <c r="M143" s="252">
        <v>101.64400000000001</v>
      </c>
      <c r="N143" s="252">
        <v>100.67</v>
      </c>
      <c r="O143" s="109">
        <v>2</v>
      </c>
    </row>
    <row r="144" spans="2:15" x14ac:dyDescent="0.25">
      <c r="B144" s="85" t="s">
        <v>1038</v>
      </c>
      <c r="C144" s="86" t="s">
        <v>702</v>
      </c>
      <c r="D144" s="87" t="s">
        <v>265</v>
      </c>
      <c r="E144" s="87">
        <f>VLOOKUP(C144,Activities!$C$5:$D$393,2,0)</f>
        <v>335224</v>
      </c>
      <c r="F144" s="84" t="s">
        <v>128</v>
      </c>
      <c r="G144" s="88" t="s">
        <v>1052</v>
      </c>
      <c r="H144" s="170">
        <f t="shared" si="4"/>
        <v>4568.9356451397662</v>
      </c>
      <c r="I144" s="107">
        <f t="shared" si="5"/>
        <v>3834.4832642773949</v>
      </c>
      <c r="J144" s="253">
        <v>4243</v>
      </c>
      <c r="K144" s="253">
        <v>3829</v>
      </c>
      <c r="L144" s="252">
        <v>97.412999999999997</v>
      </c>
      <c r="M144" s="252">
        <v>104.896</v>
      </c>
      <c r="N144" s="252">
        <v>104.746</v>
      </c>
      <c r="O144" s="109">
        <v>2</v>
      </c>
    </row>
    <row r="145" spans="2:15" x14ac:dyDescent="0.25">
      <c r="B145" s="85" t="s">
        <v>1038</v>
      </c>
      <c r="C145" s="86" t="s">
        <v>703</v>
      </c>
      <c r="D145" s="87" t="s">
        <v>266</v>
      </c>
      <c r="E145" s="87">
        <f>VLOOKUP(C145,Activities!$C$5:$D$393,2,0)</f>
        <v>335228</v>
      </c>
      <c r="F145" s="84" t="s">
        <v>128</v>
      </c>
      <c r="G145" s="88" t="s">
        <v>1052</v>
      </c>
      <c r="H145" s="170">
        <f t="shared" si="4"/>
        <v>5434.450069301618</v>
      </c>
      <c r="I145" s="107">
        <f t="shared" si="5"/>
        <v>4752.5353601010283</v>
      </c>
      <c r="J145" s="253">
        <v>4573</v>
      </c>
      <c r="K145" s="253">
        <v>4814</v>
      </c>
      <c r="L145" s="252">
        <v>89.463999999999999</v>
      </c>
      <c r="M145" s="252">
        <v>106.31699999999999</v>
      </c>
      <c r="N145" s="252">
        <v>107.69199999999999</v>
      </c>
      <c r="O145" s="109">
        <v>2</v>
      </c>
    </row>
    <row r="146" spans="2:15" x14ac:dyDescent="0.25">
      <c r="B146" s="85" t="s">
        <v>1038</v>
      </c>
      <c r="C146" s="86" t="s">
        <v>704</v>
      </c>
      <c r="D146" s="87" t="s">
        <v>267</v>
      </c>
      <c r="E146" s="87">
        <f>VLOOKUP(C146,Activities!$C$5:$D$393,2,0)</f>
        <v>335311</v>
      </c>
      <c r="F146" s="84" t="s">
        <v>128</v>
      </c>
      <c r="G146" s="88" t="s">
        <v>1052</v>
      </c>
      <c r="H146" s="170">
        <f t="shared" si="4"/>
        <v>8667.5529224540169</v>
      </c>
      <c r="I146" s="107">
        <f t="shared" si="5"/>
        <v>5885.7184130774176</v>
      </c>
      <c r="J146" s="253">
        <v>7363</v>
      </c>
      <c r="K146" s="253">
        <v>5894</v>
      </c>
      <c r="L146" s="252">
        <v>92.370999999999995</v>
      </c>
      <c r="M146" s="252">
        <v>108.73699999999999</v>
      </c>
      <c r="N146" s="252">
        <v>108.89</v>
      </c>
      <c r="O146" s="109">
        <v>2</v>
      </c>
    </row>
    <row r="147" spans="2:15" x14ac:dyDescent="0.25">
      <c r="B147" s="85" t="s">
        <v>1038</v>
      </c>
      <c r="C147" s="86" t="s">
        <v>705</v>
      </c>
      <c r="D147" s="87" t="s">
        <v>268</v>
      </c>
      <c r="E147" s="87">
        <f>VLOOKUP(C147,Activities!$C$5:$D$393,2,0)</f>
        <v>335312</v>
      </c>
      <c r="F147" s="84" t="s">
        <v>128</v>
      </c>
      <c r="G147" s="88" t="s">
        <v>1052</v>
      </c>
      <c r="H147" s="170">
        <f t="shared" si="4"/>
        <v>15235.602201172363</v>
      </c>
      <c r="I147" s="107">
        <f t="shared" si="5"/>
        <v>11719.988100950004</v>
      </c>
      <c r="J147" s="253">
        <v>12411</v>
      </c>
      <c r="K147" s="253">
        <v>11902</v>
      </c>
      <c r="L147" s="252">
        <v>91.950999999999993</v>
      </c>
      <c r="M147" s="252">
        <v>112.878</v>
      </c>
      <c r="N147" s="252">
        <v>114.631</v>
      </c>
      <c r="O147" s="109">
        <v>2</v>
      </c>
    </row>
    <row r="148" spans="2:15" x14ac:dyDescent="0.25">
      <c r="B148" s="85" t="s">
        <v>1038</v>
      </c>
      <c r="C148" s="86" t="s">
        <v>706</v>
      </c>
      <c r="D148" s="87" t="s">
        <v>269</v>
      </c>
      <c r="E148" s="87">
        <f>VLOOKUP(C148,Activities!$C$5:$D$393,2,0)</f>
        <v>335313</v>
      </c>
      <c r="F148" s="84" t="s">
        <v>128</v>
      </c>
      <c r="G148" s="88" t="s">
        <v>1052</v>
      </c>
      <c r="H148" s="170">
        <f t="shared" si="4"/>
        <v>11410.373047986342</v>
      </c>
      <c r="I148" s="107">
        <f t="shared" si="5"/>
        <v>11946.432455476466</v>
      </c>
      <c r="J148" s="253">
        <v>10371</v>
      </c>
      <c r="K148" s="253">
        <v>11943</v>
      </c>
      <c r="L148" s="252">
        <v>94.902000000000001</v>
      </c>
      <c r="M148" s="252">
        <v>104.413</v>
      </c>
      <c r="N148" s="252">
        <v>104.383</v>
      </c>
      <c r="O148" s="109">
        <v>2</v>
      </c>
    </row>
    <row r="149" spans="2:15" x14ac:dyDescent="0.25">
      <c r="B149" s="85" t="s">
        <v>1038</v>
      </c>
      <c r="C149" s="86" t="s">
        <v>707</v>
      </c>
      <c r="D149" s="87" t="s">
        <v>270</v>
      </c>
      <c r="E149" s="87">
        <f>VLOOKUP(C149,Activities!$C$5:$D$393,2,0)</f>
        <v>335314</v>
      </c>
      <c r="F149" s="84" t="s">
        <v>128</v>
      </c>
      <c r="G149" s="88" t="s">
        <v>1052</v>
      </c>
      <c r="H149" s="170">
        <f t="shared" si="4"/>
        <v>12705.833074359443</v>
      </c>
      <c r="I149" s="107">
        <f t="shared" si="5"/>
        <v>10175.356421783725</v>
      </c>
      <c r="J149" s="253">
        <v>10775</v>
      </c>
      <c r="K149" s="253">
        <v>10305</v>
      </c>
      <c r="L149" s="252">
        <v>93.316999999999993</v>
      </c>
      <c r="M149" s="252">
        <v>110.039</v>
      </c>
      <c r="N149" s="252">
        <v>111.441</v>
      </c>
      <c r="O149" s="109">
        <v>2</v>
      </c>
    </row>
    <row r="150" spans="2:15" x14ac:dyDescent="0.25">
      <c r="B150" s="85" t="s">
        <v>1038</v>
      </c>
      <c r="C150" s="86" t="s">
        <v>708</v>
      </c>
      <c r="D150" s="87" t="s">
        <v>271</v>
      </c>
      <c r="E150" s="87">
        <f>VLOOKUP(C150,Activities!$C$5:$D$393,2,0)</f>
        <v>335911</v>
      </c>
      <c r="F150" s="84" t="s">
        <v>128</v>
      </c>
      <c r="G150" s="88" t="s">
        <v>1052</v>
      </c>
      <c r="H150" s="170">
        <f t="shared" si="4"/>
        <v>7220.8296354283157</v>
      </c>
      <c r="I150" s="107">
        <f t="shared" si="5"/>
        <v>7130.8646003550839</v>
      </c>
      <c r="J150" s="253">
        <v>5697</v>
      </c>
      <c r="K150" s="253">
        <v>7123</v>
      </c>
      <c r="L150" s="252">
        <v>89.42</v>
      </c>
      <c r="M150" s="252">
        <v>113.33799999999999</v>
      </c>
      <c r="N150" s="252">
        <v>113.21299999999999</v>
      </c>
      <c r="O150" s="109">
        <v>2</v>
      </c>
    </row>
    <row r="151" spans="2:15" x14ac:dyDescent="0.25">
      <c r="B151" s="85" t="s">
        <v>1038</v>
      </c>
      <c r="C151" s="86" t="s">
        <v>709</v>
      </c>
      <c r="D151" s="87" t="s">
        <v>272</v>
      </c>
      <c r="E151" s="87">
        <f>VLOOKUP(C151,Activities!$C$5:$D$393,2,0)</f>
        <v>335912</v>
      </c>
      <c r="F151" s="84" t="s">
        <v>128</v>
      </c>
      <c r="G151" s="88" t="s">
        <v>1052</v>
      </c>
      <c r="H151" s="170">
        <f t="shared" si="4"/>
        <v>3298.9287295263389</v>
      </c>
      <c r="I151" s="107">
        <f t="shared" si="5"/>
        <v>3695.7787440274369</v>
      </c>
      <c r="J151" s="253">
        <v>3080</v>
      </c>
      <c r="K151" s="253">
        <v>3722</v>
      </c>
      <c r="L151" s="252">
        <v>94.878</v>
      </c>
      <c r="M151" s="252">
        <v>101.622</v>
      </c>
      <c r="N151" s="252">
        <v>102.343</v>
      </c>
      <c r="O151" s="109">
        <v>2</v>
      </c>
    </row>
    <row r="152" spans="2:15" x14ac:dyDescent="0.25">
      <c r="B152" s="85" t="s">
        <v>1038</v>
      </c>
      <c r="C152" s="86" t="s">
        <v>710</v>
      </c>
      <c r="D152" s="87" t="s">
        <v>273</v>
      </c>
      <c r="E152" s="87">
        <f>VLOOKUP(C152,Activities!$C$5:$D$393,2,0)</f>
        <v>335920</v>
      </c>
      <c r="F152" s="84" t="s">
        <v>128</v>
      </c>
      <c r="G152" s="88" t="s">
        <v>1052</v>
      </c>
      <c r="H152" s="170">
        <f t="shared" si="4"/>
        <v>17178.500132908026</v>
      </c>
      <c r="I152" s="107">
        <f t="shared" si="5"/>
        <v>13435.939165617694</v>
      </c>
      <c r="J152" s="253">
        <v>16030</v>
      </c>
      <c r="K152" s="253">
        <v>13238</v>
      </c>
      <c r="L152" s="252">
        <v>105.336</v>
      </c>
      <c r="M152" s="252">
        <v>112.883</v>
      </c>
      <c r="N152" s="252">
        <v>111.22</v>
      </c>
      <c r="O152" s="109">
        <v>2</v>
      </c>
    </row>
    <row r="153" spans="2:15" x14ac:dyDescent="0.25">
      <c r="B153" s="85" t="s">
        <v>1038</v>
      </c>
      <c r="C153" s="86" t="s">
        <v>711</v>
      </c>
      <c r="D153" s="87" t="s">
        <v>274</v>
      </c>
      <c r="E153" s="87">
        <f>VLOOKUP(C153,Activities!$C$5:$D$393,2,0)</f>
        <v>335930</v>
      </c>
      <c r="F153" s="84" t="s">
        <v>128</v>
      </c>
      <c r="G153" s="88" t="s">
        <v>1052</v>
      </c>
      <c r="H153" s="170">
        <f t="shared" si="4"/>
        <v>14635.46971270336</v>
      </c>
      <c r="I153" s="107">
        <f t="shared" si="5"/>
        <v>14317.480545110277</v>
      </c>
      <c r="J153" s="253">
        <v>12554</v>
      </c>
      <c r="K153" s="253">
        <v>14491</v>
      </c>
      <c r="L153" s="252">
        <v>95.337000000000003</v>
      </c>
      <c r="M153" s="252">
        <v>111.14400000000001</v>
      </c>
      <c r="N153" s="252">
        <v>112.491</v>
      </c>
      <c r="O153" s="109">
        <v>2</v>
      </c>
    </row>
    <row r="154" spans="2:15" x14ac:dyDescent="0.25">
      <c r="B154" s="85" t="s">
        <v>1038</v>
      </c>
      <c r="C154" s="86" t="s">
        <v>712</v>
      </c>
      <c r="D154" s="87" t="s">
        <v>275</v>
      </c>
      <c r="E154" s="87">
        <f>VLOOKUP(C154,Activities!$C$5:$D$393,2,0)</f>
        <v>335991</v>
      </c>
      <c r="F154" s="84" t="s">
        <v>128</v>
      </c>
      <c r="G154" s="88" t="s">
        <v>1052</v>
      </c>
      <c r="H154" s="170">
        <f t="shared" si="4"/>
        <v>3238.5892248445261</v>
      </c>
      <c r="I154" s="107">
        <f t="shared" si="5"/>
        <v>3422.6418355588694</v>
      </c>
      <c r="J154" s="253">
        <v>2667</v>
      </c>
      <c r="K154" s="253">
        <v>3246</v>
      </c>
      <c r="L154" s="252">
        <v>76.861999999999995</v>
      </c>
      <c r="M154" s="252">
        <v>93.334999999999994</v>
      </c>
      <c r="N154" s="252">
        <v>88.518000000000001</v>
      </c>
      <c r="O154" s="109">
        <v>2</v>
      </c>
    </row>
    <row r="155" spans="2:15" x14ac:dyDescent="0.25">
      <c r="B155" s="85" t="s">
        <v>1038</v>
      </c>
      <c r="C155" s="86" t="s">
        <v>713</v>
      </c>
      <c r="D155" s="87" t="s">
        <v>276</v>
      </c>
      <c r="E155" s="87">
        <f>VLOOKUP(C155,Activities!$C$5:$D$393,2,0)</f>
        <v>335999</v>
      </c>
      <c r="F155" s="84" t="s">
        <v>128</v>
      </c>
      <c r="G155" s="88" t="s">
        <v>1052</v>
      </c>
      <c r="H155" s="170">
        <f t="shared" si="4"/>
        <v>9662.840376299986</v>
      </c>
      <c r="I155" s="107">
        <f t="shared" si="5"/>
        <v>10769.58717046757</v>
      </c>
      <c r="J155" s="253">
        <v>9443</v>
      </c>
      <c r="K155" s="253">
        <v>10786</v>
      </c>
      <c r="L155" s="252">
        <v>98.751000000000005</v>
      </c>
      <c r="M155" s="252">
        <v>101.05</v>
      </c>
      <c r="N155" s="252">
        <v>101.20399999999999</v>
      </c>
      <c r="O155" s="109">
        <v>2</v>
      </c>
    </row>
    <row r="156" spans="2:15" x14ac:dyDescent="0.25">
      <c r="B156" s="85" t="s">
        <v>1038</v>
      </c>
      <c r="C156" s="86" t="s">
        <v>714</v>
      </c>
      <c r="D156" s="87" t="s">
        <v>277</v>
      </c>
      <c r="E156" s="87">
        <f>VLOOKUP(C156,Activities!$C$5:$D$393,2,0)</f>
        <v>336111</v>
      </c>
      <c r="F156" s="84" t="s">
        <v>128</v>
      </c>
      <c r="G156" s="88" t="s">
        <v>1052</v>
      </c>
      <c r="H156" s="170">
        <f t="shared" si="4"/>
        <v>91490.548648928452</v>
      </c>
      <c r="I156" s="107">
        <f t="shared" si="5"/>
        <v>117451.80294132112</v>
      </c>
      <c r="J156" s="253">
        <v>87807</v>
      </c>
      <c r="K156" s="253">
        <v>118634</v>
      </c>
      <c r="L156" s="252">
        <v>96.59</v>
      </c>
      <c r="M156" s="252">
        <v>100.642</v>
      </c>
      <c r="N156" s="252">
        <v>101.655</v>
      </c>
      <c r="O156" s="109">
        <v>2</v>
      </c>
    </row>
    <row r="157" spans="2:15" x14ac:dyDescent="0.25">
      <c r="B157" s="85" t="s">
        <v>1038</v>
      </c>
      <c r="C157" s="86" t="s">
        <v>715</v>
      </c>
      <c r="D157" s="87" t="s">
        <v>278</v>
      </c>
      <c r="E157" s="87">
        <f>VLOOKUP(C157,Activities!$C$5:$D$393,2,0)</f>
        <v>336112</v>
      </c>
      <c r="F157" s="84" t="s">
        <v>128</v>
      </c>
      <c r="G157" s="88" t="s">
        <v>1052</v>
      </c>
      <c r="H157" s="170">
        <f t="shared" si="4"/>
        <v>180296.04905876832</v>
      </c>
      <c r="I157" s="107">
        <f t="shared" si="5"/>
        <v>162169.78780414647</v>
      </c>
      <c r="J157" s="253">
        <v>160904</v>
      </c>
      <c r="K157" s="253">
        <v>166064</v>
      </c>
      <c r="L157" s="252">
        <v>95.885000000000005</v>
      </c>
      <c r="M157" s="252">
        <v>107.441</v>
      </c>
      <c r="N157" s="252">
        <v>110.021</v>
      </c>
      <c r="O157" s="109">
        <v>2</v>
      </c>
    </row>
    <row r="158" spans="2:15" x14ac:dyDescent="0.25">
      <c r="B158" s="85" t="s">
        <v>1038</v>
      </c>
      <c r="C158" s="86" t="s">
        <v>716</v>
      </c>
      <c r="D158" s="87" t="s">
        <v>279</v>
      </c>
      <c r="E158" s="87">
        <f>VLOOKUP(C158,Activities!$C$5:$D$393,2,0)</f>
        <v>336120</v>
      </c>
      <c r="F158" s="84" t="s">
        <v>128</v>
      </c>
      <c r="G158" s="88" t="s">
        <v>1052</v>
      </c>
      <c r="H158" s="170">
        <f t="shared" si="4"/>
        <v>23589.902781058739</v>
      </c>
      <c r="I158" s="107">
        <f t="shared" si="5"/>
        <v>28738.373925079253</v>
      </c>
      <c r="J158" s="253">
        <v>20011</v>
      </c>
      <c r="K158" s="253">
        <v>29314</v>
      </c>
      <c r="L158" s="252">
        <v>93.13</v>
      </c>
      <c r="M158" s="252">
        <v>109.786</v>
      </c>
      <c r="N158" s="252">
        <v>111.985</v>
      </c>
      <c r="O158" s="109">
        <v>2</v>
      </c>
    </row>
    <row r="159" spans="2:15" x14ac:dyDescent="0.25">
      <c r="B159" s="85" t="s">
        <v>1038</v>
      </c>
      <c r="C159" s="86" t="s">
        <v>717</v>
      </c>
      <c r="D159" s="87" t="s">
        <v>280</v>
      </c>
      <c r="E159" s="87">
        <f>VLOOKUP(C159,Activities!$C$5:$D$393,2,0)</f>
        <v>336211</v>
      </c>
      <c r="F159" s="84" t="s">
        <v>128</v>
      </c>
      <c r="G159" s="88" t="s">
        <v>1052</v>
      </c>
      <c r="H159" s="170">
        <f t="shared" si="4"/>
        <v>13584.139062300928</v>
      </c>
      <c r="I159" s="107">
        <f t="shared" si="5"/>
        <v>12453.368370462513</v>
      </c>
      <c r="J159" s="253">
        <v>12235</v>
      </c>
      <c r="K159" s="253">
        <v>12637</v>
      </c>
      <c r="L159" s="252">
        <v>94.188000000000002</v>
      </c>
      <c r="M159" s="252">
        <v>104.574</v>
      </c>
      <c r="N159" s="252">
        <v>106.116</v>
      </c>
      <c r="O159" s="109">
        <v>2</v>
      </c>
    </row>
    <row r="160" spans="2:15" x14ac:dyDescent="0.25">
      <c r="B160" s="85" t="s">
        <v>1038</v>
      </c>
      <c r="C160" s="86" t="s">
        <v>718</v>
      </c>
      <c r="D160" s="87" t="s">
        <v>281</v>
      </c>
      <c r="E160" s="87">
        <f>VLOOKUP(C160,Activities!$C$5:$D$393,2,0)</f>
        <v>336212</v>
      </c>
      <c r="F160" s="84" t="s">
        <v>128</v>
      </c>
      <c r="G160" s="88" t="s">
        <v>1052</v>
      </c>
      <c r="H160" s="170">
        <f t="shared" si="4"/>
        <v>8679.1503919572697</v>
      </c>
      <c r="I160" s="107">
        <f t="shared" si="5"/>
        <v>9064.7519944502255</v>
      </c>
      <c r="J160" s="253">
        <v>7467</v>
      </c>
      <c r="K160" s="253">
        <v>9202</v>
      </c>
      <c r="L160" s="252">
        <v>95.290999999999997</v>
      </c>
      <c r="M160" s="252">
        <v>110.76</v>
      </c>
      <c r="N160" s="252">
        <v>112.437</v>
      </c>
      <c r="O160" s="109">
        <v>2</v>
      </c>
    </row>
    <row r="161" spans="2:15" x14ac:dyDescent="0.25">
      <c r="B161" s="85" t="s">
        <v>1038</v>
      </c>
      <c r="C161" s="86" t="s">
        <v>719</v>
      </c>
      <c r="D161" s="87" t="s">
        <v>282</v>
      </c>
      <c r="E161" s="87">
        <f>VLOOKUP(C161,Activities!$C$5:$D$393,2,0)</f>
        <v>336213</v>
      </c>
      <c r="F161" s="84" t="s">
        <v>128</v>
      </c>
      <c r="G161" s="88" t="s">
        <v>1052</v>
      </c>
      <c r="H161" s="170">
        <f t="shared" si="4"/>
        <v>5927.297531442</v>
      </c>
      <c r="I161" s="107">
        <f t="shared" si="5"/>
        <v>4002.7361779197258</v>
      </c>
      <c r="J161" s="253">
        <v>5779</v>
      </c>
      <c r="K161" s="253">
        <v>3991</v>
      </c>
      <c r="L161" s="252">
        <v>100.423</v>
      </c>
      <c r="M161" s="252">
        <v>103</v>
      </c>
      <c r="N161" s="252">
        <v>102.69799999999999</v>
      </c>
      <c r="O161" s="109">
        <v>2</v>
      </c>
    </row>
    <row r="162" spans="2:15" x14ac:dyDescent="0.25">
      <c r="B162" s="85" t="s">
        <v>1038</v>
      </c>
      <c r="C162" s="86" t="s">
        <v>720</v>
      </c>
      <c r="D162" s="87" t="s">
        <v>283</v>
      </c>
      <c r="E162" s="87">
        <f>VLOOKUP(C162,Activities!$C$5:$D$393,2,0)</f>
        <v>336214</v>
      </c>
      <c r="F162" s="84" t="s">
        <v>128</v>
      </c>
      <c r="G162" s="88" t="s">
        <v>1052</v>
      </c>
      <c r="H162" s="170">
        <f t="shared" si="4"/>
        <v>12217.486299108617</v>
      </c>
      <c r="I162" s="107">
        <f t="shared" si="5"/>
        <v>13330.137299497246</v>
      </c>
      <c r="J162" s="253">
        <v>10786</v>
      </c>
      <c r="K162" s="253">
        <v>13611</v>
      </c>
      <c r="L162" s="252">
        <v>93.899000000000001</v>
      </c>
      <c r="M162" s="252">
        <v>106.361</v>
      </c>
      <c r="N162" s="252">
        <v>108.602</v>
      </c>
      <c r="O162" s="109">
        <v>2</v>
      </c>
    </row>
    <row r="163" spans="2:15" x14ac:dyDescent="0.25">
      <c r="B163" s="85" t="s">
        <v>1038</v>
      </c>
      <c r="C163" s="86" t="s">
        <v>721</v>
      </c>
      <c r="D163" s="87" t="s">
        <v>284</v>
      </c>
      <c r="E163" s="87">
        <f>VLOOKUP(C163,Activities!$C$5:$D$393,2,0)</f>
        <v>336310</v>
      </c>
      <c r="F163" s="84" t="s">
        <v>128</v>
      </c>
      <c r="G163" s="88" t="s">
        <v>1052</v>
      </c>
      <c r="H163" s="170">
        <f t="shared" si="4"/>
        <v>28750.974054043851</v>
      </c>
      <c r="I163" s="107">
        <f t="shared" si="5"/>
        <v>33631.062352272937</v>
      </c>
      <c r="J163" s="253">
        <v>27811</v>
      </c>
      <c r="K163" s="253">
        <v>33515</v>
      </c>
      <c r="L163" s="252">
        <v>105.95099999999999</v>
      </c>
      <c r="M163" s="252">
        <v>109.532</v>
      </c>
      <c r="N163" s="252">
        <v>109.154</v>
      </c>
      <c r="O163" s="109">
        <v>2</v>
      </c>
    </row>
    <row r="164" spans="2:15" x14ac:dyDescent="0.25">
      <c r="B164" s="85" t="s">
        <v>1038</v>
      </c>
      <c r="C164" s="86" t="s">
        <v>722</v>
      </c>
      <c r="D164" s="87" t="s">
        <v>285</v>
      </c>
      <c r="E164" s="87">
        <f>VLOOKUP(C164,Activities!$C$5:$D$393,2,0)</f>
        <v>336320</v>
      </c>
      <c r="F164" s="84" t="s">
        <v>128</v>
      </c>
      <c r="G164" s="88" t="s">
        <v>1052</v>
      </c>
      <c r="H164" s="170">
        <f t="shared" si="4"/>
        <v>20421.957316458753</v>
      </c>
      <c r="I164" s="107">
        <f t="shared" si="5"/>
        <v>23448.881149593555</v>
      </c>
      <c r="J164" s="253">
        <v>19709</v>
      </c>
      <c r="K164" s="253">
        <v>23676</v>
      </c>
      <c r="L164" s="252">
        <v>99.242000000000004</v>
      </c>
      <c r="M164" s="252">
        <v>102.83199999999999</v>
      </c>
      <c r="N164" s="252">
        <v>103.828</v>
      </c>
      <c r="O164" s="109">
        <v>2</v>
      </c>
    </row>
    <row r="165" spans="2:15" x14ac:dyDescent="0.25">
      <c r="B165" s="85" t="s">
        <v>1038</v>
      </c>
      <c r="C165" s="86" t="s">
        <v>723</v>
      </c>
      <c r="D165" s="87" t="s">
        <v>286</v>
      </c>
      <c r="E165" s="87" t="str">
        <f>VLOOKUP(C165,Activities!$C$5:$D$393,2,0)</f>
        <v>3363A0</v>
      </c>
      <c r="F165" s="84" t="s">
        <v>128</v>
      </c>
      <c r="G165" s="88" t="s">
        <v>1052</v>
      </c>
      <c r="H165" s="170">
        <f t="shared" si="4"/>
        <v>23025.994323422976</v>
      </c>
      <c r="I165" s="107">
        <f t="shared" si="5"/>
        <v>25226.797011804254</v>
      </c>
      <c r="J165" s="253">
        <v>22146</v>
      </c>
      <c r="K165" s="253">
        <v>25169</v>
      </c>
      <c r="L165" s="252">
        <v>98.650999999999996</v>
      </c>
      <c r="M165" s="252">
        <v>102.571</v>
      </c>
      <c r="N165" s="252">
        <v>102.336</v>
      </c>
      <c r="O165" s="109">
        <v>2</v>
      </c>
    </row>
    <row r="166" spans="2:15" x14ac:dyDescent="0.25">
      <c r="B166" s="85" t="s">
        <v>1038</v>
      </c>
      <c r="C166" s="86" t="s">
        <v>725</v>
      </c>
      <c r="D166" s="87" t="s">
        <v>287</v>
      </c>
      <c r="E166" s="87">
        <f>VLOOKUP(C166,Activities!$C$5:$D$393,2,0)</f>
        <v>336350</v>
      </c>
      <c r="F166" s="84" t="s">
        <v>128</v>
      </c>
      <c r="G166" s="88" t="s">
        <v>1052</v>
      </c>
      <c r="H166" s="170">
        <f t="shared" si="4"/>
        <v>39834.397310194319</v>
      </c>
      <c r="I166" s="107">
        <f t="shared" si="5"/>
        <v>38071.474037989501</v>
      </c>
      <c r="J166" s="253">
        <v>36523</v>
      </c>
      <c r="K166" s="253">
        <v>38608</v>
      </c>
      <c r="L166" s="252">
        <v>95.769000000000005</v>
      </c>
      <c r="M166" s="252">
        <v>104.452</v>
      </c>
      <c r="N166" s="252">
        <v>105.92400000000001</v>
      </c>
      <c r="O166" s="109">
        <v>2</v>
      </c>
    </row>
    <row r="167" spans="2:15" x14ac:dyDescent="0.25">
      <c r="B167" s="85" t="s">
        <v>1038</v>
      </c>
      <c r="C167" s="86" t="s">
        <v>726</v>
      </c>
      <c r="D167" s="87" t="s">
        <v>288</v>
      </c>
      <c r="E167" s="87">
        <f>VLOOKUP(C167,Activities!$C$5:$D$393,2,0)</f>
        <v>336360</v>
      </c>
      <c r="F167" s="84" t="s">
        <v>128</v>
      </c>
      <c r="G167" s="88" t="s">
        <v>1052</v>
      </c>
      <c r="H167" s="170">
        <f t="shared" si="4"/>
        <v>22110.845544078787</v>
      </c>
      <c r="I167" s="107">
        <f t="shared" si="5"/>
        <v>26356.456466477568</v>
      </c>
      <c r="J167" s="253">
        <v>21890</v>
      </c>
      <c r="K167" s="253">
        <v>26609</v>
      </c>
      <c r="L167" s="252">
        <v>99.912000000000006</v>
      </c>
      <c r="M167" s="252">
        <v>100.92</v>
      </c>
      <c r="N167" s="252">
        <v>101.887</v>
      </c>
      <c r="O167" s="109">
        <v>2</v>
      </c>
    </row>
    <row r="168" spans="2:15" x14ac:dyDescent="0.25">
      <c r="B168" s="85" t="s">
        <v>1038</v>
      </c>
      <c r="C168" s="86" t="s">
        <v>727</v>
      </c>
      <c r="D168" s="87" t="s">
        <v>289</v>
      </c>
      <c r="E168" s="87">
        <f>VLOOKUP(C168,Activities!$C$5:$D$393,2,0)</f>
        <v>336370</v>
      </c>
      <c r="F168" s="84" t="s">
        <v>128</v>
      </c>
      <c r="G168" s="88" t="s">
        <v>1052</v>
      </c>
      <c r="H168" s="170">
        <f t="shared" si="4"/>
        <v>31879.252302454195</v>
      </c>
      <c r="I168" s="107">
        <f t="shared" si="5"/>
        <v>34633.869618097786</v>
      </c>
      <c r="J168" s="253">
        <v>30524</v>
      </c>
      <c r="K168" s="253">
        <v>34596</v>
      </c>
      <c r="L168" s="252">
        <v>94.572999999999993</v>
      </c>
      <c r="M168" s="252">
        <v>98.772000000000006</v>
      </c>
      <c r="N168" s="252">
        <v>98.664000000000001</v>
      </c>
      <c r="O168" s="109">
        <v>2</v>
      </c>
    </row>
    <row r="169" spans="2:15" x14ac:dyDescent="0.25">
      <c r="B169" s="85" t="s">
        <v>1038</v>
      </c>
      <c r="C169" s="86" t="s">
        <v>728</v>
      </c>
      <c r="D169" s="87" t="s">
        <v>290</v>
      </c>
      <c r="E169" s="87">
        <f>VLOOKUP(C169,Activities!$C$5:$D$393,2,0)</f>
        <v>336390</v>
      </c>
      <c r="F169" s="84" t="s">
        <v>128</v>
      </c>
      <c r="G169" s="88" t="s">
        <v>1052</v>
      </c>
      <c r="H169" s="170">
        <f t="shared" si="4"/>
        <v>53914.750703432757</v>
      </c>
      <c r="I169" s="107">
        <f t="shared" si="5"/>
        <v>64076.14637565655</v>
      </c>
      <c r="J169" s="253">
        <v>49761</v>
      </c>
      <c r="K169" s="253">
        <v>64184</v>
      </c>
      <c r="L169" s="252">
        <v>95.957999999999998</v>
      </c>
      <c r="M169" s="252">
        <v>103.968</v>
      </c>
      <c r="N169" s="252">
        <v>104.143</v>
      </c>
      <c r="O169" s="109">
        <v>2</v>
      </c>
    </row>
    <row r="170" spans="2:15" x14ac:dyDescent="0.25">
      <c r="B170" s="85" t="s">
        <v>1038</v>
      </c>
      <c r="C170" s="86" t="s">
        <v>729</v>
      </c>
      <c r="D170" s="87" t="s">
        <v>291</v>
      </c>
      <c r="E170" s="87">
        <f>VLOOKUP(C170,Activities!$C$5:$D$393,2,0)</f>
        <v>336411</v>
      </c>
      <c r="F170" s="84" t="s">
        <v>128</v>
      </c>
      <c r="G170" s="88" t="s">
        <v>1052</v>
      </c>
      <c r="H170" s="170">
        <f t="shared" si="4"/>
        <v>110525.46407588234</v>
      </c>
      <c r="I170" s="107">
        <f t="shared" si="5"/>
        <v>131654.59041963724</v>
      </c>
      <c r="J170" s="253">
        <v>100205</v>
      </c>
      <c r="K170" s="253">
        <v>133693</v>
      </c>
      <c r="L170" s="252">
        <v>96.676000000000002</v>
      </c>
      <c r="M170" s="252">
        <v>106.633</v>
      </c>
      <c r="N170" s="252">
        <v>108.28400000000001</v>
      </c>
      <c r="O170" s="109">
        <v>2</v>
      </c>
    </row>
    <row r="171" spans="2:15" x14ac:dyDescent="0.25">
      <c r="B171" s="85" t="s">
        <v>1038</v>
      </c>
      <c r="C171" s="86" t="s">
        <v>730</v>
      </c>
      <c r="D171" s="87" t="s">
        <v>292</v>
      </c>
      <c r="E171" s="87">
        <f>VLOOKUP(C171,Activities!$C$5:$D$393,2,0)</f>
        <v>336412</v>
      </c>
      <c r="F171" s="84" t="s">
        <v>128</v>
      </c>
      <c r="G171" s="88" t="s">
        <v>1052</v>
      </c>
      <c r="H171" s="170">
        <f t="shared" si="4"/>
        <v>46011.357459603285</v>
      </c>
      <c r="I171" s="107">
        <f t="shared" si="5"/>
        <v>50376.389667405761</v>
      </c>
      <c r="J171" s="253">
        <v>38456</v>
      </c>
      <c r="K171" s="253">
        <v>51345</v>
      </c>
      <c r="L171" s="252">
        <v>92.457999999999998</v>
      </c>
      <c r="M171" s="252">
        <v>110.623</v>
      </c>
      <c r="N171" s="252">
        <v>112.75</v>
      </c>
      <c r="O171" s="109">
        <v>2</v>
      </c>
    </row>
    <row r="172" spans="2:15" x14ac:dyDescent="0.25">
      <c r="B172" s="85" t="s">
        <v>1038</v>
      </c>
      <c r="C172" s="86" t="s">
        <v>731</v>
      </c>
      <c r="D172" s="87" t="s">
        <v>293</v>
      </c>
      <c r="E172" s="87">
        <f>VLOOKUP(C172,Activities!$C$5:$D$393,2,0)</f>
        <v>336413</v>
      </c>
      <c r="F172" s="84" t="s">
        <v>128</v>
      </c>
      <c r="G172" s="88" t="s">
        <v>1052</v>
      </c>
      <c r="H172" s="170">
        <f t="shared" si="4"/>
        <v>37275.619700682561</v>
      </c>
      <c r="I172" s="107">
        <f t="shared" si="5"/>
        <v>38552.340612501648</v>
      </c>
      <c r="J172" s="253">
        <v>33924</v>
      </c>
      <c r="K172" s="253">
        <v>39304</v>
      </c>
      <c r="L172" s="252">
        <v>95.082999999999998</v>
      </c>
      <c r="M172" s="252">
        <v>104.477</v>
      </c>
      <c r="N172" s="252">
        <v>106.514</v>
      </c>
      <c r="O172" s="109">
        <v>2</v>
      </c>
    </row>
    <row r="173" spans="2:15" x14ac:dyDescent="0.25">
      <c r="B173" s="85" t="s">
        <v>1038</v>
      </c>
      <c r="C173" s="86" t="s">
        <v>732</v>
      </c>
      <c r="D173" s="87" t="s">
        <v>294</v>
      </c>
      <c r="E173" s="87">
        <f>VLOOKUP(C173,Activities!$C$5:$D$393,2,0)</f>
        <v>336414</v>
      </c>
      <c r="F173" s="84" t="s">
        <v>128</v>
      </c>
      <c r="G173" s="88" t="s">
        <v>1052</v>
      </c>
      <c r="H173" s="170">
        <f t="shared" si="4"/>
        <v>16596.234337667174</v>
      </c>
      <c r="I173" s="107">
        <f t="shared" si="5"/>
        <v>21902.564885496184</v>
      </c>
      <c r="J173" s="253">
        <v>15099</v>
      </c>
      <c r="K173" s="253">
        <v>22059</v>
      </c>
      <c r="L173" s="252">
        <v>96.680999999999997</v>
      </c>
      <c r="M173" s="252">
        <v>106.268</v>
      </c>
      <c r="N173" s="252">
        <v>107.027</v>
      </c>
      <c r="O173" s="109">
        <v>2</v>
      </c>
    </row>
    <row r="174" spans="2:15" x14ac:dyDescent="0.25">
      <c r="B174" s="85" t="s">
        <v>1038</v>
      </c>
      <c r="C174" s="86" t="s">
        <v>733</v>
      </c>
      <c r="D174" s="87" t="s">
        <v>295</v>
      </c>
      <c r="E174" s="87" t="str">
        <f>VLOOKUP(C174,Activities!$C$5:$D$393,2,0)</f>
        <v>33641A</v>
      </c>
      <c r="F174" s="84" t="s">
        <v>128</v>
      </c>
      <c r="G174" s="88" t="s">
        <v>1052</v>
      </c>
      <c r="H174" s="170">
        <f t="shared" si="4"/>
        <v>6548.0491372725464</v>
      </c>
      <c r="I174" s="107">
        <f t="shared" si="5"/>
        <v>6206.9932269785913</v>
      </c>
      <c r="J174" s="253">
        <v>5748</v>
      </c>
      <c r="K174" s="253">
        <v>6229</v>
      </c>
      <c r="L174" s="252">
        <v>95.569000000000003</v>
      </c>
      <c r="M174" s="252">
        <v>108.871</v>
      </c>
      <c r="N174" s="252">
        <v>109.25700000000001</v>
      </c>
      <c r="O174" s="109">
        <v>2</v>
      </c>
    </row>
    <row r="175" spans="2:15" x14ac:dyDescent="0.25">
      <c r="B175" s="85" t="s">
        <v>1038</v>
      </c>
      <c r="C175" s="86" t="s">
        <v>735</v>
      </c>
      <c r="D175" s="87" t="s">
        <v>296</v>
      </c>
      <c r="E175" s="87">
        <f>VLOOKUP(C175,Activities!$C$5:$D$393,2,0)</f>
        <v>336500</v>
      </c>
      <c r="F175" s="84" t="s">
        <v>128</v>
      </c>
      <c r="G175" s="88" t="s">
        <v>1052</v>
      </c>
      <c r="H175" s="170">
        <f t="shared" si="4"/>
        <v>13825.912943187554</v>
      </c>
      <c r="I175" s="107">
        <f t="shared" si="5"/>
        <v>22029.499100096913</v>
      </c>
      <c r="J175" s="253">
        <v>12569</v>
      </c>
      <c r="K175" s="253">
        <v>22344</v>
      </c>
      <c r="L175" s="252">
        <v>97.108999999999995</v>
      </c>
      <c r="M175" s="252">
        <v>106.82</v>
      </c>
      <c r="N175" s="252">
        <v>108.345</v>
      </c>
      <c r="O175" s="109">
        <v>2</v>
      </c>
    </row>
    <row r="176" spans="2:15" x14ac:dyDescent="0.25">
      <c r="B176" s="85" t="s">
        <v>1038</v>
      </c>
      <c r="C176" s="86" t="s">
        <v>736</v>
      </c>
      <c r="D176" s="87" t="s">
        <v>297</v>
      </c>
      <c r="E176" s="87">
        <f>VLOOKUP(C176,Activities!$C$5:$D$393,2,0)</f>
        <v>336611</v>
      </c>
      <c r="F176" s="84" t="s">
        <v>128</v>
      </c>
      <c r="G176" s="88" t="s">
        <v>1052</v>
      </c>
      <c r="H176" s="170">
        <f t="shared" si="4"/>
        <v>20277.894900418622</v>
      </c>
      <c r="I176" s="107">
        <f t="shared" si="5"/>
        <v>25808.056779153074</v>
      </c>
      <c r="J176" s="253">
        <v>18442</v>
      </c>
      <c r="K176" s="253">
        <v>26080</v>
      </c>
      <c r="L176" s="252">
        <v>94.596000000000004</v>
      </c>
      <c r="M176" s="252">
        <v>104.01300000000001</v>
      </c>
      <c r="N176" s="252">
        <v>105.10899999999999</v>
      </c>
      <c r="O176" s="109">
        <v>2</v>
      </c>
    </row>
    <row r="177" spans="2:15" x14ac:dyDescent="0.25">
      <c r="B177" s="85" t="s">
        <v>1038</v>
      </c>
      <c r="C177" s="86" t="s">
        <v>737</v>
      </c>
      <c r="D177" s="87" t="s">
        <v>298</v>
      </c>
      <c r="E177" s="87">
        <f>VLOOKUP(C177,Activities!$C$5:$D$393,2,0)</f>
        <v>336612</v>
      </c>
      <c r="F177" s="84" t="s">
        <v>128</v>
      </c>
      <c r="G177" s="88" t="s">
        <v>1052</v>
      </c>
      <c r="H177" s="170">
        <f t="shared" si="4"/>
        <v>12313.947200944083</v>
      </c>
      <c r="I177" s="107">
        <f t="shared" si="5"/>
        <v>8588.1863199855052</v>
      </c>
      <c r="J177" s="253">
        <v>10807</v>
      </c>
      <c r="K177" s="253">
        <v>8766</v>
      </c>
      <c r="L177" s="252">
        <v>94.906999999999996</v>
      </c>
      <c r="M177" s="252">
        <v>108.14100000000001</v>
      </c>
      <c r="N177" s="252">
        <v>110.38</v>
      </c>
      <c r="O177" s="109">
        <v>2</v>
      </c>
    </row>
    <row r="178" spans="2:15" x14ac:dyDescent="0.25">
      <c r="B178" s="85" t="s">
        <v>1038</v>
      </c>
      <c r="C178" s="86" t="s">
        <v>738</v>
      </c>
      <c r="D178" s="87" t="s">
        <v>299</v>
      </c>
      <c r="E178" s="87">
        <f>VLOOKUP(C178,Activities!$C$5:$D$393,2,0)</f>
        <v>336991</v>
      </c>
      <c r="F178" s="84" t="s">
        <v>128</v>
      </c>
      <c r="G178" s="88" t="s">
        <v>1052</v>
      </c>
      <c r="H178" s="170">
        <f t="shared" si="4"/>
        <v>7089.5578411719362</v>
      </c>
      <c r="I178" s="107">
        <f t="shared" si="5"/>
        <v>6386.3476340694015</v>
      </c>
      <c r="J178" s="253">
        <v>6621</v>
      </c>
      <c r="K178" s="253">
        <v>6414</v>
      </c>
      <c r="L178" s="252">
        <v>97.275000000000006</v>
      </c>
      <c r="M178" s="252">
        <v>104.15900000000001</v>
      </c>
      <c r="N178" s="252">
        <v>104.61</v>
      </c>
      <c r="O178" s="109">
        <v>2</v>
      </c>
    </row>
    <row r="179" spans="2:15" x14ac:dyDescent="0.25">
      <c r="B179" s="85" t="s">
        <v>1038</v>
      </c>
      <c r="C179" s="86" t="s">
        <v>739</v>
      </c>
      <c r="D179" s="87" t="s">
        <v>300</v>
      </c>
      <c r="E179" s="87">
        <f>VLOOKUP(C179,Activities!$C$5:$D$393,2,0)</f>
        <v>336992</v>
      </c>
      <c r="F179" s="84" t="s">
        <v>128</v>
      </c>
      <c r="G179" s="88" t="s">
        <v>1052</v>
      </c>
      <c r="H179" s="170">
        <f t="shared" si="4"/>
        <v>12505.503407551423</v>
      </c>
      <c r="I179" s="107">
        <f t="shared" si="5"/>
        <v>2761.1355050845577</v>
      </c>
      <c r="J179" s="253">
        <v>11407</v>
      </c>
      <c r="K179" s="253">
        <v>2820</v>
      </c>
      <c r="L179" s="252">
        <v>96.697000000000003</v>
      </c>
      <c r="M179" s="252">
        <v>106.009</v>
      </c>
      <c r="N179" s="252">
        <v>108.26900000000001</v>
      </c>
      <c r="O179" s="109">
        <v>2</v>
      </c>
    </row>
    <row r="180" spans="2:15" x14ac:dyDescent="0.25">
      <c r="B180" s="85" t="s">
        <v>1038</v>
      </c>
      <c r="C180" s="86" t="s">
        <v>740</v>
      </c>
      <c r="D180" s="87" t="s">
        <v>301</v>
      </c>
      <c r="E180" s="87">
        <f>VLOOKUP(C180,Activities!$C$5:$D$393,2,0)</f>
        <v>336999</v>
      </c>
      <c r="F180" s="84" t="s">
        <v>128</v>
      </c>
      <c r="G180" s="88" t="s">
        <v>1052</v>
      </c>
      <c r="H180" s="170">
        <f t="shared" si="4"/>
        <v>8081.3575238339372</v>
      </c>
      <c r="I180" s="107">
        <f t="shared" si="5"/>
        <v>8790.7397248217785</v>
      </c>
      <c r="J180" s="253">
        <v>7985</v>
      </c>
      <c r="K180" s="253">
        <v>8757</v>
      </c>
      <c r="L180" s="252">
        <v>101.431</v>
      </c>
      <c r="M180" s="252">
        <v>102.655</v>
      </c>
      <c r="N180" s="252">
        <v>102.261</v>
      </c>
      <c r="O180" s="109">
        <v>2</v>
      </c>
    </row>
    <row r="181" spans="2:15" x14ac:dyDescent="0.25">
      <c r="B181" s="85" t="s">
        <v>1038</v>
      </c>
      <c r="C181" s="86" t="s">
        <v>741</v>
      </c>
      <c r="D181" s="87" t="s">
        <v>302</v>
      </c>
      <c r="E181" s="87">
        <f>VLOOKUP(C181,Activities!$C$5:$D$393,2,0)</f>
        <v>337110</v>
      </c>
      <c r="F181" s="84" t="s">
        <v>128</v>
      </c>
      <c r="G181" s="88" t="s">
        <v>1052</v>
      </c>
      <c r="H181" s="170">
        <f t="shared" si="4"/>
        <v>21543.581361500394</v>
      </c>
      <c r="I181" s="107">
        <f t="shared" si="5"/>
        <v>12989.542175471801</v>
      </c>
      <c r="J181" s="253">
        <v>19356</v>
      </c>
      <c r="K181" s="253">
        <v>13334</v>
      </c>
      <c r="L181" s="252">
        <v>96.188000000000002</v>
      </c>
      <c r="M181" s="252">
        <v>107.059</v>
      </c>
      <c r="N181" s="252">
        <v>109.898</v>
      </c>
      <c r="O181" s="109">
        <v>2</v>
      </c>
    </row>
    <row r="182" spans="2:15" x14ac:dyDescent="0.25">
      <c r="B182" s="85" t="s">
        <v>1038</v>
      </c>
      <c r="C182" s="86" t="s">
        <v>742</v>
      </c>
      <c r="D182" s="87" t="s">
        <v>303</v>
      </c>
      <c r="E182" s="87">
        <f>VLOOKUP(C182,Activities!$C$5:$D$393,2,0)</f>
        <v>337121</v>
      </c>
      <c r="F182" s="84" t="s">
        <v>128</v>
      </c>
      <c r="G182" s="88" t="s">
        <v>1052</v>
      </c>
      <c r="H182" s="170">
        <f t="shared" si="4"/>
        <v>12060.006758328927</v>
      </c>
      <c r="I182" s="107">
        <f t="shared" si="5"/>
        <v>9999.2678837102685</v>
      </c>
      <c r="J182" s="253">
        <v>10839</v>
      </c>
      <c r="K182" s="253">
        <v>10158</v>
      </c>
      <c r="L182" s="252">
        <v>94.55</v>
      </c>
      <c r="M182" s="252">
        <v>105.20099999999999</v>
      </c>
      <c r="N182" s="252">
        <v>106.871</v>
      </c>
      <c r="O182" s="109">
        <v>2</v>
      </c>
    </row>
    <row r="183" spans="2:15" x14ac:dyDescent="0.25">
      <c r="B183" s="85" t="s">
        <v>1038</v>
      </c>
      <c r="C183" s="86" t="s">
        <v>743</v>
      </c>
      <c r="D183" s="87" t="s">
        <v>304</v>
      </c>
      <c r="E183" s="87">
        <f>VLOOKUP(C183,Activities!$C$5:$D$393,2,0)</f>
        <v>337122</v>
      </c>
      <c r="F183" s="84" t="s">
        <v>128</v>
      </c>
      <c r="G183" s="88" t="s">
        <v>1052</v>
      </c>
      <c r="H183" s="170">
        <f t="shared" si="4"/>
        <v>8460.6551236072246</v>
      </c>
      <c r="I183" s="107">
        <f t="shared" si="5"/>
        <v>4172.4932454635073</v>
      </c>
      <c r="J183" s="253">
        <v>7362</v>
      </c>
      <c r="K183" s="253">
        <v>4233</v>
      </c>
      <c r="L183" s="252">
        <v>93.966999999999999</v>
      </c>
      <c r="M183" s="252">
        <v>107.99</v>
      </c>
      <c r="N183" s="252">
        <v>109.556</v>
      </c>
      <c r="O183" s="109">
        <v>2</v>
      </c>
    </row>
    <row r="184" spans="2:15" x14ac:dyDescent="0.25">
      <c r="B184" s="85" t="s">
        <v>1038</v>
      </c>
      <c r="C184" s="86" t="s">
        <v>744</v>
      </c>
      <c r="D184" s="87" t="s">
        <v>305</v>
      </c>
      <c r="E184" s="87" t="str">
        <f>VLOOKUP(C184,Activities!$C$5:$D$393,2,0)</f>
        <v>33712A</v>
      </c>
      <c r="F184" s="84" t="s">
        <v>128</v>
      </c>
      <c r="G184" s="88" t="s">
        <v>1052</v>
      </c>
      <c r="H184" s="170">
        <f t="shared" si="4"/>
        <v>4264.7913767611753</v>
      </c>
      <c r="I184" s="107">
        <f t="shared" si="5"/>
        <v>3144.5080133477463</v>
      </c>
      <c r="J184" s="253">
        <v>3742</v>
      </c>
      <c r="K184" s="253">
        <v>3191</v>
      </c>
      <c r="L184" s="252">
        <v>91.983999999999995</v>
      </c>
      <c r="M184" s="252">
        <v>104.83499999999999</v>
      </c>
      <c r="N184" s="252">
        <v>106.38500000000001</v>
      </c>
      <c r="O184" s="109">
        <v>2</v>
      </c>
    </row>
    <row r="185" spans="2:15" x14ac:dyDescent="0.25">
      <c r="B185" s="85" t="s">
        <v>1038</v>
      </c>
      <c r="C185" s="86" t="s">
        <v>746</v>
      </c>
      <c r="D185" s="87" t="s">
        <v>306</v>
      </c>
      <c r="E185" s="87">
        <f>VLOOKUP(C185,Activities!$C$5:$D$393,2,0)</f>
        <v>337127</v>
      </c>
      <c r="F185" s="84" t="s">
        <v>128</v>
      </c>
      <c r="G185" s="88" t="s">
        <v>1052</v>
      </c>
      <c r="H185" s="170">
        <f t="shared" si="4"/>
        <v>6294.0895103384983</v>
      </c>
      <c r="I185" s="107">
        <f t="shared" si="5"/>
        <v>4568.4355588856097</v>
      </c>
      <c r="J185" s="253">
        <v>5425</v>
      </c>
      <c r="K185" s="253">
        <v>4653</v>
      </c>
      <c r="L185" s="252">
        <v>92.614999999999995</v>
      </c>
      <c r="M185" s="252">
        <v>107.452</v>
      </c>
      <c r="N185" s="252">
        <v>109.441</v>
      </c>
      <c r="O185" s="109">
        <v>2</v>
      </c>
    </row>
    <row r="186" spans="2:15" x14ac:dyDescent="0.25">
      <c r="B186" s="85" t="s">
        <v>1038</v>
      </c>
      <c r="C186" s="86" t="s">
        <v>747</v>
      </c>
      <c r="D186" s="87" t="s">
        <v>307</v>
      </c>
      <c r="E186" s="87" t="str">
        <f>VLOOKUP(C186,Activities!$C$5:$D$393,2,0)</f>
        <v>33721A</v>
      </c>
      <c r="F186" s="84" t="s">
        <v>128</v>
      </c>
      <c r="G186" s="88" t="s">
        <v>1052</v>
      </c>
      <c r="H186" s="170">
        <f t="shared" si="4"/>
        <v>20503.876021235337</v>
      </c>
      <c r="I186" s="107">
        <f t="shared" si="5"/>
        <v>16170.302756188965</v>
      </c>
      <c r="J186" s="253">
        <v>18429</v>
      </c>
      <c r="K186" s="253">
        <v>16685</v>
      </c>
      <c r="L186" s="252">
        <v>94.370999999999995</v>
      </c>
      <c r="M186" s="252">
        <v>104.996</v>
      </c>
      <c r="N186" s="252">
        <v>108.33799999999999</v>
      </c>
      <c r="O186" s="109">
        <v>2</v>
      </c>
    </row>
    <row r="187" spans="2:15" x14ac:dyDescent="0.25">
      <c r="B187" s="85" t="s">
        <v>1038</v>
      </c>
      <c r="C187" s="86" t="s">
        <v>749</v>
      </c>
      <c r="D187" s="87" t="s">
        <v>308</v>
      </c>
      <c r="E187" s="87">
        <f>VLOOKUP(C187,Activities!$C$5:$D$393,2,0)</f>
        <v>337215</v>
      </c>
      <c r="F187" s="84" t="s">
        <v>128</v>
      </c>
      <c r="G187" s="88" t="s">
        <v>1052</v>
      </c>
      <c r="H187" s="170">
        <f t="shared" si="4"/>
        <v>8912.4212598425183</v>
      </c>
      <c r="I187" s="107">
        <f t="shared" si="5"/>
        <v>6886.5194438753651</v>
      </c>
      <c r="J187" s="253">
        <v>7755</v>
      </c>
      <c r="K187" s="253">
        <v>6979</v>
      </c>
      <c r="L187" s="252">
        <v>92.201999999999998</v>
      </c>
      <c r="M187" s="252">
        <v>105.96299999999999</v>
      </c>
      <c r="N187" s="252">
        <v>107.386</v>
      </c>
      <c r="O187" s="109">
        <v>2</v>
      </c>
    </row>
    <row r="188" spans="2:15" x14ac:dyDescent="0.25">
      <c r="B188" s="85" t="s">
        <v>1038</v>
      </c>
      <c r="C188" s="86" t="s">
        <v>750</v>
      </c>
      <c r="D188" s="87" t="s">
        <v>309</v>
      </c>
      <c r="E188" s="87">
        <f>VLOOKUP(C188,Activities!$C$5:$D$393,2,0)</f>
        <v>337900</v>
      </c>
      <c r="F188" s="84" t="s">
        <v>128</v>
      </c>
      <c r="G188" s="88" t="s">
        <v>1052</v>
      </c>
      <c r="H188" s="170">
        <f t="shared" si="4"/>
        <v>11452.110248314704</v>
      </c>
      <c r="I188" s="107">
        <f t="shared" si="5"/>
        <v>12324.418334920649</v>
      </c>
      <c r="J188" s="253">
        <v>10008</v>
      </c>
      <c r="K188" s="253">
        <v>12183</v>
      </c>
      <c r="L188" s="252">
        <v>93.751999999999995</v>
      </c>
      <c r="M188" s="252">
        <v>107.28</v>
      </c>
      <c r="N188" s="252">
        <v>106.04900000000001</v>
      </c>
      <c r="O188" s="109">
        <v>2</v>
      </c>
    </row>
    <row r="189" spans="2:15" x14ac:dyDescent="0.25">
      <c r="B189" s="85" t="s">
        <v>1038</v>
      </c>
      <c r="C189" s="86" t="s">
        <v>751</v>
      </c>
      <c r="D189" s="87" t="s">
        <v>310</v>
      </c>
      <c r="E189" s="87">
        <f>VLOOKUP(C189,Activities!$C$5:$D$393,2,0)</f>
        <v>339112</v>
      </c>
      <c r="F189" s="84" t="s">
        <v>128</v>
      </c>
      <c r="G189" s="88" t="s">
        <v>1052</v>
      </c>
      <c r="H189" s="170">
        <f t="shared" si="4"/>
        <v>32279.093726487037</v>
      </c>
      <c r="I189" s="107">
        <f t="shared" si="5"/>
        <v>40437.667662041102</v>
      </c>
      <c r="J189" s="253">
        <v>30883</v>
      </c>
      <c r="K189" s="253">
        <v>40311</v>
      </c>
      <c r="L189" s="252">
        <v>98.35</v>
      </c>
      <c r="M189" s="252">
        <v>102.79600000000001</v>
      </c>
      <c r="N189" s="252">
        <v>102.474</v>
      </c>
      <c r="O189" s="109">
        <v>2</v>
      </c>
    </row>
    <row r="190" spans="2:15" x14ac:dyDescent="0.25">
      <c r="B190" s="85" t="s">
        <v>1038</v>
      </c>
      <c r="C190" s="86" t="s">
        <v>752</v>
      </c>
      <c r="D190" s="87" t="s">
        <v>311</v>
      </c>
      <c r="E190" s="87">
        <f>VLOOKUP(C190,Activities!$C$5:$D$393,2,0)</f>
        <v>339113</v>
      </c>
      <c r="F190" s="84" t="s">
        <v>128</v>
      </c>
      <c r="G190" s="88" t="s">
        <v>1052</v>
      </c>
      <c r="H190" s="170">
        <f t="shared" si="4"/>
        <v>36787.613903377343</v>
      </c>
      <c r="I190" s="107">
        <f t="shared" si="5"/>
        <v>38631.792565596297</v>
      </c>
      <c r="J190" s="253">
        <v>33747</v>
      </c>
      <c r="K190" s="253">
        <v>38921</v>
      </c>
      <c r="L190" s="252">
        <v>96.436999999999998</v>
      </c>
      <c r="M190" s="252">
        <v>105.126</v>
      </c>
      <c r="N190" s="252">
        <v>105.913</v>
      </c>
      <c r="O190" s="109">
        <v>2</v>
      </c>
    </row>
    <row r="191" spans="2:15" x14ac:dyDescent="0.25">
      <c r="B191" s="85" t="s">
        <v>1038</v>
      </c>
      <c r="C191" s="86" t="s">
        <v>753</v>
      </c>
      <c r="D191" s="87" t="s">
        <v>312</v>
      </c>
      <c r="E191" s="87">
        <f>VLOOKUP(C191,Activities!$C$5:$D$393,2,0)</f>
        <v>339114</v>
      </c>
      <c r="F191" s="84" t="s">
        <v>128</v>
      </c>
      <c r="G191" s="88" t="s">
        <v>1052</v>
      </c>
      <c r="H191" s="170">
        <f t="shared" si="4"/>
        <v>5954.9898422937558</v>
      </c>
      <c r="I191" s="107">
        <f t="shared" si="5"/>
        <v>4874.495528734913</v>
      </c>
      <c r="J191" s="253">
        <v>4525</v>
      </c>
      <c r="K191" s="253">
        <v>4962</v>
      </c>
      <c r="L191" s="252">
        <v>95.494</v>
      </c>
      <c r="M191" s="252">
        <v>125.672</v>
      </c>
      <c r="N191" s="252">
        <v>127.928</v>
      </c>
      <c r="O191" s="109">
        <v>2</v>
      </c>
    </row>
    <row r="192" spans="2:15" x14ac:dyDescent="0.25">
      <c r="B192" s="85" t="s">
        <v>1038</v>
      </c>
      <c r="C192" s="86" t="s">
        <v>754</v>
      </c>
      <c r="D192" s="87" t="s">
        <v>313</v>
      </c>
      <c r="E192" s="87">
        <f>VLOOKUP(C192,Activities!$C$5:$D$393,2,0)</f>
        <v>339115</v>
      </c>
      <c r="F192" s="84" t="s">
        <v>128</v>
      </c>
      <c r="G192" s="88" t="s">
        <v>1052</v>
      </c>
      <c r="H192" s="170">
        <f t="shared" si="4"/>
        <v>7035.3476508144395</v>
      </c>
      <c r="I192" s="107">
        <f t="shared" si="5"/>
        <v>7147.4299930137859</v>
      </c>
      <c r="J192" s="253">
        <v>5862</v>
      </c>
      <c r="K192" s="253">
        <v>7152</v>
      </c>
      <c r="L192" s="252">
        <v>97.736000000000004</v>
      </c>
      <c r="M192" s="252">
        <v>117.29900000000001</v>
      </c>
      <c r="N192" s="252">
        <v>117.374</v>
      </c>
      <c r="O192" s="109">
        <v>2</v>
      </c>
    </row>
    <row r="193" spans="2:15" x14ac:dyDescent="0.25">
      <c r="B193" s="85" t="s">
        <v>1038</v>
      </c>
      <c r="C193" s="86" t="s">
        <v>755</v>
      </c>
      <c r="D193" s="87" t="s">
        <v>314</v>
      </c>
      <c r="E193" s="87">
        <f>VLOOKUP(C193,Activities!$C$5:$D$393,2,0)</f>
        <v>339116</v>
      </c>
      <c r="F193" s="84" t="s">
        <v>128</v>
      </c>
      <c r="G193" s="88" t="s">
        <v>1052</v>
      </c>
      <c r="H193" s="170">
        <f t="shared" si="4"/>
        <v>8074.1574656875609</v>
      </c>
      <c r="I193" s="107">
        <f t="shared" si="5"/>
        <v>5650.6313824621348</v>
      </c>
      <c r="J193" s="253">
        <v>5159</v>
      </c>
      <c r="K193" s="253">
        <v>5728</v>
      </c>
      <c r="L193" s="252">
        <v>91.512</v>
      </c>
      <c r="M193" s="252">
        <v>143.22200000000001</v>
      </c>
      <c r="N193" s="252">
        <v>145.18299999999999</v>
      </c>
      <c r="O193" s="109">
        <v>2</v>
      </c>
    </row>
    <row r="194" spans="2:15" x14ac:dyDescent="0.25">
      <c r="B194" s="85" t="s">
        <v>1038</v>
      </c>
      <c r="C194" s="86" t="s">
        <v>756</v>
      </c>
      <c r="D194" s="87" t="s">
        <v>315</v>
      </c>
      <c r="E194" s="87">
        <f>VLOOKUP(C194,Activities!$C$5:$D$393,2,0)</f>
        <v>339910</v>
      </c>
      <c r="F194" s="84" t="s">
        <v>128</v>
      </c>
      <c r="G194" s="88" t="s">
        <v>1052</v>
      </c>
      <c r="H194" s="170">
        <f t="shared" si="4"/>
        <v>13514.136466774717</v>
      </c>
      <c r="I194" s="107">
        <f t="shared" si="5"/>
        <v>8711.0127609262872</v>
      </c>
      <c r="J194" s="253">
        <v>9702</v>
      </c>
      <c r="K194" s="253">
        <v>8287</v>
      </c>
      <c r="L194" s="252">
        <v>92.55</v>
      </c>
      <c r="M194" s="252">
        <v>128.91499999999999</v>
      </c>
      <c r="N194" s="252">
        <v>122.64</v>
      </c>
      <c r="O194" s="109">
        <v>2</v>
      </c>
    </row>
    <row r="195" spans="2:15" x14ac:dyDescent="0.25">
      <c r="B195" s="85" t="s">
        <v>1038</v>
      </c>
      <c r="C195" s="86" t="s">
        <v>757</v>
      </c>
      <c r="D195" s="87" t="s">
        <v>316</v>
      </c>
      <c r="E195" s="87">
        <f>VLOOKUP(C195,Activities!$C$5:$D$393,2,0)</f>
        <v>339920</v>
      </c>
      <c r="F195" s="84" t="s">
        <v>128</v>
      </c>
      <c r="G195" s="88" t="s">
        <v>1052</v>
      </c>
      <c r="H195" s="170">
        <f t="shared" si="4"/>
        <v>11855.976025541795</v>
      </c>
      <c r="I195" s="107">
        <f t="shared" si="5"/>
        <v>10355.521905108162</v>
      </c>
      <c r="J195" s="253">
        <v>12386</v>
      </c>
      <c r="K195" s="253">
        <v>10364</v>
      </c>
      <c r="L195" s="252">
        <v>103.36</v>
      </c>
      <c r="M195" s="252">
        <v>98.936999999999998</v>
      </c>
      <c r="N195" s="252">
        <v>99.018000000000001</v>
      </c>
      <c r="O195" s="109">
        <v>2</v>
      </c>
    </row>
    <row r="196" spans="2:15" x14ac:dyDescent="0.25">
      <c r="B196" s="85" t="s">
        <v>1038</v>
      </c>
      <c r="C196" s="86" t="s">
        <v>758</v>
      </c>
      <c r="D196" s="87" t="s">
        <v>317</v>
      </c>
      <c r="E196" s="87">
        <f>VLOOKUP(C196,Activities!$C$5:$D$393,2,0)</f>
        <v>339930</v>
      </c>
      <c r="F196" s="84" t="s">
        <v>128</v>
      </c>
      <c r="G196" s="88" t="s">
        <v>1052</v>
      </c>
      <c r="H196" s="170">
        <f t="shared" si="4"/>
        <v>3404.8375531325082</v>
      </c>
      <c r="I196" s="107">
        <f t="shared" si="5"/>
        <v>1652.9691816397983</v>
      </c>
      <c r="J196" s="253">
        <v>3009</v>
      </c>
      <c r="K196" s="253">
        <v>1651</v>
      </c>
      <c r="L196" s="252">
        <v>91.986999999999995</v>
      </c>
      <c r="M196" s="252">
        <v>104.08799999999999</v>
      </c>
      <c r="N196" s="252">
        <v>103.964</v>
      </c>
      <c r="O196" s="109">
        <v>2</v>
      </c>
    </row>
    <row r="197" spans="2:15" x14ac:dyDescent="0.25">
      <c r="B197" s="85" t="s">
        <v>1038</v>
      </c>
      <c r="C197" s="86" t="s">
        <v>759</v>
      </c>
      <c r="D197" s="87" t="s">
        <v>318</v>
      </c>
      <c r="E197" s="87">
        <f>VLOOKUP(C197,Activities!$C$5:$D$393,2,0)</f>
        <v>339940</v>
      </c>
      <c r="F197" s="84" t="s">
        <v>128</v>
      </c>
      <c r="G197" s="88" t="s">
        <v>1052</v>
      </c>
      <c r="H197" s="170">
        <f t="shared" si="4"/>
        <v>4369.5825710754016</v>
      </c>
      <c r="I197" s="107">
        <f t="shared" si="5"/>
        <v>2782.5461401185885</v>
      </c>
      <c r="J197" s="253">
        <v>4116</v>
      </c>
      <c r="K197" s="253">
        <v>2814</v>
      </c>
      <c r="L197" s="252">
        <v>97.08</v>
      </c>
      <c r="M197" s="252">
        <v>103.06100000000001</v>
      </c>
      <c r="N197" s="252">
        <v>104.226</v>
      </c>
      <c r="O197" s="109">
        <v>2</v>
      </c>
    </row>
    <row r="198" spans="2:15" x14ac:dyDescent="0.25">
      <c r="B198" s="85" t="s">
        <v>1038</v>
      </c>
      <c r="C198" s="86" t="s">
        <v>760</v>
      </c>
      <c r="D198" s="87" t="s">
        <v>319</v>
      </c>
      <c r="E198" s="87">
        <f>VLOOKUP(C198,Activities!$C$5:$D$393,2,0)</f>
        <v>339950</v>
      </c>
      <c r="F198" s="84" t="s">
        <v>128</v>
      </c>
      <c r="G198" s="88" t="s">
        <v>1052</v>
      </c>
      <c r="H198" s="170">
        <f t="shared" si="4"/>
        <v>13991.019302452096</v>
      </c>
      <c r="I198" s="107">
        <f t="shared" si="5"/>
        <v>13445.348601193622</v>
      </c>
      <c r="J198" s="253">
        <v>13546</v>
      </c>
      <c r="K198" s="253">
        <v>13646</v>
      </c>
      <c r="L198" s="252">
        <v>99.262</v>
      </c>
      <c r="M198" s="252">
        <v>102.523</v>
      </c>
      <c r="N198" s="252">
        <v>104.053</v>
      </c>
      <c r="O198" s="109">
        <v>2</v>
      </c>
    </row>
    <row r="199" spans="2:15" x14ac:dyDescent="0.25">
      <c r="B199" s="85" t="s">
        <v>1038</v>
      </c>
      <c r="C199" s="86" t="s">
        <v>761</v>
      </c>
      <c r="D199" s="87" t="s">
        <v>320</v>
      </c>
      <c r="E199" s="87">
        <f>VLOOKUP(C199,Activities!$C$5:$D$393,2,0)</f>
        <v>339990</v>
      </c>
      <c r="F199" s="84" t="s">
        <v>128</v>
      </c>
      <c r="G199" s="88" t="s">
        <v>1052</v>
      </c>
      <c r="H199" s="170">
        <f t="shared" ref="H199:H262" si="6">J199/L199*M199</f>
        <v>32117.017421902743</v>
      </c>
      <c r="I199" s="107">
        <f t="shared" ref="I199:I262" si="7">K199*(M199/N199)</f>
        <v>29592.301183494223</v>
      </c>
      <c r="J199" s="253">
        <v>28906</v>
      </c>
      <c r="K199" s="253">
        <v>29956</v>
      </c>
      <c r="L199" s="252">
        <v>92.929000000000002</v>
      </c>
      <c r="M199" s="252">
        <v>103.252</v>
      </c>
      <c r="N199" s="252">
        <v>104.521</v>
      </c>
      <c r="O199" s="109">
        <v>2</v>
      </c>
    </row>
    <row r="200" spans="2:15" x14ac:dyDescent="0.25">
      <c r="B200" s="85" t="s">
        <v>1038</v>
      </c>
      <c r="C200" s="86" t="s">
        <v>762</v>
      </c>
      <c r="D200" s="87" t="s">
        <v>321</v>
      </c>
      <c r="E200" s="87">
        <f>VLOOKUP(C200,Activities!$C$5:$D$393,2,0)</f>
        <v>311111</v>
      </c>
      <c r="F200" s="84" t="s">
        <v>128</v>
      </c>
      <c r="G200" s="88" t="s">
        <v>1052</v>
      </c>
      <c r="H200" s="170">
        <f t="shared" si="6"/>
        <v>17934.838671785121</v>
      </c>
      <c r="I200" s="107">
        <f t="shared" si="7"/>
        <v>22666.615409726059</v>
      </c>
      <c r="J200" s="253">
        <v>13493</v>
      </c>
      <c r="K200" s="253">
        <v>22774</v>
      </c>
      <c r="L200" s="252">
        <v>82.576999999999998</v>
      </c>
      <c r="M200" s="252">
        <v>109.761</v>
      </c>
      <c r="N200" s="252">
        <v>110.28100000000001</v>
      </c>
      <c r="O200" s="109">
        <v>2</v>
      </c>
    </row>
    <row r="201" spans="2:15" x14ac:dyDescent="0.25">
      <c r="B201" s="85" t="s">
        <v>1038</v>
      </c>
      <c r="C201" s="86" t="s">
        <v>763</v>
      </c>
      <c r="D201" s="87" t="s">
        <v>322</v>
      </c>
      <c r="E201" s="87">
        <f>VLOOKUP(C201,Activities!$C$5:$D$393,2,0)</f>
        <v>311119</v>
      </c>
      <c r="F201" s="84" t="s">
        <v>128</v>
      </c>
      <c r="G201" s="88" t="s">
        <v>1052</v>
      </c>
      <c r="H201" s="170">
        <f t="shared" si="6"/>
        <v>37036.769618515718</v>
      </c>
      <c r="I201" s="107">
        <f t="shared" si="7"/>
        <v>35741.915965850669</v>
      </c>
      <c r="J201" s="253">
        <v>23221</v>
      </c>
      <c r="K201" s="253">
        <v>33264</v>
      </c>
      <c r="L201" s="252">
        <v>84.512</v>
      </c>
      <c r="M201" s="252">
        <v>134.79400000000001</v>
      </c>
      <c r="N201" s="252">
        <v>125.449</v>
      </c>
      <c r="O201" s="109">
        <v>2</v>
      </c>
    </row>
    <row r="202" spans="2:15" x14ac:dyDescent="0.25">
      <c r="B202" s="85" t="s">
        <v>1038</v>
      </c>
      <c r="C202" s="86" t="s">
        <v>764</v>
      </c>
      <c r="D202" s="87" t="s">
        <v>323</v>
      </c>
      <c r="E202" s="87">
        <f>VLOOKUP(C202,Activities!$C$5:$D$393,2,0)</f>
        <v>311210</v>
      </c>
      <c r="F202" s="84" t="s">
        <v>128</v>
      </c>
      <c r="G202" s="88" t="s">
        <v>1052</v>
      </c>
      <c r="H202" s="170">
        <f t="shared" si="6"/>
        <v>18201.51707641796</v>
      </c>
      <c r="I202" s="107">
        <f t="shared" si="7"/>
        <v>20579.841933124259</v>
      </c>
      <c r="J202" s="253">
        <v>13339</v>
      </c>
      <c r="K202" s="253">
        <v>20239</v>
      </c>
      <c r="L202" s="252">
        <v>88.631</v>
      </c>
      <c r="M202" s="252">
        <v>120.94</v>
      </c>
      <c r="N202" s="252">
        <v>118.937</v>
      </c>
      <c r="O202" s="109">
        <v>2</v>
      </c>
    </row>
    <row r="203" spans="2:15" x14ac:dyDescent="0.25">
      <c r="B203" s="85" t="s">
        <v>1038</v>
      </c>
      <c r="C203" s="86" t="s">
        <v>765</v>
      </c>
      <c r="D203" s="87" t="s">
        <v>324</v>
      </c>
      <c r="E203" s="87">
        <f>VLOOKUP(C203,Activities!$C$5:$D$393,2,0)</f>
        <v>311221</v>
      </c>
      <c r="F203" s="84" t="s">
        <v>128</v>
      </c>
      <c r="G203" s="88" t="s">
        <v>1052</v>
      </c>
      <c r="H203" s="170">
        <f t="shared" si="6"/>
        <v>16474.839602429598</v>
      </c>
      <c r="I203" s="107">
        <f t="shared" si="7"/>
        <v>13501.862356464833</v>
      </c>
      <c r="J203" s="253">
        <v>11767</v>
      </c>
      <c r="K203" s="253">
        <v>11343</v>
      </c>
      <c r="L203" s="252">
        <v>90.55</v>
      </c>
      <c r="M203" s="252">
        <v>126.77800000000001</v>
      </c>
      <c r="N203" s="252">
        <v>106.50700000000001</v>
      </c>
      <c r="O203" s="109">
        <v>2</v>
      </c>
    </row>
    <row r="204" spans="2:15" x14ac:dyDescent="0.25">
      <c r="B204" s="85" t="s">
        <v>1038</v>
      </c>
      <c r="C204" s="86" t="s">
        <v>766</v>
      </c>
      <c r="D204" s="87" t="s">
        <v>325</v>
      </c>
      <c r="E204" s="87" t="str">
        <f>VLOOKUP(C204,Activities!$C$5:$D$393,2,0)</f>
        <v>31122A</v>
      </c>
      <c r="F204" s="84" t="s">
        <v>128</v>
      </c>
      <c r="G204" s="88" t="s">
        <v>1052</v>
      </c>
      <c r="H204" s="170">
        <f t="shared" si="6"/>
        <v>33527.727066513813</v>
      </c>
      <c r="I204" s="107">
        <f t="shared" si="7"/>
        <v>38885.407864186738</v>
      </c>
      <c r="J204" s="253">
        <v>21188</v>
      </c>
      <c r="K204" s="253">
        <v>36012</v>
      </c>
      <c r="L204" s="252">
        <v>81.998000000000005</v>
      </c>
      <c r="M204" s="252">
        <v>129.75299999999999</v>
      </c>
      <c r="N204" s="252">
        <v>120.16500000000001</v>
      </c>
      <c r="O204" s="109">
        <v>2</v>
      </c>
    </row>
    <row r="205" spans="2:15" x14ac:dyDescent="0.25">
      <c r="B205" s="85" t="s">
        <v>1038</v>
      </c>
      <c r="C205" s="86" t="s">
        <v>768</v>
      </c>
      <c r="D205" s="87" t="s">
        <v>326</v>
      </c>
      <c r="E205" s="87">
        <f>VLOOKUP(C205,Activities!$C$5:$D$393,2,0)</f>
        <v>311225</v>
      </c>
      <c r="F205" s="84" t="s">
        <v>128</v>
      </c>
      <c r="G205" s="88" t="s">
        <v>1052</v>
      </c>
      <c r="H205" s="170">
        <f t="shared" si="6"/>
        <v>17887.217051705167</v>
      </c>
      <c r="I205" s="107">
        <f t="shared" si="7"/>
        <v>16244.283753615764</v>
      </c>
      <c r="J205" s="253">
        <v>13055</v>
      </c>
      <c r="K205" s="253">
        <v>15015</v>
      </c>
      <c r="L205" s="252">
        <v>90.9</v>
      </c>
      <c r="M205" s="252">
        <v>124.54600000000001</v>
      </c>
      <c r="N205" s="252">
        <v>115.121</v>
      </c>
      <c r="O205" s="109">
        <v>2</v>
      </c>
    </row>
    <row r="206" spans="2:15" x14ac:dyDescent="0.25">
      <c r="B206" s="85" t="s">
        <v>1038</v>
      </c>
      <c r="C206" s="86" t="s">
        <v>769</v>
      </c>
      <c r="D206" s="87" t="s">
        <v>327</v>
      </c>
      <c r="E206" s="87">
        <f>VLOOKUP(C206,Activities!$C$5:$D$393,2,0)</f>
        <v>311230</v>
      </c>
      <c r="F206" s="84" t="s">
        <v>128</v>
      </c>
      <c r="G206" s="88" t="s">
        <v>1052</v>
      </c>
      <c r="H206" s="170">
        <f t="shared" si="6"/>
        <v>11642.875457483466</v>
      </c>
      <c r="I206" s="107">
        <f t="shared" si="7"/>
        <v>9791.6637944257473</v>
      </c>
      <c r="J206" s="253">
        <v>9854</v>
      </c>
      <c r="K206" s="253">
        <v>9829</v>
      </c>
      <c r="L206" s="252">
        <v>93.445999999999998</v>
      </c>
      <c r="M206" s="252">
        <v>110.41</v>
      </c>
      <c r="N206" s="252">
        <v>110.831</v>
      </c>
      <c r="O206" s="109">
        <v>2</v>
      </c>
    </row>
    <row r="207" spans="2:15" x14ac:dyDescent="0.25">
      <c r="B207" s="85" t="s">
        <v>1038</v>
      </c>
      <c r="C207" s="86" t="s">
        <v>770</v>
      </c>
      <c r="D207" s="87" t="s">
        <v>328</v>
      </c>
      <c r="E207" s="87">
        <f>VLOOKUP(C207,Activities!$C$5:$D$393,2,0)</f>
        <v>311300</v>
      </c>
      <c r="F207" s="84" t="s">
        <v>128</v>
      </c>
      <c r="G207" s="88" t="s">
        <v>1052</v>
      </c>
      <c r="H207" s="170">
        <f t="shared" si="6"/>
        <v>33602.500307285562</v>
      </c>
      <c r="I207" s="107">
        <f t="shared" si="7"/>
        <v>33201.546489140135</v>
      </c>
      <c r="J207" s="253">
        <v>26617</v>
      </c>
      <c r="K207" s="253">
        <v>32799</v>
      </c>
      <c r="L207" s="252">
        <v>86.239000000000004</v>
      </c>
      <c r="M207" s="252">
        <v>108.872</v>
      </c>
      <c r="N207" s="252">
        <v>107.55200000000001</v>
      </c>
      <c r="O207" s="109">
        <v>2</v>
      </c>
    </row>
    <row r="208" spans="2:15" x14ac:dyDescent="0.25">
      <c r="B208" s="85" t="s">
        <v>1038</v>
      </c>
      <c r="C208" s="86" t="s">
        <v>771</v>
      </c>
      <c r="D208" s="87" t="s">
        <v>329</v>
      </c>
      <c r="E208" s="87">
        <f>VLOOKUP(C208,Activities!$C$5:$D$393,2,0)</f>
        <v>311410</v>
      </c>
      <c r="F208" s="84" t="s">
        <v>128</v>
      </c>
      <c r="G208" s="88" t="s">
        <v>1052</v>
      </c>
      <c r="H208" s="170">
        <f t="shared" si="6"/>
        <v>29496.676779617948</v>
      </c>
      <c r="I208" s="107">
        <f t="shared" si="7"/>
        <v>31357.575911402462</v>
      </c>
      <c r="J208" s="253">
        <v>24628</v>
      </c>
      <c r="K208" s="253">
        <v>31683</v>
      </c>
      <c r="L208" s="252">
        <v>90.510999999999996</v>
      </c>
      <c r="M208" s="252">
        <v>108.404</v>
      </c>
      <c r="N208" s="252">
        <v>109.529</v>
      </c>
      <c r="O208" s="109">
        <v>2</v>
      </c>
    </row>
    <row r="209" spans="2:15" x14ac:dyDescent="0.25">
      <c r="B209" s="85" t="s">
        <v>1038</v>
      </c>
      <c r="C209" s="86" t="s">
        <v>772</v>
      </c>
      <c r="D209" s="87" t="s">
        <v>330</v>
      </c>
      <c r="E209" s="87">
        <f>VLOOKUP(C209,Activities!$C$5:$D$393,2,0)</f>
        <v>311420</v>
      </c>
      <c r="F209" s="84" t="s">
        <v>128</v>
      </c>
      <c r="G209" s="88" t="s">
        <v>1052</v>
      </c>
      <c r="H209" s="170">
        <f t="shared" si="6"/>
        <v>42674.42252496077</v>
      </c>
      <c r="I209" s="107">
        <f t="shared" si="7"/>
        <v>39263.861552974253</v>
      </c>
      <c r="J209" s="253">
        <v>34868</v>
      </c>
      <c r="K209" s="253">
        <v>39447</v>
      </c>
      <c r="L209" s="252">
        <v>87.938000000000002</v>
      </c>
      <c r="M209" s="252">
        <v>107.626</v>
      </c>
      <c r="N209" s="252">
        <v>108.128</v>
      </c>
      <c r="O209" s="109">
        <v>2</v>
      </c>
    </row>
    <row r="210" spans="2:15" x14ac:dyDescent="0.25">
      <c r="B210" s="85" t="s">
        <v>1038</v>
      </c>
      <c r="C210" s="86" t="s">
        <v>773</v>
      </c>
      <c r="D210" s="87" t="s">
        <v>331</v>
      </c>
      <c r="E210" s="87" t="str">
        <f>VLOOKUP(C210,Activities!$C$5:$D$393,2,0)</f>
        <v>31151A</v>
      </c>
      <c r="F210" s="84" t="s">
        <v>128</v>
      </c>
      <c r="G210" s="88" t="s">
        <v>1052</v>
      </c>
      <c r="H210" s="170">
        <f t="shared" si="6"/>
        <v>37705.176924699044</v>
      </c>
      <c r="I210" s="107">
        <f t="shared" si="7"/>
        <v>37075.991323819588</v>
      </c>
      <c r="J210" s="253">
        <v>33631</v>
      </c>
      <c r="K210" s="253">
        <v>41027</v>
      </c>
      <c r="L210" s="252">
        <v>109.069</v>
      </c>
      <c r="M210" s="252">
        <v>122.282</v>
      </c>
      <c r="N210" s="252">
        <v>135.31299999999999</v>
      </c>
      <c r="O210" s="109">
        <v>2</v>
      </c>
    </row>
    <row r="211" spans="2:15" x14ac:dyDescent="0.25">
      <c r="B211" s="85" t="s">
        <v>1038</v>
      </c>
      <c r="C211" s="86" t="s">
        <v>775</v>
      </c>
      <c r="D211" s="87" t="s">
        <v>332</v>
      </c>
      <c r="E211" s="87">
        <f>VLOOKUP(C211,Activities!$C$5:$D$393,2,0)</f>
        <v>311513</v>
      </c>
      <c r="F211" s="84" t="s">
        <v>128</v>
      </c>
      <c r="G211" s="88" t="s">
        <v>1052</v>
      </c>
      <c r="H211" s="170">
        <f t="shared" si="6"/>
        <v>35531.27813338839</v>
      </c>
      <c r="I211" s="107">
        <f t="shared" si="7"/>
        <v>44301.138095888542</v>
      </c>
      <c r="J211" s="253">
        <v>31827</v>
      </c>
      <c r="K211" s="253">
        <v>49989</v>
      </c>
      <c r="L211" s="252">
        <v>116.232</v>
      </c>
      <c r="M211" s="252">
        <v>129.76</v>
      </c>
      <c r="N211" s="252">
        <v>146.41999999999999</v>
      </c>
      <c r="O211" s="109">
        <v>2</v>
      </c>
    </row>
    <row r="212" spans="2:15" x14ac:dyDescent="0.25">
      <c r="B212" s="85" t="s">
        <v>1038</v>
      </c>
      <c r="C212" s="86" t="s">
        <v>776</v>
      </c>
      <c r="D212" s="87" t="s">
        <v>333</v>
      </c>
      <c r="E212" s="87">
        <f>VLOOKUP(C212,Activities!$C$5:$D$393,2,0)</f>
        <v>311514</v>
      </c>
      <c r="F212" s="84" t="s">
        <v>128</v>
      </c>
      <c r="G212" s="88" t="s">
        <v>1052</v>
      </c>
      <c r="H212" s="170">
        <f t="shared" si="6"/>
        <v>14782.330775620305</v>
      </c>
      <c r="I212" s="107">
        <f t="shared" si="7"/>
        <v>20874.820138947842</v>
      </c>
      <c r="J212" s="253">
        <v>13378</v>
      </c>
      <c r="K212" s="253">
        <v>21961</v>
      </c>
      <c r="L212" s="252">
        <v>121.593</v>
      </c>
      <c r="M212" s="252">
        <v>134.357</v>
      </c>
      <c r="N212" s="252">
        <v>141.34800000000001</v>
      </c>
      <c r="O212" s="109">
        <v>2</v>
      </c>
    </row>
    <row r="213" spans="2:15" x14ac:dyDescent="0.25">
      <c r="B213" s="85" t="s">
        <v>1038</v>
      </c>
      <c r="C213" s="86" t="s">
        <v>777</v>
      </c>
      <c r="D213" s="87" t="s">
        <v>334</v>
      </c>
      <c r="E213" s="87">
        <f>VLOOKUP(C213,Activities!$C$5:$D$393,2,0)</f>
        <v>311520</v>
      </c>
      <c r="F213" s="84" t="s">
        <v>128</v>
      </c>
      <c r="G213" s="88" t="s">
        <v>1052</v>
      </c>
      <c r="H213" s="170">
        <f t="shared" si="6"/>
        <v>10204.65181011998</v>
      </c>
      <c r="I213" s="107">
        <f t="shared" si="7"/>
        <v>7685.8776977188909</v>
      </c>
      <c r="J213" s="253">
        <v>8534</v>
      </c>
      <c r="K213" s="253">
        <v>7855</v>
      </c>
      <c r="L213" s="252">
        <v>95.85</v>
      </c>
      <c r="M213" s="252">
        <v>114.614</v>
      </c>
      <c r="N213" s="252">
        <v>117.136</v>
      </c>
      <c r="O213" s="109">
        <v>2</v>
      </c>
    </row>
    <row r="214" spans="2:15" x14ac:dyDescent="0.25">
      <c r="B214" s="85" t="s">
        <v>1038</v>
      </c>
      <c r="C214" s="86" t="s">
        <v>778</v>
      </c>
      <c r="D214" s="87" t="s">
        <v>335</v>
      </c>
      <c r="E214" s="87" t="str">
        <f>VLOOKUP(C214,Activities!$C$5:$D$393,2,0)</f>
        <v>31161A</v>
      </c>
      <c r="F214" s="84" t="s">
        <v>128</v>
      </c>
      <c r="G214" s="88" t="s">
        <v>1052</v>
      </c>
      <c r="H214" s="170">
        <f t="shared" si="6"/>
        <v>145133.93879273129</v>
      </c>
      <c r="I214" s="107">
        <f t="shared" si="7"/>
        <v>136653.77295545331</v>
      </c>
      <c r="J214" s="253">
        <v>107323</v>
      </c>
      <c r="K214" s="253">
        <v>156630</v>
      </c>
      <c r="L214" s="252">
        <v>101.916</v>
      </c>
      <c r="M214" s="252">
        <v>137.822</v>
      </c>
      <c r="N214" s="252">
        <v>157.96899999999999</v>
      </c>
      <c r="O214" s="109">
        <v>2</v>
      </c>
    </row>
    <row r="215" spans="2:15" x14ac:dyDescent="0.25">
      <c r="B215" s="85" t="s">
        <v>1038</v>
      </c>
      <c r="C215" s="86" t="s">
        <v>780</v>
      </c>
      <c r="D215" s="87" t="s">
        <v>336</v>
      </c>
      <c r="E215" s="87">
        <f>VLOOKUP(C215,Activities!$C$5:$D$393,2,0)</f>
        <v>311615</v>
      </c>
      <c r="F215" s="84" t="s">
        <v>128</v>
      </c>
      <c r="G215" s="88" t="s">
        <v>1052</v>
      </c>
      <c r="H215" s="170">
        <f t="shared" si="6"/>
        <v>60104.251542457336</v>
      </c>
      <c r="I215" s="107">
        <f t="shared" si="7"/>
        <v>60303.715938463582</v>
      </c>
      <c r="J215" s="253">
        <v>49152</v>
      </c>
      <c r="K215" s="253">
        <v>62902</v>
      </c>
      <c r="L215" s="252">
        <v>94.33</v>
      </c>
      <c r="M215" s="252">
        <v>115.349</v>
      </c>
      <c r="N215" s="252">
        <v>120.319</v>
      </c>
      <c r="O215" s="109">
        <v>2</v>
      </c>
    </row>
    <row r="216" spans="2:15" x14ac:dyDescent="0.25">
      <c r="B216" s="85" t="s">
        <v>1038</v>
      </c>
      <c r="C216" s="86" t="s">
        <v>781</v>
      </c>
      <c r="D216" s="87" t="s">
        <v>337</v>
      </c>
      <c r="E216" s="87">
        <f>VLOOKUP(C216,Activities!$C$5:$D$393,2,0)</f>
        <v>311700</v>
      </c>
      <c r="F216" s="84" t="s">
        <v>128</v>
      </c>
      <c r="G216" s="88" t="s">
        <v>1052</v>
      </c>
      <c r="H216" s="170">
        <f t="shared" si="6"/>
        <v>12454.00377437618</v>
      </c>
      <c r="I216" s="107">
        <f t="shared" si="7"/>
        <v>11789.560840255421</v>
      </c>
      <c r="J216" s="253">
        <v>10279</v>
      </c>
      <c r="K216" s="253">
        <v>12075</v>
      </c>
      <c r="L216" s="252">
        <v>90.611000000000004</v>
      </c>
      <c r="M216" s="252">
        <v>109.78400000000001</v>
      </c>
      <c r="N216" s="252">
        <v>112.44199999999999</v>
      </c>
      <c r="O216" s="109">
        <v>2</v>
      </c>
    </row>
    <row r="217" spans="2:15" x14ac:dyDescent="0.25">
      <c r="B217" s="85" t="s">
        <v>1038</v>
      </c>
      <c r="C217" s="86" t="s">
        <v>782</v>
      </c>
      <c r="D217" s="87" t="s">
        <v>338</v>
      </c>
      <c r="E217" s="87">
        <f>VLOOKUP(C217,Activities!$C$5:$D$393,2,0)</f>
        <v>311810</v>
      </c>
      <c r="F217" s="84" t="s">
        <v>128</v>
      </c>
      <c r="G217" s="88" t="s">
        <v>1052</v>
      </c>
      <c r="H217" s="170">
        <f t="shared" si="6"/>
        <v>42284.291085194251</v>
      </c>
      <c r="I217" s="107">
        <f t="shared" si="7"/>
        <v>37776.594954871973</v>
      </c>
      <c r="J217" s="253">
        <v>33048</v>
      </c>
      <c r="K217" s="253">
        <v>38993</v>
      </c>
      <c r="L217" s="252">
        <v>85.486999999999995</v>
      </c>
      <c r="M217" s="252">
        <v>109.379</v>
      </c>
      <c r="N217" s="252">
        <v>112.901</v>
      </c>
      <c r="O217" s="109">
        <v>2</v>
      </c>
    </row>
    <row r="218" spans="2:15" x14ac:dyDescent="0.25">
      <c r="B218" s="85" t="s">
        <v>1038</v>
      </c>
      <c r="C218" s="86" t="s">
        <v>783</v>
      </c>
      <c r="D218" s="87" t="s">
        <v>339</v>
      </c>
      <c r="E218" s="87" t="str">
        <f>VLOOKUP(C218,Activities!$C$5:$D$393,2,0)</f>
        <v>3118A0</v>
      </c>
      <c r="F218" s="84" t="s">
        <v>128</v>
      </c>
      <c r="G218" s="88" t="s">
        <v>1052</v>
      </c>
      <c r="H218" s="170">
        <f t="shared" si="6"/>
        <v>25428.069072317554</v>
      </c>
      <c r="I218" s="107">
        <f t="shared" si="7"/>
        <v>28702.631070382718</v>
      </c>
      <c r="J218" s="253">
        <v>20643</v>
      </c>
      <c r="K218" s="253">
        <v>28722</v>
      </c>
      <c r="L218" s="252">
        <v>87.820999999999998</v>
      </c>
      <c r="M218" s="252">
        <v>108.178</v>
      </c>
      <c r="N218" s="252">
        <v>108.251</v>
      </c>
      <c r="O218" s="109">
        <v>2</v>
      </c>
    </row>
    <row r="219" spans="2:15" x14ac:dyDescent="0.25">
      <c r="B219" s="85" t="s">
        <v>1038</v>
      </c>
      <c r="C219" s="86" t="s">
        <v>785</v>
      </c>
      <c r="D219" s="87" t="s">
        <v>340</v>
      </c>
      <c r="E219" s="87">
        <f>VLOOKUP(C219,Activities!$C$5:$D$393,2,0)</f>
        <v>311910</v>
      </c>
      <c r="F219" s="84" t="s">
        <v>128</v>
      </c>
      <c r="G219" s="88" t="s">
        <v>1052</v>
      </c>
      <c r="H219" s="170">
        <f t="shared" si="6"/>
        <v>31290.170430648261</v>
      </c>
      <c r="I219" s="107">
        <f t="shared" si="7"/>
        <v>34871.706598202829</v>
      </c>
      <c r="J219" s="253">
        <v>23696</v>
      </c>
      <c r="K219" s="253">
        <v>35268</v>
      </c>
      <c r="L219" s="252">
        <v>87.495999999999995</v>
      </c>
      <c r="M219" s="252">
        <v>115.53700000000001</v>
      </c>
      <c r="N219" s="252">
        <v>116.85</v>
      </c>
      <c r="O219" s="109">
        <v>2</v>
      </c>
    </row>
    <row r="220" spans="2:15" x14ac:dyDescent="0.25">
      <c r="B220" s="85" t="s">
        <v>1038</v>
      </c>
      <c r="C220" s="86" t="s">
        <v>786</v>
      </c>
      <c r="D220" s="87" t="s">
        <v>341</v>
      </c>
      <c r="E220" s="87">
        <f>VLOOKUP(C220,Activities!$C$5:$D$393,2,0)</f>
        <v>311920</v>
      </c>
      <c r="F220" s="84" t="s">
        <v>128</v>
      </c>
      <c r="G220" s="88" t="s">
        <v>1052</v>
      </c>
      <c r="H220" s="170">
        <f t="shared" si="6"/>
        <v>9177.0896975125906</v>
      </c>
      <c r="I220" s="107">
        <f t="shared" si="7"/>
        <v>14249.91878513146</v>
      </c>
      <c r="J220" s="253">
        <v>7696</v>
      </c>
      <c r="K220" s="253">
        <v>14399</v>
      </c>
      <c r="L220" s="252">
        <v>91.540999999999997</v>
      </c>
      <c r="M220" s="252">
        <v>109.158</v>
      </c>
      <c r="N220" s="252">
        <v>110.3</v>
      </c>
      <c r="O220" s="109">
        <v>2</v>
      </c>
    </row>
    <row r="221" spans="2:15" x14ac:dyDescent="0.25">
      <c r="B221" s="85" t="s">
        <v>1038</v>
      </c>
      <c r="C221" s="86" t="s">
        <v>787</v>
      </c>
      <c r="D221" s="87" t="s">
        <v>342</v>
      </c>
      <c r="E221" s="87">
        <f>VLOOKUP(C221,Activities!$C$5:$D$393,2,0)</f>
        <v>311930</v>
      </c>
      <c r="F221" s="84" t="s">
        <v>128</v>
      </c>
      <c r="G221" s="88" t="s">
        <v>1052</v>
      </c>
      <c r="H221" s="170">
        <f t="shared" si="6"/>
        <v>9653.8658932763228</v>
      </c>
      <c r="I221" s="107">
        <f t="shared" si="7"/>
        <v>8529.5271955867793</v>
      </c>
      <c r="J221" s="253">
        <v>9119</v>
      </c>
      <c r="K221" s="253">
        <v>8617</v>
      </c>
      <c r="L221" s="252">
        <v>95.424000000000007</v>
      </c>
      <c r="M221" s="252">
        <v>101.021</v>
      </c>
      <c r="N221" s="252">
        <v>102.057</v>
      </c>
      <c r="O221" s="109">
        <v>2</v>
      </c>
    </row>
    <row r="222" spans="2:15" x14ac:dyDescent="0.25">
      <c r="B222" s="85" t="s">
        <v>1038</v>
      </c>
      <c r="C222" s="86" t="s">
        <v>788</v>
      </c>
      <c r="D222" s="87" t="s">
        <v>343</v>
      </c>
      <c r="E222" s="87">
        <f>VLOOKUP(C222,Activities!$C$5:$D$393,2,0)</f>
        <v>311940</v>
      </c>
      <c r="F222" s="84" t="s">
        <v>128</v>
      </c>
      <c r="G222" s="88" t="s">
        <v>1052</v>
      </c>
      <c r="H222" s="170">
        <f t="shared" si="6"/>
        <v>16529.612618323645</v>
      </c>
      <c r="I222" s="107">
        <f t="shared" si="7"/>
        <v>19092.866412009349</v>
      </c>
      <c r="J222" s="253">
        <v>13944</v>
      </c>
      <c r="K222" s="253">
        <v>19390</v>
      </c>
      <c r="L222" s="252">
        <v>93.070999999999998</v>
      </c>
      <c r="M222" s="252">
        <v>110.32899999999999</v>
      </c>
      <c r="N222" s="252">
        <v>112.04600000000001</v>
      </c>
      <c r="O222" s="109">
        <v>2</v>
      </c>
    </row>
    <row r="223" spans="2:15" x14ac:dyDescent="0.25">
      <c r="B223" s="85" t="s">
        <v>1038</v>
      </c>
      <c r="C223" s="86" t="s">
        <v>789</v>
      </c>
      <c r="D223" s="87" t="s">
        <v>344</v>
      </c>
      <c r="E223" s="87">
        <f>VLOOKUP(C223,Activities!$C$5:$D$393,2,0)</f>
        <v>311990</v>
      </c>
      <c r="F223" s="84" t="s">
        <v>128</v>
      </c>
      <c r="G223" s="88" t="s">
        <v>1052</v>
      </c>
      <c r="H223" s="170">
        <f t="shared" si="6"/>
        <v>22042.775435323383</v>
      </c>
      <c r="I223" s="107">
        <f t="shared" si="7"/>
        <v>23996.529271509738</v>
      </c>
      <c r="J223" s="253">
        <v>18737</v>
      </c>
      <c r="K223" s="253">
        <v>25005</v>
      </c>
      <c r="L223" s="252">
        <v>96.48</v>
      </c>
      <c r="M223" s="252">
        <v>113.502</v>
      </c>
      <c r="N223" s="252">
        <v>118.27200000000001</v>
      </c>
      <c r="O223" s="109">
        <v>2</v>
      </c>
    </row>
    <row r="224" spans="2:15" x14ac:dyDescent="0.25">
      <c r="B224" s="85" t="s">
        <v>1038</v>
      </c>
      <c r="C224" s="86" t="s">
        <v>790</v>
      </c>
      <c r="D224" s="87" t="s">
        <v>345</v>
      </c>
      <c r="E224" s="87">
        <f>VLOOKUP(C224,Activities!$C$5:$D$393,2,0)</f>
        <v>312110</v>
      </c>
      <c r="F224" s="84" t="s">
        <v>128</v>
      </c>
      <c r="G224" s="88" t="s">
        <v>1052</v>
      </c>
      <c r="H224" s="170">
        <f t="shared" si="6"/>
        <v>50055.163440467491</v>
      </c>
      <c r="I224" s="107">
        <f t="shared" si="7"/>
        <v>42323.203567343771</v>
      </c>
      <c r="J224" s="253">
        <v>44389</v>
      </c>
      <c r="K224" s="253">
        <v>42653</v>
      </c>
      <c r="L224" s="252">
        <v>93.091999999999999</v>
      </c>
      <c r="M224" s="252">
        <v>104.97499999999999</v>
      </c>
      <c r="N224" s="252">
        <v>105.79300000000001</v>
      </c>
      <c r="O224" s="109">
        <v>2</v>
      </c>
    </row>
    <row r="225" spans="2:15" x14ac:dyDescent="0.25">
      <c r="B225" s="85" t="s">
        <v>1038</v>
      </c>
      <c r="C225" s="86" t="s">
        <v>791</v>
      </c>
      <c r="D225" s="87" t="s">
        <v>346</v>
      </c>
      <c r="E225" s="87">
        <f>VLOOKUP(C225,Activities!$C$5:$D$393,2,0)</f>
        <v>312120</v>
      </c>
      <c r="F225" s="84" t="s">
        <v>128</v>
      </c>
      <c r="G225" s="88" t="s">
        <v>1052</v>
      </c>
      <c r="H225" s="170">
        <f t="shared" si="6"/>
        <v>29393.126434339141</v>
      </c>
      <c r="I225" s="107">
        <f t="shared" si="7"/>
        <v>36351.745296229346</v>
      </c>
      <c r="J225" s="253">
        <v>24220</v>
      </c>
      <c r="K225" s="253">
        <v>37500</v>
      </c>
      <c r="L225" s="252">
        <v>94.12</v>
      </c>
      <c r="M225" s="252">
        <v>114.223</v>
      </c>
      <c r="N225" s="252">
        <v>117.831</v>
      </c>
      <c r="O225" s="109">
        <v>2</v>
      </c>
    </row>
    <row r="226" spans="2:15" x14ac:dyDescent="0.25">
      <c r="B226" s="85" t="s">
        <v>1038</v>
      </c>
      <c r="C226" s="86" t="s">
        <v>792</v>
      </c>
      <c r="D226" s="87" t="s">
        <v>347</v>
      </c>
      <c r="E226" s="87">
        <f>VLOOKUP(C226,Activities!$C$5:$D$393,2,0)</f>
        <v>312130</v>
      </c>
      <c r="F226" s="84" t="s">
        <v>128</v>
      </c>
      <c r="G226" s="88" t="s">
        <v>1052</v>
      </c>
      <c r="H226" s="170">
        <f t="shared" si="6"/>
        <v>13925.899202453988</v>
      </c>
      <c r="I226" s="107">
        <f t="shared" si="7"/>
        <v>18626.724211936991</v>
      </c>
      <c r="J226" s="253">
        <v>13242</v>
      </c>
      <c r="K226" s="253">
        <v>18649</v>
      </c>
      <c r="L226" s="252">
        <v>97.8</v>
      </c>
      <c r="M226" s="252">
        <v>102.851</v>
      </c>
      <c r="N226" s="252">
        <v>102.974</v>
      </c>
      <c r="O226" s="109">
        <v>2</v>
      </c>
    </row>
    <row r="227" spans="2:15" x14ac:dyDescent="0.25">
      <c r="B227" s="85" t="s">
        <v>1038</v>
      </c>
      <c r="C227" s="86" t="s">
        <v>793</v>
      </c>
      <c r="D227" s="87" t="s">
        <v>348</v>
      </c>
      <c r="E227" s="87">
        <f>VLOOKUP(C227,Activities!$C$5:$D$393,2,0)</f>
        <v>312140</v>
      </c>
      <c r="F227" s="84" t="s">
        <v>128</v>
      </c>
      <c r="G227" s="88" t="s">
        <v>1052</v>
      </c>
      <c r="H227" s="170">
        <f t="shared" si="6"/>
        <v>11236.267542381176</v>
      </c>
      <c r="I227" s="107">
        <f t="shared" si="7"/>
        <v>15018.358311159805</v>
      </c>
      <c r="J227" s="253">
        <v>10372</v>
      </c>
      <c r="K227" s="253">
        <v>15410</v>
      </c>
      <c r="L227" s="252">
        <v>91.962999999999994</v>
      </c>
      <c r="M227" s="252">
        <v>99.626000000000005</v>
      </c>
      <c r="N227" s="252">
        <v>102.224</v>
      </c>
      <c r="O227" s="109">
        <v>2</v>
      </c>
    </row>
    <row r="228" spans="2:15" x14ac:dyDescent="0.25">
      <c r="B228" s="85" t="s">
        <v>1038</v>
      </c>
      <c r="C228" s="86" t="s">
        <v>794</v>
      </c>
      <c r="D228" s="87" t="s">
        <v>349</v>
      </c>
      <c r="E228" s="87">
        <f>VLOOKUP(C228,Activities!$C$5:$D$393,2,0)</f>
        <v>312200</v>
      </c>
      <c r="F228" s="84" t="s">
        <v>128</v>
      </c>
      <c r="G228" s="88" t="s">
        <v>1052</v>
      </c>
      <c r="H228" s="170">
        <f t="shared" si="6"/>
        <v>75440.688527446284</v>
      </c>
      <c r="I228" s="107">
        <f t="shared" si="7"/>
        <v>62222.822300639593</v>
      </c>
      <c r="J228" s="253">
        <v>50332</v>
      </c>
      <c r="K228" s="253">
        <v>65587</v>
      </c>
      <c r="L228" s="252">
        <v>80.356999999999999</v>
      </c>
      <c r="M228" s="252">
        <v>120.444</v>
      </c>
      <c r="N228" s="252">
        <v>126.956</v>
      </c>
      <c r="O228" s="109">
        <v>2</v>
      </c>
    </row>
    <row r="229" spans="2:15" x14ac:dyDescent="0.25">
      <c r="B229" s="85" t="s">
        <v>1038</v>
      </c>
      <c r="C229" s="86" t="s">
        <v>795</v>
      </c>
      <c r="D229" s="87" t="s">
        <v>350</v>
      </c>
      <c r="E229" s="87">
        <f>VLOOKUP(C229,Activities!$C$5:$D$393,2,0)</f>
        <v>313100</v>
      </c>
      <c r="F229" s="84" t="s">
        <v>128</v>
      </c>
      <c r="G229" s="88" t="s">
        <v>1052</v>
      </c>
      <c r="H229" s="170">
        <f t="shared" si="6"/>
        <v>10964.731029423752</v>
      </c>
      <c r="I229" s="107">
        <f t="shared" si="7"/>
        <v>8162.0850727744555</v>
      </c>
      <c r="J229" s="253">
        <v>9313</v>
      </c>
      <c r="K229" s="253">
        <v>8138</v>
      </c>
      <c r="L229" s="252">
        <v>98.152000000000001</v>
      </c>
      <c r="M229" s="252">
        <v>115.56</v>
      </c>
      <c r="N229" s="252">
        <v>115.21899999999999</v>
      </c>
      <c r="O229" s="109">
        <v>2</v>
      </c>
    </row>
    <row r="230" spans="2:15" x14ac:dyDescent="0.25">
      <c r="B230" s="85" t="s">
        <v>1038</v>
      </c>
      <c r="C230" s="86" t="s">
        <v>796</v>
      </c>
      <c r="D230" s="87" t="s">
        <v>351</v>
      </c>
      <c r="E230" s="87">
        <f>VLOOKUP(C230,Activities!$C$5:$D$393,2,0)</f>
        <v>313200</v>
      </c>
      <c r="F230" s="84" t="s">
        <v>128</v>
      </c>
      <c r="G230" s="88" t="s">
        <v>1052</v>
      </c>
      <c r="H230" s="170">
        <f t="shared" si="6"/>
        <v>20381.796026904427</v>
      </c>
      <c r="I230" s="107">
        <f t="shared" si="7"/>
        <v>14824.778307704251</v>
      </c>
      <c r="J230" s="253">
        <v>17231</v>
      </c>
      <c r="K230" s="253">
        <v>15154</v>
      </c>
      <c r="L230" s="252">
        <v>95.894999999999996</v>
      </c>
      <c r="M230" s="252">
        <v>113.43</v>
      </c>
      <c r="N230" s="252">
        <v>115.949</v>
      </c>
      <c r="O230" s="109">
        <v>2</v>
      </c>
    </row>
    <row r="231" spans="2:15" x14ac:dyDescent="0.25">
      <c r="B231" s="85" t="s">
        <v>1038</v>
      </c>
      <c r="C231" s="86" t="s">
        <v>797</v>
      </c>
      <c r="D231" s="87" t="s">
        <v>352</v>
      </c>
      <c r="E231" s="87">
        <f>VLOOKUP(C231,Activities!$C$5:$D$393,2,0)</f>
        <v>313300</v>
      </c>
      <c r="F231" s="84" t="s">
        <v>128</v>
      </c>
      <c r="G231" s="88" t="s">
        <v>1052</v>
      </c>
      <c r="H231" s="170">
        <f t="shared" si="6"/>
        <v>10592.283503080209</v>
      </c>
      <c r="I231" s="107">
        <f t="shared" si="7"/>
        <v>8344.9910630249469</v>
      </c>
      <c r="J231" s="253">
        <v>9198</v>
      </c>
      <c r="K231" s="253">
        <v>8342</v>
      </c>
      <c r="L231" s="252">
        <v>96.909000000000006</v>
      </c>
      <c r="M231" s="252">
        <v>111.599</v>
      </c>
      <c r="N231" s="252">
        <v>111.559</v>
      </c>
      <c r="O231" s="109">
        <v>2</v>
      </c>
    </row>
    <row r="232" spans="2:15" x14ac:dyDescent="0.25">
      <c r="B232" s="85" t="s">
        <v>1038</v>
      </c>
      <c r="C232" s="86" t="s">
        <v>798</v>
      </c>
      <c r="D232" s="87" t="s">
        <v>353</v>
      </c>
      <c r="E232" s="87">
        <f>VLOOKUP(C232,Activities!$C$5:$D$393,2,0)</f>
        <v>314110</v>
      </c>
      <c r="F232" s="84" t="s">
        <v>128</v>
      </c>
      <c r="G232" s="88" t="s">
        <v>1052</v>
      </c>
      <c r="H232" s="170">
        <f t="shared" si="6"/>
        <v>14935.023547478882</v>
      </c>
      <c r="I232" s="107">
        <f t="shared" si="7"/>
        <v>9091.5625237449131</v>
      </c>
      <c r="J232" s="253">
        <v>12968</v>
      </c>
      <c r="K232" s="253">
        <v>9307</v>
      </c>
      <c r="L232" s="252">
        <v>93.768000000000001</v>
      </c>
      <c r="M232" s="252">
        <v>107.991</v>
      </c>
      <c r="N232" s="252">
        <v>110.55</v>
      </c>
      <c r="O232" s="109">
        <v>2</v>
      </c>
    </row>
    <row r="233" spans="2:15" x14ac:dyDescent="0.25">
      <c r="B233" s="85" t="s">
        <v>1038</v>
      </c>
      <c r="C233" s="86" t="s">
        <v>799</v>
      </c>
      <c r="D233" s="87" t="s">
        <v>354</v>
      </c>
      <c r="E233" s="87">
        <f>VLOOKUP(C233,Activities!$C$5:$D$393,2,0)</f>
        <v>314120</v>
      </c>
      <c r="F233" s="84" t="s">
        <v>128</v>
      </c>
      <c r="G233" s="88" t="s">
        <v>1052</v>
      </c>
      <c r="H233" s="170">
        <f t="shared" si="6"/>
        <v>5884.4038768006494</v>
      </c>
      <c r="I233" s="107">
        <f t="shared" si="7"/>
        <v>3738.0364679748241</v>
      </c>
      <c r="J233" s="253">
        <v>4789</v>
      </c>
      <c r="K233" s="253">
        <v>3937</v>
      </c>
      <c r="L233" s="252">
        <v>96.007000000000005</v>
      </c>
      <c r="M233" s="252">
        <v>117.967</v>
      </c>
      <c r="N233" s="252">
        <v>124.246</v>
      </c>
      <c r="O233" s="109">
        <v>2</v>
      </c>
    </row>
    <row r="234" spans="2:15" x14ac:dyDescent="0.25">
      <c r="B234" s="85" t="s">
        <v>1038</v>
      </c>
      <c r="C234" s="86" t="s">
        <v>800</v>
      </c>
      <c r="D234" s="87" t="s">
        <v>355</v>
      </c>
      <c r="E234" s="87">
        <f>VLOOKUP(C234,Activities!$C$5:$D$393,2,0)</f>
        <v>314900</v>
      </c>
      <c r="F234" s="84" t="s">
        <v>128</v>
      </c>
      <c r="G234" s="88" t="s">
        <v>1052</v>
      </c>
      <c r="H234" s="170">
        <f t="shared" si="6"/>
        <v>10840.914212975522</v>
      </c>
      <c r="I234" s="107">
        <f t="shared" si="7"/>
        <v>10438.235973809216</v>
      </c>
      <c r="J234" s="253">
        <v>9570</v>
      </c>
      <c r="K234" s="253">
        <v>10484</v>
      </c>
      <c r="L234" s="252">
        <v>95.841999999999999</v>
      </c>
      <c r="M234" s="252">
        <v>108.57</v>
      </c>
      <c r="N234" s="252">
        <v>109.04600000000001</v>
      </c>
      <c r="O234" s="109">
        <v>2</v>
      </c>
    </row>
    <row r="235" spans="2:15" x14ac:dyDescent="0.25">
      <c r="B235" s="85" t="s">
        <v>1038</v>
      </c>
      <c r="C235" s="86" t="s">
        <v>801</v>
      </c>
      <c r="D235" s="87" t="s">
        <v>356</v>
      </c>
      <c r="E235" s="87">
        <f>VLOOKUP(C235,Activities!$C$5:$D$393,2,0)</f>
        <v>315000</v>
      </c>
      <c r="F235" s="84" t="s">
        <v>128</v>
      </c>
      <c r="G235" s="88" t="s">
        <v>1052</v>
      </c>
      <c r="H235" s="170">
        <f t="shared" si="6"/>
        <v>22570.049564689209</v>
      </c>
      <c r="I235" s="107">
        <f t="shared" si="7"/>
        <v>24246.952750565186</v>
      </c>
      <c r="J235" s="253">
        <v>21118</v>
      </c>
      <c r="K235" s="253">
        <v>24382</v>
      </c>
      <c r="L235" s="252">
        <v>98.78</v>
      </c>
      <c r="M235" s="252">
        <v>105.572</v>
      </c>
      <c r="N235" s="252">
        <v>106.16</v>
      </c>
      <c r="O235" s="109">
        <v>2</v>
      </c>
    </row>
    <row r="236" spans="2:15" x14ac:dyDescent="0.25">
      <c r="B236" s="85" t="s">
        <v>1038</v>
      </c>
      <c r="C236" s="86" t="s">
        <v>802</v>
      </c>
      <c r="D236" s="87" t="s">
        <v>357</v>
      </c>
      <c r="E236" s="87">
        <f>VLOOKUP(C236,Activities!$C$5:$D$393,2,0)</f>
        <v>316000</v>
      </c>
      <c r="F236" s="84" t="s">
        <v>128</v>
      </c>
      <c r="G236" s="88" t="s">
        <v>1052</v>
      </c>
      <c r="H236" s="170">
        <f t="shared" si="6"/>
        <v>6280.6213273737521</v>
      </c>
      <c r="I236" s="107">
        <f t="shared" si="7"/>
        <v>7273.2044115318995</v>
      </c>
      <c r="J236" s="253">
        <v>5574</v>
      </c>
      <c r="K236" s="253">
        <v>7524</v>
      </c>
      <c r="L236" s="252">
        <v>97.546000000000006</v>
      </c>
      <c r="M236" s="252">
        <v>109.91200000000001</v>
      </c>
      <c r="N236" s="252">
        <v>113.702</v>
      </c>
      <c r="O236" s="109">
        <v>2</v>
      </c>
    </row>
    <row r="237" spans="2:15" x14ac:dyDescent="0.25">
      <c r="B237" s="85" t="s">
        <v>1038</v>
      </c>
      <c r="C237" s="86" t="s">
        <v>803</v>
      </c>
      <c r="D237" s="87" t="s">
        <v>358</v>
      </c>
      <c r="E237" s="87">
        <f>VLOOKUP(C237,Activities!$C$5:$D$393,2,0)</f>
        <v>322110</v>
      </c>
      <c r="F237" s="84" t="s">
        <v>128</v>
      </c>
      <c r="G237" s="88" t="s">
        <v>1052</v>
      </c>
      <c r="H237" s="170">
        <f t="shared" si="6"/>
        <v>6024.6480246590245</v>
      </c>
      <c r="I237" s="107">
        <f t="shared" si="7"/>
        <v>5285.659390808486</v>
      </c>
      <c r="J237" s="253">
        <v>5077</v>
      </c>
      <c r="K237" s="253">
        <v>5437</v>
      </c>
      <c r="L237" s="252">
        <v>99.274000000000001</v>
      </c>
      <c r="M237" s="252">
        <v>117.804</v>
      </c>
      <c r="N237" s="252">
        <v>121.17700000000001</v>
      </c>
      <c r="O237" s="109">
        <v>2</v>
      </c>
    </row>
    <row r="238" spans="2:15" x14ac:dyDescent="0.25">
      <c r="B238" s="85" t="s">
        <v>1038</v>
      </c>
      <c r="C238" s="86" t="s">
        <v>804</v>
      </c>
      <c r="D238" s="87" t="s">
        <v>359</v>
      </c>
      <c r="E238" s="87">
        <f>VLOOKUP(C238,Activities!$C$5:$D$393,2,0)</f>
        <v>322120</v>
      </c>
      <c r="F238" s="84" t="s">
        <v>128</v>
      </c>
      <c r="G238" s="88" t="s">
        <v>1052</v>
      </c>
      <c r="H238" s="170">
        <f t="shared" si="6"/>
        <v>56271.337198370413</v>
      </c>
      <c r="I238" s="107">
        <f t="shared" si="7"/>
        <v>46949.565573849548</v>
      </c>
      <c r="J238" s="253">
        <v>50141</v>
      </c>
      <c r="K238" s="253">
        <v>46870</v>
      </c>
      <c r="L238" s="252">
        <v>92.539000000000001</v>
      </c>
      <c r="M238" s="252">
        <v>103.85299999999999</v>
      </c>
      <c r="N238" s="252">
        <v>103.67700000000001</v>
      </c>
      <c r="O238" s="109">
        <v>2</v>
      </c>
    </row>
    <row r="239" spans="2:15" x14ac:dyDescent="0.25">
      <c r="B239" s="85" t="s">
        <v>1038</v>
      </c>
      <c r="C239" s="86" t="s">
        <v>805</v>
      </c>
      <c r="D239" s="87" t="s">
        <v>360</v>
      </c>
      <c r="E239" s="87">
        <f>VLOOKUP(C239,Activities!$C$5:$D$393,2,0)</f>
        <v>322130</v>
      </c>
      <c r="F239" s="84" t="s">
        <v>128</v>
      </c>
      <c r="G239" s="88" t="s">
        <v>1052</v>
      </c>
      <c r="H239" s="170">
        <f t="shared" si="6"/>
        <v>30789.564527353363</v>
      </c>
      <c r="I239" s="107">
        <f t="shared" si="7"/>
        <v>29805.974050584933</v>
      </c>
      <c r="J239" s="253">
        <v>25368</v>
      </c>
      <c r="K239" s="253">
        <v>30285</v>
      </c>
      <c r="L239" s="252">
        <v>96.277000000000001</v>
      </c>
      <c r="M239" s="252">
        <v>116.85299999999999</v>
      </c>
      <c r="N239" s="252">
        <v>118.73099999999999</v>
      </c>
      <c r="O239" s="109">
        <v>2</v>
      </c>
    </row>
    <row r="240" spans="2:15" x14ac:dyDescent="0.25">
      <c r="B240" s="85" t="s">
        <v>1038</v>
      </c>
      <c r="C240" s="86" t="s">
        <v>806</v>
      </c>
      <c r="D240" s="87" t="s">
        <v>361</v>
      </c>
      <c r="E240" s="87">
        <f>VLOOKUP(C240,Activities!$C$5:$D$393,2,0)</f>
        <v>322210</v>
      </c>
      <c r="F240" s="84" t="s">
        <v>128</v>
      </c>
      <c r="G240" s="88" t="s">
        <v>1052</v>
      </c>
      <c r="H240" s="170">
        <f t="shared" si="6"/>
        <v>61933.491688904614</v>
      </c>
      <c r="I240" s="107">
        <f t="shared" si="7"/>
        <v>57148.143994924118</v>
      </c>
      <c r="J240" s="253">
        <v>49386</v>
      </c>
      <c r="K240" s="253">
        <v>58499</v>
      </c>
      <c r="L240" s="252">
        <v>93.308999999999997</v>
      </c>
      <c r="M240" s="252">
        <v>117.01600000000001</v>
      </c>
      <c r="N240" s="252">
        <v>119.782</v>
      </c>
      <c r="O240" s="109">
        <v>2</v>
      </c>
    </row>
    <row r="241" spans="2:15" x14ac:dyDescent="0.25">
      <c r="B241" s="85" t="s">
        <v>1038</v>
      </c>
      <c r="C241" s="86" t="s">
        <v>807</v>
      </c>
      <c r="D241" s="87" t="s">
        <v>362</v>
      </c>
      <c r="E241" s="87">
        <f>VLOOKUP(C241,Activities!$C$5:$D$393,2,0)</f>
        <v>322220</v>
      </c>
      <c r="F241" s="84" t="s">
        <v>128</v>
      </c>
      <c r="G241" s="88" t="s">
        <v>1052</v>
      </c>
      <c r="H241" s="170">
        <f t="shared" si="6"/>
        <v>24302.587324317155</v>
      </c>
      <c r="I241" s="107">
        <f t="shared" si="7"/>
        <v>21620.974781082612</v>
      </c>
      <c r="J241" s="253">
        <v>21260</v>
      </c>
      <c r="K241" s="253">
        <v>21949</v>
      </c>
      <c r="L241" s="252">
        <v>94.275000000000006</v>
      </c>
      <c r="M241" s="252">
        <v>107.767</v>
      </c>
      <c r="N241" s="252">
        <v>109.402</v>
      </c>
      <c r="O241" s="109">
        <v>2</v>
      </c>
    </row>
    <row r="242" spans="2:15" x14ac:dyDescent="0.25">
      <c r="B242" s="85" t="s">
        <v>1038</v>
      </c>
      <c r="C242" s="86" t="s">
        <v>808</v>
      </c>
      <c r="D242" s="87" t="s">
        <v>363</v>
      </c>
      <c r="E242" s="87">
        <f>VLOOKUP(C242,Activities!$C$5:$D$393,2,0)</f>
        <v>322230</v>
      </c>
      <c r="F242" s="84" t="s">
        <v>128</v>
      </c>
      <c r="G242" s="88" t="s">
        <v>1052</v>
      </c>
      <c r="H242" s="170">
        <f t="shared" si="6"/>
        <v>9003.2079195108527</v>
      </c>
      <c r="I242" s="107">
        <f t="shared" si="7"/>
        <v>6019.9488711819386</v>
      </c>
      <c r="J242" s="253">
        <v>7820</v>
      </c>
      <c r="K242" s="253">
        <v>6114</v>
      </c>
      <c r="L242" s="252">
        <v>92.733000000000004</v>
      </c>
      <c r="M242" s="252">
        <v>106.764</v>
      </c>
      <c r="N242" s="252">
        <v>108.432</v>
      </c>
      <c r="O242" s="109">
        <v>2</v>
      </c>
    </row>
    <row r="243" spans="2:15" x14ac:dyDescent="0.25">
      <c r="B243" s="85" t="s">
        <v>1038</v>
      </c>
      <c r="C243" s="86" t="s">
        <v>809</v>
      </c>
      <c r="D243" s="87" t="s">
        <v>364</v>
      </c>
      <c r="E243" s="87">
        <f>VLOOKUP(C243,Activities!$C$5:$D$393,2,0)</f>
        <v>322291</v>
      </c>
      <c r="F243" s="84" t="s">
        <v>128</v>
      </c>
      <c r="G243" s="88" t="s">
        <v>1052</v>
      </c>
      <c r="H243" s="170">
        <f t="shared" si="6"/>
        <v>11705.572223270892</v>
      </c>
      <c r="I243" s="107">
        <f t="shared" si="7"/>
        <v>11879.403302513811</v>
      </c>
      <c r="J243" s="253">
        <v>10269</v>
      </c>
      <c r="K243" s="253">
        <v>11752</v>
      </c>
      <c r="L243" s="252">
        <v>90.061000000000007</v>
      </c>
      <c r="M243" s="252">
        <v>102.66</v>
      </c>
      <c r="N243" s="252">
        <v>101.559</v>
      </c>
      <c r="O243" s="109">
        <v>2</v>
      </c>
    </row>
    <row r="244" spans="2:15" x14ac:dyDescent="0.25">
      <c r="B244" s="85" t="s">
        <v>1038</v>
      </c>
      <c r="C244" s="86" t="s">
        <v>810</v>
      </c>
      <c r="D244" s="87" t="s">
        <v>365</v>
      </c>
      <c r="E244" s="87">
        <f>VLOOKUP(C244,Activities!$C$5:$D$393,2,0)</f>
        <v>322299</v>
      </c>
      <c r="F244" s="84" t="s">
        <v>128</v>
      </c>
      <c r="G244" s="88" t="s">
        <v>1052</v>
      </c>
      <c r="H244" s="170">
        <f t="shared" si="6"/>
        <v>5365.1591969047377</v>
      </c>
      <c r="I244" s="107">
        <f t="shared" si="7"/>
        <v>4926.0150486143993</v>
      </c>
      <c r="J244" s="253">
        <v>4742</v>
      </c>
      <c r="K244" s="253">
        <v>5001</v>
      </c>
      <c r="L244" s="252">
        <v>95.63</v>
      </c>
      <c r="M244" s="252">
        <v>108.197</v>
      </c>
      <c r="N244" s="252">
        <v>109.84399999999999</v>
      </c>
      <c r="O244" s="109">
        <v>2</v>
      </c>
    </row>
    <row r="245" spans="2:15" x14ac:dyDescent="0.25">
      <c r="B245" s="85" t="s">
        <v>1038</v>
      </c>
      <c r="C245" s="86" t="s">
        <v>811</v>
      </c>
      <c r="D245" s="87" t="s">
        <v>366</v>
      </c>
      <c r="E245" s="87">
        <f>VLOOKUP(C245,Activities!$C$5:$D$393,2,0)</f>
        <v>323110</v>
      </c>
      <c r="F245" s="84" t="s">
        <v>128</v>
      </c>
      <c r="G245" s="88" t="s">
        <v>1052</v>
      </c>
      <c r="H245" s="170">
        <f t="shared" si="6"/>
        <v>101984.31695971625</v>
      </c>
      <c r="I245" s="107">
        <f t="shared" si="7"/>
        <v>79850.104535167222</v>
      </c>
      <c r="J245" s="253">
        <v>98309</v>
      </c>
      <c r="K245" s="253">
        <v>80308</v>
      </c>
      <c r="L245" s="252">
        <v>98.674999999999997</v>
      </c>
      <c r="M245" s="252">
        <v>102.364</v>
      </c>
      <c r="N245" s="252">
        <v>102.95099999999999</v>
      </c>
      <c r="O245" s="109">
        <v>2</v>
      </c>
    </row>
    <row r="246" spans="2:15" x14ac:dyDescent="0.25">
      <c r="B246" s="85" t="s">
        <v>1038</v>
      </c>
      <c r="C246" s="86" t="s">
        <v>812</v>
      </c>
      <c r="D246" s="87" t="s">
        <v>367</v>
      </c>
      <c r="E246" s="87">
        <f>VLOOKUP(C246,Activities!$C$5:$D$393,2,0)</f>
        <v>323120</v>
      </c>
      <c r="F246" s="84" t="s">
        <v>128</v>
      </c>
      <c r="G246" s="88" t="s">
        <v>1052</v>
      </c>
      <c r="H246" s="170">
        <f t="shared" si="6"/>
        <v>5550.3490588803097</v>
      </c>
      <c r="I246" s="107">
        <f t="shared" si="7"/>
        <v>3757.4590115236874</v>
      </c>
      <c r="J246" s="253">
        <v>5574</v>
      </c>
      <c r="K246" s="253">
        <v>3704</v>
      </c>
      <c r="L246" s="252">
        <v>99.456000000000003</v>
      </c>
      <c r="M246" s="252">
        <v>99.034000000000006</v>
      </c>
      <c r="N246" s="252">
        <v>97.625</v>
      </c>
      <c r="O246" s="109">
        <v>2</v>
      </c>
    </row>
    <row r="247" spans="2:15" x14ac:dyDescent="0.25">
      <c r="B247" s="85" t="s">
        <v>1038</v>
      </c>
      <c r="C247" s="86" t="s">
        <v>813</v>
      </c>
      <c r="D247" s="87" t="s">
        <v>368</v>
      </c>
      <c r="E247" s="87">
        <f>VLOOKUP(C247,Activities!$C$5:$D$393,2,0)</f>
        <v>324110</v>
      </c>
      <c r="F247" s="84" t="s">
        <v>128</v>
      </c>
      <c r="G247" s="88" t="s">
        <v>1052</v>
      </c>
      <c r="H247" s="170">
        <f t="shared" si="6"/>
        <v>775573.67396593688</v>
      </c>
      <c r="I247" s="107">
        <f t="shared" si="7"/>
        <v>756228.66647776298</v>
      </c>
      <c r="J247" s="253">
        <v>567190</v>
      </c>
      <c r="K247" s="253">
        <v>714704</v>
      </c>
      <c r="L247" s="252">
        <v>122.889</v>
      </c>
      <c r="M247" s="252">
        <v>168.03800000000001</v>
      </c>
      <c r="N247" s="252">
        <v>158.81100000000001</v>
      </c>
      <c r="O247" s="109">
        <v>2</v>
      </c>
    </row>
    <row r="248" spans="2:15" x14ac:dyDescent="0.25">
      <c r="B248" s="85" t="s">
        <v>1038</v>
      </c>
      <c r="C248" s="86" t="s">
        <v>814</v>
      </c>
      <c r="D248" s="87" t="s">
        <v>369</v>
      </c>
      <c r="E248" s="87">
        <f>VLOOKUP(C248,Activities!$C$5:$D$393,2,0)</f>
        <v>324121</v>
      </c>
      <c r="F248" s="84" t="s">
        <v>128</v>
      </c>
      <c r="G248" s="88" t="s">
        <v>1052</v>
      </c>
      <c r="H248" s="170">
        <f t="shared" si="6"/>
        <v>17450.777023728151</v>
      </c>
      <c r="I248" s="107">
        <f t="shared" si="7"/>
        <v>13101.47861217525</v>
      </c>
      <c r="J248" s="253">
        <v>12170</v>
      </c>
      <c r="K248" s="253">
        <v>13333</v>
      </c>
      <c r="L248" s="252">
        <v>81.927999999999997</v>
      </c>
      <c r="M248" s="252">
        <v>117.47799999999999</v>
      </c>
      <c r="N248" s="252">
        <v>119.554</v>
      </c>
      <c r="O248" s="109">
        <v>2</v>
      </c>
    </row>
    <row r="249" spans="2:15" x14ac:dyDescent="0.25">
      <c r="B249" s="85" t="s">
        <v>1038</v>
      </c>
      <c r="C249" s="86" t="s">
        <v>815</v>
      </c>
      <c r="D249" s="87" t="s">
        <v>370</v>
      </c>
      <c r="E249" s="87">
        <f>VLOOKUP(C249,Activities!$C$5:$D$393,2,0)</f>
        <v>324122</v>
      </c>
      <c r="F249" s="84" t="s">
        <v>128</v>
      </c>
      <c r="G249" s="88" t="s">
        <v>1052</v>
      </c>
      <c r="H249" s="170">
        <f t="shared" si="6"/>
        <v>13238.391537327161</v>
      </c>
      <c r="I249" s="107">
        <f t="shared" si="7"/>
        <v>10040.124094100858</v>
      </c>
      <c r="J249" s="253">
        <v>8358</v>
      </c>
      <c r="K249" s="253">
        <v>9859</v>
      </c>
      <c r="L249" s="252">
        <v>68.489000000000004</v>
      </c>
      <c r="M249" s="252">
        <v>108.48099999999999</v>
      </c>
      <c r="N249" s="252">
        <v>106.524</v>
      </c>
      <c r="O249" s="109">
        <v>2</v>
      </c>
    </row>
    <row r="250" spans="2:15" x14ac:dyDescent="0.25">
      <c r="B250" s="85" t="s">
        <v>1038</v>
      </c>
      <c r="C250" s="86" t="s">
        <v>816</v>
      </c>
      <c r="D250" s="87" t="s">
        <v>371</v>
      </c>
      <c r="E250" s="87">
        <f>VLOOKUP(C250,Activities!$C$5:$D$393,2,0)</f>
        <v>324190</v>
      </c>
      <c r="F250" s="84" t="s">
        <v>128</v>
      </c>
      <c r="G250" s="88" t="s">
        <v>1052</v>
      </c>
      <c r="H250" s="170">
        <f t="shared" si="6"/>
        <v>22485.313982689546</v>
      </c>
      <c r="I250" s="107">
        <f t="shared" si="7"/>
        <v>22594.315352634592</v>
      </c>
      <c r="J250" s="253">
        <v>14317</v>
      </c>
      <c r="K250" s="253">
        <v>22311</v>
      </c>
      <c r="L250" s="252">
        <v>85.613</v>
      </c>
      <c r="M250" s="252">
        <v>134.458</v>
      </c>
      <c r="N250" s="252">
        <v>132.77199999999999</v>
      </c>
      <c r="O250" s="109">
        <v>2</v>
      </c>
    </row>
    <row r="251" spans="2:15" x14ac:dyDescent="0.25">
      <c r="B251" s="85" t="s">
        <v>1038</v>
      </c>
      <c r="C251" s="86" t="s">
        <v>817</v>
      </c>
      <c r="D251" s="87" t="s">
        <v>372</v>
      </c>
      <c r="E251" s="87">
        <f>VLOOKUP(C251,Activities!$C$5:$D$393,2,0)</f>
        <v>325110</v>
      </c>
      <c r="F251" s="84" t="s">
        <v>128</v>
      </c>
      <c r="G251" s="88" t="s">
        <v>1052</v>
      </c>
      <c r="H251" s="170">
        <f t="shared" si="6"/>
        <v>92537.351910930141</v>
      </c>
      <c r="I251" s="107">
        <f t="shared" si="7"/>
        <v>71159.028637086798</v>
      </c>
      <c r="J251" s="253">
        <v>76391</v>
      </c>
      <c r="K251" s="253">
        <v>71919</v>
      </c>
      <c r="L251" s="252">
        <v>124.756</v>
      </c>
      <c r="M251" s="252">
        <v>151.125</v>
      </c>
      <c r="N251" s="252">
        <v>152.739</v>
      </c>
      <c r="O251" s="109">
        <v>2</v>
      </c>
    </row>
    <row r="252" spans="2:15" x14ac:dyDescent="0.25">
      <c r="B252" s="85" t="s">
        <v>1038</v>
      </c>
      <c r="C252" s="86" t="s">
        <v>818</v>
      </c>
      <c r="D252" s="87" t="s">
        <v>373</v>
      </c>
      <c r="E252" s="87">
        <f>VLOOKUP(C252,Activities!$C$5:$D$393,2,0)</f>
        <v>325120</v>
      </c>
      <c r="F252" s="84" t="s">
        <v>128</v>
      </c>
      <c r="G252" s="88" t="s">
        <v>1052</v>
      </c>
      <c r="H252" s="170">
        <f t="shared" si="6"/>
        <v>11219.737674964925</v>
      </c>
      <c r="I252" s="107">
        <f t="shared" si="7"/>
        <v>7001.427592425609</v>
      </c>
      <c r="J252" s="253">
        <v>9270</v>
      </c>
      <c r="K252" s="253">
        <v>7326</v>
      </c>
      <c r="L252" s="252">
        <v>91.947000000000003</v>
      </c>
      <c r="M252" s="252">
        <v>111.286</v>
      </c>
      <c r="N252" s="252">
        <v>116.44499999999999</v>
      </c>
      <c r="O252" s="109">
        <v>2</v>
      </c>
    </row>
    <row r="253" spans="2:15" x14ac:dyDescent="0.25">
      <c r="B253" s="85" t="s">
        <v>1038</v>
      </c>
      <c r="C253" s="86" t="s">
        <v>819</v>
      </c>
      <c r="D253" s="87" t="s">
        <v>374</v>
      </c>
      <c r="E253" s="87">
        <f>VLOOKUP(C253,Activities!$C$5:$D$393,2,0)</f>
        <v>325130</v>
      </c>
      <c r="F253" s="84" t="s">
        <v>128</v>
      </c>
      <c r="G253" s="88" t="s">
        <v>1052</v>
      </c>
      <c r="H253" s="170">
        <f t="shared" si="6"/>
        <v>10111.56499766597</v>
      </c>
      <c r="I253" s="107">
        <f t="shared" si="7"/>
        <v>8780.5181887406343</v>
      </c>
      <c r="J253" s="253">
        <v>8106</v>
      </c>
      <c r="K253" s="253">
        <v>8255</v>
      </c>
      <c r="L253" s="252">
        <v>98.542000000000002</v>
      </c>
      <c r="M253" s="252">
        <v>122.923</v>
      </c>
      <c r="N253" s="252">
        <v>115.566</v>
      </c>
      <c r="O253" s="109">
        <v>2</v>
      </c>
    </row>
    <row r="254" spans="2:15" x14ac:dyDescent="0.25">
      <c r="B254" s="85" t="s">
        <v>1038</v>
      </c>
      <c r="C254" s="86" t="s">
        <v>820</v>
      </c>
      <c r="D254" s="87" t="s">
        <v>375</v>
      </c>
      <c r="E254" s="87">
        <f>VLOOKUP(C254,Activities!$C$5:$D$393,2,0)</f>
        <v>325180</v>
      </c>
      <c r="F254" s="84" t="s">
        <v>128</v>
      </c>
      <c r="G254" s="88" t="s">
        <v>1052</v>
      </c>
      <c r="H254" s="170">
        <f t="shared" si="6"/>
        <v>46595.422658044758</v>
      </c>
      <c r="I254" s="107">
        <f t="shared" si="7"/>
        <v>36102.344218701117</v>
      </c>
      <c r="J254" s="253">
        <v>30039</v>
      </c>
      <c r="K254" s="253">
        <v>35869</v>
      </c>
      <c r="L254" s="252">
        <v>70.518000000000001</v>
      </c>
      <c r="M254" s="252">
        <v>109.38500000000001</v>
      </c>
      <c r="N254" s="252">
        <v>108.678</v>
      </c>
      <c r="O254" s="109">
        <v>2</v>
      </c>
    </row>
    <row r="255" spans="2:15" x14ac:dyDescent="0.25">
      <c r="B255" s="85" t="s">
        <v>1038</v>
      </c>
      <c r="C255" s="86" t="s">
        <v>821</v>
      </c>
      <c r="D255" s="87" t="s">
        <v>376</v>
      </c>
      <c r="E255" s="87">
        <f>VLOOKUP(C255,Activities!$C$5:$D$393,2,0)</f>
        <v>325190</v>
      </c>
      <c r="F255" s="84" t="s">
        <v>128</v>
      </c>
      <c r="G255" s="88" t="s">
        <v>1052</v>
      </c>
      <c r="H255" s="170">
        <f t="shared" si="6"/>
        <v>136442.25050365509</v>
      </c>
      <c r="I255" s="107">
        <f t="shared" si="7"/>
        <v>143439.33154373855</v>
      </c>
      <c r="J255" s="253">
        <v>98611</v>
      </c>
      <c r="K255" s="253">
        <v>140044</v>
      </c>
      <c r="L255" s="252">
        <v>86.864999999999995</v>
      </c>
      <c r="M255" s="252">
        <v>120.19</v>
      </c>
      <c r="N255" s="252">
        <v>117.345</v>
      </c>
      <c r="O255" s="109">
        <v>2</v>
      </c>
    </row>
    <row r="256" spans="2:15" x14ac:dyDescent="0.25">
      <c r="B256" s="85" t="s">
        <v>1038</v>
      </c>
      <c r="C256" s="86" t="s">
        <v>822</v>
      </c>
      <c r="D256" s="87" t="s">
        <v>377</v>
      </c>
      <c r="E256" s="87">
        <f>VLOOKUP(C256,Activities!$C$5:$D$393,2,0)</f>
        <v>325211</v>
      </c>
      <c r="F256" s="84" t="s">
        <v>128</v>
      </c>
      <c r="G256" s="88" t="s">
        <v>1052</v>
      </c>
      <c r="H256" s="170">
        <f t="shared" si="6"/>
        <v>105521.60899154465</v>
      </c>
      <c r="I256" s="107">
        <f t="shared" si="7"/>
        <v>92517.545979753006</v>
      </c>
      <c r="J256" s="253">
        <v>84537</v>
      </c>
      <c r="K256" s="253">
        <v>96130</v>
      </c>
      <c r="L256" s="252">
        <v>101.82899999999999</v>
      </c>
      <c r="M256" s="252">
        <v>127.10599999999999</v>
      </c>
      <c r="N256" s="252">
        <v>132.06899999999999</v>
      </c>
      <c r="O256" s="109">
        <v>2</v>
      </c>
    </row>
    <row r="257" spans="2:15" x14ac:dyDescent="0.25">
      <c r="B257" s="85" t="s">
        <v>1038</v>
      </c>
      <c r="C257" s="86" t="s">
        <v>823</v>
      </c>
      <c r="D257" s="87" t="s">
        <v>378</v>
      </c>
      <c r="E257" s="87" t="str">
        <f>VLOOKUP(C257,Activities!$C$5:$D$393,2,0)</f>
        <v>3252A0</v>
      </c>
      <c r="F257" s="84" t="s">
        <v>128</v>
      </c>
      <c r="G257" s="88" t="s">
        <v>1052</v>
      </c>
      <c r="H257" s="170">
        <f t="shared" si="6"/>
        <v>20458.233364671472</v>
      </c>
      <c r="I257" s="107">
        <f t="shared" si="7"/>
        <v>16354.51237947377</v>
      </c>
      <c r="J257" s="253">
        <v>15896</v>
      </c>
      <c r="K257" s="253">
        <v>16245</v>
      </c>
      <c r="L257" s="252">
        <v>95.73</v>
      </c>
      <c r="M257" s="252">
        <v>123.205</v>
      </c>
      <c r="N257" s="252">
        <v>122.38</v>
      </c>
      <c r="O257" s="109">
        <v>2</v>
      </c>
    </row>
    <row r="258" spans="2:15" x14ac:dyDescent="0.25">
      <c r="B258" s="85" t="s">
        <v>1038</v>
      </c>
      <c r="C258" s="86" t="s">
        <v>825</v>
      </c>
      <c r="D258" s="87" t="s">
        <v>379</v>
      </c>
      <c r="E258" s="87">
        <f>VLOOKUP(C258,Activities!$C$5:$D$393,2,0)</f>
        <v>325310</v>
      </c>
      <c r="F258" s="84" t="s">
        <v>128</v>
      </c>
      <c r="G258" s="88" t="s">
        <v>1052</v>
      </c>
      <c r="H258" s="170">
        <f t="shared" si="6"/>
        <v>23793.099147925157</v>
      </c>
      <c r="I258" s="107">
        <f t="shared" si="7"/>
        <v>27654.929974108443</v>
      </c>
      <c r="J258" s="253">
        <v>17585</v>
      </c>
      <c r="K258" s="253">
        <v>26288</v>
      </c>
      <c r="L258" s="252">
        <v>104.803</v>
      </c>
      <c r="M258" s="252">
        <v>141.80199999999999</v>
      </c>
      <c r="N258" s="252">
        <v>134.79300000000001</v>
      </c>
      <c r="O258" s="109">
        <v>2</v>
      </c>
    </row>
    <row r="259" spans="2:15" x14ac:dyDescent="0.25">
      <c r="B259" s="85" t="s">
        <v>1038</v>
      </c>
      <c r="C259" s="86" t="s">
        <v>826</v>
      </c>
      <c r="D259" s="87" t="s">
        <v>380</v>
      </c>
      <c r="E259" s="87">
        <f>VLOOKUP(C259,Activities!$C$5:$D$393,2,0)</f>
        <v>325320</v>
      </c>
      <c r="F259" s="84" t="s">
        <v>128</v>
      </c>
      <c r="G259" s="88" t="s">
        <v>1052</v>
      </c>
      <c r="H259" s="170">
        <f t="shared" si="6"/>
        <v>13190.392923080541</v>
      </c>
      <c r="I259" s="107">
        <f t="shared" si="7"/>
        <v>15336.924916216811</v>
      </c>
      <c r="J259" s="253">
        <v>11337</v>
      </c>
      <c r="K259" s="253">
        <v>15449</v>
      </c>
      <c r="L259" s="252">
        <v>85.037000000000006</v>
      </c>
      <c r="M259" s="252">
        <v>98.938999999999993</v>
      </c>
      <c r="N259" s="252">
        <v>99.662000000000006</v>
      </c>
      <c r="O259" s="109">
        <v>2</v>
      </c>
    </row>
    <row r="260" spans="2:15" x14ac:dyDescent="0.25">
      <c r="B260" s="85" t="s">
        <v>1038</v>
      </c>
      <c r="C260" s="86" t="s">
        <v>827</v>
      </c>
      <c r="D260" s="87" t="s">
        <v>381</v>
      </c>
      <c r="E260" s="87">
        <f>VLOOKUP(C260,Activities!$C$5:$D$393,2,0)</f>
        <v>325411</v>
      </c>
      <c r="F260" s="84" t="s">
        <v>128</v>
      </c>
      <c r="G260" s="88" t="s">
        <v>1052</v>
      </c>
      <c r="H260" s="170">
        <f t="shared" si="6"/>
        <v>17280.276600040379</v>
      </c>
      <c r="I260" s="107">
        <f t="shared" si="7"/>
        <v>15017.880330929458</v>
      </c>
      <c r="J260" s="253">
        <v>13685</v>
      </c>
      <c r="K260" s="253">
        <v>15434</v>
      </c>
      <c r="L260" s="252">
        <v>84.200999999999993</v>
      </c>
      <c r="M260" s="252">
        <v>106.322</v>
      </c>
      <c r="N260" s="252">
        <v>109.268</v>
      </c>
      <c r="O260" s="109">
        <v>2</v>
      </c>
    </row>
    <row r="261" spans="2:15" x14ac:dyDescent="0.25">
      <c r="B261" s="85" t="s">
        <v>1038</v>
      </c>
      <c r="C261" s="86" t="s">
        <v>828</v>
      </c>
      <c r="D261" s="87" t="s">
        <v>382</v>
      </c>
      <c r="E261" s="87">
        <f>VLOOKUP(C261,Activities!$C$5:$D$393,2,0)</f>
        <v>325412</v>
      </c>
      <c r="F261" s="84" t="s">
        <v>128</v>
      </c>
      <c r="G261" s="88" t="s">
        <v>1052</v>
      </c>
      <c r="H261" s="170">
        <f t="shared" si="6"/>
        <v>221132.53463609616</v>
      </c>
      <c r="I261" s="107">
        <f t="shared" si="7"/>
        <v>167580.40889801082</v>
      </c>
      <c r="J261" s="253">
        <v>162804</v>
      </c>
      <c r="K261" s="253">
        <v>177538</v>
      </c>
      <c r="L261" s="252">
        <v>90.064999999999998</v>
      </c>
      <c r="M261" s="252">
        <v>122.333</v>
      </c>
      <c r="N261" s="252">
        <v>129.602</v>
      </c>
      <c r="O261" s="109">
        <v>2</v>
      </c>
    </row>
    <row r="262" spans="2:15" x14ac:dyDescent="0.25">
      <c r="B262" s="85" t="s">
        <v>1038</v>
      </c>
      <c r="C262" s="86" t="s">
        <v>829</v>
      </c>
      <c r="D262" s="87" t="s">
        <v>383</v>
      </c>
      <c r="E262" s="87">
        <f>VLOOKUP(C262,Activities!$C$5:$D$393,2,0)</f>
        <v>325413</v>
      </c>
      <c r="F262" s="84" t="s">
        <v>128</v>
      </c>
      <c r="G262" s="88" t="s">
        <v>1052</v>
      </c>
      <c r="H262" s="170">
        <f t="shared" si="6"/>
        <v>15584.100462938883</v>
      </c>
      <c r="I262" s="107">
        <f t="shared" si="7"/>
        <v>13915.30633492002</v>
      </c>
      <c r="J262" s="253">
        <v>12881</v>
      </c>
      <c r="K262" s="253">
        <v>14504</v>
      </c>
      <c r="L262" s="252">
        <v>96.125</v>
      </c>
      <c r="M262" s="252">
        <v>116.297</v>
      </c>
      <c r="N262" s="252">
        <v>121.217</v>
      </c>
      <c r="O262" s="109">
        <v>2</v>
      </c>
    </row>
    <row r="263" spans="2:15" x14ac:dyDescent="0.25">
      <c r="B263" s="85" t="s">
        <v>1038</v>
      </c>
      <c r="C263" s="86" t="s">
        <v>830</v>
      </c>
      <c r="D263" s="87" t="s">
        <v>384</v>
      </c>
      <c r="E263" s="87">
        <f>VLOOKUP(C263,Activities!$C$5:$D$393,2,0)</f>
        <v>325414</v>
      </c>
      <c r="F263" s="84" t="s">
        <v>128</v>
      </c>
      <c r="G263" s="88" t="s">
        <v>1052</v>
      </c>
      <c r="H263" s="170">
        <f t="shared" ref="H263:H326" si="8">J263/L263*M263</f>
        <v>26976.863413568106</v>
      </c>
      <c r="I263" s="107">
        <f t="shared" ref="I263:I326" si="9">K263*(M263/N263)</f>
        <v>26366.770184873345</v>
      </c>
      <c r="J263" s="253">
        <v>23928</v>
      </c>
      <c r="K263" s="253">
        <v>26882</v>
      </c>
      <c r="L263" s="252">
        <v>96.093000000000004</v>
      </c>
      <c r="M263" s="252">
        <v>108.337</v>
      </c>
      <c r="N263" s="252">
        <v>110.45399999999999</v>
      </c>
      <c r="O263" s="109">
        <v>2</v>
      </c>
    </row>
    <row r="264" spans="2:15" x14ac:dyDescent="0.25">
      <c r="B264" s="85" t="s">
        <v>1038</v>
      </c>
      <c r="C264" s="86" t="s">
        <v>831</v>
      </c>
      <c r="D264" s="87" t="s">
        <v>385</v>
      </c>
      <c r="E264" s="87">
        <f>VLOOKUP(C264,Activities!$C$5:$D$393,2,0)</f>
        <v>325510</v>
      </c>
      <c r="F264" s="84" t="s">
        <v>128</v>
      </c>
      <c r="G264" s="88" t="s">
        <v>1052</v>
      </c>
      <c r="H264" s="170">
        <f t="shared" si="8"/>
        <v>29966.330818783801</v>
      </c>
      <c r="I264" s="107">
        <f t="shared" si="9"/>
        <v>27354.483252638754</v>
      </c>
      <c r="J264" s="253">
        <v>23172</v>
      </c>
      <c r="K264" s="253">
        <v>27554</v>
      </c>
      <c r="L264" s="252">
        <v>88.948999999999998</v>
      </c>
      <c r="M264" s="252">
        <v>115.03</v>
      </c>
      <c r="N264" s="252">
        <v>115.869</v>
      </c>
      <c r="O264" s="109">
        <v>2</v>
      </c>
    </row>
    <row r="265" spans="2:15" x14ac:dyDescent="0.25">
      <c r="B265" s="85" t="s">
        <v>1038</v>
      </c>
      <c r="C265" s="86" t="s">
        <v>832</v>
      </c>
      <c r="D265" s="87" t="s">
        <v>386</v>
      </c>
      <c r="E265" s="87">
        <f>VLOOKUP(C265,Activities!$C$5:$D$393,2,0)</f>
        <v>325520</v>
      </c>
      <c r="F265" s="84" t="s">
        <v>128</v>
      </c>
      <c r="G265" s="88" t="s">
        <v>1052</v>
      </c>
      <c r="H265" s="170">
        <f t="shared" si="8"/>
        <v>12431.643504499049</v>
      </c>
      <c r="I265" s="107">
        <f t="shared" si="9"/>
        <v>11876.696421329632</v>
      </c>
      <c r="J265" s="253">
        <v>10403</v>
      </c>
      <c r="K265" s="253">
        <v>11927</v>
      </c>
      <c r="L265" s="252">
        <v>92.463999999999999</v>
      </c>
      <c r="M265" s="252">
        <v>110.495</v>
      </c>
      <c r="N265" s="252">
        <v>110.96299999999999</v>
      </c>
      <c r="O265" s="109">
        <v>2</v>
      </c>
    </row>
    <row r="266" spans="2:15" x14ac:dyDescent="0.25">
      <c r="B266" s="85" t="s">
        <v>1038</v>
      </c>
      <c r="C266" s="86" t="s">
        <v>833</v>
      </c>
      <c r="D266" s="87" t="s">
        <v>387</v>
      </c>
      <c r="E266" s="87">
        <f>VLOOKUP(C266,Activities!$C$5:$D$393,2,0)</f>
        <v>325610</v>
      </c>
      <c r="F266" s="84" t="s">
        <v>128</v>
      </c>
      <c r="G266" s="88" t="s">
        <v>1052</v>
      </c>
      <c r="H266" s="170">
        <f t="shared" si="8"/>
        <v>57140.496164908924</v>
      </c>
      <c r="I266" s="107">
        <f t="shared" si="9"/>
        <v>40788.09349129576</v>
      </c>
      <c r="J266" s="253">
        <v>46835</v>
      </c>
      <c r="K266" s="253">
        <v>41150</v>
      </c>
      <c r="L266" s="252">
        <v>89.697999999999993</v>
      </c>
      <c r="M266" s="252">
        <v>109.435</v>
      </c>
      <c r="N266" s="252">
        <v>110.40600000000001</v>
      </c>
      <c r="O266" s="109">
        <v>2</v>
      </c>
    </row>
    <row r="267" spans="2:15" x14ac:dyDescent="0.25">
      <c r="B267" s="85" t="s">
        <v>1038</v>
      </c>
      <c r="C267" s="86" t="s">
        <v>834</v>
      </c>
      <c r="D267" s="87" t="s">
        <v>388</v>
      </c>
      <c r="E267" s="87">
        <f>VLOOKUP(C267,Activities!$C$5:$D$393,2,0)</f>
        <v>325620</v>
      </c>
      <c r="F267" s="84" t="s">
        <v>128</v>
      </c>
      <c r="G267" s="88" t="s">
        <v>1052</v>
      </c>
      <c r="H267" s="170">
        <f t="shared" si="8"/>
        <v>41016.849328923548</v>
      </c>
      <c r="I267" s="107">
        <f t="shared" si="9"/>
        <v>38701.36153416428</v>
      </c>
      <c r="J267" s="253">
        <v>38285</v>
      </c>
      <c r="K267" s="253">
        <v>39895</v>
      </c>
      <c r="L267" s="252">
        <v>98.870999999999995</v>
      </c>
      <c r="M267" s="252">
        <v>105.926</v>
      </c>
      <c r="N267" s="252">
        <v>109.193</v>
      </c>
      <c r="O267" s="109">
        <v>2</v>
      </c>
    </row>
    <row r="268" spans="2:15" x14ac:dyDescent="0.25">
      <c r="B268" s="85" t="s">
        <v>1038</v>
      </c>
      <c r="C268" s="86" t="s">
        <v>835</v>
      </c>
      <c r="D268" s="87" t="s">
        <v>389</v>
      </c>
      <c r="E268" s="87">
        <f>VLOOKUP(C268,Activities!$C$5:$D$393,2,0)</f>
        <v>325910</v>
      </c>
      <c r="F268" s="84" t="s">
        <v>128</v>
      </c>
      <c r="G268" s="88" t="s">
        <v>1052</v>
      </c>
      <c r="H268" s="170">
        <f t="shared" si="8"/>
        <v>6071.2408784407908</v>
      </c>
      <c r="I268" s="107">
        <f t="shared" si="9"/>
        <v>4904.7925860950454</v>
      </c>
      <c r="J268" s="253">
        <v>4838</v>
      </c>
      <c r="K268" s="253">
        <v>4939</v>
      </c>
      <c r="L268" s="252">
        <v>86.608000000000004</v>
      </c>
      <c r="M268" s="252">
        <v>108.685</v>
      </c>
      <c r="N268" s="252">
        <v>109.443</v>
      </c>
      <c r="O268" s="109">
        <v>2</v>
      </c>
    </row>
    <row r="269" spans="2:15" x14ac:dyDescent="0.25">
      <c r="B269" s="85" t="s">
        <v>1038</v>
      </c>
      <c r="C269" s="86" t="s">
        <v>836</v>
      </c>
      <c r="D269" s="87" t="s">
        <v>390</v>
      </c>
      <c r="E269" s="87" t="str">
        <f>VLOOKUP(C269,Activities!$C$5:$D$393,2,0)</f>
        <v>3259A0</v>
      </c>
      <c r="F269" s="84" t="s">
        <v>128</v>
      </c>
      <c r="G269" s="88" t="s">
        <v>1052</v>
      </c>
      <c r="H269" s="170">
        <f t="shared" si="8"/>
        <v>45232.664989330871</v>
      </c>
      <c r="I269" s="107">
        <f t="shared" si="9"/>
        <v>43313.714086471409</v>
      </c>
      <c r="J269" s="253">
        <v>39084</v>
      </c>
      <c r="K269" s="253">
        <v>43301</v>
      </c>
      <c r="L269" s="252">
        <v>94.197000000000003</v>
      </c>
      <c r="M269" s="252">
        <v>109.01600000000001</v>
      </c>
      <c r="N269" s="252">
        <v>108.98399999999999</v>
      </c>
      <c r="O269" s="109">
        <v>2</v>
      </c>
    </row>
    <row r="270" spans="2:15" x14ac:dyDescent="0.25">
      <c r="B270" s="85" t="s">
        <v>1038</v>
      </c>
      <c r="C270" s="86" t="s">
        <v>838</v>
      </c>
      <c r="D270" s="87" t="s">
        <v>391</v>
      </c>
      <c r="E270" s="87">
        <f>VLOOKUP(C270,Activities!$C$5:$D$393,2,0)</f>
        <v>326110</v>
      </c>
      <c r="F270" s="84" t="s">
        <v>128</v>
      </c>
      <c r="G270" s="88" t="s">
        <v>1052</v>
      </c>
      <c r="H270" s="170">
        <f t="shared" si="8"/>
        <v>42710.658965344053</v>
      </c>
      <c r="I270" s="107">
        <f t="shared" si="9"/>
        <v>40647.193176834669</v>
      </c>
      <c r="J270" s="253">
        <v>33974</v>
      </c>
      <c r="K270" s="253">
        <v>41757</v>
      </c>
      <c r="L270" s="252">
        <v>93.576999999999998</v>
      </c>
      <c r="M270" s="252">
        <v>117.64100000000001</v>
      </c>
      <c r="N270" s="252">
        <v>120.85299999999999</v>
      </c>
      <c r="O270" s="109">
        <v>2</v>
      </c>
    </row>
    <row r="271" spans="2:15" x14ac:dyDescent="0.25">
      <c r="B271" s="85" t="s">
        <v>1038</v>
      </c>
      <c r="C271" s="86" t="s">
        <v>839</v>
      </c>
      <c r="D271" s="87" t="s">
        <v>392</v>
      </c>
      <c r="E271" s="87">
        <f>VLOOKUP(C271,Activities!$C$5:$D$393,2,0)</f>
        <v>326120</v>
      </c>
      <c r="F271" s="84" t="s">
        <v>128</v>
      </c>
      <c r="G271" s="88" t="s">
        <v>1052</v>
      </c>
      <c r="H271" s="170">
        <f t="shared" si="8"/>
        <v>16904.377264754381</v>
      </c>
      <c r="I271" s="107">
        <f t="shared" si="9"/>
        <v>17727.966755442823</v>
      </c>
      <c r="J271" s="253">
        <v>13795</v>
      </c>
      <c r="K271" s="253">
        <v>17972</v>
      </c>
      <c r="L271" s="252">
        <v>95.209000000000003</v>
      </c>
      <c r="M271" s="252">
        <v>116.669</v>
      </c>
      <c r="N271" s="252">
        <v>118.27500000000001</v>
      </c>
      <c r="O271" s="109">
        <v>2</v>
      </c>
    </row>
    <row r="272" spans="2:15" x14ac:dyDescent="0.25">
      <c r="B272" s="85" t="s">
        <v>1038</v>
      </c>
      <c r="C272" s="86" t="s">
        <v>840</v>
      </c>
      <c r="D272" s="87" t="s">
        <v>393</v>
      </c>
      <c r="E272" s="87">
        <f>VLOOKUP(C272,Activities!$C$5:$D$393,2,0)</f>
        <v>326130</v>
      </c>
      <c r="F272" s="84" t="s">
        <v>128</v>
      </c>
      <c r="G272" s="88" t="s">
        <v>1052</v>
      </c>
      <c r="H272" s="170">
        <f t="shared" si="8"/>
        <v>4271.2077942420347</v>
      </c>
      <c r="I272" s="107">
        <f t="shared" si="9"/>
        <v>3719.6954259107097</v>
      </c>
      <c r="J272" s="253">
        <v>3723</v>
      </c>
      <c r="K272" s="253">
        <v>3832</v>
      </c>
      <c r="L272" s="252">
        <v>95.763000000000005</v>
      </c>
      <c r="M272" s="252">
        <v>109.864</v>
      </c>
      <c r="N272" s="252">
        <v>113.181</v>
      </c>
      <c r="O272" s="109">
        <v>2</v>
      </c>
    </row>
    <row r="273" spans="2:15" x14ac:dyDescent="0.25">
      <c r="B273" s="85" t="s">
        <v>1038</v>
      </c>
      <c r="C273" s="86" t="s">
        <v>841</v>
      </c>
      <c r="D273" s="87" t="s">
        <v>394</v>
      </c>
      <c r="E273" s="87">
        <f>VLOOKUP(C273,Activities!$C$5:$D$393,2,0)</f>
        <v>326140</v>
      </c>
      <c r="F273" s="84" t="s">
        <v>128</v>
      </c>
      <c r="G273" s="88" t="s">
        <v>1052</v>
      </c>
      <c r="H273" s="170">
        <f t="shared" si="8"/>
        <v>9072.6562096799989</v>
      </c>
      <c r="I273" s="107">
        <f t="shared" si="9"/>
        <v>7822.5998808685763</v>
      </c>
      <c r="J273" s="253">
        <v>7751</v>
      </c>
      <c r="K273" s="253">
        <v>7896</v>
      </c>
      <c r="L273" s="252">
        <v>93.781000000000006</v>
      </c>
      <c r="M273" s="252">
        <v>109.77200000000001</v>
      </c>
      <c r="N273" s="252">
        <v>110.80200000000001</v>
      </c>
      <c r="O273" s="109">
        <v>2</v>
      </c>
    </row>
    <row r="274" spans="2:15" x14ac:dyDescent="0.25">
      <c r="B274" s="85" t="s">
        <v>1038</v>
      </c>
      <c r="C274" s="86" t="s">
        <v>842</v>
      </c>
      <c r="D274" s="87" t="s">
        <v>395</v>
      </c>
      <c r="E274" s="87">
        <f>VLOOKUP(C274,Activities!$C$5:$D$393,2,0)</f>
        <v>326150</v>
      </c>
      <c r="F274" s="84" t="s">
        <v>128</v>
      </c>
      <c r="G274" s="88" t="s">
        <v>1052</v>
      </c>
      <c r="H274" s="170">
        <f t="shared" si="8"/>
        <v>10772.010939061474</v>
      </c>
      <c r="I274" s="107">
        <f t="shared" si="9"/>
        <v>10400.787585616437</v>
      </c>
      <c r="J274" s="253">
        <v>9630</v>
      </c>
      <c r="K274" s="253">
        <v>10503</v>
      </c>
      <c r="L274" s="252">
        <v>93.061000000000007</v>
      </c>
      <c r="M274" s="252">
        <v>104.09699999999999</v>
      </c>
      <c r="N274" s="252">
        <v>105.12</v>
      </c>
      <c r="O274" s="109">
        <v>2</v>
      </c>
    </row>
    <row r="275" spans="2:15" x14ac:dyDescent="0.25">
      <c r="B275" s="85" t="s">
        <v>1038</v>
      </c>
      <c r="C275" s="86" t="s">
        <v>843</v>
      </c>
      <c r="D275" s="87" t="s">
        <v>396</v>
      </c>
      <c r="E275" s="87">
        <f>VLOOKUP(C275,Activities!$C$5:$D$393,2,0)</f>
        <v>326160</v>
      </c>
      <c r="F275" s="84" t="s">
        <v>128</v>
      </c>
      <c r="G275" s="88" t="s">
        <v>1052</v>
      </c>
      <c r="H275" s="170">
        <f t="shared" si="8"/>
        <v>13191.742508646665</v>
      </c>
      <c r="I275" s="107">
        <f t="shared" si="9"/>
        <v>13041.379302724396</v>
      </c>
      <c r="J275" s="253">
        <v>11846</v>
      </c>
      <c r="K275" s="253">
        <v>12835</v>
      </c>
      <c r="L275" s="252">
        <v>103.21899999999999</v>
      </c>
      <c r="M275" s="252">
        <v>114.94499999999999</v>
      </c>
      <c r="N275" s="252">
        <v>113.126</v>
      </c>
      <c r="O275" s="109">
        <v>2</v>
      </c>
    </row>
    <row r="276" spans="2:15" x14ac:dyDescent="0.25">
      <c r="B276" s="85" t="s">
        <v>1038</v>
      </c>
      <c r="C276" s="86" t="s">
        <v>844</v>
      </c>
      <c r="D276" s="87" t="s">
        <v>397</v>
      </c>
      <c r="E276" s="87">
        <f>VLOOKUP(C276,Activities!$C$5:$D$393,2,0)</f>
        <v>326190</v>
      </c>
      <c r="F276" s="84" t="s">
        <v>128</v>
      </c>
      <c r="G276" s="88" t="s">
        <v>1052</v>
      </c>
      <c r="H276" s="170">
        <f t="shared" si="8"/>
        <v>102154.63385926961</v>
      </c>
      <c r="I276" s="107">
        <f t="shared" si="9"/>
        <v>92765.921752319759</v>
      </c>
      <c r="J276" s="253">
        <v>86973</v>
      </c>
      <c r="K276" s="253">
        <v>93863</v>
      </c>
      <c r="L276" s="252">
        <v>94.308000000000007</v>
      </c>
      <c r="M276" s="252">
        <v>110.77</v>
      </c>
      <c r="N276" s="252">
        <v>112.08</v>
      </c>
      <c r="O276" s="109">
        <v>2</v>
      </c>
    </row>
    <row r="277" spans="2:15" x14ac:dyDescent="0.25">
      <c r="B277" s="85" t="s">
        <v>1038</v>
      </c>
      <c r="C277" s="86" t="s">
        <v>845</v>
      </c>
      <c r="D277" s="87" t="s">
        <v>398</v>
      </c>
      <c r="E277" s="87">
        <f>VLOOKUP(C277,Activities!$C$5:$D$393,2,0)</f>
        <v>326210</v>
      </c>
      <c r="F277" s="84" t="s">
        <v>128</v>
      </c>
      <c r="G277" s="88" t="s">
        <v>1052</v>
      </c>
      <c r="H277" s="170">
        <f t="shared" si="8"/>
        <v>23399.194180338745</v>
      </c>
      <c r="I277" s="107">
        <f t="shared" si="9"/>
        <v>19786.566067293868</v>
      </c>
      <c r="J277" s="253">
        <v>17804</v>
      </c>
      <c r="K277" s="253">
        <v>19337</v>
      </c>
      <c r="L277" s="252">
        <v>90.451999999999998</v>
      </c>
      <c r="M277" s="252">
        <v>118.878</v>
      </c>
      <c r="N277" s="252">
        <v>116.17700000000001</v>
      </c>
      <c r="O277" s="109">
        <v>2</v>
      </c>
    </row>
    <row r="278" spans="2:15" x14ac:dyDescent="0.25">
      <c r="B278" s="85" t="s">
        <v>1038</v>
      </c>
      <c r="C278" s="86" t="s">
        <v>846</v>
      </c>
      <c r="D278" s="87" t="s">
        <v>399</v>
      </c>
      <c r="E278" s="87">
        <f>VLOOKUP(C278,Activities!$C$5:$D$393,2,0)</f>
        <v>326220</v>
      </c>
      <c r="F278" s="84" t="s">
        <v>128</v>
      </c>
      <c r="G278" s="88" t="s">
        <v>1052</v>
      </c>
      <c r="H278" s="170">
        <f t="shared" si="8"/>
        <v>6272.606262671773</v>
      </c>
      <c r="I278" s="107">
        <f t="shared" si="9"/>
        <v>5124.2593063976792</v>
      </c>
      <c r="J278" s="253">
        <v>4384</v>
      </c>
      <c r="K278" s="253">
        <v>5103</v>
      </c>
      <c r="L278" s="252">
        <v>88.78</v>
      </c>
      <c r="M278" s="252">
        <v>127.026</v>
      </c>
      <c r="N278" s="252">
        <v>126.499</v>
      </c>
      <c r="O278" s="109">
        <v>2</v>
      </c>
    </row>
    <row r="279" spans="2:15" x14ac:dyDescent="0.25">
      <c r="B279" s="85" t="s">
        <v>1038</v>
      </c>
      <c r="C279" s="86" t="s">
        <v>847</v>
      </c>
      <c r="D279" s="87" t="s">
        <v>400</v>
      </c>
      <c r="E279" s="87">
        <f>VLOOKUP(C279,Activities!$C$5:$D$393,2,0)</f>
        <v>326290</v>
      </c>
      <c r="F279" s="84" t="s">
        <v>128</v>
      </c>
      <c r="G279" s="88" t="s">
        <v>1052</v>
      </c>
      <c r="H279" s="170">
        <f t="shared" si="8"/>
        <v>19059.702975431621</v>
      </c>
      <c r="I279" s="107">
        <f t="shared" si="9"/>
        <v>18222.430348236903</v>
      </c>
      <c r="J279" s="253">
        <v>15386</v>
      </c>
      <c r="K279" s="253">
        <v>18132</v>
      </c>
      <c r="L279" s="252">
        <v>92.558000000000007</v>
      </c>
      <c r="M279" s="252">
        <v>114.658</v>
      </c>
      <c r="N279" s="252">
        <v>114.089</v>
      </c>
      <c r="O279" s="109">
        <v>2</v>
      </c>
    </row>
    <row r="280" spans="2:15" x14ac:dyDescent="0.25">
      <c r="B280" s="85" t="s">
        <v>401</v>
      </c>
      <c r="C280" s="86" t="s">
        <v>401</v>
      </c>
      <c r="D280" s="87" t="s">
        <v>402</v>
      </c>
      <c r="E280" s="87">
        <f>VLOOKUP(C280,Activities!$C$5:$D$393,2,0)</f>
        <v>420000</v>
      </c>
      <c r="F280" s="84" t="s">
        <v>128</v>
      </c>
      <c r="G280" s="88" t="s">
        <v>1051</v>
      </c>
      <c r="H280" s="170">
        <f t="shared" si="8"/>
        <v>1486546.7057348832</v>
      </c>
      <c r="I280" s="107">
        <f t="shared" si="9"/>
        <v>1538902.7136276483</v>
      </c>
      <c r="J280" s="253">
        <v>1269456</v>
      </c>
      <c r="K280" s="253">
        <v>1553879</v>
      </c>
      <c r="L280" s="252">
        <v>92.536671165444091</v>
      </c>
      <c r="M280" s="252">
        <v>108.36144276025563</v>
      </c>
      <c r="N280" s="252">
        <v>109.4159941520543</v>
      </c>
      <c r="O280" s="109">
        <v>2</v>
      </c>
    </row>
    <row r="281" spans="2:15" x14ac:dyDescent="0.25">
      <c r="B281" s="85" t="s">
        <v>1039</v>
      </c>
      <c r="C281" s="86" t="s">
        <v>848</v>
      </c>
      <c r="D281" s="87" t="s">
        <v>403</v>
      </c>
      <c r="E281" s="87">
        <f>VLOOKUP(C281,Activities!$C$5:$D$393,2,0)</f>
        <v>441000</v>
      </c>
      <c r="F281" s="84" t="s">
        <v>128</v>
      </c>
      <c r="G281" s="88" t="s">
        <v>1051</v>
      </c>
      <c r="H281" s="170">
        <f t="shared" si="8"/>
        <v>222855.25504460811</v>
      </c>
      <c r="I281" s="107">
        <f t="shared" si="9"/>
        <v>256948.68539250456</v>
      </c>
      <c r="J281" s="253">
        <v>214233</v>
      </c>
      <c r="K281" s="253">
        <v>257173</v>
      </c>
      <c r="L281" s="252">
        <v>100.206</v>
      </c>
      <c r="M281" s="252">
        <v>104.239</v>
      </c>
      <c r="N281" s="252">
        <v>104.33</v>
      </c>
      <c r="O281" s="109">
        <v>2</v>
      </c>
    </row>
    <row r="282" spans="2:15" x14ac:dyDescent="0.25">
      <c r="B282" s="85" t="s">
        <v>1039</v>
      </c>
      <c r="C282" s="86" t="s">
        <v>849</v>
      </c>
      <c r="D282" s="87" t="s">
        <v>404</v>
      </c>
      <c r="E282" s="87">
        <f>VLOOKUP(C282,Activities!$C$5:$D$393,2,0)</f>
        <v>445000</v>
      </c>
      <c r="F282" s="84" t="s">
        <v>128</v>
      </c>
      <c r="G282" s="88" t="s">
        <v>1051</v>
      </c>
      <c r="H282" s="170">
        <f t="shared" si="8"/>
        <v>220410.69313657607</v>
      </c>
      <c r="I282" s="107">
        <f t="shared" si="9"/>
        <v>218281.12385099177</v>
      </c>
      <c r="J282" s="253">
        <v>186946</v>
      </c>
      <c r="K282" s="253">
        <v>223569</v>
      </c>
      <c r="L282" s="252">
        <v>92.432000000000002</v>
      </c>
      <c r="M282" s="252">
        <v>108.97799999999999</v>
      </c>
      <c r="N282" s="252">
        <v>111.61799999999999</v>
      </c>
      <c r="O282" s="109">
        <v>2</v>
      </c>
    </row>
    <row r="283" spans="2:15" x14ac:dyDescent="0.25">
      <c r="B283" s="85" t="s">
        <v>1039</v>
      </c>
      <c r="C283" s="86" t="s">
        <v>850</v>
      </c>
      <c r="D283" s="87" t="s">
        <v>405</v>
      </c>
      <c r="E283" s="87">
        <f>VLOOKUP(C283,Activities!$C$5:$D$393,2,0)</f>
        <v>452000</v>
      </c>
      <c r="F283" s="84" t="s">
        <v>128</v>
      </c>
      <c r="G283" s="88" t="s">
        <v>1051</v>
      </c>
      <c r="H283" s="170">
        <f t="shared" si="8"/>
        <v>226878.25156396389</v>
      </c>
      <c r="I283" s="107">
        <f t="shared" si="9"/>
        <v>226738.43201690094</v>
      </c>
      <c r="J283" s="253">
        <v>193902</v>
      </c>
      <c r="K283" s="253">
        <v>226389</v>
      </c>
      <c r="L283" s="252">
        <v>99.266999999999996</v>
      </c>
      <c r="M283" s="252">
        <v>116.149</v>
      </c>
      <c r="N283" s="252">
        <v>115.97</v>
      </c>
      <c r="O283" s="109">
        <v>2</v>
      </c>
    </row>
    <row r="284" spans="2:15" x14ac:dyDescent="0.25">
      <c r="B284" s="85" t="s">
        <v>1039</v>
      </c>
      <c r="C284" s="86" t="s">
        <v>851</v>
      </c>
      <c r="D284" s="87" t="s">
        <v>406</v>
      </c>
      <c r="E284" s="87" t="str">
        <f>VLOOKUP(C284,Activities!$C$5:$D$393,2,0)</f>
        <v>4A0000</v>
      </c>
      <c r="F284" s="84" t="s">
        <v>128</v>
      </c>
      <c r="G284" s="88" t="s">
        <v>1051</v>
      </c>
      <c r="H284" s="170">
        <f t="shared" si="8"/>
        <v>774643.30195697316</v>
      </c>
      <c r="I284" s="107">
        <f t="shared" si="9"/>
        <v>858085.72172434232</v>
      </c>
      <c r="J284" s="253">
        <v>725639</v>
      </c>
      <c r="K284" s="253">
        <v>869455</v>
      </c>
      <c r="L284" s="252">
        <v>97.352127793572294</v>
      </c>
      <c r="M284" s="252">
        <v>103.92657192701888</v>
      </c>
      <c r="N284" s="252">
        <v>105.30355570213524</v>
      </c>
      <c r="O284" s="109">
        <v>2</v>
      </c>
    </row>
    <row r="285" spans="2:15" x14ac:dyDescent="0.25">
      <c r="B285" s="85" t="s">
        <v>1040</v>
      </c>
      <c r="C285" s="86" t="s">
        <v>853</v>
      </c>
      <c r="D285" s="87" t="s">
        <v>407</v>
      </c>
      <c r="E285" s="87">
        <f>VLOOKUP(C285,Activities!$C$5:$D$393,2,0)</f>
        <v>481000</v>
      </c>
      <c r="F285" s="84" t="s">
        <v>128</v>
      </c>
      <c r="G285" s="88" t="s">
        <v>1051</v>
      </c>
      <c r="H285" s="170">
        <f t="shared" si="8"/>
        <v>194738.84484329441</v>
      </c>
      <c r="I285" s="107">
        <f t="shared" si="9"/>
        <v>185530.72341091491</v>
      </c>
      <c r="J285" s="253">
        <v>155997</v>
      </c>
      <c r="K285" s="253">
        <v>187461</v>
      </c>
      <c r="L285" s="252">
        <v>98.784000000000006</v>
      </c>
      <c r="M285" s="252">
        <v>123.31699999999999</v>
      </c>
      <c r="N285" s="252">
        <v>124.6</v>
      </c>
      <c r="O285" s="109">
        <v>2</v>
      </c>
    </row>
    <row r="286" spans="2:15" x14ac:dyDescent="0.25">
      <c r="B286" s="85" t="s">
        <v>1040</v>
      </c>
      <c r="C286" s="86" t="s">
        <v>854</v>
      </c>
      <c r="D286" s="87" t="s">
        <v>408</v>
      </c>
      <c r="E286" s="87">
        <f>VLOOKUP(C286,Activities!$C$5:$D$393,2,0)</f>
        <v>482000</v>
      </c>
      <c r="F286" s="84" t="s">
        <v>128</v>
      </c>
      <c r="G286" s="88" t="s">
        <v>1051</v>
      </c>
      <c r="H286" s="170">
        <f t="shared" si="8"/>
        <v>80003.942564276324</v>
      </c>
      <c r="I286" s="107">
        <f t="shared" si="9"/>
        <v>86799.422619958597</v>
      </c>
      <c r="J286" s="253">
        <v>61908</v>
      </c>
      <c r="K286" s="253">
        <v>88298</v>
      </c>
      <c r="L286" s="252">
        <v>94.436000000000007</v>
      </c>
      <c r="M286" s="252">
        <v>122.04</v>
      </c>
      <c r="N286" s="252">
        <v>124.14700000000001</v>
      </c>
      <c r="O286" s="109">
        <v>2</v>
      </c>
    </row>
    <row r="287" spans="2:15" x14ac:dyDescent="0.25">
      <c r="B287" s="85" t="s">
        <v>1040</v>
      </c>
      <c r="C287" s="86" t="s">
        <v>855</v>
      </c>
      <c r="D287" s="87" t="s">
        <v>409</v>
      </c>
      <c r="E287" s="87">
        <f>VLOOKUP(C287,Activities!$C$5:$D$393,2,0)</f>
        <v>483000</v>
      </c>
      <c r="F287" s="84" t="s">
        <v>128</v>
      </c>
      <c r="G287" s="88" t="s">
        <v>1051</v>
      </c>
      <c r="H287" s="170">
        <f t="shared" si="8"/>
        <v>50032.47443724484</v>
      </c>
      <c r="I287" s="107">
        <f t="shared" si="9"/>
        <v>59984.437052932764</v>
      </c>
      <c r="J287" s="253">
        <v>48330</v>
      </c>
      <c r="K287" s="253">
        <v>62197</v>
      </c>
      <c r="L287" s="252">
        <v>106.79600000000001</v>
      </c>
      <c r="M287" s="252">
        <v>110.55800000000001</v>
      </c>
      <c r="N287" s="252">
        <v>114.636</v>
      </c>
      <c r="O287" s="109">
        <v>2</v>
      </c>
    </row>
    <row r="288" spans="2:15" x14ac:dyDescent="0.25">
      <c r="B288" s="85" t="s">
        <v>1040</v>
      </c>
      <c r="C288" s="86" t="s">
        <v>856</v>
      </c>
      <c r="D288" s="87" t="s">
        <v>410</v>
      </c>
      <c r="E288" s="87">
        <f>VLOOKUP(C288,Activities!$C$5:$D$393,2,0)</f>
        <v>484000</v>
      </c>
      <c r="F288" s="84" t="s">
        <v>128</v>
      </c>
      <c r="G288" s="88" t="s">
        <v>1051</v>
      </c>
      <c r="H288" s="170">
        <f t="shared" si="8"/>
        <v>324865.70592724491</v>
      </c>
      <c r="I288" s="107">
        <f t="shared" si="9"/>
        <v>326899.22979577584</v>
      </c>
      <c r="J288" s="253">
        <v>283159</v>
      </c>
      <c r="K288" s="253">
        <v>332205</v>
      </c>
      <c r="L288" s="252">
        <v>98.275000000000006</v>
      </c>
      <c r="M288" s="252">
        <v>112.75</v>
      </c>
      <c r="N288" s="252">
        <v>114.58</v>
      </c>
      <c r="O288" s="109">
        <v>2</v>
      </c>
    </row>
    <row r="289" spans="2:15" x14ac:dyDescent="0.25">
      <c r="B289" s="85" t="s">
        <v>1040</v>
      </c>
      <c r="C289" s="86" t="s">
        <v>858</v>
      </c>
      <c r="D289" s="87" t="s">
        <v>857</v>
      </c>
      <c r="E289" s="87">
        <f>VLOOKUP(C289,Activities!$C$5:$D$393,2,0)</f>
        <v>485000</v>
      </c>
      <c r="F289" s="84" t="s">
        <v>128</v>
      </c>
      <c r="G289" s="88" t="s">
        <v>1051</v>
      </c>
      <c r="H289" s="170">
        <f t="shared" si="8"/>
        <v>58633.105538037053</v>
      </c>
      <c r="I289" s="107">
        <f t="shared" si="9"/>
        <v>56968.794413036245</v>
      </c>
      <c r="J289" s="253">
        <v>44815</v>
      </c>
      <c r="K289" s="253">
        <v>57344</v>
      </c>
      <c r="L289" s="252">
        <v>91.331999999999994</v>
      </c>
      <c r="M289" s="252">
        <v>119.49299999999999</v>
      </c>
      <c r="N289" s="252">
        <v>120.28</v>
      </c>
      <c r="O289" s="109">
        <v>2</v>
      </c>
    </row>
    <row r="290" spans="2:15" x14ac:dyDescent="0.25">
      <c r="B290" s="85" t="s">
        <v>1040</v>
      </c>
      <c r="C290" s="86" t="s">
        <v>859</v>
      </c>
      <c r="D290" s="87" t="s">
        <v>411</v>
      </c>
      <c r="E290" s="87">
        <f>VLOOKUP(C290,Activities!$C$5:$D$393,2,0)</f>
        <v>486000</v>
      </c>
      <c r="F290" s="84" t="s">
        <v>128</v>
      </c>
      <c r="G290" s="88" t="s">
        <v>1051</v>
      </c>
      <c r="H290" s="170">
        <f t="shared" si="8"/>
        <v>32937.739072252247</v>
      </c>
      <c r="I290" s="107">
        <f t="shared" si="9"/>
        <v>31261.96941403735</v>
      </c>
      <c r="J290" s="253">
        <v>25880</v>
      </c>
      <c r="K290" s="253">
        <v>31905</v>
      </c>
      <c r="L290" s="252">
        <v>95.650999999999996</v>
      </c>
      <c r="M290" s="252">
        <v>121.736</v>
      </c>
      <c r="N290" s="252">
        <v>124.24</v>
      </c>
      <c r="O290" s="109">
        <v>2</v>
      </c>
    </row>
    <row r="291" spans="2:15" x14ac:dyDescent="0.25">
      <c r="B291" s="85" t="s">
        <v>1040</v>
      </c>
      <c r="C291" s="86" t="s">
        <v>860</v>
      </c>
      <c r="D291" s="87" t="s">
        <v>412</v>
      </c>
      <c r="E291" s="87" t="str">
        <f>VLOOKUP(C291,Activities!$C$5:$D$393,2,0)</f>
        <v>48A000</v>
      </c>
      <c r="F291" s="84" t="s">
        <v>128</v>
      </c>
      <c r="G291" s="88" t="s">
        <v>1051</v>
      </c>
      <c r="H291" s="170">
        <f t="shared" si="8"/>
        <v>100351.95293278659</v>
      </c>
      <c r="I291" s="107">
        <f t="shared" si="9"/>
        <v>119232.48701298701</v>
      </c>
      <c r="J291" s="253">
        <v>94744</v>
      </c>
      <c r="K291" s="253">
        <v>120537</v>
      </c>
      <c r="L291" s="252">
        <v>100.962</v>
      </c>
      <c r="M291" s="252">
        <v>106.938</v>
      </c>
      <c r="N291" s="252">
        <v>108.108</v>
      </c>
      <c r="O291" s="109">
        <v>2</v>
      </c>
    </row>
    <row r="292" spans="2:15" x14ac:dyDescent="0.25">
      <c r="B292" s="85" t="s">
        <v>1040</v>
      </c>
      <c r="C292" s="86" t="s">
        <v>862</v>
      </c>
      <c r="D292" s="87" t="s">
        <v>413</v>
      </c>
      <c r="E292" s="87">
        <f>VLOOKUP(C292,Activities!$C$5:$D$393,2,0)</f>
        <v>492000</v>
      </c>
      <c r="F292" s="84" t="s">
        <v>128</v>
      </c>
      <c r="G292" s="88" t="s">
        <v>1051</v>
      </c>
      <c r="H292" s="170">
        <f t="shared" si="8"/>
        <v>119497.46783147567</v>
      </c>
      <c r="I292" s="107">
        <f t="shared" si="9"/>
        <v>90688.213122249537</v>
      </c>
      <c r="J292" s="253">
        <v>83062</v>
      </c>
      <c r="K292" s="253">
        <v>94931</v>
      </c>
      <c r="L292" s="252">
        <v>92.947999999999993</v>
      </c>
      <c r="M292" s="252">
        <v>133.72</v>
      </c>
      <c r="N292" s="252">
        <v>139.976</v>
      </c>
      <c r="O292" s="109">
        <v>2</v>
      </c>
    </row>
    <row r="293" spans="2:15" x14ac:dyDescent="0.25">
      <c r="B293" s="85" t="s">
        <v>1040</v>
      </c>
      <c r="C293" s="86" t="s">
        <v>863</v>
      </c>
      <c r="D293" s="87" t="s">
        <v>414</v>
      </c>
      <c r="E293" s="87">
        <f>VLOOKUP(C293,Activities!$C$5:$D$393,2,0)</f>
        <v>493000</v>
      </c>
      <c r="F293" s="84" t="s">
        <v>128</v>
      </c>
      <c r="G293" s="88" t="s">
        <v>1051</v>
      </c>
      <c r="H293" s="170">
        <f t="shared" si="8"/>
        <v>67486.673985091329</v>
      </c>
      <c r="I293" s="107">
        <f t="shared" si="9"/>
        <v>90604.877229498219</v>
      </c>
      <c r="J293" s="253">
        <v>69040</v>
      </c>
      <c r="K293" s="253">
        <v>90789</v>
      </c>
      <c r="L293" s="252">
        <v>95.649000000000001</v>
      </c>
      <c r="M293" s="252">
        <v>93.497</v>
      </c>
      <c r="N293" s="252">
        <v>93.686999999999998</v>
      </c>
      <c r="O293" s="109">
        <v>2</v>
      </c>
    </row>
    <row r="294" spans="2:15" x14ac:dyDescent="0.25">
      <c r="B294" s="85" t="s">
        <v>1041</v>
      </c>
      <c r="C294" s="86" t="s">
        <v>864</v>
      </c>
      <c r="D294" s="87" t="s">
        <v>415</v>
      </c>
      <c r="E294" s="87">
        <f>VLOOKUP(C294,Activities!$C$5:$D$393,2,0)</f>
        <v>511110</v>
      </c>
      <c r="F294" s="84" t="s">
        <v>128</v>
      </c>
      <c r="G294" s="88" t="s">
        <v>1051</v>
      </c>
      <c r="H294" s="170">
        <f t="shared" si="8"/>
        <v>53373.302231488553</v>
      </c>
      <c r="I294" s="107">
        <f t="shared" si="9"/>
        <v>30414.12171227967</v>
      </c>
      <c r="J294" s="253">
        <v>48674</v>
      </c>
      <c r="K294" s="253">
        <v>31151</v>
      </c>
      <c r="L294" s="252">
        <v>96.885999999999996</v>
      </c>
      <c r="M294" s="252">
        <v>106.24</v>
      </c>
      <c r="N294" s="252">
        <v>108.81399999999999</v>
      </c>
      <c r="O294" s="109">
        <v>2</v>
      </c>
    </row>
    <row r="295" spans="2:15" x14ac:dyDescent="0.25">
      <c r="B295" s="85" t="s">
        <v>1041</v>
      </c>
      <c r="C295" s="86" t="s">
        <v>865</v>
      </c>
      <c r="D295" s="87" t="s">
        <v>416</v>
      </c>
      <c r="E295" s="87">
        <f>VLOOKUP(C295,Activities!$C$5:$D$393,2,0)</f>
        <v>511120</v>
      </c>
      <c r="F295" s="84" t="s">
        <v>128</v>
      </c>
      <c r="G295" s="88" t="s">
        <v>1051</v>
      </c>
      <c r="H295" s="170">
        <f t="shared" si="8"/>
        <v>50809.467392318453</v>
      </c>
      <c r="I295" s="107">
        <f t="shared" si="9"/>
        <v>40061.013675722948</v>
      </c>
      <c r="J295" s="253">
        <v>47571</v>
      </c>
      <c r="K295" s="253">
        <v>40458</v>
      </c>
      <c r="L295" s="252">
        <v>96.465000000000003</v>
      </c>
      <c r="M295" s="252">
        <v>103.032</v>
      </c>
      <c r="N295" s="252">
        <v>104.053</v>
      </c>
      <c r="O295" s="109">
        <v>2</v>
      </c>
    </row>
    <row r="296" spans="2:15" x14ac:dyDescent="0.25">
      <c r="B296" s="85" t="s">
        <v>1041</v>
      </c>
      <c r="C296" s="86" t="s">
        <v>866</v>
      </c>
      <c r="D296" s="87" t="s">
        <v>417</v>
      </c>
      <c r="E296" s="87">
        <f>VLOOKUP(C296,Activities!$C$5:$D$393,2,0)</f>
        <v>511130</v>
      </c>
      <c r="F296" s="84" t="s">
        <v>128</v>
      </c>
      <c r="G296" s="88" t="s">
        <v>1051</v>
      </c>
      <c r="H296" s="170">
        <f t="shared" si="8"/>
        <v>44088.051854943122</v>
      </c>
      <c r="I296" s="107">
        <f t="shared" si="9"/>
        <v>38668.764022812531</v>
      </c>
      <c r="J296" s="253">
        <v>37603</v>
      </c>
      <c r="K296" s="253">
        <v>39418</v>
      </c>
      <c r="L296" s="252">
        <v>93.453000000000003</v>
      </c>
      <c r="M296" s="252">
        <v>109.57</v>
      </c>
      <c r="N296" s="252">
        <v>111.693</v>
      </c>
      <c r="O296" s="109">
        <v>2</v>
      </c>
    </row>
    <row r="297" spans="2:15" x14ac:dyDescent="0.25">
      <c r="B297" s="85" t="s">
        <v>1041</v>
      </c>
      <c r="C297" s="86" t="s">
        <v>867</v>
      </c>
      <c r="D297" s="87" t="s">
        <v>418</v>
      </c>
      <c r="E297" s="87" t="str">
        <f>VLOOKUP(C297,Activities!$C$5:$D$393,2,0)</f>
        <v>5111A0</v>
      </c>
      <c r="F297" s="84" t="s">
        <v>128</v>
      </c>
      <c r="G297" s="88" t="s">
        <v>1051</v>
      </c>
      <c r="H297" s="170">
        <f t="shared" si="8"/>
        <v>27387.360952822022</v>
      </c>
      <c r="I297" s="107">
        <f t="shared" si="9"/>
        <v>16571.407116523515</v>
      </c>
      <c r="J297" s="253">
        <v>26762</v>
      </c>
      <c r="K297" s="253">
        <v>16627</v>
      </c>
      <c r="L297" s="252">
        <v>99.325999999999993</v>
      </c>
      <c r="M297" s="252">
        <v>101.64700000000001</v>
      </c>
      <c r="N297" s="252">
        <v>101.988</v>
      </c>
      <c r="O297" s="109">
        <v>2</v>
      </c>
    </row>
    <row r="298" spans="2:15" x14ac:dyDescent="0.25">
      <c r="B298" s="85" t="s">
        <v>1041</v>
      </c>
      <c r="C298" s="86" t="s">
        <v>869</v>
      </c>
      <c r="D298" s="87" t="s">
        <v>419</v>
      </c>
      <c r="E298" s="87">
        <f>VLOOKUP(C298,Activities!$C$5:$D$393,2,0)</f>
        <v>511200</v>
      </c>
      <c r="F298" s="84" t="s">
        <v>128</v>
      </c>
      <c r="G298" s="88" t="s">
        <v>1051</v>
      </c>
      <c r="H298" s="170">
        <f t="shared" si="8"/>
        <v>142350.41512861138</v>
      </c>
      <c r="I298" s="107">
        <f t="shared" si="9"/>
        <v>196160.03551753986</v>
      </c>
      <c r="J298" s="253">
        <v>143803</v>
      </c>
      <c r="K298" s="253">
        <v>196378</v>
      </c>
      <c r="L298" s="252">
        <v>99.096999999999994</v>
      </c>
      <c r="M298" s="252">
        <v>98.096000000000004</v>
      </c>
      <c r="N298" s="252">
        <v>98.204999999999998</v>
      </c>
      <c r="O298" s="109">
        <v>2</v>
      </c>
    </row>
    <row r="299" spans="2:15" x14ac:dyDescent="0.25">
      <c r="B299" s="85" t="s">
        <v>1041</v>
      </c>
      <c r="C299" s="86" t="s">
        <v>870</v>
      </c>
      <c r="D299" s="87" t="s">
        <v>420</v>
      </c>
      <c r="E299" s="87">
        <f>VLOOKUP(C299,Activities!$C$5:$D$393,2,0)</f>
        <v>512100</v>
      </c>
      <c r="F299" s="84" t="s">
        <v>128</v>
      </c>
      <c r="G299" s="88" t="s">
        <v>1051</v>
      </c>
      <c r="H299" s="170">
        <f t="shared" si="8"/>
        <v>123309.73080860834</v>
      </c>
      <c r="I299" s="107">
        <f t="shared" si="9"/>
        <v>123395.5657532948</v>
      </c>
      <c r="J299" s="253">
        <v>114728</v>
      </c>
      <c r="K299" s="253">
        <v>125224</v>
      </c>
      <c r="L299" s="252">
        <v>96.697000000000003</v>
      </c>
      <c r="M299" s="252">
        <v>103.93</v>
      </c>
      <c r="N299" s="252">
        <v>105.47</v>
      </c>
      <c r="O299" s="109">
        <v>2</v>
      </c>
    </row>
    <row r="300" spans="2:15" x14ac:dyDescent="0.25">
      <c r="B300" s="85" t="s">
        <v>1041</v>
      </c>
      <c r="C300" s="86" t="s">
        <v>871</v>
      </c>
      <c r="D300" s="87" t="s">
        <v>421</v>
      </c>
      <c r="E300" s="87">
        <f>VLOOKUP(C300,Activities!$C$5:$D$393,2,0)</f>
        <v>512200</v>
      </c>
      <c r="F300" s="84" t="s">
        <v>128</v>
      </c>
      <c r="G300" s="88" t="s">
        <v>1051</v>
      </c>
      <c r="H300" s="170">
        <f t="shared" si="8"/>
        <v>17996.088449796473</v>
      </c>
      <c r="I300" s="107">
        <f t="shared" si="9"/>
        <v>21345.440151647967</v>
      </c>
      <c r="J300" s="253">
        <v>20959</v>
      </c>
      <c r="K300" s="253">
        <v>21378</v>
      </c>
      <c r="L300" s="252">
        <v>106.128</v>
      </c>
      <c r="M300" s="252">
        <v>91.125</v>
      </c>
      <c r="N300" s="252">
        <v>91.263999999999996</v>
      </c>
      <c r="O300" s="109">
        <v>2</v>
      </c>
    </row>
    <row r="301" spans="2:15" x14ac:dyDescent="0.25">
      <c r="B301" s="85" t="s">
        <v>1041</v>
      </c>
      <c r="C301" s="86" t="s">
        <v>872</v>
      </c>
      <c r="D301" s="87" t="s">
        <v>422</v>
      </c>
      <c r="E301" s="87">
        <f>VLOOKUP(C301,Activities!$C$5:$D$393,2,0)</f>
        <v>515100</v>
      </c>
      <c r="F301" s="84" t="s">
        <v>128</v>
      </c>
      <c r="G301" s="88" t="s">
        <v>1051</v>
      </c>
      <c r="H301" s="170">
        <f t="shared" si="8"/>
        <v>71445.364583120623</v>
      </c>
      <c r="I301" s="107">
        <f t="shared" si="9"/>
        <v>81843.370045287316</v>
      </c>
      <c r="J301" s="253">
        <v>64307</v>
      </c>
      <c r="K301" s="253">
        <v>83207</v>
      </c>
      <c r="L301" s="252">
        <v>97.941999999999993</v>
      </c>
      <c r="M301" s="252">
        <v>108.81399999999999</v>
      </c>
      <c r="N301" s="252">
        <v>110.627</v>
      </c>
      <c r="O301" s="109">
        <v>2</v>
      </c>
    </row>
    <row r="302" spans="2:15" x14ac:dyDescent="0.25">
      <c r="B302" s="85" t="s">
        <v>1041</v>
      </c>
      <c r="C302" s="86" t="s">
        <v>873</v>
      </c>
      <c r="D302" s="87" t="s">
        <v>423</v>
      </c>
      <c r="E302" s="87">
        <f>VLOOKUP(C302,Activities!$C$5:$D$393,2,0)</f>
        <v>515200</v>
      </c>
      <c r="F302" s="84" t="s">
        <v>128</v>
      </c>
      <c r="G302" s="88" t="s">
        <v>1051</v>
      </c>
      <c r="H302" s="170">
        <f t="shared" si="8"/>
        <v>65491.498922649342</v>
      </c>
      <c r="I302" s="107">
        <f t="shared" si="9"/>
        <v>87292.574785902805</v>
      </c>
      <c r="J302" s="253">
        <v>57405</v>
      </c>
      <c r="K302" s="253">
        <v>88723</v>
      </c>
      <c r="L302" s="252">
        <v>96.069000000000003</v>
      </c>
      <c r="M302" s="252">
        <v>109.602</v>
      </c>
      <c r="N302" s="252">
        <v>111.398</v>
      </c>
      <c r="O302" s="109">
        <v>2</v>
      </c>
    </row>
    <row r="303" spans="2:15" x14ac:dyDescent="0.25">
      <c r="B303" s="85" t="s">
        <v>1041</v>
      </c>
      <c r="C303" s="86" t="s">
        <v>874</v>
      </c>
      <c r="D303" s="87" t="s">
        <v>424</v>
      </c>
      <c r="E303" s="87">
        <f>VLOOKUP(C303,Activities!$C$5:$D$393,2,0)</f>
        <v>517110</v>
      </c>
      <c r="F303" s="84" t="s">
        <v>128</v>
      </c>
      <c r="G303" s="88" t="s">
        <v>1051</v>
      </c>
      <c r="H303" s="170">
        <f t="shared" si="8"/>
        <v>340995.53926749266</v>
      </c>
      <c r="I303" s="107">
        <f t="shared" si="9"/>
        <v>349532.28661630396</v>
      </c>
      <c r="J303" s="253">
        <v>321093</v>
      </c>
      <c r="K303" s="253">
        <v>354600</v>
      </c>
      <c r="L303" s="252">
        <v>98.784000000000006</v>
      </c>
      <c r="M303" s="252">
        <v>104.907</v>
      </c>
      <c r="N303" s="252">
        <v>106.428</v>
      </c>
      <c r="O303" s="109">
        <v>2</v>
      </c>
    </row>
    <row r="304" spans="2:15" x14ac:dyDescent="0.25">
      <c r="B304" s="85" t="s">
        <v>1041</v>
      </c>
      <c r="C304" s="86" t="s">
        <v>875</v>
      </c>
      <c r="D304" s="87" t="s">
        <v>425</v>
      </c>
      <c r="E304" s="87">
        <f>VLOOKUP(C304,Activities!$C$5:$D$393,2,0)</f>
        <v>517210</v>
      </c>
      <c r="F304" s="84" t="s">
        <v>128</v>
      </c>
      <c r="G304" s="88" t="s">
        <v>1051</v>
      </c>
      <c r="H304" s="170">
        <f t="shared" si="8"/>
        <v>143831.3124276895</v>
      </c>
      <c r="I304" s="107">
        <f t="shared" si="9"/>
        <v>257176.9250348832</v>
      </c>
      <c r="J304" s="253">
        <v>171042</v>
      </c>
      <c r="K304" s="253">
        <v>251558</v>
      </c>
      <c r="L304" s="252">
        <v>108.041</v>
      </c>
      <c r="M304" s="252">
        <v>90.852999999999994</v>
      </c>
      <c r="N304" s="252">
        <v>88.867999999999995</v>
      </c>
      <c r="O304" s="109">
        <v>2</v>
      </c>
    </row>
    <row r="305" spans="2:15" x14ac:dyDescent="0.25">
      <c r="B305" s="85" t="s">
        <v>1041</v>
      </c>
      <c r="C305" s="86" t="s">
        <v>876</v>
      </c>
      <c r="D305" s="87" t="s">
        <v>426</v>
      </c>
      <c r="E305" s="87" t="str">
        <f>VLOOKUP(C305,Activities!$C$5:$D$393,2,0)</f>
        <v>517A00</v>
      </c>
      <c r="F305" s="84" t="s">
        <v>128</v>
      </c>
      <c r="G305" s="88" t="s">
        <v>1051</v>
      </c>
      <c r="H305" s="170">
        <f t="shared" si="8"/>
        <v>35255.132876657852</v>
      </c>
      <c r="I305" s="107">
        <f t="shared" si="9"/>
        <v>39610.676461959709</v>
      </c>
      <c r="J305" s="253">
        <v>34859</v>
      </c>
      <c r="K305" s="253">
        <v>39819</v>
      </c>
      <c r="L305" s="252">
        <v>100.58199999999999</v>
      </c>
      <c r="M305" s="252">
        <v>101.72499999999999</v>
      </c>
      <c r="N305" s="252">
        <v>102.26</v>
      </c>
      <c r="O305" s="109">
        <v>2</v>
      </c>
    </row>
    <row r="306" spans="2:15" x14ac:dyDescent="0.25">
      <c r="B306" s="85" t="s">
        <v>1041</v>
      </c>
      <c r="C306" s="86" t="s">
        <v>878</v>
      </c>
      <c r="D306" s="87" t="s">
        <v>427</v>
      </c>
      <c r="E306" s="87">
        <f>VLOOKUP(C306,Activities!$C$5:$D$393,2,0)</f>
        <v>518200</v>
      </c>
      <c r="F306" s="84" t="s">
        <v>128</v>
      </c>
      <c r="G306" s="88" t="s">
        <v>1051</v>
      </c>
      <c r="H306" s="170">
        <f t="shared" si="8"/>
        <v>82310.586886536345</v>
      </c>
      <c r="I306" s="107">
        <f t="shared" si="9"/>
        <v>115221.21922431659</v>
      </c>
      <c r="J306" s="253">
        <v>80766</v>
      </c>
      <c r="K306" s="253">
        <v>115616</v>
      </c>
      <c r="L306" s="252">
        <v>99.088999999999999</v>
      </c>
      <c r="M306" s="252">
        <v>100.98399999999999</v>
      </c>
      <c r="N306" s="252">
        <v>101.33</v>
      </c>
      <c r="O306" s="109">
        <v>2</v>
      </c>
    </row>
    <row r="307" spans="2:15" x14ac:dyDescent="0.25">
      <c r="B307" s="85" t="s">
        <v>1041</v>
      </c>
      <c r="C307" s="86" t="s">
        <v>879</v>
      </c>
      <c r="D307" s="87" t="s">
        <v>428</v>
      </c>
      <c r="E307" s="87" t="str">
        <f>VLOOKUP(C307,Activities!$C$5:$D$393,2,0)</f>
        <v>5191A0</v>
      </c>
      <c r="F307" s="84" t="s">
        <v>128</v>
      </c>
      <c r="G307" s="88" t="s">
        <v>1051</v>
      </c>
      <c r="H307" s="170">
        <f t="shared" si="8"/>
        <v>7461.3759322174346</v>
      </c>
      <c r="I307" s="107">
        <f t="shared" si="9"/>
        <v>9261.2676840112435</v>
      </c>
      <c r="J307" s="253">
        <v>6999</v>
      </c>
      <c r="K307" s="253">
        <v>9411</v>
      </c>
      <c r="L307" s="252">
        <v>96.543999999999997</v>
      </c>
      <c r="M307" s="252">
        <v>102.922</v>
      </c>
      <c r="N307" s="252">
        <v>104.586</v>
      </c>
      <c r="O307" s="109">
        <v>2</v>
      </c>
    </row>
    <row r="308" spans="2:15" x14ac:dyDescent="0.25">
      <c r="B308" s="85" t="s">
        <v>1041</v>
      </c>
      <c r="C308" s="86" t="s">
        <v>881</v>
      </c>
      <c r="D308" s="87" t="s">
        <v>429</v>
      </c>
      <c r="E308" s="87">
        <f>VLOOKUP(C308,Activities!$C$5:$D$393,2,0)</f>
        <v>519130</v>
      </c>
      <c r="F308" s="84" t="s">
        <v>128</v>
      </c>
      <c r="G308" s="88" t="s">
        <v>1051</v>
      </c>
      <c r="H308" s="170">
        <f t="shared" si="8"/>
        <v>32351.824642915119</v>
      </c>
      <c r="I308" s="107">
        <f t="shared" si="9"/>
        <v>77170.038507144724</v>
      </c>
      <c r="J308" s="253">
        <v>32007</v>
      </c>
      <c r="K308" s="253">
        <v>77074</v>
      </c>
      <c r="L308" s="252">
        <v>98.575999999999993</v>
      </c>
      <c r="M308" s="252">
        <v>99.638000000000005</v>
      </c>
      <c r="N308" s="252">
        <v>99.513999999999996</v>
      </c>
      <c r="O308" s="109">
        <v>2</v>
      </c>
    </row>
    <row r="309" spans="2:15" x14ac:dyDescent="0.25">
      <c r="B309" s="85" t="s">
        <v>1042</v>
      </c>
      <c r="C309" s="86" t="s">
        <v>882</v>
      </c>
      <c r="D309" s="87" t="s">
        <v>430</v>
      </c>
      <c r="E309" s="87" t="str">
        <f>VLOOKUP(C309,Activities!$C$5:$D$393,2,0)</f>
        <v>52A000</v>
      </c>
      <c r="F309" s="84" t="s">
        <v>128</v>
      </c>
      <c r="G309" s="88" t="s">
        <v>1051</v>
      </c>
      <c r="H309" s="170">
        <f t="shared" si="8"/>
        <v>513372.56183021236</v>
      </c>
      <c r="I309" s="107">
        <f t="shared" si="9"/>
        <v>477125.41061955213</v>
      </c>
      <c r="J309" s="253">
        <v>495803</v>
      </c>
      <c r="K309" s="253">
        <v>509369</v>
      </c>
      <c r="L309" s="252">
        <v>115.61499999999999</v>
      </c>
      <c r="M309" s="252">
        <v>119.712</v>
      </c>
      <c r="N309" s="252">
        <v>127.80200000000001</v>
      </c>
      <c r="O309" s="109">
        <v>2</v>
      </c>
    </row>
    <row r="310" spans="2:15" x14ac:dyDescent="0.25">
      <c r="B310" s="85" t="s">
        <v>1042</v>
      </c>
      <c r="C310" s="86" t="s">
        <v>884</v>
      </c>
      <c r="D310" s="87" t="s">
        <v>431</v>
      </c>
      <c r="E310" s="87" t="str">
        <f>VLOOKUP(C310,Activities!$C$5:$D$393,2,0)</f>
        <v>522A00</v>
      </c>
      <c r="F310" s="84" t="s">
        <v>128</v>
      </c>
      <c r="G310" s="88" t="s">
        <v>1051</v>
      </c>
      <c r="H310" s="170">
        <f t="shared" si="8"/>
        <v>271082.29025536223</v>
      </c>
      <c r="I310" s="107">
        <f t="shared" si="9"/>
        <v>193749.92678266382</v>
      </c>
      <c r="J310" s="253">
        <v>242099</v>
      </c>
      <c r="K310" s="253">
        <v>196865</v>
      </c>
      <c r="L310" s="252">
        <v>99.819000000000003</v>
      </c>
      <c r="M310" s="252">
        <v>111.76900000000001</v>
      </c>
      <c r="N310" s="252">
        <v>113.566</v>
      </c>
      <c r="O310" s="109">
        <v>2</v>
      </c>
    </row>
    <row r="311" spans="2:15" x14ac:dyDescent="0.25">
      <c r="B311" s="85" t="s">
        <v>1042</v>
      </c>
      <c r="C311" s="86" t="s">
        <v>886</v>
      </c>
      <c r="D311" s="87" t="s">
        <v>432</v>
      </c>
      <c r="E311" s="87" t="str">
        <f>VLOOKUP(C311,Activities!$C$5:$D$393,2,0)</f>
        <v>523A00</v>
      </c>
      <c r="F311" s="84" t="s">
        <v>128</v>
      </c>
      <c r="G311" s="88" t="s">
        <v>1051</v>
      </c>
      <c r="H311" s="170">
        <f t="shared" si="8"/>
        <v>283013.75409505569</v>
      </c>
      <c r="I311" s="107">
        <f t="shared" si="9"/>
        <v>191797.78823797585</v>
      </c>
      <c r="J311" s="253">
        <v>262949</v>
      </c>
      <c r="K311" s="253">
        <v>197007</v>
      </c>
      <c r="L311" s="252">
        <v>99.204999999999998</v>
      </c>
      <c r="M311" s="252">
        <v>106.77500000000001</v>
      </c>
      <c r="N311" s="252">
        <v>109.675</v>
      </c>
      <c r="O311" s="109">
        <v>2</v>
      </c>
    </row>
    <row r="312" spans="2:15" x14ac:dyDescent="0.25">
      <c r="B312" s="85" t="s">
        <v>1042</v>
      </c>
      <c r="C312" s="86" t="s">
        <v>888</v>
      </c>
      <c r="D312" s="87" t="s">
        <v>433</v>
      </c>
      <c r="E312" s="87">
        <f>VLOOKUP(C312,Activities!$C$5:$D$393,2,0)</f>
        <v>523900</v>
      </c>
      <c r="F312" s="84" t="s">
        <v>128</v>
      </c>
      <c r="G312" s="88" t="s">
        <v>1051</v>
      </c>
      <c r="H312" s="170">
        <f t="shared" si="8"/>
        <v>290406.04275281669</v>
      </c>
      <c r="I312" s="107">
        <f t="shared" si="9"/>
        <v>262435.56893955689</v>
      </c>
      <c r="J312" s="253">
        <v>240491</v>
      </c>
      <c r="K312" s="253">
        <v>286064</v>
      </c>
      <c r="L312" s="252">
        <v>102.426</v>
      </c>
      <c r="M312" s="252">
        <v>123.685</v>
      </c>
      <c r="N312" s="252">
        <v>134.821</v>
      </c>
      <c r="O312" s="109">
        <v>2</v>
      </c>
    </row>
    <row r="313" spans="2:15" x14ac:dyDescent="0.25">
      <c r="B313" s="85" t="s">
        <v>1042</v>
      </c>
      <c r="C313" s="86" t="s">
        <v>889</v>
      </c>
      <c r="D313" s="87" t="s">
        <v>434</v>
      </c>
      <c r="E313" s="87">
        <f>VLOOKUP(C313,Activities!$C$5:$D$393,2,0)</f>
        <v>524100</v>
      </c>
      <c r="F313" s="84" t="s">
        <v>128</v>
      </c>
      <c r="G313" s="88" t="s">
        <v>1051</v>
      </c>
      <c r="H313" s="170">
        <f t="shared" si="8"/>
        <v>580427.73131057818</v>
      </c>
      <c r="I313" s="107">
        <f t="shared" si="9"/>
        <v>608998.49832031038</v>
      </c>
      <c r="J313" s="253">
        <v>533933</v>
      </c>
      <c r="K313" s="253">
        <v>615262</v>
      </c>
      <c r="L313" s="252">
        <v>98.117000000000004</v>
      </c>
      <c r="M313" s="252">
        <v>106.661</v>
      </c>
      <c r="N313" s="252">
        <v>107.758</v>
      </c>
      <c r="O313" s="109">
        <v>2</v>
      </c>
    </row>
    <row r="314" spans="2:15" x14ac:dyDescent="0.25">
      <c r="B314" s="85" t="s">
        <v>1042</v>
      </c>
      <c r="C314" s="86" t="s">
        <v>890</v>
      </c>
      <c r="D314" s="87" t="s">
        <v>435</v>
      </c>
      <c r="E314" s="87">
        <f>VLOOKUP(C314,Activities!$C$5:$D$393,2,0)</f>
        <v>524200</v>
      </c>
      <c r="F314" s="84" t="s">
        <v>128</v>
      </c>
      <c r="G314" s="88" t="s">
        <v>1051</v>
      </c>
      <c r="H314" s="170">
        <f t="shared" si="8"/>
        <v>172342.31760792696</v>
      </c>
      <c r="I314" s="107">
        <f t="shared" si="9"/>
        <v>242015.88230134209</v>
      </c>
      <c r="J314" s="253">
        <v>169663</v>
      </c>
      <c r="K314" s="253">
        <v>244172</v>
      </c>
      <c r="L314" s="252">
        <v>100.114</v>
      </c>
      <c r="M314" s="252">
        <v>101.69499999999999</v>
      </c>
      <c r="N314" s="252">
        <v>102.601</v>
      </c>
      <c r="O314" s="109">
        <v>2</v>
      </c>
    </row>
    <row r="315" spans="2:15" x14ac:dyDescent="0.25">
      <c r="B315" s="85" t="s">
        <v>1042</v>
      </c>
      <c r="C315" s="86" t="s">
        <v>891</v>
      </c>
      <c r="D315" s="87" t="s">
        <v>436</v>
      </c>
      <c r="E315" s="87">
        <f>VLOOKUP(C315,Activities!$C$5:$D$393,2,0)</f>
        <v>525000</v>
      </c>
      <c r="F315" s="84" t="s">
        <v>128</v>
      </c>
      <c r="G315" s="88" t="s">
        <v>1051</v>
      </c>
      <c r="H315" s="170">
        <f t="shared" si="8"/>
        <v>128126.47429771886</v>
      </c>
      <c r="I315" s="107">
        <f t="shared" si="9"/>
        <v>132044.99294594832</v>
      </c>
      <c r="J315" s="253">
        <v>116572</v>
      </c>
      <c r="K315" s="253">
        <v>139315</v>
      </c>
      <c r="L315" s="252">
        <v>107.578</v>
      </c>
      <c r="M315" s="252">
        <v>118.241</v>
      </c>
      <c r="N315" s="252">
        <v>124.751</v>
      </c>
      <c r="O315" s="109">
        <v>2</v>
      </c>
    </row>
    <row r="316" spans="2:15" x14ac:dyDescent="0.25">
      <c r="B316" s="85" t="s">
        <v>1042</v>
      </c>
      <c r="C316" s="86" t="s">
        <v>892</v>
      </c>
      <c r="D316" s="87" t="s">
        <v>437</v>
      </c>
      <c r="E316" s="87" t="str">
        <f>VLOOKUP(C316,Activities!$C$5:$D$393,2,0)</f>
        <v>5310HS</v>
      </c>
      <c r="F316" s="84" t="s">
        <v>128</v>
      </c>
      <c r="G316" s="88" t="s">
        <v>1051</v>
      </c>
      <c r="H316" s="170">
        <f t="shared" si="8"/>
        <v>1649390.7527813271</v>
      </c>
      <c r="I316" s="107">
        <f t="shared" si="9"/>
        <v>1771765.1288434723</v>
      </c>
      <c r="J316" s="253">
        <v>1496841</v>
      </c>
      <c r="K316" s="253">
        <v>1820837</v>
      </c>
      <c r="L316" s="252">
        <v>96.266999999999996</v>
      </c>
      <c r="M316" s="252">
        <v>106.078</v>
      </c>
      <c r="N316" s="252">
        <v>109.01600000000001</v>
      </c>
      <c r="O316" s="109">
        <v>2</v>
      </c>
    </row>
    <row r="317" spans="2:15" x14ac:dyDescent="0.25">
      <c r="B317" s="85" t="s">
        <v>1042</v>
      </c>
      <c r="C317" s="86" t="s">
        <v>894</v>
      </c>
      <c r="D317" s="87" t="s">
        <v>438</v>
      </c>
      <c r="E317" s="87" t="str">
        <f>VLOOKUP(C317,Activities!$C$5:$D$393,2,0)</f>
        <v>531ORE</v>
      </c>
      <c r="F317" s="84" t="s">
        <v>128</v>
      </c>
      <c r="G317" s="88" t="s">
        <v>1051</v>
      </c>
      <c r="H317" s="170">
        <f t="shared" si="8"/>
        <v>892982.5246654147</v>
      </c>
      <c r="I317" s="107">
        <f t="shared" si="9"/>
        <v>981484.43776195473</v>
      </c>
      <c r="J317" s="253">
        <v>876480</v>
      </c>
      <c r="K317" s="253">
        <v>993401</v>
      </c>
      <c r="L317" s="252">
        <v>100.64700000000001</v>
      </c>
      <c r="M317" s="252">
        <v>102.542</v>
      </c>
      <c r="N317" s="252">
        <v>103.78700000000001</v>
      </c>
      <c r="O317" s="109">
        <v>2</v>
      </c>
    </row>
    <row r="318" spans="2:15" x14ac:dyDescent="0.25">
      <c r="B318" s="85" t="s">
        <v>1042</v>
      </c>
      <c r="C318" s="86" t="s">
        <v>896</v>
      </c>
      <c r="D318" s="87" t="s">
        <v>439</v>
      </c>
      <c r="E318" s="87">
        <f>VLOOKUP(C318,Activities!$C$5:$D$393,2,0)</f>
        <v>532100</v>
      </c>
      <c r="F318" s="84" t="s">
        <v>128</v>
      </c>
      <c r="G318" s="88" t="s">
        <v>1051</v>
      </c>
      <c r="H318" s="170">
        <f t="shared" si="8"/>
        <v>55842.233907945905</v>
      </c>
      <c r="I318" s="107">
        <f t="shared" si="9"/>
        <v>57216.196708983509</v>
      </c>
      <c r="J318" s="253">
        <v>49060</v>
      </c>
      <c r="K318" s="253">
        <v>58972</v>
      </c>
      <c r="L318" s="252">
        <v>86.144999999999996</v>
      </c>
      <c r="M318" s="252">
        <v>98.054000000000002</v>
      </c>
      <c r="N318" s="252">
        <v>101.063</v>
      </c>
      <c r="O318" s="109">
        <v>2</v>
      </c>
    </row>
    <row r="319" spans="2:15" x14ac:dyDescent="0.25">
      <c r="B319" s="85" t="s">
        <v>1042</v>
      </c>
      <c r="C319" s="86" t="s">
        <v>897</v>
      </c>
      <c r="D319" s="87" t="s">
        <v>440</v>
      </c>
      <c r="E319" s="87" t="str">
        <f>VLOOKUP(C319,Activities!$C$5:$D$393,2,0)</f>
        <v>532A00</v>
      </c>
      <c r="F319" s="84" t="s">
        <v>128</v>
      </c>
      <c r="G319" s="88" t="s">
        <v>1051</v>
      </c>
      <c r="H319" s="170">
        <f t="shared" si="8"/>
        <v>32512.845188797888</v>
      </c>
      <c r="I319" s="107">
        <f t="shared" si="9"/>
        <v>30608.135633162692</v>
      </c>
      <c r="J319" s="253">
        <v>30921</v>
      </c>
      <c r="K319" s="253">
        <v>30059</v>
      </c>
      <c r="L319" s="252">
        <v>97.802999999999997</v>
      </c>
      <c r="M319" s="252">
        <v>102.83799999999999</v>
      </c>
      <c r="N319" s="252">
        <v>100.99299999999999</v>
      </c>
      <c r="O319" s="109">
        <v>2</v>
      </c>
    </row>
    <row r="320" spans="2:15" x14ac:dyDescent="0.25">
      <c r="B320" s="85" t="s">
        <v>1042</v>
      </c>
      <c r="C320" s="86" t="s">
        <v>899</v>
      </c>
      <c r="D320" s="87" t="s">
        <v>441</v>
      </c>
      <c r="E320" s="87">
        <f>VLOOKUP(C320,Activities!$C$5:$D$393,2,0)</f>
        <v>532400</v>
      </c>
      <c r="F320" s="84" t="s">
        <v>128</v>
      </c>
      <c r="G320" s="88" t="s">
        <v>1051</v>
      </c>
      <c r="H320" s="170">
        <f t="shared" si="8"/>
        <v>58175.639214418501</v>
      </c>
      <c r="I320" s="107">
        <f t="shared" si="9"/>
        <v>73025.269299700012</v>
      </c>
      <c r="J320" s="253">
        <v>55008</v>
      </c>
      <c r="K320" s="253">
        <v>72786</v>
      </c>
      <c r="L320" s="252">
        <v>98.983999999999995</v>
      </c>
      <c r="M320" s="252">
        <v>104.684</v>
      </c>
      <c r="N320" s="252">
        <v>104.34099999999999</v>
      </c>
      <c r="O320" s="109">
        <v>2</v>
      </c>
    </row>
    <row r="321" spans="2:15" x14ac:dyDescent="0.25">
      <c r="B321" s="85" t="s">
        <v>1042</v>
      </c>
      <c r="C321" s="86" t="s">
        <v>900</v>
      </c>
      <c r="D321" s="87" t="s">
        <v>442</v>
      </c>
      <c r="E321" s="87">
        <f>VLOOKUP(C321,Activities!$C$5:$D$393,2,0)</f>
        <v>533000</v>
      </c>
      <c r="F321" s="84" t="s">
        <v>128</v>
      </c>
      <c r="G321" s="88" t="s">
        <v>1051</v>
      </c>
      <c r="H321" s="170">
        <f t="shared" si="8"/>
        <v>146728.45526623097</v>
      </c>
      <c r="I321" s="107">
        <f t="shared" si="9"/>
        <v>173109.09628355189</v>
      </c>
      <c r="J321" s="253">
        <v>132949</v>
      </c>
      <c r="K321" s="253">
        <v>175569</v>
      </c>
      <c r="L321" s="252">
        <v>97.622</v>
      </c>
      <c r="M321" s="252">
        <v>107.74</v>
      </c>
      <c r="N321" s="252">
        <v>109.271</v>
      </c>
      <c r="O321" s="109">
        <v>2</v>
      </c>
    </row>
    <row r="322" spans="2:15" x14ac:dyDescent="0.25">
      <c r="B322" s="85" t="s">
        <v>1043</v>
      </c>
      <c r="C322" s="86" t="s">
        <v>901</v>
      </c>
      <c r="D322" s="87" t="s">
        <v>443</v>
      </c>
      <c r="E322" s="87">
        <f>VLOOKUP(C322,Activities!$C$5:$D$393,2,0)</f>
        <v>541100</v>
      </c>
      <c r="F322" s="84" t="s">
        <v>128</v>
      </c>
      <c r="G322" s="88" t="s">
        <v>1051</v>
      </c>
      <c r="H322" s="170">
        <f t="shared" si="8"/>
        <v>345593.51756631117</v>
      </c>
      <c r="I322" s="107">
        <f t="shared" si="9"/>
        <v>296990.68190444063</v>
      </c>
      <c r="J322" s="253">
        <v>288511</v>
      </c>
      <c r="K322" s="253">
        <v>307100</v>
      </c>
      <c r="L322" s="252">
        <v>95.722999999999999</v>
      </c>
      <c r="M322" s="252">
        <v>114.66200000000001</v>
      </c>
      <c r="N322" s="252">
        <v>118.565</v>
      </c>
      <c r="O322" s="109">
        <v>2</v>
      </c>
    </row>
    <row r="323" spans="2:15" x14ac:dyDescent="0.25">
      <c r="B323" s="85" t="s">
        <v>1043</v>
      </c>
      <c r="C323" s="86" t="s">
        <v>902</v>
      </c>
      <c r="D323" s="87" t="s">
        <v>444</v>
      </c>
      <c r="E323" s="87">
        <f>VLOOKUP(C323,Activities!$C$5:$D$393,2,0)</f>
        <v>541511</v>
      </c>
      <c r="F323" s="84" t="s">
        <v>128</v>
      </c>
      <c r="G323" s="88" t="s">
        <v>1051</v>
      </c>
      <c r="H323" s="170">
        <f t="shared" si="8"/>
        <v>96611.008494396126</v>
      </c>
      <c r="I323" s="107">
        <f t="shared" si="9"/>
        <v>153363.48952187778</v>
      </c>
      <c r="J323" s="253">
        <v>93333</v>
      </c>
      <c r="K323" s="253">
        <v>153824</v>
      </c>
      <c r="L323" s="252">
        <v>98.771000000000001</v>
      </c>
      <c r="M323" s="252">
        <v>102.24</v>
      </c>
      <c r="N323" s="252">
        <v>102.547</v>
      </c>
      <c r="O323" s="109">
        <v>2</v>
      </c>
    </row>
    <row r="324" spans="2:15" x14ac:dyDescent="0.25">
      <c r="B324" s="85" t="s">
        <v>1043</v>
      </c>
      <c r="C324" s="86" t="s">
        <v>903</v>
      </c>
      <c r="D324" s="87" t="s">
        <v>445</v>
      </c>
      <c r="E324" s="87">
        <f>VLOOKUP(C324,Activities!$C$5:$D$393,2,0)</f>
        <v>541512</v>
      </c>
      <c r="F324" s="84" t="s">
        <v>128</v>
      </c>
      <c r="G324" s="88" t="s">
        <v>1051</v>
      </c>
      <c r="H324" s="170">
        <f t="shared" si="8"/>
        <v>105090.24779440743</v>
      </c>
      <c r="I324" s="107">
        <f t="shared" si="9"/>
        <v>123951.97381957849</v>
      </c>
      <c r="J324" s="253">
        <v>102061</v>
      </c>
      <c r="K324" s="253">
        <v>124160</v>
      </c>
      <c r="L324" s="252">
        <v>98.953000000000003</v>
      </c>
      <c r="M324" s="252">
        <v>101.89</v>
      </c>
      <c r="N324" s="252">
        <v>102.06100000000001</v>
      </c>
      <c r="O324" s="109">
        <v>2</v>
      </c>
    </row>
    <row r="325" spans="2:15" x14ac:dyDescent="0.25">
      <c r="B325" s="85" t="s">
        <v>1043</v>
      </c>
      <c r="C325" s="86" t="s">
        <v>904</v>
      </c>
      <c r="D325" s="87" t="s">
        <v>446</v>
      </c>
      <c r="E325" s="87" t="str">
        <f>VLOOKUP(C325,Activities!$C$5:$D$393,2,0)</f>
        <v>54151A</v>
      </c>
      <c r="F325" s="84" t="s">
        <v>128</v>
      </c>
      <c r="G325" s="88" t="s">
        <v>1051</v>
      </c>
      <c r="H325" s="170">
        <f t="shared" si="8"/>
        <v>51172.902087323804</v>
      </c>
      <c r="I325" s="107">
        <f t="shared" si="9"/>
        <v>73042.275913638761</v>
      </c>
      <c r="J325" s="253">
        <v>54119</v>
      </c>
      <c r="K325" s="253">
        <v>72046</v>
      </c>
      <c r="L325" s="252">
        <v>101.80500000000001</v>
      </c>
      <c r="M325" s="252">
        <v>96.263000000000005</v>
      </c>
      <c r="N325" s="252">
        <v>94.95</v>
      </c>
      <c r="O325" s="109">
        <v>2</v>
      </c>
    </row>
    <row r="326" spans="2:15" x14ac:dyDescent="0.25">
      <c r="B326" s="85" t="s">
        <v>1043</v>
      </c>
      <c r="C326" s="86" t="s">
        <v>906</v>
      </c>
      <c r="D326" s="87" t="s">
        <v>447</v>
      </c>
      <c r="E326" s="87">
        <f>VLOOKUP(C326,Activities!$C$5:$D$393,2,0)</f>
        <v>541200</v>
      </c>
      <c r="F326" s="84" t="s">
        <v>128</v>
      </c>
      <c r="G326" s="88" t="s">
        <v>1051</v>
      </c>
      <c r="H326" s="170">
        <f t="shared" si="8"/>
        <v>137771.9717261905</v>
      </c>
      <c r="I326" s="107">
        <f t="shared" si="9"/>
        <v>163803.86013263703</v>
      </c>
      <c r="J326" s="253">
        <v>132385</v>
      </c>
      <c r="K326" s="253">
        <v>167335</v>
      </c>
      <c r="L326" s="252">
        <v>97.44</v>
      </c>
      <c r="M326" s="252">
        <v>101.405</v>
      </c>
      <c r="N326" s="252">
        <v>103.59099999999999</v>
      </c>
      <c r="O326" s="109">
        <v>2</v>
      </c>
    </row>
    <row r="327" spans="2:15" x14ac:dyDescent="0.25">
      <c r="B327" s="85" t="s">
        <v>1043</v>
      </c>
      <c r="C327" s="86" t="s">
        <v>907</v>
      </c>
      <c r="D327" s="87" t="s">
        <v>448</v>
      </c>
      <c r="E327" s="87">
        <f>VLOOKUP(C327,Activities!$C$5:$D$393,2,0)</f>
        <v>541300</v>
      </c>
      <c r="F327" s="84" t="s">
        <v>128</v>
      </c>
      <c r="G327" s="88" t="s">
        <v>1051</v>
      </c>
      <c r="H327" s="170">
        <f t="shared" ref="H327:H390" si="10">J327/L327*M327</f>
        <v>296035.80684394971</v>
      </c>
      <c r="I327" s="107">
        <f t="shared" ref="I327:I390" si="11">K327*(M327/N327)</f>
        <v>255313.17589240495</v>
      </c>
      <c r="J327" s="253">
        <v>273730</v>
      </c>
      <c r="K327" s="253">
        <v>259440</v>
      </c>
      <c r="L327" s="252">
        <v>97.02</v>
      </c>
      <c r="M327" s="252">
        <v>104.926</v>
      </c>
      <c r="N327" s="252">
        <v>106.622</v>
      </c>
      <c r="O327" s="109">
        <v>2</v>
      </c>
    </row>
    <row r="328" spans="2:15" x14ac:dyDescent="0.25">
      <c r="B328" s="85" t="s">
        <v>1043</v>
      </c>
      <c r="C328" s="86" t="s">
        <v>908</v>
      </c>
      <c r="D328" s="87" t="s">
        <v>449</v>
      </c>
      <c r="E328" s="87">
        <f>VLOOKUP(C328,Activities!$C$5:$D$393,2,0)</f>
        <v>541400</v>
      </c>
      <c r="F328" s="84" t="s">
        <v>128</v>
      </c>
      <c r="G328" s="88" t="s">
        <v>1051</v>
      </c>
      <c r="H328" s="170">
        <f t="shared" si="10"/>
        <v>30938.535248874188</v>
      </c>
      <c r="I328" s="107">
        <f t="shared" si="11"/>
        <v>31159.014102044086</v>
      </c>
      <c r="J328" s="253">
        <v>29830</v>
      </c>
      <c r="K328" s="253">
        <v>31731</v>
      </c>
      <c r="L328" s="252">
        <v>100.372</v>
      </c>
      <c r="M328" s="252">
        <v>104.102</v>
      </c>
      <c r="N328" s="252">
        <v>106.01300000000001</v>
      </c>
      <c r="O328" s="109">
        <v>2</v>
      </c>
    </row>
    <row r="329" spans="2:15" x14ac:dyDescent="0.25">
      <c r="B329" s="85" t="s">
        <v>1043</v>
      </c>
      <c r="C329" s="86" t="s">
        <v>909</v>
      </c>
      <c r="D329" s="87" t="s">
        <v>450</v>
      </c>
      <c r="E329" s="87">
        <f>VLOOKUP(C329,Activities!$C$5:$D$393,2,0)</f>
        <v>541610</v>
      </c>
      <c r="F329" s="84" t="s">
        <v>128</v>
      </c>
      <c r="G329" s="88" t="s">
        <v>1051</v>
      </c>
      <c r="H329" s="170">
        <f t="shared" si="10"/>
        <v>154537.5852747208</v>
      </c>
      <c r="I329" s="107">
        <f t="shared" si="11"/>
        <v>187834.06950791797</v>
      </c>
      <c r="J329" s="253">
        <v>145562</v>
      </c>
      <c r="K329" s="253">
        <v>186940</v>
      </c>
      <c r="L329" s="252">
        <v>97.953999999999994</v>
      </c>
      <c r="M329" s="252">
        <v>103.994</v>
      </c>
      <c r="N329" s="252">
        <v>103.499</v>
      </c>
      <c r="O329" s="109">
        <v>2</v>
      </c>
    </row>
    <row r="330" spans="2:15" x14ac:dyDescent="0.25">
      <c r="B330" s="85" t="s">
        <v>1043</v>
      </c>
      <c r="C330" s="86" t="s">
        <v>910</v>
      </c>
      <c r="D330" s="87" t="s">
        <v>451</v>
      </c>
      <c r="E330" s="87" t="str">
        <f>VLOOKUP(C330,Activities!$C$5:$D$393,2,0)</f>
        <v>5416A0</v>
      </c>
      <c r="F330" s="84" t="s">
        <v>128</v>
      </c>
      <c r="G330" s="88" t="s">
        <v>1051</v>
      </c>
      <c r="H330" s="170">
        <f t="shared" si="10"/>
        <v>34206.029641522829</v>
      </c>
      <c r="I330" s="107">
        <f t="shared" si="11"/>
        <v>44069.243515266142</v>
      </c>
      <c r="J330" s="253">
        <v>31914</v>
      </c>
      <c r="K330" s="253">
        <v>43853</v>
      </c>
      <c r="L330" s="252">
        <v>97.161000000000001</v>
      </c>
      <c r="M330" s="252">
        <v>104.139</v>
      </c>
      <c r="N330" s="252">
        <v>103.628</v>
      </c>
      <c r="O330" s="109">
        <v>2</v>
      </c>
    </row>
    <row r="331" spans="2:15" x14ac:dyDescent="0.25">
      <c r="B331" s="85" t="s">
        <v>1043</v>
      </c>
      <c r="C331" s="86" t="s">
        <v>912</v>
      </c>
      <c r="D331" s="87" t="s">
        <v>452</v>
      </c>
      <c r="E331" s="87">
        <f>VLOOKUP(C331,Activities!$C$5:$D$393,2,0)</f>
        <v>541700</v>
      </c>
      <c r="F331" s="84" t="s">
        <v>128</v>
      </c>
      <c r="G331" s="88" t="s">
        <v>1051</v>
      </c>
      <c r="H331" s="170">
        <f t="shared" si="10"/>
        <v>181066.28327519735</v>
      </c>
      <c r="I331" s="107">
        <f t="shared" si="11"/>
        <v>241302.11029871268</v>
      </c>
      <c r="J331" s="253">
        <v>162270</v>
      </c>
      <c r="K331" s="253">
        <v>247061</v>
      </c>
      <c r="L331" s="252">
        <v>98.046000000000006</v>
      </c>
      <c r="M331" s="252">
        <v>109.40300000000001</v>
      </c>
      <c r="N331" s="252">
        <v>112.014</v>
      </c>
      <c r="O331" s="109">
        <v>2</v>
      </c>
    </row>
    <row r="332" spans="2:15" x14ac:dyDescent="0.25">
      <c r="B332" s="85" t="s">
        <v>1043</v>
      </c>
      <c r="C332" s="86" t="s">
        <v>913</v>
      </c>
      <c r="D332" s="87" t="s">
        <v>453</v>
      </c>
      <c r="E332" s="87">
        <f>VLOOKUP(C332,Activities!$C$5:$D$393,2,0)</f>
        <v>541800</v>
      </c>
      <c r="F332" s="84" t="s">
        <v>128</v>
      </c>
      <c r="G332" s="88" t="s">
        <v>1051</v>
      </c>
      <c r="H332" s="170">
        <f t="shared" si="10"/>
        <v>133602.10214913773</v>
      </c>
      <c r="I332" s="107">
        <f t="shared" si="11"/>
        <v>156537.20557119008</v>
      </c>
      <c r="J332" s="253">
        <v>129124</v>
      </c>
      <c r="K332" s="253">
        <v>158822</v>
      </c>
      <c r="L332" s="252">
        <v>99.853999999999999</v>
      </c>
      <c r="M332" s="252">
        <v>103.31699999999999</v>
      </c>
      <c r="N332" s="252">
        <v>104.825</v>
      </c>
      <c r="O332" s="109">
        <v>2</v>
      </c>
    </row>
    <row r="333" spans="2:15" x14ac:dyDescent="0.25">
      <c r="B333" s="85" t="s">
        <v>1043</v>
      </c>
      <c r="C333" s="86" t="s">
        <v>914</v>
      </c>
      <c r="D333" s="87" t="s">
        <v>454</v>
      </c>
      <c r="E333" s="87" t="str">
        <f>VLOOKUP(C333,Activities!$C$5:$D$393,2,0)</f>
        <v>5419A0</v>
      </c>
      <c r="F333" s="84" t="s">
        <v>128</v>
      </c>
      <c r="G333" s="88" t="s">
        <v>1051</v>
      </c>
      <c r="H333" s="170">
        <f t="shared" si="10"/>
        <v>71847.343706058571</v>
      </c>
      <c r="I333" s="107">
        <f t="shared" si="11"/>
        <v>79879.193785174677</v>
      </c>
      <c r="J333" s="253">
        <v>63918</v>
      </c>
      <c r="K333" s="253">
        <v>81184</v>
      </c>
      <c r="L333" s="252">
        <v>98.141999999999996</v>
      </c>
      <c r="M333" s="252">
        <v>110.31699999999999</v>
      </c>
      <c r="N333" s="252">
        <v>112.119</v>
      </c>
      <c r="O333" s="109">
        <v>2</v>
      </c>
    </row>
    <row r="334" spans="2:15" x14ac:dyDescent="0.25">
      <c r="B334" s="85" t="s">
        <v>1043</v>
      </c>
      <c r="C334" s="86" t="s">
        <v>916</v>
      </c>
      <c r="D334" s="87" t="s">
        <v>455</v>
      </c>
      <c r="E334" s="87">
        <f>VLOOKUP(C334,Activities!$C$5:$D$393,2,0)</f>
        <v>541920</v>
      </c>
      <c r="F334" s="84" t="s">
        <v>128</v>
      </c>
      <c r="G334" s="88" t="s">
        <v>1051</v>
      </c>
      <c r="H334" s="170">
        <f t="shared" si="10"/>
        <v>13200.695652173912</v>
      </c>
      <c r="I334" s="107">
        <f t="shared" si="11"/>
        <v>12670.020570085218</v>
      </c>
      <c r="J334" s="253">
        <v>11860</v>
      </c>
      <c r="K334" s="253">
        <v>12940</v>
      </c>
      <c r="L334" s="252">
        <v>95.795000000000002</v>
      </c>
      <c r="M334" s="252">
        <v>106.624</v>
      </c>
      <c r="N334" s="252">
        <v>108.896</v>
      </c>
      <c r="O334" s="109">
        <v>2</v>
      </c>
    </row>
    <row r="335" spans="2:15" x14ac:dyDescent="0.25">
      <c r="B335" s="85" t="s">
        <v>1043</v>
      </c>
      <c r="C335" s="86" t="s">
        <v>917</v>
      </c>
      <c r="D335" s="87" t="s">
        <v>456</v>
      </c>
      <c r="E335" s="87">
        <f>VLOOKUP(C335,Activities!$C$5:$D$393,2,0)</f>
        <v>541940</v>
      </c>
      <c r="F335" s="84" t="s">
        <v>128</v>
      </c>
      <c r="G335" s="88" t="s">
        <v>1051</v>
      </c>
      <c r="H335" s="170">
        <f t="shared" si="10"/>
        <v>30893.271819481542</v>
      </c>
      <c r="I335" s="107">
        <f t="shared" si="11"/>
        <v>33881.07150129621</v>
      </c>
      <c r="J335" s="253">
        <v>24527</v>
      </c>
      <c r="K335" s="253">
        <v>34844</v>
      </c>
      <c r="L335" s="252">
        <v>90.228999999999999</v>
      </c>
      <c r="M335" s="252">
        <v>113.649</v>
      </c>
      <c r="N335" s="252">
        <v>116.879</v>
      </c>
      <c r="O335" s="109">
        <v>2</v>
      </c>
    </row>
    <row r="336" spans="2:15" x14ac:dyDescent="0.25">
      <c r="B336" s="85" t="s">
        <v>1043</v>
      </c>
      <c r="C336" s="86" t="s">
        <v>918</v>
      </c>
      <c r="D336" s="87" t="s">
        <v>457</v>
      </c>
      <c r="E336" s="87">
        <f>VLOOKUP(C336,Activities!$C$5:$D$393,2,0)</f>
        <v>550000</v>
      </c>
      <c r="F336" s="84" t="s">
        <v>128</v>
      </c>
      <c r="G336" s="88" t="s">
        <v>1051</v>
      </c>
      <c r="H336" s="170">
        <f t="shared" si="10"/>
        <v>463173.40855793963</v>
      </c>
      <c r="I336" s="107">
        <f t="shared" si="11"/>
        <v>601145.7194464677</v>
      </c>
      <c r="J336" s="253">
        <v>431705</v>
      </c>
      <c r="K336" s="253">
        <v>596052</v>
      </c>
      <c r="L336" s="252">
        <v>96.799000000000007</v>
      </c>
      <c r="M336" s="252">
        <v>103.855</v>
      </c>
      <c r="N336" s="252">
        <v>102.97499999999999</v>
      </c>
      <c r="O336" s="109">
        <v>2</v>
      </c>
    </row>
    <row r="337" spans="2:15" x14ac:dyDescent="0.25">
      <c r="B337" s="85" t="s">
        <v>1043</v>
      </c>
      <c r="C337" s="86" t="s">
        <v>919</v>
      </c>
      <c r="D337" s="87" t="s">
        <v>458</v>
      </c>
      <c r="E337" s="87">
        <f>VLOOKUP(C337,Activities!$C$5:$D$393,2,0)</f>
        <v>561100</v>
      </c>
      <c r="F337" s="84" t="s">
        <v>128</v>
      </c>
      <c r="G337" s="88" t="s">
        <v>1051</v>
      </c>
      <c r="H337" s="170">
        <f t="shared" si="10"/>
        <v>47099.59662213664</v>
      </c>
      <c r="I337" s="107">
        <f t="shared" si="11"/>
        <v>72543.20889542003</v>
      </c>
      <c r="J337" s="253">
        <v>45635</v>
      </c>
      <c r="K337" s="253">
        <v>71956</v>
      </c>
      <c r="L337" s="252">
        <v>99.707999999999998</v>
      </c>
      <c r="M337" s="252">
        <v>102.908</v>
      </c>
      <c r="N337" s="252">
        <v>102.075</v>
      </c>
      <c r="O337" s="109">
        <v>2</v>
      </c>
    </row>
    <row r="338" spans="2:15" x14ac:dyDescent="0.25">
      <c r="B338" s="85" t="s">
        <v>1043</v>
      </c>
      <c r="C338" s="86" t="s">
        <v>920</v>
      </c>
      <c r="D338" s="87" t="s">
        <v>459</v>
      </c>
      <c r="E338" s="87">
        <f>VLOOKUP(C338,Activities!$C$5:$D$393,2,0)</f>
        <v>561200</v>
      </c>
      <c r="F338" s="84" t="s">
        <v>128</v>
      </c>
      <c r="G338" s="88" t="s">
        <v>1051</v>
      </c>
      <c r="H338" s="170">
        <f t="shared" si="10"/>
        <v>29399.26251618813</v>
      </c>
      <c r="I338" s="107">
        <f t="shared" si="11"/>
        <v>32503.573697713971</v>
      </c>
      <c r="J338" s="253">
        <v>27322</v>
      </c>
      <c r="K338" s="253">
        <v>33098</v>
      </c>
      <c r="L338" s="252">
        <v>94.977000000000004</v>
      </c>
      <c r="M338" s="252">
        <v>102.19799999999999</v>
      </c>
      <c r="N338" s="252">
        <v>104.06699999999999</v>
      </c>
      <c r="O338" s="109">
        <v>2</v>
      </c>
    </row>
    <row r="339" spans="2:15" x14ac:dyDescent="0.25">
      <c r="B339" s="85" t="s">
        <v>1043</v>
      </c>
      <c r="C339" s="86" t="s">
        <v>921</v>
      </c>
      <c r="D339" s="87" t="s">
        <v>460</v>
      </c>
      <c r="E339" s="87">
        <f>VLOOKUP(C339,Activities!$C$5:$D$393,2,0)</f>
        <v>561300</v>
      </c>
      <c r="F339" s="84" t="s">
        <v>128</v>
      </c>
      <c r="G339" s="88" t="s">
        <v>1051</v>
      </c>
      <c r="H339" s="170">
        <f t="shared" si="10"/>
        <v>186804.25480393847</v>
      </c>
      <c r="I339" s="107">
        <f t="shared" si="11"/>
        <v>244566.11991223154</v>
      </c>
      <c r="J339" s="253">
        <v>178836</v>
      </c>
      <c r="K339" s="253">
        <v>249946</v>
      </c>
      <c r="L339" s="252">
        <v>98.617000000000004</v>
      </c>
      <c r="M339" s="252">
        <v>103.011</v>
      </c>
      <c r="N339" s="252">
        <v>105.277</v>
      </c>
      <c r="O339" s="109">
        <v>2</v>
      </c>
    </row>
    <row r="340" spans="2:15" x14ac:dyDescent="0.25">
      <c r="B340" s="85" t="s">
        <v>1043</v>
      </c>
      <c r="C340" s="86" t="s">
        <v>922</v>
      </c>
      <c r="D340" s="87" t="s">
        <v>461</v>
      </c>
      <c r="E340" s="87">
        <f>VLOOKUP(C340,Activities!$C$5:$D$393,2,0)</f>
        <v>561400</v>
      </c>
      <c r="F340" s="84" t="s">
        <v>128</v>
      </c>
      <c r="G340" s="88" t="s">
        <v>1051</v>
      </c>
      <c r="H340" s="170">
        <f t="shared" si="10"/>
        <v>75661.941882391518</v>
      </c>
      <c r="I340" s="107">
        <f t="shared" si="11"/>
        <v>72121.22056511174</v>
      </c>
      <c r="J340" s="253">
        <v>70559</v>
      </c>
      <c r="K340" s="253">
        <v>72328</v>
      </c>
      <c r="L340" s="252">
        <v>97.578000000000003</v>
      </c>
      <c r="M340" s="252">
        <v>104.63500000000001</v>
      </c>
      <c r="N340" s="252">
        <v>104.935</v>
      </c>
      <c r="O340" s="109">
        <v>2</v>
      </c>
    </row>
    <row r="341" spans="2:15" x14ac:dyDescent="0.25">
      <c r="B341" s="85" t="s">
        <v>1043</v>
      </c>
      <c r="C341" s="86" t="s">
        <v>923</v>
      </c>
      <c r="D341" s="87" t="s">
        <v>462</v>
      </c>
      <c r="E341" s="87">
        <f>VLOOKUP(C341,Activities!$C$5:$D$393,2,0)</f>
        <v>561500</v>
      </c>
      <c r="F341" s="84" t="s">
        <v>128</v>
      </c>
      <c r="G341" s="88" t="s">
        <v>1051</v>
      </c>
      <c r="H341" s="170">
        <f t="shared" si="10"/>
        <v>41777.522226603178</v>
      </c>
      <c r="I341" s="107">
        <f t="shared" si="11"/>
        <v>48945.775132886527</v>
      </c>
      <c r="J341" s="253">
        <v>39994</v>
      </c>
      <c r="K341" s="253">
        <v>49194</v>
      </c>
      <c r="L341" s="252">
        <v>98.912999999999997</v>
      </c>
      <c r="M341" s="252">
        <v>103.324</v>
      </c>
      <c r="N341" s="252">
        <v>103.848</v>
      </c>
      <c r="O341" s="109">
        <v>2</v>
      </c>
    </row>
    <row r="342" spans="2:15" x14ac:dyDescent="0.25">
      <c r="B342" s="85" t="s">
        <v>1043</v>
      </c>
      <c r="C342" s="86" t="s">
        <v>924</v>
      </c>
      <c r="D342" s="87" t="s">
        <v>463</v>
      </c>
      <c r="E342" s="87">
        <f>VLOOKUP(C342,Activities!$C$5:$D$393,2,0)</f>
        <v>561600</v>
      </c>
      <c r="F342" s="84" t="s">
        <v>128</v>
      </c>
      <c r="G342" s="88" t="s">
        <v>1051</v>
      </c>
      <c r="H342" s="170">
        <f t="shared" si="10"/>
        <v>47429.863178008782</v>
      </c>
      <c r="I342" s="107">
        <f t="shared" si="11"/>
        <v>52516.521708157648</v>
      </c>
      <c r="J342" s="253">
        <v>44795</v>
      </c>
      <c r="K342" s="253">
        <v>53506</v>
      </c>
      <c r="L342" s="252">
        <v>96.293000000000006</v>
      </c>
      <c r="M342" s="252">
        <v>101.95699999999999</v>
      </c>
      <c r="N342" s="252">
        <v>103.878</v>
      </c>
      <c r="O342" s="109">
        <v>2</v>
      </c>
    </row>
    <row r="343" spans="2:15" x14ac:dyDescent="0.25">
      <c r="B343" s="85" t="s">
        <v>1043</v>
      </c>
      <c r="C343" s="86" t="s">
        <v>925</v>
      </c>
      <c r="D343" s="87" t="s">
        <v>464</v>
      </c>
      <c r="E343" s="87">
        <f>VLOOKUP(C343,Activities!$C$5:$D$393,2,0)</f>
        <v>561700</v>
      </c>
      <c r="F343" s="84" t="s">
        <v>128</v>
      </c>
      <c r="G343" s="88" t="s">
        <v>1051</v>
      </c>
      <c r="H343" s="170">
        <f t="shared" si="10"/>
        <v>149308.1690473271</v>
      </c>
      <c r="I343" s="107">
        <f t="shared" si="11"/>
        <v>169096.49418790557</v>
      </c>
      <c r="J343" s="253">
        <v>140769</v>
      </c>
      <c r="K343" s="253">
        <v>173203</v>
      </c>
      <c r="L343" s="252">
        <v>97.872</v>
      </c>
      <c r="M343" s="252">
        <v>103.809</v>
      </c>
      <c r="N343" s="252">
        <v>106.33</v>
      </c>
      <c r="O343" s="109">
        <v>2</v>
      </c>
    </row>
    <row r="344" spans="2:15" x14ac:dyDescent="0.25">
      <c r="B344" s="85" t="s">
        <v>1043</v>
      </c>
      <c r="C344" s="86" t="s">
        <v>926</v>
      </c>
      <c r="D344" s="87" t="s">
        <v>465</v>
      </c>
      <c r="E344" s="87">
        <f>VLOOKUP(C344,Activities!$C$5:$D$393,2,0)</f>
        <v>561900</v>
      </c>
      <c r="F344" s="84" t="s">
        <v>128</v>
      </c>
      <c r="G344" s="88" t="s">
        <v>1051</v>
      </c>
      <c r="H344" s="170">
        <f t="shared" si="10"/>
        <v>44395.681021973469</v>
      </c>
      <c r="I344" s="107">
        <f t="shared" si="11"/>
        <v>44038.36401502473</v>
      </c>
      <c r="J344" s="253">
        <v>40679</v>
      </c>
      <c r="K344" s="253">
        <v>44984</v>
      </c>
      <c r="L344" s="252">
        <v>96.48</v>
      </c>
      <c r="M344" s="252">
        <v>105.295</v>
      </c>
      <c r="N344" s="252">
        <v>107.556</v>
      </c>
      <c r="O344" s="109">
        <v>2</v>
      </c>
    </row>
    <row r="345" spans="2:15" x14ac:dyDescent="0.25">
      <c r="B345" s="85" t="s">
        <v>1043</v>
      </c>
      <c r="C345" s="86" t="s">
        <v>927</v>
      </c>
      <c r="D345" s="87" t="s">
        <v>466</v>
      </c>
      <c r="E345" s="87">
        <f>VLOOKUP(C345,Activities!$C$5:$D$393,2,0)</f>
        <v>562000</v>
      </c>
      <c r="F345" s="84" t="s">
        <v>128</v>
      </c>
      <c r="G345" s="88" t="s">
        <v>1051</v>
      </c>
      <c r="H345" s="170">
        <f t="shared" si="10"/>
        <v>86475.634385464014</v>
      </c>
      <c r="I345" s="107">
        <f t="shared" si="11"/>
        <v>89418.733126601059</v>
      </c>
      <c r="J345" s="253">
        <v>75787</v>
      </c>
      <c r="K345" s="253">
        <v>91518</v>
      </c>
      <c r="L345" s="252">
        <v>95.266999999999996</v>
      </c>
      <c r="M345" s="252">
        <v>108.703</v>
      </c>
      <c r="N345" s="252">
        <v>111.255</v>
      </c>
      <c r="O345" s="109">
        <v>2</v>
      </c>
    </row>
    <row r="346" spans="2:15" x14ac:dyDescent="0.25">
      <c r="B346" s="85" t="s">
        <v>1044</v>
      </c>
      <c r="C346" s="86" t="s">
        <v>928</v>
      </c>
      <c r="D346" s="87" t="s">
        <v>467</v>
      </c>
      <c r="E346" s="87">
        <f>VLOOKUP(C346,Activities!$C$5:$D$393,2,0)</f>
        <v>611100</v>
      </c>
      <c r="F346" s="84" t="s">
        <v>128</v>
      </c>
      <c r="G346" s="88" t="s">
        <v>1051</v>
      </c>
      <c r="H346" s="170">
        <f t="shared" si="10"/>
        <v>38317.493597070534</v>
      </c>
      <c r="I346" s="107">
        <f t="shared" si="11"/>
        <v>37505.726471152004</v>
      </c>
      <c r="J346" s="253">
        <v>33769</v>
      </c>
      <c r="K346" s="253">
        <v>38325</v>
      </c>
      <c r="L346" s="252">
        <v>94.488</v>
      </c>
      <c r="M346" s="252">
        <v>107.215</v>
      </c>
      <c r="N346" s="252">
        <v>109.557</v>
      </c>
      <c r="O346" s="109">
        <v>2</v>
      </c>
    </row>
    <row r="347" spans="2:15" x14ac:dyDescent="0.25">
      <c r="B347" s="85" t="s">
        <v>1044</v>
      </c>
      <c r="C347" s="86" t="s">
        <v>929</v>
      </c>
      <c r="D347" s="87" t="s">
        <v>468</v>
      </c>
      <c r="E347" s="87" t="str">
        <f>VLOOKUP(C347,Activities!$C$5:$D$393,2,0)</f>
        <v>611A00</v>
      </c>
      <c r="F347" s="84" t="s">
        <v>128</v>
      </c>
      <c r="G347" s="88" t="s">
        <v>1051</v>
      </c>
      <c r="H347" s="170">
        <f t="shared" si="10"/>
        <v>160640.55002308596</v>
      </c>
      <c r="I347" s="107">
        <f t="shared" si="11"/>
        <v>199777.22100801085</v>
      </c>
      <c r="J347" s="253">
        <v>138785</v>
      </c>
      <c r="K347" s="253">
        <v>205515</v>
      </c>
      <c r="L347" s="252">
        <v>95.296000000000006</v>
      </c>
      <c r="M347" s="252">
        <v>110.303</v>
      </c>
      <c r="N347" s="252">
        <v>113.471</v>
      </c>
      <c r="O347" s="109">
        <v>2</v>
      </c>
    </row>
    <row r="348" spans="2:15" x14ac:dyDescent="0.25">
      <c r="B348" s="85" t="s">
        <v>1044</v>
      </c>
      <c r="C348" s="86" t="s">
        <v>931</v>
      </c>
      <c r="D348" s="87" t="s">
        <v>469</v>
      </c>
      <c r="E348" s="87" t="str">
        <f>VLOOKUP(C348,Activities!$C$5:$D$393,2,0)</f>
        <v>611B00</v>
      </c>
      <c r="F348" s="84" t="s">
        <v>128</v>
      </c>
      <c r="G348" s="88" t="s">
        <v>1051</v>
      </c>
      <c r="H348" s="170">
        <f t="shared" si="10"/>
        <v>67300.951017989879</v>
      </c>
      <c r="I348" s="107">
        <f t="shared" si="11"/>
        <v>72637.673282599761</v>
      </c>
      <c r="J348" s="253">
        <v>54589</v>
      </c>
      <c r="K348" s="253">
        <v>74060</v>
      </c>
      <c r="L348" s="252">
        <v>92.83</v>
      </c>
      <c r="M348" s="252">
        <v>114.447</v>
      </c>
      <c r="N348" s="252">
        <v>116.688</v>
      </c>
      <c r="O348" s="109">
        <v>2</v>
      </c>
    </row>
    <row r="349" spans="2:15" x14ac:dyDescent="0.25">
      <c r="B349" s="85" t="s">
        <v>1044</v>
      </c>
      <c r="C349" s="86" t="s">
        <v>933</v>
      </c>
      <c r="D349" s="87" t="s">
        <v>470</v>
      </c>
      <c r="E349" s="87">
        <f>VLOOKUP(C349,Activities!$C$5:$D$393,2,0)</f>
        <v>621100</v>
      </c>
      <c r="F349" s="84" t="s">
        <v>128</v>
      </c>
      <c r="G349" s="88" t="s">
        <v>1051</v>
      </c>
      <c r="H349" s="170">
        <f t="shared" si="10"/>
        <v>383742.28494428983</v>
      </c>
      <c r="I349" s="107">
        <f t="shared" si="11"/>
        <v>438527.42543458368</v>
      </c>
      <c r="J349" s="253">
        <v>351795</v>
      </c>
      <c r="K349" s="253">
        <v>440948</v>
      </c>
      <c r="L349" s="252">
        <v>96.661000000000001</v>
      </c>
      <c r="M349" s="252">
        <v>105.43899999999999</v>
      </c>
      <c r="N349" s="252">
        <v>106.021</v>
      </c>
      <c r="O349" s="109">
        <v>2</v>
      </c>
    </row>
    <row r="350" spans="2:15" x14ac:dyDescent="0.25">
      <c r="B350" s="85" t="s">
        <v>1044</v>
      </c>
      <c r="C350" s="86" t="s">
        <v>934</v>
      </c>
      <c r="D350" s="87" t="s">
        <v>471</v>
      </c>
      <c r="E350" s="87">
        <f>VLOOKUP(C350,Activities!$C$5:$D$393,2,0)</f>
        <v>621200</v>
      </c>
      <c r="F350" s="84" t="s">
        <v>128</v>
      </c>
      <c r="G350" s="88" t="s">
        <v>1051</v>
      </c>
      <c r="H350" s="170">
        <f t="shared" si="10"/>
        <v>117338.66608577057</v>
      </c>
      <c r="I350" s="107">
        <f t="shared" si="11"/>
        <v>111478.34005020035</v>
      </c>
      <c r="J350" s="253">
        <v>97515</v>
      </c>
      <c r="K350" s="253">
        <v>113863</v>
      </c>
      <c r="L350" s="252">
        <v>92.385999999999996</v>
      </c>
      <c r="M350" s="252">
        <v>111.167</v>
      </c>
      <c r="N350" s="252">
        <v>113.545</v>
      </c>
      <c r="O350" s="109">
        <v>2</v>
      </c>
    </row>
    <row r="351" spans="2:15" x14ac:dyDescent="0.25">
      <c r="B351" s="85" t="s">
        <v>1044</v>
      </c>
      <c r="C351" s="86" t="s">
        <v>935</v>
      </c>
      <c r="D351" s="87" t="s">
        <v>472</v>
      </c>
      <c r="E351" s="87">
        <f>VLOOKUP(C351,Activities!$C$5:$D$393,2,0)</f>
        <v>621300</v>
      </c>
      <c r="F351" s="84" t="s">
        <v>128</v>
      </c>
      <c r="G351" s="88" t="s">
        <v>1051</v>
      </c>
      <c r="H351" s="170">
        <f t="shared" si="10"/>
        <v>73761.598316352873</v>
      </c>
      <c r="I351" s="107">
        <f t="shared" si="11"/>
        <v>91054.388152636559</v>
      </c>
      <c r="J351" s="253">
        <v>65929</v>
      </c>
      <c r="K351" s="253">
        <v>92266</v>
      </c>
      <c r="L351" s="252">
        <v>94.912999999999997</v>
      </c>
      <c r="M351" s="252">
        <v>106.18899999999999</v>
      </c>
      <c r="N351" s="252">
        <v>107.602</v>
      </c>
      <c r="O351" s="109">
        <v>2</v>
      </c>
    </row>
    <row r="352" spans="2:15" x14ac:dyDescent="0.25">
      <c r="B352" s="85" t="s">
        <v>1044</v>
      </c>
      <c r="C352" s="86" t="s">
        <v>936</v>
      </c>
      <c r="D352" s="87" t="s">
        <v>473</v>
      </c>
      <c r="E352" s="87">
        <f>VLOOKUP(C352,Activities!$C$5:$D$393,2,0)</f>
        <v>621400</v>
      </c>
      <c r="F352" s="84" t="s">
        <v>128</v>
      </c>
      <c r="G352" s="88" t="s">
        <v>1051</v>
      </c>
      <c r="H352" s="170">
        <f t="shared" si="10"/>
        <v>82553.756659308317</v>
      </c>
      <c r="I352" s="107">
        <f t="shared" si="11"/>
        <v>112942.40357566124</v>
      </c>
      <c r="J352" s="253">
        <v>73213</v>
      </c>
      <c r="K352" s="253">
        <v>114606</v>
      </c>
      <c r="L352" s="252">
        <v>95.13</v>
      </c>
      <c r="M352" s="252">
        <v>107.267</v>
      </c>
      <c r="N352" s="252">
        <v>108.84699999999999</v>
      </c>
      <c r="O352" s="109">
        <v>2</v>
      </c>
    </row>
    <row r="353" spans="2:15" x14ac:dyDescent="0.25">
      <c r="B353" s="85" t="s">
        <v>1044</v>
      </c>
      <c r="C353" s="86" t="s">
        <v>937</v>
      </c>
      <c r="D353" s="87" t="s">
        <v>474</v>
      </c>
      <c r="E353" s="87">
        <f>VLOOKUP(C353,Activities!$C$5:$D$393,2,0)</f>
        <v>621500</v>
      </c>
      <c r="F353" s="84" t="s">
        <v>128</v>
      </c>
      <c r="G353" s="88" t="s">
        <v>1051</v>
      </c>
      <c r="H353" s="170">
        <f t="shared" si="10"/>
        <v>37324.809222276344</v>
      </c>
      <c r="I353" s="107">
        <f t="shared" si="11"/>
        <v>45618.09508210147</v>
      </c>
      <c r="J353" s="253">
        <v>37532</v>
      </c>
      <c r="K353" s="253">
        <v>45471</v>
      </c>
      <c r="L353" s="252">
        <v>98.543999999999997</v>
      </c>
      <c r="M353" s="252">
        <v>98</v>
      </c>
      <c r="N353" s="252">
        <v>97.683999999999997</v>
      </c>
      <c r="O353" s="109">
        <v>2</v>
      </c>
    </row>
    <row r="354" spans="2:15" x14ac:dyDescent="0.25">
      <c r="B354" s="85" t="s">
        <v>1044</v>
      </c>
      <c r="C354" s="86" t="s">
        <v>938</v>
      </c>
      <c r="D354" s="87" t="s">
        <v>475</v>
      </c>
      <c r="E354" s="87">
        <f>VLOOKUP(C354,Activities!$C$5:$D$393,2,0)</f>
        <v>621600</v>
      </c>
      <c r="F354" s="84" t="s">
        <v>128</v>
      </c>
      <c r="G354" s="88" t="s">
        <v>1051</v>
      </c>
      <c r="H354" s="170">
        <f t="shared" si="10"/>
        <v>54531.928602525026</v>
      </c>
      <c r="I354" s="107">
        <f t="shared" si="11"/>
        <v>80330.137266811274</v>
      </c>
      <c r="J354" s="253">
        <v>51240</v>
      </c>
      <c r="K354" s="253">
        <v>81154</v>
      </c>
      <c r="L354" s="252">
        <v>96.474000000000004</v>
      </c>
      <c r="M354" s="252">
        <v>102.672</v>
      </c>
      <c r="N354" s="252">
        <v>103.72499999999999</v>
      </c>
      <c r="O354" s="109">
        <v>2</v>
      </c>
    </row>
    <row r="355" spans="2:15" x14ac:dyDescent="0.25">
      <c r="B355" s="85" t="s">
        <v>1044</v>
      </c>
      <c r="C355" s="86" t="s">
        <v>939</v>
      </c>
      <c r="D355" s="87" t="s">
        <v>476</v>
      </c>
      <c r="E355" s="87">
        <f>VLOOKUP(C355,Activities!$C$5:$D$393,2,0)</f>
        <v>621900</v>
      </c>
      <c r="F355" s="84" t="s">
        <v>128</v>
      </c>
      <c r="G355" s="88" t="s">
        <v>1051</v>
      </c>
      <c r="H355" s="170">
        <f t="shared" si="10"/>
        <v>37892.19515074847</v>
      </c>
      <c r="I355" s="107">
        <f t="shared" si="11"/>
        <v>41549.792105433175</v>
      </c>
      <c r="J355" s="253">
        <v>33632</v>
      </c>
      <c r="K355" s="253">
        <v>42124</v>
      </c>
      <c r="L355" s="252">
        <v>94.86</v>
      </c>
      <c r="M355" s="252">
        <v>106.876</v>
      </c>
      <c r="N355" s="252">
        <v>108.35299999999999</v>
      </c>
      <c r="O355" s="109">
        <v>2</v>
      </c>
    </row>
    <row r="356" spans="2:15" x14ac:dyDescent="0.25">
      <c r="B356" s="85" t="s">
        <v>1044</v>
      </c>
      <c r="C356" s="86" t="s">
        <v>940</v>
      </c>
      <c r="D356" s="87" t="s">
        <v>477</v>
      </c>
      <c r="E356" s="87">
        <f>VLOOKUP(C356,Activities!$C$5:$D$393,2,0)</f>
        <v>622000</v>
      </c>
      <c r="F356" s="84" t="s">
        <v>128</v>
      </c>
      <c r="G356" s="88" t="s">
        <v>1051</v>
      </c>
      <c r="H356" s="170">
        <f t="shared" si="10"/>
        <v>600602.41853578622</v>
      </c>
      <c r="I356" s="107">
        <f t="shared" si="11"/>
        <v>735102.92409460584</v>
      </c>
      <c r="J356" s="253">
        <v>531078</v>
      </c>
      <c r="K356" s="253">
        <v>748597</v>
      </c>
      <c r="L356" s="252">
        <v>95.231999999999999</v>
      </c>
      <c r="M356" s="252">
        <v>107.699</v>
      </c>
      <c r="N356" s="252">
        <v>109.676</v>
      </c>
      <c r="O356" s="109">
        <v>2</v>
      </c>
    </row>
    <row r="357" spans="2:15" x14ac:dyDescent="0.25">
      <c r="B357" s="85" t="s">
        <v>1044</v>
      </c>
      <c r="C357" s="86" t="s">
        <v>941</v>
      </c>
      <c r="D357" s="87" t="s">
        <v>478</v>
      </c>
      <c r="E357" s="87" t="str">
        <f>VLOOKUP(C357,Activities!$C$5:$D$393,2,0)</f>
        <v>623A00</v>
      </c>
      <c r="F357" s="84" t="s">
        <v>128</v>
      </c>
      <c r="G357" s="88" t="s">
        <v>1051</v>
      </c>
      <c r="H357" s="170">
        <f t="shared" si="10"/>
        <v>154684.72000852335</v>
      </c>
      <c r="I357" s="107">
        <f t="shared" si="11"/>
        <v>173354.58694036092</v>
      </c>
      <c r="J357" s="253">
        <v>136540</v>
      </c>
      <c r="K357" s="253">
        <v>175443</v>
      </c>
      <c r="L357" s="252">
        <v>93.86</v>
      </c>
      <c r="M357" s="252">
        <v>106.333</v>
      </c>
      <c r="N357" s="252">
        <v>107.614</v>
      </c>
      <c r="O357" s="109">
        <v>2</v>
      </c>
    </row>
    <row r="358" spans="2:15" x14ac:dyDescent="0.25">
      <c r="B358" s="85" t="s">
        <v>1044</v>
      </c>
      <c r="C358" s="86" t="s">
        <v>943</v>
      </c>
      <c r="D358" s="87" t="s">
        <v>479</v>
      </c>
      <c r="E358" s="87" t="str">
        <f>VLOOKUP(C358,Activities!$C$5:$D$393,2,0)</f>
        <v>623B00</v>
      </c>
      <c r="F358" s="84" t="s">
        <v>128</v>
      </c>
      <c r="G358" s="88" t="s">
        <v>1051</v>
      </c>
      <c r="H358" s="170">
        <f t="shared" si="10"/>
        <v>38662.074079505583</v>
      </c>
      <c r="I358" s="107">
        <f t="shared" si="11"/>
        <v>44874.891965780174</v>
      </c>
      <c r="J358" s="253">
        <v>34926</v>
      </c>
      <c r="K358" s="253">
        <v>45666</v>
      </c>
      <c r="L358" s="252">
        <v>95.465000000000003</v>
      </c>
      <c r="M358" s="252">
        <v>105.67700000000001</v>
      </c>
      <c r="N358" s="252">
        <v>107.54</v>
      </c>
      <c r="O358" s="109">
        <v>2</v>
      </c>
    </row>
    <row r="359" spans="2:15" x14ac:dyDescent="0.25">
      <c r="B359" s="85" t="s">
        <v>1044</v>
      </c>
      <c r="C359" s="86" t="s">
        <v>945</v>
      </c>
      <c r="D359" s="87" t="s">
        <v>480</v>
      </c>
      <c r="E359" s="87">
        <f>VLOOKUP(C359,Activities!$C$5:$D$393,2,0)</f>
        <v>624100</v>
      </c>
      <c r="F359" s="84" t="s">
        <v>128</v>
      </c>
      <c r="G359" s="88" t="s">
        <v>1051</v>
      </c>
      <c r="H359" s="170">
        <f t="shared" si="10"/>
        <v>67212.543738642009</v>
      </c>
      <c r="I359" s="107">
        <f t="shared" si="11"/>
        <v>80352.243135891054</v>
      </c>
      <c r="J359" s="253">
        <v>60962</v>
      </c>
      <c r="K359" s="253">
        <v>82223</v>
      </c>
      <c r="L359" s="252">
        <v>96.847999999999999</v>
      </c>
      <c r="M359" s="252">
        <v>106.77800000000001</v>
      </c>
      <c r="N359" s="252">
        <v>109.264</v>
      </c>
      <c r="O359" s="109">
        <v>2</v>
      </c>
    </row>
    <row r="360" spans="2:15" x14ac:dyDescent="0.25">
      <c r="B360" s="85" t="s">
        <v>1044</v>
      </c>
      <c r="C360" s="86" t="s">
        <v>946</v>
      </c>
      <c r="D360" s="87" t="s">
        <v>481</v>
      </c>
      <c r="E360" s="87" t="str">
        <f>VLOOKUP(C360,Activities!$C$5:$D$393,2,0)</f>
        <v>624A00</v>
      </c>
      <c r="F360" s="84" t="s">
        <v>128</v>
      </c>
      <c r="G360" s="88" t="s">
        <v>1051</v>
      </c>
      <c r="H360" s="170">
        <f t="shared" si="10"/>
        <v>37592.881245944191</v>
      </c>
      <c r="I360" s="107">
        <f t="shared" si="11"/>
        <v>41069.590192268079</v>
      </c>
      <c r="J360" s="253">
        <v>33570</v>
      </c>
      <c r="K360" s="253">
        <v>42184</v>
      </c>
      <c r="L360" s="252">
        <v>97.082999999999998</v>
      </c>
      <c r="M360" s="252">
        <v>108.717</v>
      </c>
      <c r="N360" s="252">
        <v>111.667</v>
      </c>
      <c r="O360" s="109">
        <v>2</v>
      </c>
    </row>
    <row r="361" spans="2:15" x14ac:dyDescent="0.25">
      <c r="B361" s="85" t="s">
        <v>1044</v>
      </c>
      <c r="C361" s="86" t="s">
        <v>948</v>
      </c>
      <c r="D361" s="87" t="s">
        <v>482</v>
      </c>
      <c r="E361" s="87">
        <f>VLOOKUP(C361,Activities!$C$5:$D$393,2,0)</f>
        <v>624400</v>
      </c>
      <c r="F361" s="84" t="s">
        <v>128</v>
      </c>
      <c r="G361" s="88" t="s">
        <v>1051</v>
      </c>
      <c r="H361" s="170">
        <f t="shared" si="10"/>
        <v>47184.686373361008</v>
      </c>
      <c r="I361" s="107">
        <f t="shared" si="11"/>
        <v>46592.797838052691</v>
      </c>
      <c r="J361" s="253">
        <v>39618</v>
      </c>
      <c r="K361" s="253">
        <v>47951</v>
      </c>
      <c r="L361" s="252">
        <v>94.418000000000006</v>
      </c>
      <c r="M361" s="252">
        <v>112.45099999999999</v>
      </c>
      <c r="N361" s="252">
        <v>115.729</v>
      </c>
      <c r="O361" s="109">
        <v>2</v>
      </c>
    </row>
    <row r="362" spans="2:15" x14ac:dyDescent="0.25">
      <c r="B362" s="85" t="s">
        <v>1045</v>
      </c>
      <c r="C362" s="86" t="s">
        <v>949</v>
      </c>
      <c r="D362" s="87" t="s">
        <v>483</v>
      </c>
      <c r="E362" s="87">
        <f>VLOOKUP(C362,Activities!$C$5:$D$393,2,0)</f>
        <v>711100</v>
      </c>
      <c r="F362" s="84" t="s">
        <v>128</v>
      </c>
      <c r="G362" s="88" t="s">
        <v>1051</v>
      </c>
      <c r="H362" s="170">
        <f t="shared" si="10"/>
        <v>21639.757318888518</v>
      </c>
      <c r="I362" s="107">
        <f t="shared" si="11"/>
        <v>28558.427001212855</v>
      </c>
      <c r="J362" s="253">
        <v>20199</v>
      </c>
      <c r="K362" s="253">
        <v>29082</v>
      </c>
      <c r="L362" s="252">
        <v>96.736000000000004</v>
      </c>
      <c r="M362" s="252">
        <v>103.636</v>
      </c>
      <c r="N362" s="252">
        <v>105.536</v>
      </c>
      <c r="O362" s="109">
        <v>2</v>
      </c>
    </row>
    <row r="363" spans="2:15" x14ac:dyDescent="0.25">
      <c r="B363" s="85" t="s">
        <v>1045</v>
      </c>
      <c r="C363" s="86" t="s">
        <v>950</v>
      </c>
      <c r="D363" s="87" t="s">
        <v>484</v>
      </c>
      <c r="E363" s="87">
        <f>VLOOKUP(C363,Activities!$C$5:$D$393,2,0)</f>
        <v>711200</v>
      </c>
      <c r="F363" s="84" t="s">
        <v>128</v>
      </c>
      <c r="G363" s="88" t="s">
        <v>1051</v>
      </c>
      <c r="H363" s="170">
        <f t="shared" si="10"/>
        <v>40145.255324108402</v>
      </c>
      <c r="I363" s="107">
        <f t="shared" si="11"/>
        <v>41966.378417384469</v>
      </c>
      <c r="J363" s="253">
        <v>35384</v>
      </c>
      <c r="K363" s="253">
        <v>42905</v>
      </c>
      <c r="L363" s="252">
        <v>94.382000000000005</v>
      </c>
      <c r="M363" s="252">
        <v>107.08199999999999</v>
      </c>
      <c r="N363" s="252">
        <v>109.477</v>
      </c>
      <c r="O363" s="109">
        <v>2</v>
      </c>
    </row>
    <row r="364" spans="2:15" x14ac:dyDescent="0.25">
      <c r="B364" s="85" t="s">
        <v>1045</v>
      </c>
      <c r="C364" s="86" t="s">
        <v>951</v>
      </c>
      <c r="D364" s="87" t="s">
        <v>485</v>
      </c>
      <c r="E364" s="87" t="str">
        <f>VLOOKUP(C364,Activities!$C$5:$D$393,2,0)</f>
        <v>711A00</v>
      </c>
      <c r="F364" s="84" t="s">
        <v>128</v>
      </c>
      <c r="G364" s="88" t="s">
        <v>1051</v>
      </c>
      <c r="H364" s="170">
        <f t="shared" si="10"/>
        <v>33170.668797100072</v>
      </c>
      <c r="I364" s="107">
        <f t="shared" si="11"/>
        <v>34254.062627856416</v>
      </c>
      <c r="J364" s="253">
        <v>29367</v>
      </c>
      <c r="K364" s="253">
        <v>35039</v>
      </c>
      <c r="L364" s="252">
        <v>94.346999999999994</v>
      </c>
      <c r="M364" s="252">
        <v>106.56699999999999</v>
      </c>
      <c r="N364" s="252">
        <v>109.009</v>
      </c>
      <c r="O364" s="109">
        <v>2</v>
      </c>
    </row>
    <row r="365" spans="2:15" x14ac:dyDescent="0.25">
      <c r="B365" s="85" t="s">
        <v>1045</v>
      </c>
      <c r="C365" s="86" t="s">
        <v>953</v>
      </c>
      <c r="D365" s="87" t="s">
        <v>486</v>
      </c>
      <c r="E365" s="87">
        <f>VLOOKUP(C365,Activities!$C$5:$D$393,2,0)</f>
        <v>711500</v>
      </c>
      <c r="F365" s="84" t="s">
        <v>128</v>
      </c>
      <c r="G365" s="88" t="s">
        <v>1051</v>
      </c>
      <c r="H365" s="170">
        <f t="shared" si="10"/>
        <v>33365.830548079532</v>
      </c>
      <c r="I365" s="107">
        <f t="shared" si="11"/>
        <v>35752.934723985505</v>
      </c>
      <c r="J365" s="253">
        <v>30224</v>
      </c>
      <c r="K365" s="253">
        <v>36457</v>
      </c>
      <c r="L365" s="252">
        <v>95.861999999999995</v>
      </c>
      <c r="M365" s="252">
        <v>105.827</v>
      </c>
      <c r="N365" s="252">
        <v>107.911</v>
      </c>
      <c r="O365" s="109">
        <v>2</v>
      </c>
    </row>
    <row r="366" spans="2:15" x14ac:dyDescent="0.25">
      <c r="B366" s="85" t="s">
        <v>1045</v>
      </c>
      <c r="C366" s="86" t="s">
        <v>954</v>
      </c>
      <c r="D366" s="87" t="s">
        <v>487</v>
      </c>
      <c r="E366" s="87">
        <f>VLOOKUP(C366,Activities!$C$5:$D$393,2,0)</f>
        <v>712000</v>
      </c>
      <c r="F366" s="84" t="s">
        <v>128</v>
      </c>
      <c r="G366" s="88" t="s">
        <v>1051</v>
      </c>
      <c r="H366" s="170">
        <f t="shared" si="10"/>
        <v>12123.742756831656</v>
      </c>
      <c r="I366" s="107">
        <f t="shared" si="11"/>
        <v>12841.007302965249</v>
      </c>
      <c r="J366" s="253">
        <v>11111</v>
      </c>
      <c r="K366" s="253">
        <v>13078</v>
      </c>
      <c r="L366" s="252">
        <v>95.986999999999995</v>
      </c>
      <c r="M366" s="252">
        <v>104.736</v>
      </c>
      <c r="N366" s="252">
        <v>106.669</v>
      </c>
      <c r="O366" s="109">
        <v>2</v>
      </c>
    </row>
    <row r="367" spans="2:15" x14ac:dyDescent="0.25">
      <c r="B367" s="85" t="s">
        <v>1045</v>
      </c>
      <c r="C367" s="86" t="s">
        <v>955</v>
      </c>
      <c r="D367" s="87" t="s">
        <v>488</v>
      </c>
      <c r="E367" s="87">
        <f>VLOOKUP(C367,Activities!$C$5:$D$393,2,0)</f>
        <v>713100</v>
      </c>
      <c r="F367" s="84" t="s">
        <v>128</v>
      </c>
      <c r="G367" s="88" t="s">
        <v>1051</v>
      </c>
      <c r="H367" s="170">
        <f t="shared" si="10"/>
        <v>19720.209539088049</v>
      </c>
      <c r="I367" s="107">
        <f t="shared" si="11"/>
        <v>24127.082013708343</v>
      </c>
      <c r="J367" s="253">
        <v>18372</v>
      </c>
      <c r="K367" s="253">
        <v>24450</v>
      </c>
      <c r="L367" s="252">
        <v>97.242000000000004</v>
      </c>
      <c r="M367" s="252">
        <v>104.378</v>
      </c>
      <c r="N367" s="252">
        <v>105.77500000000001</v>
      </c>
      <c r="O367" s="109">
        <v>2</v>
      </c>
    </row>
    <row r="368" spans="2:15" x14ac:dyDescent="0.25">
      <c r="B368" s="85" t="s">
        <v>1045</v>
      </c>
      <c r="C368" s="86" t="s">
        <v>956</v>
      </c>
      <c r="D368" s="87" t="s">
        <v>489</v>
      </c>
      <c r="E368" s="87">
        <f>VLOOKUP(C368,Activities!$C$5:$D$393,2,0)</f>
        <v>713200</v>
      </c>
      <c r="F368" s="84" t="s">
        <v>128</v>
      </c>
      <c r="G368" s="88" t="s">
        <v>1051</v>
      </c>
      <c r="H368" s="170">
        <f t="shared" si="10"/>
        <v>32783.93540357209</v>
      </c>
      <c r="I368" s="107">
        <f t="shared" si="11"/>
        <v>35835.537578221927</v>
      </c>
      <c r="J368" s="253">
        <v>29094</v>
      </c>
      <c r="K368" s="253">
        <v>36423</v>
      </c>
      <c r="L368" s="252">
        <v>96.414000000000001</v>
      </c>
      <c r="M368" s="252">
        <v>108.642</v>
      </c>
      <c r="N368" s="252">
        <v>110.423</v>
      </c>
      <c r="O368" s="109">
        <v>2</v>
      </c>
    </row>
    <row r="369" spans="2:15" x14ac:dyDescent="0.25">
      <c r="B369" s="85" t="s">
        <v>1045</v>
      </c>
      <c r="C369" s="86" t="s">
        <v>957</v>
      </c>
      <c r="D369" s="87" t="s">
        <v>490</v>
      </c>
      <c r="E369" s="87">
        <f>VLOOKUP(C369,Activities!$C$5:$D$393,2,0)</f>
        <v>713900</v>
      </c>
      <c r="F369" s="84" t="s">
        <v>128</v>
      </c>
      <c r="G369" s="88" t="s">
        <v>1051</v>
      </c>
      <c r="H369" s="170">
        <f t="shared" si="10"/>
        <v>69624.737549918384</v>
      </c>
      <c r="I369" s="107">
        <f t="shared" si="11"/>
        <v>74802.237685544111</v>
      </c>
      <c r="J369" s="253">
        <v>65206</v>
      </c>
      <c r="K369" s="253">
        <v>76068</v>
      </c>
      <c r="L369" s="252">
        <v>97.409000000000006</v>
      </c>
      <c r="M369" s="252">
        <v>104.01</v>
      </c>
      <c r="N369" s="252">
        <v>105.77</v>
      </c>
      <c r="O369" s="109">
        <v>2</v>
      </c>
    </row>
    <row r="370" spans="2:15" x14ac:dyDescent="0.25">
      <c r="B370" s="85" t="s">
        <v>1045</v>
      </c>
      <c r="C370" s="86" t="s">
        <v>958</v>
      </c>
      <c r="D370" s="87" t="s">
        <v>491</v>
      </c>
      <c r="E370" s="87">
        <f>VLOOKUP(C370,Activities!$C$5:$D$393,2,0)</f>
        <v>721000</v>
      </c>
      <c r="F370" s="84" t="s">
        <v>128</v>
      </c>
      <c r="G370" s="88" t="s">
        <v>1051</v>
      </c>
      <c r="H370" s="170">
        <f t="shared" si="10"/>
        <v>213575.81622787824</v>
      </c>
      <c r="I370" s="107">
        <f t="shared" si="11"/>
        <v>221980.45691397294</v>
      </c>
      <c r="J370" s="253">
        <v>196054</v>
      </c>
      <c r="K370" s="253">
        <v>228832</v>
      </c>
      <c r="L370" s="252">
        <v>98.263000000000005</v>
      </c>
      <c r="M370" s="252">
        <v>107.045</v>
      </c>
      <c r="N370" s="252">
        <v>110.349</v>
      </c>
      <c r="O370" s="109">
        <v>2</v>
      </c>
    </row>
    <row r="371" spans="2:15" x14ac:dyDescent="0.25">
      <c r="B371" s="85" t="s">
        <v>1045</v>
      </c>
      <c r="C371" s="86" t="s">
        <v>959</v>
      </c>
      <c r="D371" s="87" t="s">
        <v>492</v>
      </c>
      <c r="E371" s="87">
        <f>VLOOKUP(C371,Activities!$C$5:$D$393,2,0)</f>
        <v>722110</v>
      </c>
      <c r="F371" s="84" t="s">
        <v>128</v>
      </c>
      <c r="G371" s="88" t="s">
        <v>1051</v>
      </c>
      <c r="H371" s="170">
        <f t="shared" si="10"/>
        <v>279207.96073818259</v>
      </c>
      <c r="I371" s="107">
        <f t="shared" si="11"/>
        <v>296351.17273407022</v>
      </c>
      <c r="J371" s="253">
        <v>238422</v>
      </c>
      <c r="K371" s="253">
        <v>303157</v>
      </c>
      <c r="L371" s="252">
        <v>92.66</v>
      </c>
      <c r="M371" s="252">
        <v>108.511</v>
      </c>
      <c r="N371" s="252">
        <v>111.003</v>
      </c>
      <c r="O371" s="109">
        <v>2</v>
      </c>
    </row>
    <row r="372" spans="2:15" x14ac:dyDescent="0.25">
      <c r="B372" s="85" t="s">
        <v>1045</v>
      </c>
      <c r="C372" s="86" t="s">
        <v>960</v>
      </c>
      <c r="D372" s="87" t="s">
        <v>493</v>
      </c>
      <c r="E372" s="87">
        <f>VLOOKUP(C372,Activities!$C$5:$D$393,2,0)</f>
        <v>722211</v>
      </c>
      <c r="F372" s="84" t="s">
        <v>128</v>
      </c>
      <c r="G372" s="88" t="s">
        <v>1051</v>
      </c>
      <c r="H372" s="170">
        <f t="shared" si="10"/>
        <v>288756.36500638851</v>
      </c>
      <c r="I372" s="107">
        <f t="shared" si="11"/>
        <v>319235.32748500933</v>
      </c>
      <c r="J372" s="253">
        <v>245228</v>
      </c>
      <c r="K372" s="253">
        <v>326865</v>
      </c>
      <c r="L372" s="252">
        <v>91.570999999999998</v>
      </c>
      <c r="M372" s="252">
        <v>107.825</v>
      </c>
      <c r="N372" s="252">
        <v>110.402</v>
      </c>
      <c r="O372" s="109">
        <v>2</v>
      </c>
    </row>
    <row r="373" spans="2:15" x14ac:dyDescent="0.25">
      <c r="B373" s="85" t="s">
        <v>1045</v>
      </c>
      <c r="C373" s="86" t="s">
        <v>961</v>
      </c>
      <c r="D373" s="87" t="s">
        <v>494</v>
      </c>
      <c r="E373" s="87" t="str">
        <f>VLOOKUP(C373,Activities!$C$5:$D$393,2,0)</f>
        <v>722A00</v>
      </c>
      <c r="F373" s="84" t="s">
        <v>128</v>
      </c>
      <c r="G373" s="88" t="s">
        <v>1051</v>
      </c>
      <c r="H373" s="170">
        <f t="shared" si="10"/>
        <v>34499.694696766579</v>
      </c>
      <c r="I373" s="107">
        <f t="shared" si="11"/>
        <v>36599.917422404455</v>
      </c>
      <c r="J373" s="253">
        <v>29344</v>
      </c>
      <c r="K373" s="253">
        <v>37292</v>
      </c>
      <c r="L373" s="252">
        <v>93.245000000000005</v>
      </c>
      <c r="M373" s="252">
        <v>109.628</v>
      </c>
      <c r="N373" s="252">
        <v>111.70099999999999</v>
      </c>
      <c r="O373" s="109">
        <v>2</v>
      </c>
    </row>
    <row r="374" spans="2:15" x14ac:dyDescent="0.25">
      <c r="B374" s="85" t="s">
        <v>1046</v>
      </c>
      <c r="C374" s="86" t="s">
        <v>963</v>
      </c>
      <c r="D374" s="87" t="s">
        <v>495</v>
      </c>
      <c r="E374" s="87">
        <f>VLOOKUP(C374,Activities!$C$5:$D$393,2,0)</f>
        <v>811100</v>
      </c>
      <c r="F374" s="84" t="s">
        <v>128</v>
      </c>
      <c r="G374" s="88" t="s">
        <v>1051</v>
      </c>
      <c r="H374" s="170">
        <f t="shared" si="10"/>
        <v>129120.23109404153</v>
      </c>
      <c r="I374" s="107">
        <f t="shared" si="11"/>
        <v>119085.48775634858</v>
      </c>
      <c r="J374" s="253">
        <v>111060</v>
      </c>
      <c r="K374" s="253">
        <v>120763</v>
      </c>
      <c r="L374" s="252">
        <v>91.650999999999996</v>
      </c>
      <c r="M374" s="252">
        <v>106.55500000000001</v>
      </c>
      <c r="N374" s="252">
        <v>108.056</v>
      </c>
      <c r="O374" s="109">
        <v>2</v>
      </c>
    </row>
    <row r="375" spans="2:15" x14ac:dyDescent="0.25">
      <c r="B375" s="85" t="s">
        <v>1046</v>
      </c>
      <c r="C375" s="86" t="s">
        <v>964</v>
      </c>
      <c r="D375" s="87" t="s">
        <v>496</v>
      </c>
      <c r="E375" s="87">
        <f>VLOOKUP(C375,Activities!$C$5:$D$393,2,0)</f>
        <v>811200</v>
      </c>
      <c r="F375" s="84" t="s">
        <v>128</v>
      </c>
      <c r="G375" s="88" t="s">
        <v>1051</v>
      </c>
      <c r="H375" s="170">
        <f t="shared" si="10"/>
        <v>22409.271415320232</v>
      </c>
      <c r="I375" s="107">
        <f t="shared" si="11"/>
        <v>19515.39279272714</v>
      </c>
      <c r="J375" s="253">
        <v>19265</v>
      </c>
      <c r="K375" s="253">
        <v>19865</v>
      </c>
      <c r="L375" s="252">
        <v>92.713999999999999</v>
      </c>
      <c r="M375" s="252">
        <v>107.846</v>
      </c>
      <c r="N375" s="252">
        <v>109.77800000000001</v>
      </c>
      <c r="O375" s="109">
        <v>2</v>
      </c>
    </row>
    <row r="376" spans="2:15" x14ac:dyDescent="0.25">
      <c r="B376" s="85" t="s">
        <v>1046</v>
      </c>
      <c r="C376" s="86" t="s">
        <v>965</v>
      </c>
      <c r="D376" s="87" t="s">
        <v>497</v>
      </c>
      <c r="E376" s="87">
        <f>VLOOKUP(C376,Activities!$C$5:$D$393,2,0)</f>
        <v>811300</v>
      </c>
      <c r="F376" s="84" t="s">
        <v>128</v>
      </c>
      <c r="G376" s="88" t="s">
        <v>1051</v>
      </c>
      <c r="H376" s="170">
        <f t="shared" si="10"/>
        <v>36531.47730171014</v>
      </c>
      <c r="I376" s="107">
        <f t="shared" si="11"/>
        <v>36862.629639852203</v>
      </c>
      <c r="J376" s="253">
        <v>30602</v>
      </c>
      <c r="K376" s="253">
        <v>37802</v>
      </c>
      <c r="L376" s="252">
        <v>91.747</v>
      </c>
      <c r="M376" s="252">
        <v>109.524</v>
      </c>
      <c r="N376" s="252">
        <v>112.315</v>
      </c>
      <c r="O376" s="109">
        <v>2</v>
      </c>
    </row>
    <row r="377" spans="2:15" x14ac:dyDescent="0.25">
      <c r="B377" s="85" t="s">
        <v>1046</v>
      </c>
      <c r="C377" s="86" t="s">
        <v>966</v>
      </c>
      <c r="D377" s="87" t="s">
        <v>498</v>
      </c>
      <c r="E377" s="87">
        <f>VLOOKUP(C377,Activities!$C$5:$D$393,2,0)</f>
        <v>811400</v>
      </c>
      <c r="F377" s="84" t="s">
        <v>128</v>
      </c>
      <c r="G377" s="88" t="s">
        <v>1051</v>
      </c>
      <c r="H377" s="170">
        <f t="shared" si="10"/>
        <v>26359.602439930914</v>
      </c>
      <c r="I377" s="107">
        <f t="shared" si="11"/>
        <v>22515.532300555049</v>
      </c>
      <c r="J377" s="253">
        <v>20524</v>
      </c>
      <c r="K377" s="253">
        <v>23133</v>
      </c>
      <c r="L377" s="252">
        <v>91.477999999999994</v>
      </c>
      <c r="M377" s="252">
        <v>117.488</v>
      </c>
      <c r="N377" s="252">
        <v>120.71</v>
      </c>
      <c r="O377" s="109">
        <v>2</v>
      </c>
    </row>
    <row r="378" spans="2:15" x14ac:dyDescent="0.25">
      <c r="B378" s="85" t="s">
        <v>1046</v>
      </c>
      <c r="C378" s="86" t="s">
        <v>967</v>
      </c>
      <c r="D378" s="87" t="s">
        <v>499</v>
      </c>
      <c r="E378" s="87">
        <f>VLOOKUP(C378,Activities!$C$5:$D$393,2,0)</f>
        <v>812100</v>
      </c>
      <c r="F378" s="84" t="s">
        <v>128</v>
      </c>
      <c r="G378" s="88" t="s">
        <v>1051</v>
      </c>
      <c r="H378" s="170">
        <f t="shared" si="10"/>
        <v>67801.190047694749</v>
      </c>
      <c r="I378" s="107">
        <f t="shared" si="11"/>
        <v>79698.883595384919</v>
      </c>
      <c r="J378" s="253">
        <v>60087</v>
      </c>
      <c r="K378" s="253">
        <v>80845</v>
      </c>
      <c r="L378" s="252">
        <v>94.35</v>
      </c>
      <c r="M378" s="252">
        <v>106.46299999999999</v>
      </c>
      <c r="N378" s="252">
        <v>107.994</v>
      </c>
      <c r="O378" s="109">
        <v>2</v>
      </c>
    </row>
    <row r="379" spans="2:15" x14ac:dyDescent="0.25">
      <c r="B379" s="85" t="s">
        <v>1046</v>
      </c>
      <c r="C379" s="86" t="s">
        <v>968</v>
      </c>
      <c r="D379" s="87" t="s">
        <v>500</v>
      </c>
      <c r="E379" s="87">
        <f>VLOOKUP(C379,Activities!$C$5:$D$393,2,0)</f>
        <v>812200</v>
      </c>
      <c r="F379" s="84" t="s">
        <v>128</v>
      </c>
      <c r="G379" s="88" t="s">
        <v>1051</v>
      </c>
      <c r="H379" s="170">
        <f t="shared" si="10"/>
        <v>21913.795070923927</v>
      </c>
      <c r="I379" s="107">
        <f t="shared" si="11"/>
        <v>21277.342373702486</v>
      </c>
      <c r="J379" s="253">
        <v>18269</v>
      </c>
      <c r="K379" s="253">
        <v>21657</v>
      </c>
      <c r="L379" s="252">
        <v>91.295000000000002</v>
      </c>
      <c r="M379" s="252">
        <v>109.509</v>
      </c>
      <c r="N379" s="252">
        <v>111.46299999999999</v>
      </c>
      <c r="O379" s="109">
        <v>2</v>
      </c>
    </row>
    <row r="380" spans="2:15" x14ac:dyDescent="0.25">
      <c r="B380" s="85" t="s">
        <v>1046</v>
      </c>
      <c r="C380" s="86" t="s">
        <v>969</v>
      </c>
      <c r="D380" s="87" t="s">
        <v>501</v>
      </c>
      <c r="E380" s="87">
        <f>VLOOKUP(C380,Activities!$C$5:$D$393,2,0)</f>
        <v>812300</v>
      </c>
      <c r="F380" s="84" t="s">
        <v>128</v>
      </c>
      <c r="G380" s="88" t="s">
        <v>1051</v>
      </c>
      <c r="H380" s="170">
        <f t="shared" si="10"/>
        <v>30242.144476316324</v>
      </c>
      <c r="I380" s="107">
        <f t="shared" si="11"/>
        <v>28081.783400975877</v>
      </c>
      <c r="J380" s="253">
        <v>26150</v>
      </c>
      <c r="K380" s="253">
        <v>28603</v>
      </c>
      <c r="L380" s="252">
        <v>93.081000000000003</v>
      </c>
      <c r="M380" s="252">
        <v>107.64700000000001</v>
      </c>
      <c r="N380" s="252">
        <v>109.645</v>
      </c>
      <c r="O380" s="109">
        <v>2</v>
      </c>
    </row>
    <row r="381" spans="2:15" x14ac:dyDescent="0.25">
      <c r="B381" s="85" t="s">
        <v>1046</v>
      </c>
      <c r="C381" s="86" t="s">
        <v>970</v>
      </c>
      <c r="D381" s="87" t="s">
        <v>502</v>
      </c>
      <c r="E381" s="87">
        <f>VLOOKUP(C381,Activities!$C$5:$D$393,2,0)</f>
        <v>812900</v>
      </c>
      <c r="F381" s="84" t="s">
        <v>128</v>
      </c>
      <c r="G381" s="88" t="s">
        <v>1051</v>
      </c>
      <c r="H381" s="170">
        <f t="shared" si="10"/>
        <v>61619.215080221111</v>
      </c>
      <c r="I381" s="107">
        <f t="shared" si="11"/>
        <v>62943.225905014377</v>
      </c>
      <c r="J381" s="253">
        <v>48097</v>
      </c>
      <c r="K381" s="253">
        <v>64135</v>
      </c>
      <c r="L381" s="252">
        <v>89.004000000000005</v>
      </c>
      <c r="M381" s="252">
        <v>114.027</v>
      </c>
      <c r="N381" s="252">
        <v>116.18600000000001</v>
      </c>
      <c r="O381" s="109">
        <v>2</v>
      </c>
    </row>
    <row r="382" spans="2:15" x14ac:dyDescent="0.25">
      <c r="B382" s="85" t="s">
        <v>1046</v>
      </c>
      <c r="C382" s="86" t="s">
        <v>971</v>
      </c>
      <c r="D382" s="87" t="s">
        <v>503</v>
      </c>
      <c r="E382" s="87">
        <f>VLOOKUP(C382,Activities!$C$5:$D$393,2,0)</f>
        <v>813100</v>
      </c>
      <c r="F382" s="84" t="s">
        <v>128</v>
      </c>
      <c r="G382" s="88" t="s">
        <v>1051</v>
      </c>
      <c r="H382" s="170">
        <f t="shared" si="10"/>
        <v>89175.970961721818</v>
      </c>
      <c r="I382" s="107">
        <f t="shared" si="11"/>
        <v>80709.258778275151</v>
      </c>
      <c r="J382" s="253">
        <v>77713</v>
      </c>
      <c r="K382" s="253">
        <v>83826</v>
      </c>
      <c r="L382" s="252">
        <v>98.593999999999994</v>
      </c>
      <c r="M382" s="252">
        <v>113.137</v>
      </c>
      <c r="N382" s="252">
        <v>117.506</v>
      </c>
      <c r="O382" s="109">
        <v>2</v>
      </c>
    </row>
    <row r="383" spans="2:15" x14ac:dyDescent="0.25">
      <c r="B383" s="85" t="s">
        <v>1046</v>
      </c>
      <c r="C383" s="86" t="s">
        <v>972</v>
      </c>
      <c r="D383" s="87" t="s">
        <v>504</v>
      </c>
      <c r="E383" s="87" t="str">
        <f>VLOOKUP(C383,Activities!$C$5:$D$393,2,0)</f>
        <v>813A00</v>
      </c>
      <c r="F383" s="84" t="s">
        <v>128</v>
      </c>
      <c r="G383" s="88" t="s">
        <v>1051</v>
      </c>
      <c r="H383" s="170">
        <f t="shared" si="10"/>
        <v>45930.357102716851</v>
      </c>
      <c r="I383" s="107">
        <f t="shared" si="11"/>
        <v>54363.074955508258</v>
      </c>
      <c r="J383" s="253">
        <v>40430</v>
      </c>
      <c r="K383" s="253">
        <v>56046</v>
      </c>
      <c r="L383" s="252">
        <v>97.870999999999995</v>
      </c>
      <c r="M383" s="252">
        <v>111.18600000000001</v>
      </c>
      <c r="N383" s="252">
        <v>114.628</v>
      </c>
      <c r="O383" s="109">
        <v>2</v>
      </c>
    </row>
    <row r="384" spans="2:15" x14ac:dyDescent="0.25">
      <c r="B384" s="85" t="s">
        <v>1046</v>
      </c>
      <c r="C384" s="86" t="s">
        <v>974</v>
      </c>
      <c r="D384" s="87" t="s">
        <v>505</v>
      </c>
      <c r="E384" s="87" t="str">
        <f>VLOOKUP(C384,Activities!$C$5:$D$393,2,0)</f>
        <v>813B00</v>
      </c>
      <c r="F384" s="84" t="s">
        <v>128</v>
      </c>
      <c r="G384" s="88" t="s">
        <v>1051</v>
      </c>
      <c r="H384" s="170">
        <f t="shared" si="10"/>
        <v>71227.272093620079</v>
      </c>
      <c r="I384" s="107">
        <f t="shared" si="11"/>
        <v>80895.096071473381</v>
      </c>
      <c r="J384" s="253">
        <v>63513</v>
      </c>
      <c r="K384" s="253">
        <v>82633</v>
      </c>
      <c r="L384" s="252">
        <v>97.415000000000006</v>
      </c>
      <c r="M384" s="252">
        <v>109.247</v>
      </c>
      <c r="N384" s="252">
        <v>111.59399999999999</v>
      </c>
      <c r="O384" s="109">
        <v>2</v>
      </c>
    </row>
    <row r="385" spans="2:15" x14ac:dyDescent="0.25">
      <c r="B385" s="85" t="s">
        <v>1046</v>
      </c>
      <c r="C385" s="86" t="s">
        <v>976</v>
      </c>
      <c r="D385" s="87" t="s">
        <v>506</v>
      </c>
      <c r="E385" s="87">
        <f>VLOOKUP(C385,Activities!$C$5:$D$393,2,0)</f>
        <v>814000</v>
      </c>
      <c r="F385" s="84" t="s">
        <v>128</v>
      </c>
      <c r="G385" s="88" t="s">
        <v>1051</v>
      </c>
      <c r="H385" s="170">
        <f t="shared" si="10"/>
        <v>19955.418202801236</v>
      </c>
      <c r="I385" s="107">
        <f t="shared" si="11"/>
        <v>20428.708291028997</v>
      </c>
      <c r="J385" s="253">
        <v>18131</v>
      </c>
      <c r="K385" s="253">
        <v>20906</v>
      </c>
      <c r="L385" s="252">
        <v>95.314999999999998</v>
      </c>
      <c r="M385" s="252">
        <v>104.90600000000001</v>
      </c>
      <c r="N385" s="252">
        <v>107.357</v>
      </c>
      <c r="O385" s="109">
        <v>2</v>
      </c>
    </row>
    <row r="386" spans="2:15" x14ac:dyDescent="0.25">
      <c r="B386" s="85" t="s">
        <v>1047</v>
      </c>
      <c r="C386" s="86" t="s">
        <v>977</v>
      </c>
      <c r="D386" s="87" t="s">
        <v>507</v>
      </c>
      <c r="E386" s="87" t="str">
        <f>VLOOKUP(C386,Activities!$C$5:$D$393,2,0)</f>
        <v>S00500</v>
      </c>
      <c r="F386" s="84" t="s">
        <v>128</v>
      </c>
      <c r="G386" s="88" t="s">
        <v>1051</v>
      </c>
      <c r="H386" s="170">
        <f t="shared" si="10"/>
        <v>605393.72154911514</v>
      </c>
      <c r="I386" s="107">
        <f t="shared" si="11"/>
        <v>617583.81186750846</v>
      </c>
      <c r="J386" s="253">
        <v>547984</v>
      </c>
      <c r="K386" s="253">
        <v>626777</v>
      </c>
      <c r="L386" s="252">
        <v>97.474999999999994</v>
      </c>
      <c r="M386" s="252">
        <v>107.687</v>
      </c>
      <c r="N386" s="252">
        <v>109.29</v>
      </c>
      <c r="O386" s="109">
        <v>2</v>
      </c>
    </row>
    <row r="387" spans="2:15" x14ac:dyDescent="0.25">
      <c r="B387" s="85" t="s">
        <v>1047</v>
      </c>
      <c r="C387" s="86" t="s">
        <v>979</v>
      </c>
      <c r="D387" s="87" t="s">
        <v>508</v>
      </c>
      <c r="E387" s="87" t="str">
        <f>VLOOKUP(C387,Activities!$C$5:$D$393,2,0)</f>
        <v>S00600</v>
      </c>
      <c r="F387" s="84" t="s">
        <v>128</v>
      </c>
      <c r="G387" s="88" t="s">
        <v>1051</v>
      </c>
      <c r="H387" s="170">
        <f t="shared" si="10"/>
        <v>328270.02117778768</v>
      </c>
      <c r="I387" s="107">
        <f t="shared" si="11"/>
        <v>369603.65711465996</v>
      </c>
      <c r="J387" s="253">
        <v>290587</v>
      </c>
      <c r="K387" s="253">
        <v>378018</v>
      </c>
      <c r="L387" s="252">
        <v>96.468999999999994</v>
      </c>
      <c r="M387" s="252">
        <v>108.979</v>
      </c>
      <c r="N387" s="252">
        <v>111.46</v>
      </c>
      <c r="O387" s="109">
        <v>2</v>
      </c>
    </row>
    <row r="388" spans="2:15" x14ac:dyDescent="0.25">
      <c r="B388" s="85" t="s">
        <v>1047</v>
      </c>
      <c r="C388" s="86" t="s">
        <v>981</v>
      </c>
      <c r="D388" s="87" t="s">
        <v>509</v>
      </c>
      <c r="E388" s="87">
        <f>VLOOKUP(C388,Activities!$C$5:$D$393,2,0)</f>
        <v>491000</v>
      </c>
      <c r="F388" s="84" t="s">
        <v>128</v>
      </c>
      <c r="G388" s="88" t="s">
        <v>1051</v>
      </c>
      <c r="H388" s="170">
        <f t="shared" si="10"/>
        <v>87458.528706352212</v>
      </c>
      <c r="I388" s="107">
        <f t="shared" si="11"/>
        <v>58925.217932142979</v>
      </c>
      <c r="J388" s="253">
        <v>74848</v>
      </c>
      <c r="K388" s="253">
        <v>62312</v>
      </c>
      <c r="L388" s="252">
        <v>92.644999999999996</v>
      </c>
      <c r="M388" s="252">
        <v>108.254</v>
      </c>
      <c r="N388" s="252">
        <v>114.476</v>
      </c>
      <c r="O388" s="109">
        <v>2</v>
      </c>
    </row>
    <row r="389" spans="2:15" x14ac:dyDescent="0.25">
      <c r="B389" s="85" t="s">
        <v>1047</v>
      </c>
      <c r="C389" s="86" t="s">
        <v>982</v>
      </c>
      <c r="D389" s="87" t="s">
        <v>1048</v>
      </c>
      <c r="E389" s="87" t="str">
        <f>VLOOKUP(C389,Activities!$C$5:$D$393,2,0)</f>
        <v>S00101</v>
      </c>
      <c r="F389" s="84" t="s">
        <v>128</v>
      </c>
      <c r="G389" s="88" t="s">
        <v>1051</v>
      </c>
      <c r="H389" s="170">
        <f t="shared" si="10"/>
        <v>14145.17445419302</v>
      </c>
      <c r="I389" s="107">
        <f t="shared" si="11"/>
        <v>13223.12874116949</v>
      </c>
      <c r="J389" s="253">
        <v>12270</v>
      </c>
      <c r="K389" s="253">
        <v>13705</v>
      </c>
      <c r="L389" s="252">
        <v>93.119</v>
      </c>
      <c r="M389" s="252">
        <v>107.35</v>
      </c>
      <c r="N389" s="252">
        <v>111.262</v>
      </c>
      <c r="O389" s="109">
        <v>2</v>
      </c>
    </row>
    <row r="390" spans="2:15" x14ac:dyDescent="0.25">
      <c r="B390" s="85" t="s">
        <v>1047</v>
      </c>
      <c r="C390" s="86" t="s">
        <v>984</v>
      </c>
      <c r="D390" s="87" t="s">
        <v>510</v>
      </c>
      <c r="E390" s="87" t="str">
        <f>VLOOKUP(C390,Activities!$C$5:$D$393,2,0)</f>
        <v>S00102</v>
      </c>
      <c r="F390" s="84" t="s">
        <v>128</v>
      </c>
      <c r="G390" s="88" t="s">
        <v>1051</v>
      </c>
      <c r="H390" s="170">
        <f t="shared" si="10"/>
        <v>11324.064125817933</v>
      </c>
      <c r="I390" s="107">
        <f t="shared" si="11"/>
        <v>15838.443170156455</v>
      </c>
      <c r="J390" s="253">
        <v>8887</v>
      </c>
      <c r="K390" s="253">
        <v>15851</v>
      </c>
      <c r="L390" s="252">
        <v>87.11</v>
      </c>
      <c r="M390" s="252">
        <v>110.998</v>
      </c>
      <c r="N390" s="252">
        <v>111.086</v>
      </c>
      <c r="O390" s="109">
        <v>2</v>
      </c>
    </row>
    <row r="391" spans="2:15" x14ac:dyDescent="0.25">
      <c r="B391" s="85" t="s">
        <v>1047</v>
      </c>
      <c r="C391" s="86" t="s">
        <v>986</v>
      </c>
      <c r="D391" s="87" t="s">
        <v>511</v>
      </c>
      <c r="E391" s="87" t="str">
        <f>VLOOKUP(C391,Activities!$C$5:$D$393,2,0)</f>
        <v>S00700</v>
      </c>
      <c r="F391" s="84" t="s">
        <v>128</v>
      </c>
      <c r="G391" s="88" t="s">
        <v>1051</v>
      </c>
      <c r="H391" s="170">
        <f t="shared" ref="H391:H394" si="12">J391/L391*M391</f>
        <v>2077911.7863922725</v>
      </c>
      <c r="I391" s="107">
        <f t="shared" ref="I391:I394" si="13">K391*(M391/N391)</f>
        <v>2027816.1761295341</v>
      </c>
      <c r="J391" s="253">
        <v>1787992</v>
      </c>
      <c r="K391" s="253">
        <v>2072904</v>
      </c>
      <c r="L391" s="252">
        <v>95.24</v>
      </c>
      <c r="M391" s="252">
        <v>110.68300000000001</v>
      </c>
      <c r="N391" s="252">
        <v>113.14400000000001</v>
      </c>
      <c r="O391" s="109">
        <v>2</v>
      </c>
    </row>
    <row r="392" spans="2:15" x14ac:dyDescent="0.25">
      <c r="B392" s="85" t="s">
        <v>1047</v>
      </c>
      <c r="C392" s="86" t="s">
        <v>989</v>
      </c>
      <c r="D392" s="87" t="s">
        <v>988</v>
      </c>
      <c r="E392" s="87" t="str">
        <f>VLOOKUP(C392,Activities!$C$5:$D$393,2,0)</f>
        <v>S00201</v>
      </c>
      <c r="F392" s="84" t="s">
        <v>128</v>
      </c>
      <c r="G392" s="88" t="s">
        <v>1051</v>
      </c>
      <c r="H392" s="170">
        <f t="shared" si="12"/>
        <v>15018.942133913992</v>
      </c>
      <c r="I392" s="107">
        <f t="shared" si="13"/>
        <v>15041.328845748048</v>
      </c>
      <c r="J392" s="253">
        <v>11789</v>
      </c>
      <c r="K392" s="253">
        <v>15229</v>
      </c>
      <c r="L392" s="252">
        <v>91.85</v>
      </c>
      <c r="M392" s="252">
        <v>117.015</v>
      </c>
      <c r="N392" s="252">
        <v>118.47499999999999</v>
      </c>
      <c r="O392" s="109">
        <v>2</v>
      </c>
    </row>
    <row r="393" spans="2:15" x14ac:dyDescent="0.25">
      <c r="B393" s="85" t="s">
        <v>1047</v>
      </c>
      <c r="C393" s="86" t="s">
        <v>991</v>
      </c>
      <c r="D393" s="87" t="s">
        <v>1049</v>
      </c>
      <c r="E393" s="87" t="str">
        <f>VLOOKUP(C393,Activities!$C$5:$D$393,2,0)</f>
        <v>S00202</v>
      </c>
      <c r="F393" s="84" t="s">
        <v>128</v>
      </c>
      <c r="G393" s="88" t="s">
        <v>1051</v>
      </c>
      <c r="H393" s="170">
        <f t="shared" si="12"/>
        <v>30768.087478576366</v>
      </c>
      <c r="I393" s="107">
        <f t="shared" si="13"/>
        <v>31303.034490077473</v>
      </c>
      <c r="J393" s="253">
        <v>30241</v>
      </c>
      <c r="K393" s="253">
        <v>34869</v>
      </c>
      <c r="L393" s="252">
        <v>99.772999999999996</v>
      </c>
      <c r="M393" s="252">
        <v>101.512</v>
      </c>
      <c r="N393" s="252">
        <v>113.07599999999999</v>
      </c>
      <c r="O393" s="109">
        <v>2</v>
      </c>
    </row>
    <row r="394" spans="2:15" x14ac:dyDescent="0.25">
      <c r="B394" s="85" t="s">
        <v>1047</v>
      </c>
      <c r="C394" s="86" t="s">
        <v>993</v>
      </c>
      <c r="D394" s="87" t="s">
        <v>512</v>
      </c>
      <c r="E394" s="87" t="str">
        <f>VLOOKUP(C394,Activities!$C$5:$D$393,2,0)</f>
        <v>S00203</v>
      </c>
      <c r="F394" s="84" t="s">
        <v>128</v>
      </c>
      <c r="G394" s="88" t="s">
        <v>1051</v>
      </c>
      <c r="H394" s="170">
        <f t="shared" si="12"/>
        <v>216571.35738824372</v>
      </c>
      <c r="I394" s="107">
        <f t="shared" si="13"/>
        <v>221799.79827382544</v>
      </c>
      <c r="J394" s="253">
        <v>182057</v>
      </c>
      <c r="K394" s="253">
        <v>227881</v>
      </c>
      <c r="L394" s="252">
        <v>94.894000000000005</v>
      </c>
      <c r="M394" s="252">
        <v>112.884</v>
      </c>
      <c r="N394" s="252">
        <v>115.979</v>
      </c>
      <c r="O394" s="109">
        <v>2</v>
      </c>
    </row>
    <row r="396" spans="2:15" x14ac:dyDescent="0.25">
      <c r="L396"/>
      <c r="M396"/>
      <c r="N396"/>
    </row>
  </sheetData>
  <mergeCells count="2">
    <mergeCell ref="B2:G2"/>
    <mergeCell ref="B3:D3"/>
  </mergeCell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L i n k e d T a b l e U p d a t e M o d e " > < C u s t o m C o n t e n t > < ! [ C D A T A [ T r u e ] ] > < / C u s t o m C o n t e n t > < / G e m i n i > 
</file>

<file path=customXml/item10.xml>��< ? x m l   v e r s i o n = " 1 . 0 "   e n c o d i n g = " U T F - 1 6 " ? > < G e m i n i   x m l n s = " h t t p : / / g e m i n i / p i v o t c u s t o m i z a t i o n / M a n u a l C a l c M o d e " > < C u s t o m C o n t e n t > < ! [ C D A T A [ F a l s e ] ] > < / C u s t o m C o n t e n t > < / G e m i n i > 
</file>

<file path=customXml/item11.xml>��< ? x m l   v e r s i o n = " 1 . 0 "   e n c o d i n g = " U T F - 1 6 " ? > < G e m i n i   x m l n s = " h t t p : / / g e m i n i / p i v o t c u s t o m i z a t i o n / L i n k e d T a b l e s " > < C u s t o m C o n t e n t > < ! [ C D A T A [ < L i n k e d T a b l e s   x m l n s : x s i = " h t t p : / / w w w . w 3 . o r g / 2 0 0 1 / X M L S c h e m a - i n s t a n c e "   x m l n s : x s d = " h t t p : / / w w w . w 3 . o r g / 2 0 0 1 / X M L S c h e m a " > < L i n k e d T a b l e L i s t > < L i n k e d T a b l e I n f o > < E x c e l T a b l e N a m e > T a b l e 1 < / E x c e l T a b l e N a m e > < G e m i n i T a b l e I d > T a b l e 1 - 2 0 e 9 d f 4 c - 8 f 9 1 - 4 4 d c - a d 3 d - 4 c f 2 2 9 8 4 f e f 5 < / G e m i n i T a b l e I d > < L i n k e d C o l u m n L i s t   / > < U p d a t e N e e d e d > f a l s e < / U p d a t e N e e d e d > < R o w C o u n t > 0 < / R o w C o u n t > < / L i n k e d T a b l e I n f o > < L i n k e d T a b l e I n f o > < E x c e l T a b l e N a m e > T a b l e 2 < / E x c e l T a b l e N a m e > < G e m i n i T a b l e I d > T a b l e 2 - 4 1 f 0 d f 9 7 - f c 9 a - 4 1 3 a - b 3 f 1 - c 9 9 e 5 a c e 2 a b 3 < / G e m i n i T a b l e I d > < L i n k e d C o l u m n L i s t   / > < U p d a t e N e e d e d > f a l s e < / U p d a t e N e e d e d > < R o w C o u n t > 0 < / R o w C o u n t > < / L i n k e d T a b l e I n f o > < / L i n k e d T a b l e L i s t > < / L i n k e d T a b l e s > ] ] > < / C u s t o m C o n t e n t > < / G e m i n i > 
</file>

<file path=customXml/item12.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 2 0 1 6 - 0 4 - 2 6 T 1 6 : 5 3 : 2 7 . 5 7 7 1 3 1 5 - 0 4 : 0 0 < / L a s t P r o c e s s e d T i m e > < / D a t a M o d e l i n g S a n d b o x . S e r i a l i z e d S a n d b o x E r r o r C a c h e > ] ] > < / C u s t o m C o n t e n t > < / G e m i n i > 
</file>

<file path=customXml/item13.xml>��< ? x m l   v e r s i o n = " 1 . 0 "   e n c o d i n g = " U T F - 1 6 " ? > < G e m i n i   x m l n s = " h t t p : / / g e m i n i / p i v o t c u s t o m i z a t i o n / S a n d b o x N o n E m p t y " > < C u s t o m C o n t e n t > < ! [ C D A T A [ 1 ] ] > < / C u s t o m C o n t e n t > < / G e m i n i > 
</file>

<file path=customXml/item14.xml>��< ? x m l   v e r s i o n = " 1 . 0 "   e n c o d i n g = " U T F - 1 6 " ? > < G e m i n i   x m l n s = " h t t p : / / g e m i n i / p i v o t c u s t o m i z a t i o n / C l i e n t W i n d o w X M L " > < C u s t o m C o n t e n t > < ! [ C D A T A [ T a b l e 2 - 4 1 f 0 d f 9 7 - f c 9 a - 4 1 3 a - b 3 f 1 - c 9 9 e 5 a c e 2 a b 3 ] ] > < / C u s t o m C o n t e n t > < / G e m i n i > 
</file>

<file path=customXml/item15.xml>��< ? x m l   v e r s i o n = " 1 . 0 "   e n c o d i n g = " U T F - 1 6 " ? > < G e m i n i   x m l n s = " h t t p : / / g e m i n i / p i v o t c u s t o m i z a t i o n / T a b l e C o u n t I n S a n d b o x " > < C u s t o m C o n t e n t > < ! [ C D A T A [ 2 ] ] > < / C u s t o m C o n t e n t > < / G e m i n i > 
</file>

<file path=customXml/item16.xml>��< ? x m l   v e r s i o n = " 1 . 0 "   e n c o d i n g = " U T F - 1 6 " ? > < G e m i n i   x m l n s = " h t t p : / / g e m i n i / p i v o t c u s t o m i z a t i o n / T a b l e O r d e r " > < C u s t o m C o n t e n t > < ! [ C D A T A [ T a b l e 1 - 2 0 e 9 d f 4 c - 8 f 9 1 - 4 4 d c - a d 3 d - 4 c f 2 2 9 8 4 f e f 5 , T a b l e 2 - 4 1 f 0 d f 9 7 - f c 9 a - 4 1 3 a - b 3 f 1 - c 9 9 e 5 a c e 2 a b 3 ] ] > < / C u s t o m C o n t e n t > < / G e m i n i > 
</file>

<file path=customXml/item17.xml>��< ? x m l   v e r s i o n = " 1 . 0 "   e n c o d i n g = " U T F - 1 6 " ? > < G e m i n i   x m l n s = " h t t p : / / g e m i n i / p i v o t c u s t o m i z a t i o n / I s S a n d b o x E m b e d d e d " > < C u s t o m C o n t e n t > < ! [ C D A T A [ y e s ] ] > < / C u s t o m C o n t e n t > < / G e m i n i > 
</file>

<file path=customXml/item2.xml>��< ? x m l   v e r s i o n = " 1 . 0 "   e n c o d i n g = " U T F - 1 6 " ? > < G e m i n i   x m l n s = " h t t p : / / g e m i n i / p i v o t c u s t o m i z a t i o n / T a b l e X M L _ T a b l e 2 - 4 1 f 0 d f 9 7 - f c 9 a - 4 1 3 a - b 3 f 1 - c 9 9 e 5 a c e 2 a b 3 " > < C u s t o m C o n t e n t > < ! [ C D A T A [ < T a b l e W i d g e t G r i d S e r i a l i z a t i o n   x m l n s : x s i = " h t t p : / / w w w . w 3 . o r g / 2 0 0 1 / X M L S c h e m a - i n s t a n c e "   x m l n s : x s d = " h t t p : / / w w w . w 3 . o r g / 2 0 0 1 / X M L S c h e m a " > < C o l u m n S u g g e s t e d T y p e   / > < C o l u m n F o r m a t   / > < C o l u m n A c c u r a c y   / > < C o l u m n C u r r e n c y S y m b o l   / > < C o l u m n P o s i t i v e P a t t e r n   / > < C o l u m n N e g a t i v e P a t t e r n   / > < C o l u m n W i d t h s > < i t e m > < k e y > < s t r i n g > D e s c r i p t i o n < / s t r i n g > < / k e y > < v a l u e > < i n t > 1 0 5 < / i n t > < / v a l u e > < / i t e m > < i t e m > < k e y > < s t r i n g > A c t i v i t y < / s t r i n g > < / k e y > < v a l u e > < i n t > 7 8 < / i n t > < / v a l u e > < / i t e m > < i t e m > < k e y > < s t r i n g > I O 2 0 0 7   C o d e < / s t r i n g > < / k e y > < v a l u e > < i n t > 1 1 8 < / i n t > < / v a l u e > < / i t e m > < i t e m > < k e y > < s t r i n g > A l l o c a t i o n   f a c t o r < / s t r i n g > < / k e y > < v a l u e > < i n t > 1 3 5 < / i n t > < / v a l u e > < / i t e m > < i t e m > < k e y > < s t r i n g > A l l o c a t i o n   a m o u n t   ( f o r   c a l c u l a t i o n   p u r p o s e s ) < / s t r i n g > < / k e y > < v a l u e > < i n t > 3 1 1 < / i n t > < / v a l u e > < / i t e m > < i t e m > < k e y > < s t r i n g > A l l o c a t i o n   f a c t o r   b a s i s < / s t r i n g > < / k e y > < v a l u e > < i n t > 1 7 2 < / i n t > < / v a l u e > < / i t e m > < / C o l u m n W i d t h s > < C o l u m n D i s p l a y I n d e x > < i t e m > < k e y > < s t r i n g > D e s c r i p t i o n < / s t r i n g > < / k e y > < v a l u e > < i n t > 0 < / i n t > < / v a l u e > < / i t e m > < i t e m > < k e y > < s t r i n g > A c t i v i t y < / s t r i n g > < / k e y > < v a l u e > < i n t > 1 < / i n t > < / v a l u e > < / i t e m > < i t e m > < k e y > < s t r i n g > I O 2 0 0 7   C o d e < / s t r i n g > < / k e y > < v a l u e > < i n t > 2 < / i n t > < / v a l u e > < / i t e m > < i t e m > < k e y > < s t r i n g > A l l o c a t i o n   f a c t o r < / s t r i n g > < / k e y > < v a l u e > < i n t > 3 < / i n t > < / v a l u e > < / i t e m > < i t e m > < k e y > < s t r i n g > A l l o c a t i o n   a m o u n t   ( f o r   c a l c u l a t i o n   p u r p o s e s ) < / s t r i n g > < / k e y > < v a l u e > < i n t > 4 < / i n t > < / v a l u e > < / i t e m > < i t e m > < k e y > < s t r i n g > A l l o c a t i o n   f a c t o r   b a s i s < / s t r i n g > < / k e y > < v a l u e > < i n t > 5 < / 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 T a b l e 1 - 2 0 e 9 d f 4 c - 8 f 9 1 - 4 4 d c - a d 3 d - 4 c f 2 2 9 8 4 f e f 5 < / K e y > < V a l u e   x m l n s : a = " h t t p : / / s c h e m a s . d a t a c o n t r a c t . o r g / 2 0 0 4 / 0 7 / M i c r o s o f t . A n a l y s i s S e r v i c e s . C o m m o n " > < a : H a s F o c u s > f a l s e < / a : H a s F o c u s > < a : S i z e A t D p i 9 6 > 9 9 < / a : S i z e A t D p i 9 6 > < a : V i s i b l e > t r u e < / a : V i s i b l e > < / V a l u e > < / K e y V a l u e O f s t r i n g S a n d b o x E d i t o r . M e a s u r e G r i d S t a t e S c d E 3 5 R y > < K e y V a l u e O f s t r i n g S a n d b o x E d i t o r . M e a s u r e G r i d S t a t e S c d E 3 5 R y > < K e y > T a b l e 2 - 4 1 f 0 d f 9 7 - f c 9 a - 4 1 3 a - b 3 f 1 - c 9 9 e 5 a c e 2 a b 3 < / K e y > < V a l u e   x m l n s : a = " h t t p : / / s c h e m a s . d a t a c o n t r a c t . o r g / 2 0 0 4 / 0 7 / M i c r o s o f t . A n a l y s i s S e r v i c e s . C o m m o n " > < a : H a s F o c u s > f a l s e < / a : H a s F o c u s > < a : S i z e A t D p i 9 6 > 9 5 < / a : S i z e A t D p i 9 6 > < a : V i s i b l e > t r u e < / a : V i s i b l e > < / V a l u e > < / K e y V a l u e O f s t r i n g S a n d b o x E d i t o r . M e a s u r e G r i d S t a t e S c d E 3 5 R y > < / A r r a y O f K e y V a l u e O f s t r i n g S a n d b o x E d i t o r . M e a s u r e G r i d S t a t e S c d E 3 5 R y > ] ] > < / C u s t o m C o n t e n t > < / G e m i n i > 
</file>

<file path=customXml/item4.xml>��< ? x m l   v e r s i o n = " 1 . 0 "   e n c o d i n g = " U T F - 1 6 " ? > < G e m i n i   x m l n s = " h t t p : / / g e m i n i / p i v o t c u s t o m i z a t i o n / S h o w I m p l i c i t M e a s u r e s " > < C u s t o m C o n t e n t > < ! [ C D A T A [ F a l s e ] ] > < / C u s t o m C o n t e n t > < / G e m i n i > 
</file>

<file path=customXml/item5.xml>��< ? x m l   v e r s i o n = " 1 . 0 "   e n c o d i n g = " U T F - 1 6 " ? > < G e m i n i   x m l n s = " h t t p : / / g e m i n i / p i v o t c u s t o m i z a t i o n / T a b l e X M L _ T a b l e 1 - 2 0 e 9 d f 4 c - 8 f 9 1 - 4 4 d c - a d 3 d - 4 c f 2 2 9 8 4 f e f 5 " > < C u s t o m C o n t e n t > < ! [ C D A T A [ < T a b l e W i d g e t G r i d S e r i a l i z a t i o n   x m l n s : x s i = " h t t p : / / w w w . w 3 . o r g / 2 0 0 1 / X M L S c h e m a - i n s t a n c e "   x m l n s : x s d = " h t t p : / / w w w . w 3 . o r g / 2 0 0 1 / X M L S c h e m a " > < C o l u m n S u g g e s t e d T y p e   / > < C o l u m n F o r m a t   / > < C o l u m n A c c u r a c y   / > < C o l u m n C u r r e n c y S y m b o l   / > < C o l u m n P o s i t i v e P a t t e r n   / > < C o l u m n N e g a t i v e P a t t e r n   / > < C o l u m n W i d t h s > < i t e m > < k e y > < s t r i n g > L a n d   U s e   T y p e < / s t r i n g > < / k e y > < v a l u e > < i n t > 1 2 9 < / i n t > < / v a l u e > < / i t e m > < i t e m > < k e y > < s t r i n g > R e g i o n < / s t r i n g > < / k e y > < v a l u e > < i n t > 7 9 < / i n t > < / v a l u e > < / i t e m > < i t e m > < k e y > < s t r i n g > Y e a r < / s t r i n g > < / k e y > < v a l u e > < i n t > 6 3 < / i n t > < / v a l u e > < / i t e m > < i t e m > < k e y > < s t r i n g > A m o u n t < / s t r i n g > < / k e y > < v a l u e > < i n t > 8 2 < / i n t > < / v a l u e > < / i t e m > < i t e m > < k e y > < s t r i n g > U n i t s < / s t r i n g > < / k e y > < v a l u e > < i n t > 6 5 < / i n t > < / v a l u e > < / i t e m > < i t e m > < k e y > < s t r i n g > D a t a   S o u r c e < / s t r i n g > < / k e y > < v a l u e > < i n t > 1 1 3 < / i n t > < / v a l u e > < / i t e m > < i t e m > < k e y > < s t r i n g > N o t e < / s t r i n g > < / k e y > < v a l u e > < i n t > 6 3 < / i n t > < / v a l u e > < / i t e m > < / C o l u m n W i d t h s > < C o l u m n D i s p l a y I n d e x > < i t e m > < k e y > < s t r i n g > L a n d   U s e   T y p e < / s t r i n g > < / k e y > < v a l u e > < i n t > 0 < / i n t > < / v a l u e > < / i t e m > < i t e m > < k e y > < s t r i n g > R e g i o n < / s t r i n g > < / k e y > < v a l u e > < i n t > 1 < / i n t > < / v a l u e > < / i t e m > < i t e m > < k e y > < s t r i n g > Y e a r < / s t r i n g > < / k e y > < v a l u e > < i n t > 2 < / i n t > < / v a l u e > < / i t e m > < i t e m > < k e y > < s t r i n g > A m o u n t < / s t r i n g > < / k e y > < v a l u e > < i n t > 3 < / i n t > < / v a l u e > < / i t e m > < i t e m > < k e y > < s t r i n g > U n i t s < / s t r i n g > < / k e y > < v a l u e > < i n t > 4 < / i n t > < / v a l u e > < / i t e m > < i t e m > < k e y > < s t r i n g > D a t a   S o u r c e < / s t r i n g > < / k e y > < v a l u e > < i n t > 5 < / i n t > < / v a l u e > < / i t e m > < i t e m > < k e y > < s t r i n g > N o t e < / s t r i n g > < / k e y > < v a l u e > < i n t > 6 < / 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P o w e r P i v o t V e r s i o n " > < C u s t o m C o n t e n t > < ! [ C D A T A [ 2 0 1 1 . 1 1 0 . 2 8 3 0 . 7 7 ] ] > < / C u s t o m C o n t e n t > < / G e m i n i > 
</file>

<file path=customXml/item7.xml>��< ? x m l   v e r s i o n = " 1 . 0 "   e n c o d i n g = " U T F - 1 6 " ? > < G e m i n i   x m l n s = " h t t p : / / g e m i n i / p i v o t c u s t o m i z a t i o n / S h o w H i d d e n " > < C u s t o m C o n t e n t > < ! [ C D A T A [ T r u e ] ] > < / C u s t o m C o n t e n t > < / G e m i n i > 
</file>

<file path=customXml/item8.xml>��< ? x m l   v e r s i o n = " 1 . 0 "   e n c o d i n g = " U T F - 1 6 " ? > < G e m i n i   x m l n s = " h t t p : / / g e m i n i / p i v o t c u s t o m i z a t i o n / R e l a t i o n s h i p A u t o D e t e c t i o n E n a b l e d " > < C u s t o m C o n t e n t > < ! [ C D A T A [ T r u e ] ] > < / C u s t o m C o n t e n t > < / G e m i n i > 
</file>

<file path=customXml/item9.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 T a b l e 1 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 A c t i o n s \ A u t o M e a s u r e _ A v e r a g e < / K e y > < / D i a g r a m O b j e c t K e y > < D i a g r a m O b j e c t K e y > < K e y > A c t i o n s \ A u t o M e a s u r e _ C o u n t < / K e y > < / D i a g r a m O b j e c t K e y > < D i a g r a m O b j e c t K e y > < K e y > A c t i o n s \ A u t o M e a s u r e _ M a x < / K e y > < / D i a g r a m O b j e c t K e y > < D i a g r a m O b j e c t K e y > < K e y > A c t i o n s \ A u t o M e a s u r e _ M i n < / K e y > < / D i a g r a m O b j e c t K e y > < D i a g r a m O b j e c t K e y > < K e y > A c t i o n s \ A u t o M e a s u r e _ D i s t i n c t C o u n t < / 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 C o l u m n s \ L a n d   U s e   T y p e < / K e y > < / D i a g r a m O b j e c t K e y > < D i a g r a m O b j e c t K e y > < K e y > C o l u m n s \ R e g i o n < / K e y > < / D i a g r a m O b j e c t K e y > < D i a g r a m O b j e c t K e y > < K e y > C o l u m n s \ Y e a r < / K e y > < / D i a g r a m O b j e c t K e y > < D i a g r a m O b j e c t K e y > < K e y > C o l u m n s \ A m o u n t < / K e y > < / D i a g r a m O b j e c t K e y > < D i a g r a m O b j e c t K e y > < K e y > C o l u m n s \ U n i t s < / K e y > < / D i a g r a m O b j e c t K e y > < D i a g r a m O b j e c t K e y > < K e y > C o l u m n s \ D a t a   S o u r c e < / K e y > < / D i a g r a m O b j e c t K e y > < D i a g r a m O b j e c t K e y > < K e y > C o l u m n s \ N o t e 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 C o l u m n s \ L a n d   U s e   T y p e < / K e y > < / a : K e y > < a : V a l u e   i : t y p e = " M e a s u r e G r i d N o d e V i e w S t a t e " > < L a y e d O u t > t r u e < / L a y e d O u t > < / a : V a l u e > < / a : K e y V a l u e O f D i a g r a m O b j e c t K e y a n y T y p e z b w N T n L X > < a : K e y V a l u e O f D i a g r a m O b j e c t K e y a n y T y p e z b w N T n L X > < a : K e y > < K e y > C o l u m n s \ R e g i o n < / K e y > < / a : K e y > < a : V a l u e   i : t y p e = " M e a s u r e G r i d N o d e V i e w S t a t e " > < C o l u m n > 1 < / C o l u m n > < L a y e d O u t > t r u e < / L a y e d O u t > < / a : V a l u e > < / a : K e y V a l u e O f D i a g r a m O b j e c t K e y a n y T y p e z b w N T n L X > < a : K e y V a l u e O f D i a g r a m O b j e c t K e y a n y T y p e z b w N T n L X > < a : K e y > < K e y > C o l u m n s \ Y e a r < / K e y > < / a : K e y > < a : V a l u e   i : t y p e = " M e a s u r e G r i d N o d e V i e w S t a t e " > < C o l u m n > 2 < / C o l u m n > < L a y e d O u t > t r u e < / L a y e d O u t > < / a : V a l u e > < / a : K e y V a l u e O f D i a g r a m O b j e c t K e y a n y T y p e z b w N T n L X > < a : K e y V a l u e O f D i a g r a m O b j e c t K e y a n y T y p e z b w N T n L X > < a : K e y > < K e y > C o l u m n s \ A m o u n t < / K e y > < / a : K e y > < a : V a l u e   i : t y p e = " M e a s u r e G r i d N o d e V i e w S t a t e " > < C o l u m n > 3 < / C o l u m n > < L a y e d O u t > t r u e < / L a y e d O u t > < / a : V a l u e > < / a : K e y V a l u e O f D i a g r a m O b j e c t K e y a n y T y p e z b w N T n L X > < a : K e y V a l u e O f D i a g r a m O b j e c t K e y a n y T y p e z b w N T n L X > < a : K e y > < K e y > C o l u m n s \ U n i t s < / K e y > < / a : K e y > < a : V a l u e   i : t y p e = " M e a s u r e G r i d N o d e V i e w S t a t e " > < C o l u m n > 4 < / C o l u m n > < L a y e d O u t > t r u e < / L a y e d O u t > < / a : V a l u e > < / a : K e y V a l u e O f D i a g r a m O b j e c t K e y a n y T y p e z b w N T n L X > < a : K e y V a l u e O f D i a g r a m O b j e c t K e y a n y T y p e z b w N T n L X > < a : K e y > < K e y > C o l u m n s \ D a t a   S o u r c e < / K e y > < / a : K e y > < a : V a l u e   i : t y p e = " M e a s u r e G r i d N o d e V i e w S t a t e " > < C o l u m n > 5 < / C o l u m n > < L a y e d O u t > t r u e < / L a y e d O u t > < / a : V a l u e > < / a : K e y V a l u e O f D i a g r a m O b j e c t K e y a n y T y p e z b w N T n L X > < a : K e y V a l u e O f D i a g r a m O b j e c t K e y a n y T y p e z b w N T n L X > < a : K e y > < K e y > C o l u m n s \ N o t e < / K e y > < / a : K e y > < a : V a l u e   i : t y p e = " M e a s u r e G r i d N o d e V i e w S t a t e " > < C o l u m n > 6 < / C o l u m n > < L a y e d O u t > t r u e < / L a y e d O u t > < / a : V a l u e > < / a : K e y V a l u e O f D i a g r a m O b j e c t K e y a n y T y p e z b w N T n L X > < / V i e w S t a t e s > < / D i a g r a m M a n a g e r . S e r i a l i z a b l e D i a g r a m > < D i a g r a m M a n a g e r . S e r i a l i z a b l e D i a g r a m > < A d a p t e r   i : t y p e = " M e a s u r e D i a g r a m S a n d b o x A d a p t e r " > < T a b l e N a m e > T a b l e 2 < / 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 T a b l e 2 < / 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 A c t i o n s \ A u t o M e a s u r e _ A v e r a g e < / K e y > < / D i a g r a m O b j e c t K e y > < D i a g r a m O b j e c t K e y > < K e y > A c t i o n s \ A u t o M e a s u r e _ C o u n t < / K e y > < / D i a g r a m O b j e c t K e y > < D i a g r a m O b j e c t K e y > < K e y > A c t i o n s \ A u t o M e a s u r e _ M a x < / K e y > < / D i a g r a m O b j e c t K e y > < D i a g r a m O b j e c t K e y > < K e y > A c t i o n s \ A u t o M e a s u r e _ M i n < / K e y > < / D i a g r a m O b j e c t K e y > < D i a g r a m O b j e c t K e y > < K e y > A c t i o n s \ A u t o M e a s u r e _ D i s t i n c t C o u n t < / 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 C o l u m n s \ D e s c r i p t i o n < / K e y > < / D i a g r a m O b j e c t K e y > < D i a g r a m O b j e c t K e y > < K e y > C o l u m n s \ A c t i v i t y < / K e y > < / D i a g r a m O b j e c t K e y > < D i a g r a m O b j e c t K e y > < K e y > C o l u m n s \ I O 2 0 0 7   C o d e < / K e y > < / D i a g r a m O b j e c t K e y > < D i a g r a m O b j e c t K e y > < K e y > C o l u m n s \ A l l o c a t i o n   f a c t o r < / K e y > < / D i a g r a m O b j e c t K e y > < D i a g r a m O b j e c t K e y > < K e y > C o l u m n s \ A l l o c a t i o n   a m o u n t   ( f o r   c a l c u l a t i o n   p u r p o s e s ) < / K e y > < / D i a g r a m O b j e c t K e y > < D i a g r a m O b j e c t K e y > < K e y > C o l u m n s \ A l l o c a t i o n   f a c t o r   b a s i s 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 C o l u m n s \ D e s c r i p t i o n < / K e y > < / a : K e y > < a : V a l u e   i : t y p e = " M e a s u r e G r i d N o d e V i e w S t a t e " > < L a y e d O u t > t r u e < / L a y e d O u t > < / a : V a l u e > < / a : K e y V a l u e O f D i a g r a m O b j e c t K e y a n y T y p e z b w N T n L X > < a : K e y V a l u e O f D i a g r a m O b j e c t K e y a n y T y p e z b w N T n L X > < a : K e y > < K e y > C o l u m n s \ A c t i v i t y < / K e y > < / a : K e y > < a : V a l u e   i : t y p e = " M e a s u r e G r i d N o d e V i e w S t a t e " > < C o l u m n > 1 < / C o l u m n > < L a y e d O u t > t r u e < / L a y e d O u t > < / a : V a l u e > < / a : K e y V a l u e O f D i a g r a m O b j e c t K e y a n y T y p e z b w N T n L X > < a : K e y V a l u e O f D i a g r a m O b j e c t K e y a n y T y p e z b w N T n L X > < a : K e y > < K e y > C o l u m n s \ I O 2 0 0 7   C o d e < / K e y > < / a : K e y > < a : V a l u e   i : t y p e = " M e a s u r e G r i d N o d e V i e w S t a t e " > < C o l u m n > 2 < / C o l u m n > < L a y e d O u t > t r u e < / L a y e d O u t > < / a : V a l u e > < / a : K e y V a l u e O f D i a g r a m O b j e c t K e y a n y T y p e z b w N T n L X > < a : K e y V a l u e O f D i a g r a m O b j e c t K e y a n y T y p e z b w N T n L X > < a : K e y > < K e y > C o l u m n s \ A l l o c a t i o n   f a c t o r < / K e y > < / a : K e y > < a : V a l u e   i : t y p e = " M e a s u r e G r i d N o d e V i e w S t a t e " > < C o l u m n > 3 < / C o l u m n > < L a y e d O u t > t r u e < / L a y e d O u t > < / a : V a l u e > < / a : K e y V a l u e O f D i a g r a m O b j e c t K e y a n y T y p e z b w N T n L X > < a : K e y V a l u e O f D i a g r a m O b j e c t K e y a n y T y p e z b w N T n L X > < a : K e y > < K e y > C o l u m n s \ A l l o c a t i o n   a m o u n t   ( f o r   c a l c u l a t i o n   p u r p o s e s ) < / K e y > < / a : K e y > < a : V a l u e   i : t y p e = " M e a s u r e G r i d N o d e V i e w S t a t e " > < C o l u m n > 4 < / C o l u m n > < L a y e d O u t > t r u e < / L a y e d O u t > < / a : V a l u e > < / a : K e y V a l u e O f D i a g r a m O b j e c t K e y a n y T y p e z b w N T n L X > < a : K e y V a l u e O f D i a g r a m O b j e c t K e y a n y T y p e z b w N T n L X > < a : K e y > < K e y > C o l u m n s \ A l l o c a t i o n   f a c t o r   b a s i s < / K e y > < / a : K e y > < a : V a l u e   i : t y p e = " M e a s u r e G r i d N o d e V i e w S t a t e " > < C o l u m n > 5 < / C o l u m n > < L a y e d O u t > t r u e < / L a y e d O u t > < / a : V a l u e > < / a : K e y V a l u e O f D i a g r a m O b j e c t K e y a n y T y p e z b w N T n L X > < / V i e w S t a t e s > < / D i a g r a m M a n a g e r . S e r i a l i z a b l e D i a g r a m > < / A r r a y O f D i a g r a m M a n a g e r . S e r i a l i z a b l e D i a g r a m > ] ] > < / C u s t o m C o n t e n t > < / G e m i n i > 
</file>

<file path=customXml/itemProps1.xml><?xml version="1.0" encoding="utf-8"?>
<ds:datastoreItem xmlns:ds="http://schemas.openxmlformats.org/officeDocument/2006/customXml" ds:itemID="{6E16E74D-A8C4-4D45-A4F4-019DA00B58FB}">
  <ds:schemaRefs/>
</ds:datastoreItem>
</file>

<file path=customXml/itemProps10.xml><?xml version="1.0" encoding="utf-8"?>
<ds:datastoreItem xmlns:ds="http://schemas.openxmlformats.org/officeDocument/2006/customXml" ds:itemID="{E9F04270-6E6F-48DC-9308-ECDF000B6B66}">
  <ds:schemaRefs/>
</ds:datastoreItem>
</file>

<file path=customXml/itemProps11.xml><?xml version="1.0" encoding="utf-8"?>
<ds:datastoreItem xmlns:ds="http://schemas.openxmlformats.org/officeDocument/2006/customXml" ds:itemID="{C92ADB41-47CD-40FD-A7D3-845F106009BD}">
  <ds:schemaRefs/>
</ds:datastoreItem>
</file>

<file path=customXml/itemProps12.xml><?xml version="1.0" encoding="utf-8"?>
<ds:datastoreItem xmlns:ds="http://schemas.openxmlformats.org/officeDocument/2006/customXml" ds:itemID="{9005BA96-6D5A-415E-A5B7-336824917089}">
  <ds:schemaRefs/>
</ds:datastoreItem>
</file>

<file path=customXml/itemProps13.xml><?xml version="1.0" encoding="utf-8"?>
<ds:datastoreItem xmlns:ds="http://schemas.openxmlformats.org/officeDocument/2006/customXml" ds:itemID="{5A8A5A05-A5E3-48E6-9658-38B44C92CFF3}">
  <ds:schemaRefs/>
</ds:datastoreItem>
</file>

<file path=customXml/itemProps14.xml><?xml version="1.0" encoding="utf-8"?>
<ds:datastoreItem xmlns:ds="http://schemas.openxmlformats.org/officeDocument/2006/customXml" ds:itemID="{AE4ED07C-E1EA-47C8-AF59-15B4C1E2CA51}">
  <ds:schemaRefs/>
</ds:datastoreItem>
</file>

<file path=customXml/itemProps15.xml><?xml version="1.0" encoding="utf-8"?>
<ds:datastoreItem xmlns:ds="http://schemas.openxmlformats.org/officeDocument/2006/customXml" ds:itemID="{C005E6A2-18C7-4AE2-8C05-1CC34FD4D37D}">
  <ds:schemaRefs/>
</ds:datastoreItem>
</file>

<file path=customXml/itemProps16.xml><?xml version="1.0" encoding="utf-8"?>
<ds:datastoreItem xmlns:ds="http://schemas.openxmlformats.org/officeDocument/2006/customXml" ds:itemID="{CEE06393-E713-4D63-AAB7-D3A9FE990A5B}">
  <ds:schemaRefs/>
</ds:datastoreItem>
</file>

<file path=customXml/itemProps17.xml><?xml version="1.0" encoding="utf-8"?>
<ds:datastoreItem xmlns:ds="http://schemas.openxmlformats.org/officeDocument/2006/customXml" ds:itemID="{9C437B0A-47C9-4F83-AE7B-8BB5D27101D4}">
  <ds:schemaRefs/>
</ds:datastoreItem>
</file>

<file path=customXml/itemProps2.xml><?xml version="1.0" encoding="utf-8"?>
<ds:datastoreItem xmlns:ds="http://schemas.openxmlformats.org/officeDocument/2006/customXml" ds:itemID="{53752CDB-31A2-4921-99D8-FC5D470A9370}">
  <ds:schemaRefs/>
</ds:datastoreItem>
</file>

<file path=customXml/itemProps3.xml><?xml version="1.0" encoding="utf-8"?>
<ds:datastoreItem xmlns:ds="http://schemas.openxmlformats.org/officeDocument/2006/customXml" ds:itemID="{720C308F-90FC-4B07-B360-A98CEA972177}">
  <ds:schemaRefs/>
</ds:datastoreItem>
</file>

<file path=customXml/itemProps4.xml><?xml version="1.0" encoding="utf-8"?>
<ds:datastoreItem xmlns:ds="http://schemas.openxmlformats.org/officeDocument/2006/customXml" ds:itemID="{9E73F5DE-3EF7-4006-AA37-BD7B52D81675}">
  <ds:schemaRefs/>
</ds:datastoreItem>
</file>

<file path=customXml/itemProps5.xml><?xml version="1.0" encoding="utf-8"?>
<ds:datastoreItem xmlns:ds="http://schemas.openxmlformats.org/officeDocument/2006/customXml" ds:itemID="{AF4365F7-8543-4C9E-AAEC-02EE6334F566}">
  <ds:schemaRefs/>
</ds:datastoreItem>
</file>

<file path=customXml/itemProps6.xml><?xml version="1.0" encoding="utf-8"?>
<ds:datastoreItem xmlns:ds="http://schemas.openxmlformats.org/officeDocument/2006/customXml" ds:itemID="{F3C557A2-7ED0-45C5-916E-70CD58B11709}">
  <ds:schemaRefs/>
</ds:datastoreItem>
</file>

<file path=customXml/itemProps7.xml><?xml version="1.0" encoding="utf-8"?>
<ds:datastoreItem xmlns:ds="http://schemas.openxmlformats.org/officeDocument/2006/customXml" ds:itemID="{795BAC80-8FD2-48E5-8C41-7C0FCDFA2F39}">
  <ds:schemaRefs/>
</ds:datastoreItem>
</file>

<file path=customXml/itemProps8.xml><?xml version="1.0" encoding="utf-8"?>
<ds:datastoreItem xmlns:ds="http://schemas.openxmlformats.org/officeDocument/2006/customXml" ds:itemID="{4E53C2A9-E980-438F-A05C-11D8ED97E566}">
  <ds:schemaRefs/>
</ds:datastoreItem>
</file>

<file path=customXml/itemProps9.xml><?xml version="1.0" encoding="utf-8"?>
<ds:datastoreItem xmlns:ds="http://schemas.openxmlformats.org/officeDocument/2006/customXml" ds:itemID="{55E53EB4-B899-4E7F-8A10-ACABF67C653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Cover</vt:lpstr>
      <vt:lpstr>Contents</vt:lpstr>
      <vt:lpstr>General Information</vt:lpstr>
      <vt:lpstr>Exchanges</vt:lpstr>
      <vt:lpstr>Sources</vt:lpstr>
      <vt:lpstr>Mineral Use Compiled</vt:lpstr>
      <vt:lpstr>Corr_Activity_Minerals_to_EPA</vt:lpstr>
      <vt:lpstr>Corr_ElemFlows_Minerals_to_EPA</vt:lpstr>
      <vt:lpstr>Sector Output</vt:lpstr>
      <vt:lpstr>Commodity Output &amp; Imports</vt:lpstr>
      <vt:lpstr>Activities</vt:lpstr>
      <vt:lpstr>Export</vt:lpstr>
      <vt:lpstr>dropdowns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cp:lastModifiedBy/>
  <dcterms:created xsi:type="dcterms:W3CDTF">2016-01-20T23:24:18Z</dcterms:created>
  <dcterms:modified xsi:type="dcterms:W3CDTF">2017-08-18T17:51:04Z</dcterms:modified>
</cp:coreProperties>
</file>