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iyang/OneDrive/Project/CSRA/USEEIO1/USEEIOv1.1_new2013output2/"/>
    </mc:Choice>
  </mc:AlternateContent>
  <bookViews>
    <workbookView xWindow="0" yWindow="460" windowWidth="25600" windowHeight="15460" tabRatio="848" activeTab="3"/>
  </bookViews>
  <sheets>
    <sheet name="Cover" sheetId="16" r:id="rId1"/>
    <sheet name="Contents" sheetId="17" r:id="rId2"/>
    <sheet name="General Information" sheetId="18" r:id="rId3"/>
    <sheet name="Exchanges" sheetId="19" r:id="rId4"/>
    <sheet name="Sources" sheetId="21" r:id="rId5"/>
    <sheet name="Export" sheetId="22" r:id="rId6"/>
    <sheet name="Activities" sheetId="24" r:id="rId7"/>
    <sheet name="Locations" sheetId="26" r:id="rId8"/>
    <sheet name="FlowMapping" sheetId="33" r:id="rId9"/>
  </sheets>
  <externalReferences>
    <externalReference r:id="rId10"/>
  </externalReferences>
  <definedNames>
    <definedName name="Flowtype">#REF!</definedName>
    <definedName name="Flowtypes">#REF!</definedName>
    <definedName name="Level_of_Resolution">'[1]General information'!$C$31:$C$36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22" l="1"/>
  <c r="P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131" i="22"/>
  <c r="P132" i="22"/>
  <c r="P133" i="22"/>
  <c r="P134" i="22"/>
  <c r="P135" i="22"/>
  <c r="P136" i="22"/>
  <c r="P137" i="22"/>
  <c r="P138" i="22"/>
  <c r="P139" i="22"/>
  <c r="P140" i="22"/>
  <c r="P141" i="22"/>
  <c r="P142" i="22"/>
  <c r="P143" i="22"/>
  <c r="P144" i="22"/>
  <c r="P145" i="22"/>
  <c r="P146" i="22"/>
  <c r="P147" i="22"/>
  <c r="P148" i="22"/>
  <c r="P149" i="22"/>
  <c r="P150" i="22"/>
  <c r="P151" i="22"/>
  <c r="P152" i="22"/>
  <c r="P153" i="22"/>
  <c r="P154" i="22"/>
  <c r="P155" i="22"/>
  <c r="P156" i="22"/>
  <c r="P157" i="22"/>
  <c r="P158" i="22"/>
  <c r="P159" i="22"/>
  <c r="P160" i="22"/>
  <c r="P161" i="22"/>
  <c r="P162" i="22"/>
  <c r="P163" i="22"/>
  <c r="P164" i="22"/>
  <c r="P165" i="22"/>
  <c r="P166" i="22"/>
  <c r="P167" i="22"/>
  <c r="P168" i="22"/>
  <c r="P169" i="22"/>
  <c r="P170" i="22"/>
  <c r="P171" i="22"/>
  <c r="P172" i="22"/>
  <c r="P173" i="22"/>
  <c r="P174" i="22"/>
  <c r="P175" i="22"/>
  <c r="P176" i="22"/>
  <c r="P177" i="22"/>
  <c r="P178" i="22"/>
  <c r="P179" i="22"/>
  <c r="P180" i="22"/>
  <c r="P181" i="22"/>
  <c r="P182" i="22"/>
  <c r="P183" i="22"/>
  <c r="P184" i="22"/>
  <c r="P185" i="22"/>
  <c r="P186" i="22"/>
  <c r="P187" i="22"/>
  <c r="P188" i="22"/>
  <c r="P189" i="22"/>
  <c r="P190" i="22"/>
  <c r="P191" i="22"/>
  <c r="P192" i="22"/>
  <c r="P193" i="22"/>
  <c r="P194" i="22"/>
  <c r="P195" i="22"/>
  <c r="P196" i="22"/>
  <c r="P197" i="22"/>
  <c r="P198" i="22"/>
  <c r="P199" i="22"/>
  <c r="P200" i="22"/>
  <c r="P201" i="22"/>
  <c r="P202" i="22"/>
  <c r="P203" i="22"/>
  <c r="P204" i="22"/>
  <c r="P205" i="22"/>
  <c r="P206" i="22"/>
  <c r="P207" i="22"/>
  <c r="P208" i="22"/>
  <c r="P209" i="22"/>
  <c r="P210" i="22"/>
  <c r="P211" i="22"/>
  <c r="P212" i="22"/>
  <c r="P213" i="22"/>
  <c r="P214" i="22"/>
  <c r="P215" i="22"/>
  <c r="P216" i="22"/>
  <c r="P217" i="22"/>
  <c r="P218" i="22"/>
  <c r="P219" i="22"/>
  <c r="P220" i="22"/>
  <c r="P221" i="22"/>
  <c r="P222" i="22"/>
  <c r="P223" i="22"/>
  <c r="P224" i="22"/>
  <c r="P225" i="22"/>
  <c r="P226" i="22"/>
  <c r="P227" i="22"/>
  <c r="P228" i="22"/>
  <c r="P229" i="22"/>
  <c r="P230" i="22"/>
  <c r="P231" i="22"/>
  <c r="P232" i="22"/>
  <c r="P233" i="22"/>
  <c r="P234" i="22"/>
  <c r="P235" i="22"/>
  <c r="P236" i="22"/>
  <c r="P237" i="22"/>
  <c r="P238" i="22"/>
  <c r="P239" i="22"/>
  <c r="P240" i="22"/>
  <c r="P241" i="22"/>
  <c r="P242" i="22"/>
  <c r="P243" i="22"/>
  <c r="P244" i="22"/>
  <c r="P245" i="22"/>
  <c r="P246" i="22"/>
  <c r="P247" i="22"/>
  <c r="P248" i="22"/>
  <c r="P249" i="22"/>
  <c r="P250" i="22"/>
  <c r="P251" i="22"/>
  <c r="P252" i="22"/>
  <c r="P253" i="22"/>
  <c r="P254" i="22"/>
  <c r="P255" i="22"/>
  <c r="P256" i="22"/>
  <c r="P257" i="22"/>
  <c r="P258" i="22"/>
  <c r="P259" i="22"/>
  <c r="P260" i="22"/>
  <c r="P261" i="22"/>
  <c r="P262" i="22"/>
  <c r="P263" i="22"/>
  <c r="P264" i="22"/>
  <c r="P265" i="22"/>
  <c r="P266" i="22"/>
  <c r="P267" i="22"/>
  <c r="P268" i="22"/>
  <c r="P269" i="22"/>
  <c r="P270" i="22"/>
  <c r="P271" i="22"/>
  <c r="P272" i="22"/>
  <c r="P273" i="22"/>
  <c r="P274" i="22"/>
  <c r="P275" i="22"/>
  <c r="P276" i="22"/>
  <c r="P277" i="22"/>
  <c r="P278" i="22"/>
  <c r="P279" i="22"/>
  <c r="P280" i="22"/>
  <c r="P281" i="22"/>
  <c r="P282" i="22"/>
  <c r="P283" i="22"/>
  <c r="P284" i="22"/>
  <c r="P285" i="22"/>
  <c r="P286" i="22"/>
  <c r="P287" i="22"/>
  <c r="P288" i="22"/>
  <c r="P289" i="22"/>
  <c r="P290" i="22"/>
  <c r="P291" i="22"/>
  <c r="P292" i="22"/>
  <c r="P293" i="22"/>
  <c r="P294" i="22"/>
  <c r="P295" i="22"/>
  <c r="P296" i="22"/>
  <c r="P297" i="22"/>
  <c r="P298" i="22"/>
  <c r="P299" i="22"/>
  <c r="P300" i="22"/>
  <c r="P301" i="22"/>
  <c r="P302" i="22"/>
  <c r="P303" i="22"/>
  <c r="P304" i="22"/>
  <c r="P305" i="22"/>
  <c r="P306" i="22"/>
  <c r="P307" i="22"/>
  <c r="P308" i="22"/>
  <c r="P309" i="22"/>
  <c r="P310" i="22"/>
  <c r="P311" i="22"/>
  <c r="P312" i="22"/>
  <c r="P313" i="22"/>
  <c r="P314" i="22"/>
  <c r="P315" i="22"/>
  <c r="P316" i="22"/>
  <c r="P317" i="22"/>
  <c r="P318" i="22"/>
  <c r="P319" i="22"/>
  <c r="P320" i="22"/>
  <c r="P321" i="22"/>
  <c r="P322" i="22"/>
  <c r="P323" i="22"/>
  <c r="P324" i="22"/>
  <c r="P325" i="22"/>
  <c r="P326" i="22"/>
  <c r="P327" i="22"/>
  <c r="P328" i="22"/>
  <c r="P329" i="22"/>
  <c r="P330" i="22"/>
  <c r="P331" i="22"/>
  <c r="P332" i="22"/>
  <c r="P333" i="22"/>
  <c r="P334" i="22"/>
  <c r="P335" i="22"/>
  <c r="P336" i="22"/>
  <c r="P337" i="22"/>
  <c r="P338" i="22"/>
  <c r="P339" i="22"/>
  <c r="P340" i="22"/>
  <c r="P341" i="22"/>
  <c r="P342" i="22"/>
  <c r="P343" i="22"/>
  <c r="P344" i="22"/>
  <c r="P345" i="22"/>
  <c r="P346" i="22"/>
  <c r="P347" i="22"/>
  <c r="P348" i="22"/>
  <c r="P349" i="22"/>
  <c r="P350" i="22"/>
  <c r="P351" i="22"/>
  <c r="P352" i="22"/>
  <c r="P353" i="22"/>
  <c r="P354" i="22"/>
  <c r="P355" i="22"/>
  <c r="P356" i="22"/>
  <c r="P357" i="22"/>
  <c r="P358" i="22"/>
  <c r="P359" i="22"/>
  <c r="P360" i="22"/>
  <c r="P361" i="22"/>
  <c r="P362" i="22"/>
  <c r="P363" i="22"/>
  <c r="P364" i="22"/>
  <c r="P365" i="22"/>
  <c r="P366" i="22"/>
  <c r="P367" i="22"/>
  <c r="P368" i="22"/>
  <c r="P369" i="22"/>
  <c r="P370" i="22"/>
  <c r="P371" i="22"/>
  <c r="P372" i="22"/>
  <c r="P373" i="22"/>
  <c r="P374" i="22"/>
  <c r="P375" i="22"/>
  <c r="P376" i="22"/>
  <c r="P377" i="22"/>
  <c r="P378" i="22"/>
  <c r="P379" i="22"/>
  <c r="P380" i="22"/>
  <c r="P381" i="22"/>
  <c r="P382" i="22"/>
  <c r="P383" i="22"/>
  <c r="P384" i="22"/>
  <c r="P385" i="22"/>
  <c r="P386" i="22"/>
  <c r="P387" i="22"/>
  <c r="P388" i="22"/>
  <c r="P389" i="22"/>
  <c r="P390" i="22"/>
  <c r="P391" i="22"/>
  <c r="P392" i="22"/>
  <c r="P393" i="22"/>
  <c r="P394" i="22"/>
  <c r="P395" i="22"/>
  <c r="P396" i="22"/>
  <c r="P397" i="22"/>
  <c r="P398" i="22"/>
  <c r="P399" i="22"/>
  <c r="P400" i="22"/>
  <c r="P401" i="22"/>
  <c r="P402" i="22"/>
  <c r="P403" i="22"/>
  <c r="P404" i="22"/>
  <c r="P405" i="22"/>
  <c r="P406" i="22"/>
  <c r="P407" i="22"/>
  <c r="P408" i="22"/>
  <c r="P409" i="22"/>
  <c r="P410" i="22"/>
  <c r="P411" i="22"/>
  <c r="P412" i="22"/>
  <c r="P413" i="22"/>
  <c r="P414" i="22"/>
  <c r="P415" i="22"/>
  <c r="P416" i="22"/>
  <c r="P417" i="22"/>
  <c r="P418" i="22"/>
  <c r="P419" i="22"/>
  <c r="P420" i="22"/>
  <c r="P421" i="22"/>
  <c r="P422" i="22"/>
  <c r="P423" i="22"/>
  <c r="P424" i="22"/>
  <c r="P425" i="22"/>
  <c r="P426" i="22"/>
  <c r="P427" i="22"/>
  <c r="P428" i="22"/>
  <c r="P429" i="22"/>
  <c r="P430" i="22"/>
  <c r="P431" i="22"/>
  <c r="P432" i="22"/>
  <c r="P433" i="22"/>
  <c r="P434" i="22"/>
  <c r="P435" i="22"/>
  <c r="P436" i="22"/>
  <c r="P437" i="22"/>
  <c r="P438" i="22"/>
  <c r="P439" i="22"/>
  <c r="P440" i="22"/>
  <c r="P441" i="22"/>
  <c r="P442" i="22"/>
  <c r="P443" i="22"/>
  <c r="P444" i="22"/>
  <c r="P445" i="22"/>
  <c r="P446" i="22"/>
  <c r="P447" i="22"/>
  <c r="P448" i="22"/>
  <c r="P449" i="22"/>
  <c r="P450" i="22"/>
  <c r="P451" i="22"/>
  <c r="P452" i="22"/>
  <c r="P453" i="22"/>
  <c r="P454" i="22"/>
  <c r="P455" i="22"/>
  <c r="P456" i="22"/>
  <c r="P457" i="22"/>
  <c r="P458" i="22"/>
  <c r="P459" i="22"/>
  <c r="P460" i="22"/>
  <c r="P461" i="22"/>
  <c r="P462" i="22"/>
  <c r="P463" i="22"/>
  <c r="P464" i="22"/>
  <c r="P465" i="22"/>
  <c r="P466" i="22"/>
  <c r="P467" i="22"/>
  <c r="P468" i="22"/>
  <c r="P469" i="22"/>
  <c r="P470" i="22"/>
  <c r="P471" i="22"/>
  <c r="P472" i="22"/>
  <c r="P473" i="22"/>
  <c r="P474" i="22"/>
  <c r="P475" i="22"/>
  <c r="P476" i="22"/>
  <c r="P477" i="22"/>
  <c r="P478" i="22"/>
  <c r="P479" i="22"/>
  <c r="P480" i="22"/>
  <c r="P481" i="22"/>
  <c r="P482" i="22"/>
  <c r="P483" i="22"/>
  <c r="P484" i="22"/>
  <c r="P485" i="22"/>
  <c r="P486" i="22"/>
  <c r="P487" i="22"/>
  <c r="P488" i="22"/>
  <c r="P489" i="22"/>
  <c r="P490" i="22"/>
  <c r="P491" i="22"/>
  <c r="P492" i="22"/>
  <c r="P493" i="22"/>
  <c r="P494" i="22"/>
  <c r="P495" i="22"/>
  <c r="P496" i="22"/>
  <c r="P497" i="22"/>
  <c r="P498" i="22"/>
  <c r="P499" i="22"/>
  <c r="P500" i="22"/>
  <c r="P501" i="22"/>
  <c r="P502" i="22"/>
  <c r="P503" i="22"/>
  <c r="P504" i="22"/>
  <c r="P505" i="22"/>
  <c r="P506" i="22"/>
  <c r="P507" i="22"/>
  <c r="P508" i="22"/>
  <c r="P509" i="22"/>
  <c r="P510" i="22"/>
  <c r="P511" i="22"/>
  <c r="P512" i="22"/>
  <c r="P513" i="22"/>
  <c r="P514" i="22"/>
  <c r="P515" i="22"/>
  <c r="P516" i="22"/>
  <c r="P517" i="22"/>
  <c r="P518" i="22"/>
  <c r="P519" i="22"/>
  <c r="P520" i="22"/>
  <c r="P521" i="22"/>
  <c r="P522" i="22"/>
  <c r="P523" i="22"/>
  <c r="P524" i="22"/>
  <c r="P525" i="22"/>
  <c r="P526" i="22"/>
  <c r="P527" i="22"/>
  <c r="P528" i="22"/>
  <c r="P529" i="22"/>
  <c r="P530" i="22"/>
  <c r="P531" i="22"/>
  <c r="P532" i="22"/>
  <c r="P533" i="22"/>
  <c r="P534" i="22"/>
  <c r="P535" i="22"/>
  <c r="P536" i="22"/>
  <c r="P537" i="22"/>
  <c r="P538" i="22"/>
  <c r="P539" i="22"/>
  <c r="P540" i="22"/>
  <c r="P541" i="22"/>
  <c r="P542" i="22"/>
  <c r="P543" i="22"/>
  <c r="P544" i="22"/>
  <c r="P545" i="22"/>
  <c r="P546" i="22"/>
  <c r="P547" i="22"/>
  <c r="P548" i="22"/>
  <c r="P549" i="22"/>
  <c r="P550" i="22"/>
  <c r="P551" i="22"/>
  <c r="P552" i="22"/>
  <c r="P553" i="22"/>
  <c r="P554" i="22"/>
  <c r="P555" i="22"/>
  <c r="P556" i="22"/>
  <c r="P557" i="22"/>
  <c r="P558" i="22"/>
  <c r="P559" i="22"/>
  <c r="P560" i="22"/>
  <c r="P561" i="22"/>
  <c r="P562" i="22"/>
  <c r="P563" i="22"/>
  <c r="P564" i="22"/>
  <c r="P565" i="22"/>
  <c r="P566" i="22"/>
  <c r="P567" i="22"/>
  <c r="P568" i="22"/>
  <c r="P569" i="22"/>
  <c r="P570" i="22"/>
  <c r="P571" i="22"/>
  <c r="P572" i="22"/>
  <c r="P573" i="22"/>
  <c r="P574" i="22"/>
  <c r="P575" i="22"/>
  <c r="P576" i="22"/>
  <c r="P577" i="22"/>
  <c r="P578" i="22"/>
  <c r="P579" i="22"/>
  <c r="P580" i="22"/>
  <c r="P581" i="22"/>
  <c r="P582" i="22"/>
  <c r="P583" i="22"/>
  <c r="P584" i="22"/>
  <c r="P585" i="22"/>
  <c r="P586" i="22"/>
  <c r="P587" i="22"/>
  <c r="P588" i="22"/>
  <c r="P589" i="22"/>
  <c r="P590" i="22"/>
  <c r="P591" i="22"/>
  <c r="P592" i="22"/>
  <c r="P593" i="22"/>
  <c r="P594" i="22"/>
  <c r="P595" i="22"/>
  <c r="P596" i="22"/>
  <c r="P597" i="22"/>
  <c r="P598" i="22"/>
  <c r="P599" i="22"/>
  <c r="P600" i="22"/>
  <c r="P601" i="22"/>
  <c r="P602" i="22"/>
  <c r="P603" i="22"/>
  <c r="P604" i="22"/>
  <c r="P605" i="22"/>
  <c r="P606" i="22"/>
  <c r="P607" i="22"/>
  <c r="P608" i="22"/>
  <c r="P609" i="22"/>
  <c r="P610" i="22"/>
  <c r="P611" i="22"/>
  <c r="P612" i="22"/>
  <c r="P613" i="22"/>
  <c r="P614" i="22"/>
  <c r="P615" i="22"/>
  <c r="P616" i="22"/>
  <c r="P617" i="22"/>
  <c r="P618" i="22"/>
  <c r="P619" i="22"/>
  <c r="P620" i="22"/>
  <c r="P621" i="22"/>
  <c r="P622" i="22"/>
  <c r="P623" i="22"/>
  <c r="P624" i="22"/>
  <c r="P625" i="22"/>
  <c r="P626" i="22"/>
  <c r="P2" i="22"/>
  <c r="A3" i="22"/>
  <c r="B3" i="22"/>
  <c r="C3" i="22"/>
  <c r="D3" i="22"/>
  <c r="E3" i="22"/>
  <c r="F3" i="22"/>
  <c r="G3" i="22"/>
  <c r="H3" i="22"/>
  <c r="I3" i="22"/>
  <c r="J3" i="22"/>
  <c r="Q3" i="22"/>
  <c r="R3" i="22"/>
  <c r="S3" i="22"/>
  <c r="T3" i="22"/>
  <c r="U3" i="22"/>
  <c r="V3" i="22"/>
  <c r="W3" i="22"/>
  <c r="A4" i="22"/>
  <c r="B4" i="22"/>
  <c r="C4" i="22"/>
  <c r="D4" i="22"/>
  <c r="E4" i="22"/>
  <c r="F4" i="22"/>
  <c r="G4" i="22"/>
  <c r="H4" i="22"/>
  <c r="I4" i="22"/>
  <c r="J4" i="22"/>
  <c r="Q4" i="22"/>
  <c r="R4" i="22"/>
  <c r="S4" i="22"/>
  <c r="T4" i="22"/>
  <c r="U4" i="22"/>
  <c r="V4" i="22"/>
  <c r="W4" i="22"/>
  <c r="A5" i="22"/>
  <c r="B5" i="22"/>
  <c r="C5" i="22"/>
  <c r="D5" i="22"/>
  <c r="E5" i="22"/>
  <c r="F5" i="22"/>
  <c r="G5" i="22"/>
  <c r="H5" i="22"/>
  <c r="I5" i="22"/>
  <c r="J5" i="22"/>
  <c r="Q5" i="22"/>
  <c r="R5" i="22"/>
  <c r="S5" i="22"/>
  <c r="T5" i="22"/>
  <c r="U5" i="22"/>
  <c r="V5" i="22"/>
  <c r="W5" i="22"/>
  <c r="A6" i="22"/>
  <c r="B6" i="22"/>
  <c r="C6" i="22"/>
  <c r="D6" i="22"/>
  <c r="E6" i="22"/>
  <c r="F6" i="22"/>
  <c r="G6" i="22"/>
  <c r="H6" i="22"/>
  <c r="I6" i="22"/>
  <c r="J6" i="22"/>
  <c r="Q6" i="22"/>
  <c r="R6" i="22"/>
  <c r="S6" i="22"/>
  <c r="T6" i="22"/>
  <c r="U6" i="22"/>
  <c r="V6" i="22"/>
  <c r="W6" i="22"/>
  <c r="A7" i="22"/>
  <c r="B7" i="22"/>
  <c r="C7" i="22"/>
  <c r="D7" i="22"/>
  <c r="E7" i="22"/>
  <c r="F7" i="22"/>
  <c r="G7" i="22"/>
  <c r="H7" i="22"/>
  <c r="I7" i="22"/>
  <c r="J7" i="22"/>
  <c r="Q7" i="22"/>
  <c r="R7" i="22"/>
  <c r="S7" i="22"/>
  <c r="T7" i="22"/>
  <c r="U7" i="22"/>
  <c r="V7" i="22"/>
  <c r="W7" i="22"/>
  <c r="A8" i="22"/>
  <c r="B8" i="22"/>
  <c r="C8" i="22"/>
  <c r="D8" i="22"/>
  <c r="E8" i="22"/>
  <c r="F8" i="22"/>
  <c r="G8" i="22"/>
  <c r="H8" i="22"/>
  <c r="I8" i="22"/>
  <c r="J8" i="22"/>
  <c r="Q8" i="22"/>
  <c r="R8" i="22"/>
  <c r="S8" i="22"/>
  <c r="T8" i="22"/>
  <c r="U8" i="22"/>
  <c r="V8" i="22"/>
  <c r="W8" i="22"/>
  <c r="A9" i="22"/>
  <c r="B9" i="22"/>
  <c r="C9" i="22"/>
  <c r="D9" i="22"/>
  <c r="E9" i="22"/>
  <c r="F9" i="22"/>
  <c r="G9" i="22"/>
  <c r="H9" i="22"/>
  <c r="I9" i="22"/>
  <c r="J9" i="22"/>
  <c r="Q9" i="22"/>
  <c r="R9" i="22"/>
  <c r="S9" i="22"/>
  <c r="T9" i="22"/>
  <c r="U9" i="22"/>
  <c r="V9" i="22"/>
  <c r="W9" i="22"/>
  <c r="A10" i="22"/>
  <c r="B10" i="22"/>
  <c r="C10" i="22"/>
  <c r="D10" i="22"/>
  <c r="E10" i="22"/>
  <c r="F10" i="22"/>
  <c r="G10" i="22"/>
  <c r="H10" i="22"/>
  <c r="I10" i="22"/>
  <c r="J10" i="22"/>
  <c r="Q10" i="22"/>
  <c r="R10" i="22"/>
  <c r="S10" i="22"/>
  <c r="T10" i="22"/>
  <c r="U10" i="22"/>
  <c r="V10" i="22"/>
  <c r="W10" i="22"/>
  <c r="A11" i="22"/>
  <c r="B11" i="22"/>
  <c r="C11" i="22"/>
  <c r="D11" i="22"/>
  <c r="E11" i="22"/>
  <c r="F11" i="22"/>
  <c r="G11" i="22"/>
  <c r="H11" i="22"/>
  <c r="I11" i="22"/>
  <c r="J11" i="22"/>
  <c r="Q11" i="22"/>
  <c r="R11" i="22"/>
  <c r="S11" i="22"/>
  <c r="T11" i="22"/>
  <c r="U11" i="22"/>
  <c r="V11" i="22"/>
  <c r="W11" i="22"/>
  <c r="A12" i="22"/>
  <c r="B12" i="22"/>
  <c r="C12" i="22"/>
  <c r="D12" i="22"/>
  <c r="E12" i="22"/>
  <c r="F12" i="22"/>
  <c r="G12" i="22"/>
  <c r="H12" i="22"/>
  <c r="I12" i="22"/>
  <c r="J12" i="22"/>
  <c r="Q12" i="22"/>
  <c r="R12" i="22"/>
  <c r="S12" i="22"/>
  <c r="T12" i="22"/>
  <c r="U12" i="22"/>
  <c r="V12" i="22"/>
  <c r="W12" i="22"/>
  <c r="A13" i="22"/>
  <c r="B13" i="22"/>
  <c r="C13" i="22"/>
  <c r="D13" i="22"/>
  <c r="E13" i="22"/>
  <c r="F13" i="22"/>
  <c r="G13" i="22"/>
  <c r="H13" i="22"/>
  <c r="I13" i="22"/>
  <c r="J13" i="22"/>
  <c r="Q13" i="22"/>
  <c r="R13" i="22"/>
  <c r="S13" i="22"/>
  <c r="T13" i="22"/>
  <c r="U13" i="22"/>
  <c r="V13" i="22"/>
  <c r="W13" i="22"/>
  <c r="A14" i="22"/>
  <c r="B14" i="22"/>
  <c r="C14" i="22"/>
  <c r="D14" i="22"/>
  <c r="E14" i="22"/>
  <c r="F14" i="22"/>
  <c r="G14" i="22"/>
  <c r="H14" i="22"/>
  <c r="I14" i="22"/>
  <c r="J14" i="22"/>
  <c r="Q14" i="22"/>
  <c r="R14" i="22"/>
  <c r="S14" i="22"/>
  <c r="T14" i="22"/>
  <c r="U14" i="22"/>
  <c r="V14" i="22"/>
  <c r="W14" i="22"/>
  <c r="A15" i="22"/>
  <c r="B15" i="22"/>
  <c r="C15" i="22"/>
  <c r="D15" i="22"/>
  <c r="E15" i="22"/>
  <c r="F15" i="22"/>
  <c r="G15" i="22"/>
  <c r="H15" i="22"/>
  <c r="I15" i="22"/>
  <c r="J15" i="22"/>
  <c r="Q15" i="22"/>
  <c r="R15" i="22"/>
  <c r="S15" i="22"/>
  <c r="T15" i="22"/>
  <c r="U15" i="22"/>
  <c r="V15" i="22"/>
  <c r="W15" i="22"/>
  <c r="A16" i="22"/>
  <c r="B16" i="22"/>
  <c r="C16" i="22"/>
  <c r="D16" i="22"/>
  <c r="E16" i="22"/>
  <c r="F16" i="22"/>
  <c r="G16" i="22"/>
  <c r="H16" i="22"/>
  <c r="I16" i="22"/>
  <c r="J16" i="22"/>
  <c r="Q16" i="22"/>
  <c r="R16" i="22"/>
  <c r="S16" i="22"/>
  <c r="T16" i="22"/>
  <c r="U16" i="22"/>
  <c r="V16" i="22"/>
  <c r="W16" i="22"/>
  <c r="A17" i="22"/>
  <c r="B17" i="22"/>
  <c r="C17" i="22"/>
  <c r="D17" i="22"/>
  <c r="E17" i="22"/>
  <c r="F17" i="22"/>
  <c r="G17" i="22"/>
  <c r="H17" i="22"/>
  <c r="I17" i="22"/>
  <c r="J17" i="22"/>
  <c r="Q17" i="22"/>
  <c r="R17" i="22"/>
  <c r="S17" i="22"/>
  <c r="T17" i="22"/>
  <c r="U17" i="22"/>
  <c r="V17" i="22"/>
  <c r="W17" i="22"/>
  <c r="A18" i="22"/>
  <c r="B18" i="22"/>
  <c r="C18" i="22"/>
  <c r="D18" i="22"/>
  <c r="E18" i="22"/>
  <c r="F18" i="22"/>
  <c r="G18" i="22"/>
  <c r="H18" i="22"/>
  <c r="I18" i="22"/>
  <c r="J18" i="22"/>
  <c r="Q18" i="22"/>
  <c r="R18" i="22"/>
  <c r="S18" i="22"/>
  <c r="T18" i="22"/>
  <c r="U18" i="22"/>
  <c r="V18" i="22"/>
  <c r="W18" i="22"/>
  <c r="A19" i="22"/>
  <c r="B19" i="22"/>
  <c r="C19" i="22"/>
  <c r="D19" i="22"/>
  <c r="E19" i="22"/>
  <c r="F19" i="22"/>
  <c r="G19" i="22"/>
  <c r="H19" i="22"/>
  <c r="I19" i="22"/>
  <c r="J19" i="22"/>
  <c r="Q19" i="22"/>
  <c r="R19" i="22"/>
  <c r="S19" i="22"/>
  <c r="T19" i="22"/>
  <c r="U19" i="22"/>
  <c r="V19" i="22"/>
  <c r="W19" i="22"/>
  <c r="A20" i="22"/>
  <c r="B20" i="22"/>
  <c r="C20" i="22"/>
  <c r="D20" i="22"/>
  <c r="E20" i="22"/>
  <c r="F20" i="22"/>
  <c r="G20" i="22"/>
  <c r="H20" i="22"/>
  <c r="I20" i="22"/>
  <c r="J20" i="22"/>
  <c r="Q20" i="22"/>
  <c r="R20" i="22"/>
  <c r="S20" i="22"/>
  <c r="T20" i="22"/>
  <c r="U20" i="22"/>
  <c r="V20" i="22"/>
  <c r="W20" i="22"/>
  <c r="A21" i="22"/>
  <c r="B21" i="22"/>
  <c r="C21" i="22"/>
  <c r="D21" i="22"/>
  <c r="E21" i="22"/>
  <c r="F21" i="22"/>
  <c r="G21" i="22"/>
  <c r="H21" i="22"/>
  <c r="I21" i="22"/>
  <c r="J21" i="22"/>
  <c r="Q21" i="22"/>
  <c r="R21" i="22"/>
  <c r="S21" i="22"/>
  <c r="T21" i="22"/>
  <c r="U21" i="22"/>
  <c r="V21" i="22"/>
  <c r="W21" i="22"/>
  <c r="A22" i="22"/>
  <c r="B22" i="22"/>
  <c r="C22" i="22"/>
  <c r="D22" i="22"/>
  <c r="E22" i="22"/>
  <c r="F22" i="22"/>
  <c r="G22" i="22"/>
  <c r="H22" i="22"/>
  <c r="I22" i="22"/>
  <c r="J22" i="22"/>
  <c r="Q22" i="22"/>
  <c r="R22" i="22"/>
  <c r="S22" i="22"/>
  <c r="T22" i="22"/>
  <c r="U22" i="22"/>
  <c r="V22" i="22"/>
  <c r="W22" i="22"/>
  <c r="A23" i="22"/>
  <c r="B23" i="22"/>
  <c r="C23" i="22"/>
  <c r="D23" i="22"/>
  <c r="E23" i="22"/>
  <c r="F23" i="22"/>
  <c r="G23" i="22"/>
  <c r="H23" i="22"/>
  <c r="I23" i="22"/>
  <c r="J23" i="22"/>
  <c r="Q23" i="22"/>
  <c r="R23" i="22"/>
  <c r="S23" i="22"/>
  <c r="T23" i="22"/>
  <c r="U23" i="22"/>
  <c r="V23" i="22"/>
  <c r="W23" i="22"/>
  <c r="A24" i="22"/>
  <c r="B24" i="22"/>
  <c r="C24" i="22"/>
  <c r="D24" i="22"/>
  <c r="E24" i="22"/>
  <c r="F24" i="22"/>
  <c r="G24" i="22"/>
  <c r="H24" i="22"/>
  <c r="I24" i="22"/>
  <c r="J24" i="22"/>
  <c r="Q24" i="22"/>
  <c r="R24" i="22"/>
  <c r="S24" i="22"/>
  <c r="T24" i="22"/>
  <c r="U24" i="22"/>
  <c r="V24" i="22"/>
  <c r="W24" i="22"/>
  <c r="A25" i="22"/>
  <c r="B25" i="22"/>
  <c r="C25" i="22"/>
  <c r="D25" i="22"/>
  <c r="E25" i="22"/>
  <c r="F25" i="22"/>
  <c r="G25" i="22"/>
  <c r="H25" i="22"/>
  <c r="I25" i="22"/>
  <c r="J25" i="22"/>
  <c r="Q25" i="22"/>
  <c r="R25" i="22"/>
  <c r="S25" i="22"/>
  <c r="T25" i="22"/>
  <c r="U25" i="22"/>
  <c r="V25" i="22"/>
  <c r="W25" i="22"/>
  <c r="A26" i="22"/>
  <c r="B26" i="22"/>
  <c r="C26" i="22"/>
  <c r="D26" i="22"/>
  <c r="E26" i="22"/>
  <c r="F26" i="22"/>
  <c r="G26" i="22"/>
  <c r="H26" i="22"/>
  <c r="I26" i="22"/>
  <c r="J26" i="22"/>
  <c r="Q26" i="22"/>
  <c r="R26" i="22"/>
  <c r="S26" i="22"/>
  <c r="T26" i="22"/>
  <c r="U26" i="22"/>
  <c r="V26" i="22"/>
  <c r="W26" i="22"/>
  <c r="A27" i="22"/>
  <c r="B27" i="22"/>
  <c r="C27" i="22"/>
  <c r="D27" i="22"/>
  <c r="E27" i="22"/>
  <c r="F27" i="22"/>
  <c r="G27" i="22"/>
  <c r="H27" i="22"/>
  <c r="I27" i="22"/>
  <c r="J27" i="22"/>
  <c r="Q27" i="22"/>
  <c r="R27" i="22"/>
  <c r="S27" i="22"/>
  <c r="T27" i="22"/>
  <c r="U27" i="22"/>
  <c r="V27" i="22"/>
  <c r="W27" i="22"/>
  <c r="A28" i="22"/>
  <c r="B28" i="22"/>
  <c r="C28" i="22"/>
  <c r="D28" i="22"/>
  <c r="E28" i="22"/>
  <c r="F28" i="22"/>
  <c r="G28" i="22"/>
  <c r="H28" i="22"/>
  <c r="I28" i="22"/>
  <c r="J28" i="22"/>
  <c r="Q28" i="22"/>
  <c r="R28" i="22"/>
  <c r="S28" i="22"/>
  <c r="T28" i="22"/>
  <c r="U28" i="22"/>
  <c r="V28" i="22"/>
  <c r="W28" i="22"/>
  <c r="A29" i="22"/>
  <c r="B29" i="22"/>
  <c r="C29" i="22"/>
  <c r="D29" i="22"/>
  <c r="E29" i="22"/>
  <c r="F29" i="22"/>
  <c r="G29" i="22"/>
  <c r="H29" i="22"/>
  <c r="I29" i="22"/>
  <c r="J29" i="22"/>
  <c r="Q29" i="22"/>
  <c r="R29" i="22"/>
  <c r="S29" i="22"/>
  <c r="T29" i="22"/>
  <c r="U29" i="22"/>
  <c r="V29" i="22"/>
  <c r="W29" i="22"/>
  <c r="A30" i="22"/>
  <c r="B30" i="22"/>
  <c r="C30" i="22"/>
  <c r="D30" i="22"/>
  <c r="E30" i="22"/>
  <c r="F30" i="22"/>
  <c r="G30" i="22"/>
  <c r="H30" i="22"/>
  <c r="I30" i="22"/>
  <c r="J30" i="22"/>
  <c r="Q30" i="22"/>
  <c r="R30" i="22"/>
  <c r="S30" i="22"/>
  <c r="T30" i="22"/>
  <c r="U30" i="22"/>
  <c r="V30" i="22"/>
  <c r="W30" i="22"/>
  <c r="A31" i="22"/>
  <c r="B31" i="22"/>
  <c r="C31" i="22"/>
  <c r="D31" i="22"/>
  <c r="E31" i="22"/>
  <c r="F31" i="22"/>
  <c r="G31" i="22"/>
  <c r="H31" i="22"/>
  <c r="I31" i="22"/>
  <c r="J31" i="22"/>
  <c r="Q31" i="22"/>
  <c r="R31" i="22"/>
  <c r="S31" i="22"/>
  <c r="T31" i="22"/>
  <c r="U31" i="22"/>
  <c r="V31" i="22"/>
  <c r="W31" i="22"/>
  <c r="A32" i="22"/>
  <c r="B32" i="22"/>
  <c r="C32" i="22"/>
  <c r="D32" i="22"/>
  <c r="E32" i="22"/>
  <c r="F32" i="22"/>
  <c r="G32" i="22"/>
  <c r="H32" i="22"/>
  <c r="I32" i="22"/>
  <c r="J32" i="22"/>
  <c r="Q32" i="22"/>
  <c r="R32" i="22"/>
  <c r="S32" i="22"/>
  <c r="T32" i="22"/>
  <c r="U32" i="22"/>
  <c r="V32" i="22"/>
  <c r="W32" i="22"/>
  <c r="A33" i="22"/>
  <c r="B33" i="22"/>
  <c r="C33" i="22"/>
  <c r="D33" i="22"/>
  <c r="E33" i="22"/>
  <c r="F33" i="22"/>
  <c r="G33" i="22"/>
  <c r="H33" i="22"/>
  <c r="I33" i="22"/>
  <c r="J33" i="22"/>
  <c r="Q33" i="22"/>
  <c r="R33" i="22"/>
  <c r="S33" i="22"/>
  <c r="T33" i="22"/>
  <c r="U33" i="22"/>
  <c r="V33" i="22"/>
  <c r="W33" i="22"/>
  <c r="A34" i="22"/>
  <c r="B34" i="22"/>
  <c r="C34" i="22"/>
  <c r="D34" i="22"/>
  <c r="E34" i="22"/>
  <c r="F34" i="22"/>
  <c r="G34" i="22"/>
  <c r="H34" i="22"/>
  <c r="I34" i="22"/>
  <c r="J34" i="22"/>
  <c r="Q34" i="22"/>
  <c r="R34" i="22"/>
  <c r="S34" i="22"/>
  <c r="T34" i="22"/>
  <c r="U34" i="22"/>
  <c r="V34" i="22"/>
  <c r="W34" i="22"/>
  <c r="A35" i="22"/>
  <c r="B35" i="22"/>
  <c r="C35" i="22"/>
  <c r="D35" i="22"/>
  <c r="E35" i="22"/>
  <c r="F35" i="22"/>
  <c r="G35" i="22"/>
  <c r="H35" i="22"/>
  <c r="I35" i="22"/>
  <c r="J35" i="22"/>
  <c r="Q35" i="22"/>
  <c r="R35" i="22"/>
  <c r="S35" i="22"/>
  <c r="T35" i="22"/>
  <c r="U35" i="22"/>
  <c r="V35" i="22"/>
  <c r="W35" i="22"/>
  <c r="A36" i="22"/>
  <c r="B36" i="22"/>
  <c r="C36" i="22"/>
  <c r="D36" i="22"/>
  <c r="E36" i="22"/>
  <c r="F36" i="22"/>
  <c r="G36" i="22"/>
  <c r="H36" i="22"/>
  <c r="I36" i="22"/>
  <c r="J36" i="22"/>
  <c r="Q36" i="22"/>
  <c r="R36" i="22"/>
  <c r="S36" i="22"/>
  <c r="T36" i="22"/>
  <c r="U36" i="22"/>
  <c r="V36" i="22"/>
  <c r="W36" i="22"/>
  <c r="A37" i="22"/>
  <c r="B37" i="22"/>
  <c r="C37" i="22"/>
  <c r="D37" i="22"/>
  <c r="E37" i="22"/>
  <c r="F37" i="22"/>
  <c r="G37" i="22"/>
  <c r="H37" i="22"/>
  <c r="I37" i="22"/>
  <c r="J37" i="22"/>
  <c r="Q37" i="22"/>
  <c r="R37" i="22"/>
  <c r="S37" i="22"/>
  <c r="T37" i="22"/>
  <c r="U37" i="22"/>
  <c r="V37" i="22"/>
  <c r="W37" i="22"/>
  <c r="A38" i="22"/>
  <c r="B38" i="22"/>
  <c r="C38" i="22"/>
  <c r="D38" i="22"/>
  <c r="E38" i="22"/>
  <c r="F38" i="22"/>
  <c r="G38" i="22"/>
  <c r="H38" i="22"/>
  <c r="I38" i="22"/>
  <c r="J38" i="22"/>
  <c r="Q38" i="22"/>
  <c r="R38" i="22"/>
  <c r="S38" i="22"/>
  <c r="T38" i="22"/>
  <c r="U38" i="22"/>
  <c r="V38" i="22"/>
  <c r="W38" i="22"/>
  <c r="A39" i="22"/>
  <c r="B39" i="22"/>
  <c r="C39" i="22"/>
  <c r="D39" i="22"/>
  <c r="E39" i="22"/>
  <c r="F39" i="22"/>
  <c r="G39" i="22"/>
  <c r="H39" i="22"/>
  <c r="I39" i="22"/>
  <c r="J39" i="22"/>
  <c r="Q39" i="22"/>
  <c r="R39" i="22"/>
  <c r="S39" i="22"/>
  <c r="T39" i="22"/>
  <c r="U39" i="22"/>
  <c r="V39" i="22"/>
  <c r="W39" i="22"/>
  <c r="A40" i="22"/>
  <c r="B40" i="22"/>
  <c r="C40" i="22"/>
  <c r="D40" i="22"/>
  <c r="E40" i="22"/>
  <c r="F40" i="22"/>
  <c r="G40" i="22"/>
  <c r="H40" i="22"/>
  <c r="I40" i="22"/>
  <c r="J40" i="22"/>
  <c r="Q40" i="22"/>
  <c r="R40" i="22"/>
  <c r="S40" i="22"/>
  <c r="T40" i="22"/>
  <c r="U40" i="22"/>
  <c r="V40" i="22"/>
  <c r="W40" i="22"/>
  <c r="A41" i="22"/>
  <c r="B41" i="22"/>
  <c r="C41" i="22"/>
  <c r="D41" i="22"/>
  <c r="E41" i="22"/>
  <c r="F41" i="22"/>
  <c r="G41" i="22"/>
  <c r="H41" i="22"/>
  <c r="I41" i="22"/>
  <c r="J41" i="22"/>
  <c r="Q41" i="22"/>
  <c r="R41" i="22"/>
  <c r="S41" i="22"/>
  <c r="T41" i="22"/>
  <c r="U41" i="22"/>
  <c r="V41" i="22"/>
  <c r="W41" i="22"/>
  <c r="A42" i="22"/>
  <c r="B42" i="22"/>
  <c r="C42" i="22"/>
  <c r="D42" i="22"/>
  <c r="E42" i="22"/>
  <c r="F42" i="22"/>
  <c r="G42" i="22"/>
  <c r="H42" i="22"/>
  <c r="I42" i="22"/>
  <c r="J42" i="22"/>
  <c r="Q42" i="22"/>
  <c r="R42" i="22"/>
  <c r="S42" i="22"/>
  <c r="T42" i="22"/>
  <c r="U42" i="22"/>
  <c r="V42" i="22"/>
  <c r="W42" i="22"/>
  <c r="A43" i="22"/>
  <c r="B43" i="22"/>
  <c r="C43" i="22"/>
  <c r="D43" i="22"/>
  <c r="E43" i="22"/>
  <c r="F43" i="22"/>
  <c r="G43" i="22"/>
  <c r="H43" i="22"/>
  <c r="I43" i="22"/>
  <c r="J43" i="22"/>
  <c r="Q43" i="22"/>
  <c r="R43" i="22"/>
  <c r="S43" i="22"/>
  <c r="T43" i="22"/>
  <c r="U43" i="22"/>
  <c r="V43" i="22"/>
  <c r="W43" i="22"/>
  <c r="A44" i="22"/>
  <c r="B44" i="22"/>
  <c r="C44" i="22"/>
  <c r="D44" i="22"/>
  <c r="E44" i="22"/>
  <c r="F44" i="22"/>
  <c r="G44" i="22"/>
  <c r="H44" i="22"/>
  <c r="I44" i="22"/>
  <c r="J44" i="22"/>
  <c r="Q44" i="22"/>
  <c r="R44" i="22"/>
  <c r="S44" i="22"/>
  <c r="T44" i="22"/>
  <c r="U44" i="22"/>
  <c r="V44" i="22"/>
  <c r="W44" i="22"/>
  <c r="A45" i="22"/>
  <c r="B45" i="22"/>
  <c r="C45" i="22"/>
  <c r="D45" i="22"/>
  <c r="E45" i="22"/>
  <c r="F45" i="22"/>
  <c r="G45" i="22"/>
  <c r="H45" i="22"/>
  <c r="I45" i="22"/>
  <c r="J45" i="22"/>
  <c r="Q45" i="22"/>
  <c r="R45" i="22"/>
  <c r="S45" i="22"/>
  <c r="T45" i="22"/>
  <c r="U45" i="22"/>
  <c r="V45" i="22"/>
  <c r="W45" i="22"/>
  <c r="A46" i="22"/>
  <c r="B46" i="22"/>
  <c r="C46" i="22"/>
  <c r="D46" i="22"/>
  <c r="E46" i="22"/>
  <c r="F46" i="22"/>
  <c r="G46" i="22"/>
  <c r="H46" i="22"/>
  <c r="I46" i="22"/>
  <c r="J46" i="22"/>
  <c r="Q46" i="22"/>
  <c r="R46" i="22"/>
  <c r="S46" i="22"/>
  <c r="T46" i="22"/>
  <c r="U46" i="22"/>
  <c r="V46" i="22"/>
  <c r="W46" i="22"/>
  <c r="A47" i="22"/>
  <c r="B47" i="22"/>
  <c r="C47" i="22"/>
  <c r="D47" i="22"/>
  <c r="E47" i="22"/>
  <c r="F47" i="22"/>
  <c r="G47" i="22"/>
  <c r="H47" i="22"/>
  <c r="I47" i="22"/>
  <c r="J47" i="22"/>
  <c r="Q47" i="22"/>
  <c r="R47" i="22"/>
  <c r="S47" i="22"/>
  <c r="T47" i="22"/>
  <c r="U47" i="22"/>
  <c r="V47" i="22"/>
  <c r="W47" i="22"/>
  <c r="A48" i="22"/>
  <c r="B48" i="22"/>
  <c r="C48" i="22"/>
  <c r="D48" i="22"/>
  <c r="E48" i="22"/>
  <c r="F48" i="22"/>
  <c r="G48" i="22"/>
  <c r="H48" i="22"/>
  <c r="I48" i="22"/>
  <c r="J48" i="22"/>
  <c r="Q48" i="22"/>
  <c r="R48" i="22"/>
  <c r="S48" i="22"/>
  <c r="T48" i="22"/>
  <c r="U48" i="22"/>
  <c r="V48" i="22"/>
  <c r="W48" i="22"/>
  <c r="A49" i="22"/>
  <c r="B49" i="22"/>
  <c r="C49" i="22"/>
  <c r="D49" i="22"/>
  <c r="E49" i="22"/>
  <c r="F49" i="22"/>
  <c r="G49" i="22"/>
  <c r="H49" i="22"/>
  <c r="I49" i="22"/>
  <c r="J49" i="22"/>
  <c r="Q49" i="22"/>
  <c r="R49" i="22"/>
  <c r="S49" i="22"/>
  <c r="T49" i="22"/>
  <c r="U49" i="22"/>
  <c r="V49" i="22"/>
  <c r="W49" i="22"/>
  <c r="A50" i="22"/>
  <c r="B50" i="22"/>
  <c r="C50" i="22"/>
  <c r="D50" i="22"/>
  <c r="E50" i="22"/>
  <c r="F50" i="22"/>
  <c r="G50" i="22"/>
  <c r="H50" i="22"/>
  <c r="I50" i="22"/>
  <c r="J50" i="22"/>
  <c r="Q50" i="22"/>
  <c r="R50" i="22"/>
  <c r="S50" i="22"/>
  <c r="T50" i="22"/>
  <c r="U50" i="22"/>
  <c r="V50" i="22"/>
  <c r="W50" i="22"/>
  <c r="A51" i="22"/>
  <c r="B51" i="22"/>
  <c r="C51" i="22"/>
  <c r="D51" i="22"/>
  <c r="E51" i="22"/>
  <c r="F51" i="22"/>
  <c r="G51" i="22"/>
  <c r="H51" i="22"/>
  <c r="I51" i="22"/>
  <c r="J51" i="22"/>
  <c r="Q51" i="22"/>
  <c r="R51" i="22"/>
  <c r="S51" i="22"/>
  <c r="T51" i="22"/>
  <c r="U51" i="22"/>
  <c r="V51" i="22"/>
  <c r="W51" i="22"/>
  <c r="A52" i="22"/>
  <c r="B52" i="22"/>
  <c r="C52" i="22"/>
  <c r="D52" i="22"/>
  <c r="E52" i="22"/>
  <c r="F52" i="22"/>
  <c r="G52" i="22"/>
  <c r="H52" i="22"/>
  <c r="I52" i="22"/>
  <c r="J52" i="22"/>
  <c r="Q52" i="22"/>
  <c r="R52" i="22"/>
  <c r="S52" i="22"/>
  <c r="T52" i="22"/>
  <c r="U52" i="22"/>
  <c r="V52" i="22"/>
  <c r="W52" i="22"/>
  <c r="A53" i="22"/>
  <c r="B53" i="22"/>
  <c r="C53" i="22"/>
  <c r="D53" i="22"/>
  <c r="E53" i="22"/>
  <c r="F53" i="22"/>
  <c r="G53" i="22"/>
  <c r="H53" i="22"/>
  <c r="I53" i="22"/>
  <c r="J53" i="22"/>
  <c r="Q53" i="22"/>
  <c r="R53" i="22"/>
  <c r="S53" i="22"/>
  <c r="T53" i="22"/>
  <c r="U53" i="22"/>
  <c r="V53" i="22"/>
  <c r="W53" i="22"/>
  <c r="A54" i="22"/>
  <c r="B54" i="22"/>
  <c r="C54" i="22"/>
  <c r="D54" i="22"/>
  <c r="E54" i="22"/>
  <c r="F54" i="22"/>
  <c r="G54" i="22"/>
  <c r="H54" i="22"/>
  <c r="I54" i="22"/>
  <c r="J54" i="22"/>
  <c r="Q54" i="22"/>
  <c r="R54" i="22"/>
  <c r="S54" i="22"/>
  <c r="T54" i="22"/>
  <c r="U54" i="22"/>
  <c r="V54" i="22"/>
  <c r="W54" i="22"/>
  <c r="A55" i="22"/>
  <c r="B55" i="22"/>
  <c r="C55" i="22"/>
  <c r="D55" i="22"/>
  <c r="E55" i="22"/>
  <c r="F55" i="22"/>
  <c r="G55" i="22"/>
  <c r="H55" i="22"/>
  <c r="I55" i="22"/>
  <c r="J55" i="22"/>
  <c r="Q55" i="22"/>
  <c r="R55" i="22"/>
  <c r="S55" i="22"/>
  <c r="T55" i="22"/>
  <c r="U55" i="22"/>
  <c r="V55" i="22"/>
  <c r="W55" i="22"/>
  <c r="A56" i="22"/>
  <c r="B56" i="22"/>
  <c r="C56" i="22"/>
  <c r="D56" i="22"/>
  <c r="E56" i="22"/>
  <c r="F56" i="22"/>
  <c r="G56" i="22"/>
  <c r="H56" i="22"/>
  <c r="I56" i="22"/>
  <c r="J56" i="22"/>
  <c r="Q56" i="22"/>
  <c r="R56" i="22"/>
  <c r="S56" i="22"/>
  <c r="T56" i="22"/>
  <c r="U56" i="22"/>
  <c r="V56" i="22"/>
  <c r="W56" i="22"/>
  <c r="A57" i="22"/>
  <c r="B57" i="22"/>
  <c r="C57" i="22"/>
  <c r="D57" i="22"/>
  <c r="E57" i="22"/>
  <c r="F57" i="22"/>
  <c r="G57" i="22"/>
  <c r="H57" i="22"/>
  <c r="I57" i="22"/>
  <c r="J57" i="22"/>
  <c r="Q57" i="22"/>
  <c r="R57" i="22"/>
  <c r="S57" i="22"/>
  <c r="T57" i="22"/>
  <c r="U57" i="22"/>
  <c r="V57" i="22"/>
  <c r="W57" i="22"/>
  <c r="A58" i="22"/>
  <c r="B58" i="22"/>
  <c r="C58" i="22"/>
  <c r="D58" i="22"/>
  <c r="E58" i="22"/>
  <c r="F58" i="22"/>
  <c r="G58" i="22"/>
  <c r="H58" i="22"/>
  <c r="I58" i="22"/>
  <c r="J58" i="22"/>
  <c r="Q58" i="22"/>
  <c r="R58" i="22"/>
  <c r="S58" i="22"/>
  <c r="T58" i="22"/>
  <c r="U58" i="22"/>
  <c r="V58" i="22"/>
  <c r="W58" i="22"/>
  <c r="A59" i="22"/>
  <c r="B59" i="22"/>
  <c r="C59" i="22"/>
  <c r="D59" i="22"/>
  <c r="E59" i="22"/>
  <c r="F59" i="22"/>
  <c r="G59" i="22"/>
  <c r="H59" i="22"/>
  <c r="I59" i="22"/>
  <c r="J59" i="22"/>
  <c r="Q59" i="22"/>
  <c r="R59" i="22"/>
  <c r="S59" i="22"/>
  <c r="T59" i="22"/>
  <c r="U59" i="22"/>
  <c r="V59" i="22"/>
  <c r="W59" i="22"/>
  <c r="A60" i="22"/>
  <c r="B60" i="22"/>
  <c r="C60" i="22"/>
  <c r="D60" i="22"/>
  <c r="E60" i="22"/>
  <c r="F60" i="22"/>
  <c r="G60" i="22"/>
  <c r="H60" i="22"/>
  <c r="I60" i="22"/>
  <c r="J60" i="22"/>
  <c r="Q60" i="22"/>
  <c r="R60" i="22"/>
  <c r="S60" i="22"/>
  <c r="T60" i="22"/>
  <c r="U60" i="22"/>
  <c r="V60" i="22"/>
  <c r="W60" i="22"/>
  <c r="A61" i="22"/>
  <c r="B61" i="22"/>
  <c r="C61" i="22"/>
  <c r="D61" i="22"/>
  <c r="E61" i="22"/>
  <c r="F61" i="22"/>
  <c r="G61" i="22"/>
  <c r="H61" i="22"/>
  <c r="I61" i="22"/>
  <c r="J61" i="22"/>
  <c r="Q61" i="22"/>
  <c r="R61" i="22"/>
  <c r="S61" i="22"/>
  <c r="T61" i="22"/>
  <c r="U61" i="22"/>
  <c r="V61" i="22"/>
  <c r="W61" i="22"/>
  <c r="A62" i="22"/>
  <c r="B62" i="22"/>
  <c r="C62" i="22"/>
  <c r="D62" i="22"/>
  <c r="E62" i="22"/>
  <c r="F62" i="22"/>
  <c r="G62" i="22"/>
  <c r="H62" i="22"/>
  <c r="I62" i="22"/>
  <c r="J62" i="22"/>
  <c r="Q62" i="22"/>
  <c r="R62" i="22"/>
  <c r="S62" i="22"/>
  <c r="T62" i="22"/>
  <c r="U62" i="22"/>
  <c r="V62" i="22"/>
  <c r="W62" i="22"/>
  <c r="A63" i="22"/>
  <c r="B63" i="22"/>
  <c r="C63" i="22"/>
  <c r="D63" i="22"/>
  <c r="E63" i="22"/>
  <c r="F63" i="22"/>
  <c r="G63" i="22"/>
  <c r="H63" i="22"/>
  <c r="I63" i="22"/>
  <c r="J63" i="22"/>
  <c r="Q63" i="22"/>
  <c r="R63" i="22"/>
  <c r="S63" i="22"/>
  <c r="T63" i="22"/>
  <c r="U63" i="22"/>
  <c r="V63" i="22"/>
  <c r="W63" i="22"/>
  <c r="A64" i="22"/>
  <c r="B64" i="22"/>
  <c r="C64" i="22"/>
  <c r="D64" i="22"/>
  <c r="E64" i="22"/>
  <c r="F64" i="22"/>
  <c r="G64" i="22"/>
  <c r="H64" i="22"/>
  <c r="I64" i="22"/>
  <c r="J64" i="22"/>
  <c r="Q64" i="22"/>
  <c r="R64" i="22"/>
  <c r="S64" i="22"/>
  <c r="T64" i="22"/>
  <c r="U64" i="22"/>
  <c r="V64" i="22"/>
  <c r="W64" i="22"/>
  <c r="A65" i="22"/>
  <c r="B65" i="22"/>
  <c r="C65" i="22"/>
  <c r="D65" i="22"/>
  <c r="E65" i="22"/>
  <c r="F65" i="22"/>
  <c r="G65" i="22"/>
  <c r="H65" i="22"/>
  <c r="I65" i="22"/>
  <c r="J65" i="22"/>
  <c r="Q65" i="22"/>
  <c r="R65" i="22"/>
  <c r="S65" i="22"/>
  <c r="T65" i="22"/>
  <c r="U65" i="22"/>
  <c r="V65" i="22"/>
  <c r="W65" i="22"/>
  <c r="A66" i="22"/>
  <c r="B66" i="22"/>
  <c r="C66" i="22"/>
  <c r="D66" i="22"/>
  <c r="E66" i="22"/>
  <c r="F66" i="22"/>
  <c r="G66" i="22"/>
  <c r="H66" i="22"/>
  <c r="I66" i="22"/>
  <c r="J66" i="22"/>
  <c r="Q66" i="22"/>
  <c r="R66" i="22"/>
  <c r="S66" i="22"/>
  <c r="T66" i="22"/>
  <c r="U66" i="22"/>
  <c r="V66" i="22"/>
  <c r="W66" i="22"/>
  <c r="A67" i="22"/>
  <c r="B67" i="22"/>
  <c r="C67" i="22"/>
  <c r="D67" i="22"/>
  <c r="E67" i="22"/>
  <c r="F67" i="22"/>
  <c r="G67" i="22"/>
  <c r="H67" i="22"/>
  <c r="I67" i="22"/>
  <c r="J67" i="22"/>
  <c r="Q67" i="22"/>
  <c r="R67" i="22"/>
  <c r="S67" i="22"/>
  <c r="T67" i="22"/>
  <c r="U67" i="22"/>
  <c r="V67" i="22"/>
  <c r="W67" i="22"/>
  <c r="A68" i="22"/>
  <c r="B68" i="22"/>
  <c r="C68" i="22"/>
  <c r="D68" i="22"/>
  <c r="E68" i="22"/>
  <c r="F68" i="22"/>
  <c r="G68" i="22"/>
  <c r="H68" i="22"/>
  <c r="I68" i="22"/>
  <c r="J68" i="22"/>
  <c r="Q68" i="22"/>
  <c r="R68" i="22"/>
  <c r="S68" i="22"/>
  <c r="T68" i="22"/>
  <c r="U68" i="22"/>
  <c r="V68" i="22"/>
  <c r="W68" i="22"/>
  <c r="A69" i="22"/>
  <c r="B69" i="22"/>
  <c r="C69" i="22"/>
  <c r="D69" i="22"/>
  <c r="E69" i="22"/>
  <c r="F69" i="22"/>
  <c r="G69" i="22"/>
  <c r="H69" i="22"/>
  <c r="I69" i="22"/>
  <c r="J69" i="22"/>
  <c r="Q69" i="22"/>
  <c r="R69" i="22"/>
  <c r="S69" i="22"/>
  <c r="T69" i="22"/>
  <c r="U69" i="22"/>
  <c r="V69" i="22"/>
  <c r="W69" i="22"/>
  <c r="A70" i="22"/>
  <c r="B70" i="22"/>
  <c r="C70" i="22"/>
  <c r="D70" i="22"/>
  <c r="E70" i="22"/>
  <c r="F70" i="22"/>
  <c r="G70" i="22"/>
  <c r="H70" i="22"/>
  <c r="I70" i="22"/>
  <c r="J70" i="22"/>
  <c r="Q70" i="22"/>
  <c r="R70" i="22"/>
  <c r="S70" i="22"/>
  <c r="T70" i="22"/>
  <c r="U70" i="22"/>
  <c r="V70" i="22"/>
  <c r="W70" i="22"/>
  <c r="A71" i="22"/>
  <c r="B71" i="22"/>
  <c r="C71" i="22"/>
  <c r="D71" i="22"/>
  <c r="E71" i="22"/>
  <c r="F71" i="22"/>
  <c r="G71" i="22"/>
  <c r="H71" i="22"/>
  <c r="I71" i="22"/>
  <c r="J71" i="22"/>
  <c r="Q71" i="22"/>
  <c r="R71" i="22"/>
  <c r="S71" i="22"/>
  <c r="T71" i="22"/>
  <c r="U71" i="22"/>
  <c r="V71" i="22"/>
  <c r="W71" i="22"/>
  <c r="A72" i="22"/>
  <c r="B72" i="22"/>
  <c r="C72" i="22"/>
  <c r="D72" i="22"/>
  <c r="E72" i="22"/>
  <c r="F72" i="22"/>
  <c r="G72" i="22"/>
  <c r="H72" i="22"/>
  <c r="I72" i="22"/>
  <c r="J72" i="22"/>
  <c r="Q72" i="22"/>
  <c r="R72" i="22"/>
  <c r="S72" i="22"/>
  <c r="T72" i="22"/>
  <c r="U72" i="22"/>
  <c r="V72" i="22"/>
  <c r="W72" i="22"/>
  <c r="A73" i="22"/>
  <c r="B73" i="22"/>
  <c r="C73" i="22"/>
  <c r="D73" i="22"/>
  <c r="E73" i="22"/>
  <c r="F73" i="22"/>
  <c r="G73" i="22"/>
  <c r="H73" i="22"/>
  <c r="I73" i="22"/>
  <c r="J73" i="22"/>
  <c r="Q73" i="22"/>
  <c r="R73" i="22"/>
  <c r="S73" i="22"/>
  <c r="T73" i="22"/>
  <c r="U73" i="22"/>
  <c r="V73" i="22"/>
  <c r="W73" i="22"/>
  <c r="A74" i="22"/>
  <c r="B74" i="22"/>
  <c r="C74" i="22"/>
  <c r="D74" i="22"/>
  <c r="E74" i="22"/>
  <c r="F74" i="22"/>
  <c r="G74" i="22"/>
  <c r="H74" i="22"/>
  <c r="I74" i="22"/>
  <c r="J74" i="22"/>
  <c r="Q74" i="22"/>
  <c r="R74" i="22"/>
  <c r="S74" i="22"/>
  <c r="T74" i="22"/>
  <c r="U74" i="22"/>
  <c r="V74" i="22"/>
  <c r="W74" i="22"/>
  <c r="A75" i="22"/>
  <c r="B75" i="22"/>
  <c r="C75" i="22"/>
  <c r="D75" i="22"/>
  <c r="E75" i="22"/>
  <c r="F75" i="22"/>
  <c r="G75" i="22"/>
  <c r="H75" i="22"/>
  <c r="I75" i="22"/>
  <c r="J75" i="22"/>
  <c r="Q75" i="22"/>
  <c r="R75" i="22"/>
  <c r="S75" i="22"/>
  <c r="T75" i="22"/>
  <c r="U75" i="22"/>
  <c r="V75" i="22"/>
  <c r="W75" i="22"/>
  <c r="A76" i="22"/>
  <c r="B76" i="22"/>
  <c r="C76" i="22"/>
  <c r="D76" i="22"/>
  <c r="E76" i="22"/>
  <c r="F76" i="22"/>
  <c r="G76" i="22"/>
  <c r="H76" i="22"/>
  <c r="I76" i="22"/>
  <c r="J76" i="22"/>
  <c r="Q76" i="22"/>
  <c r="R76" i="22"/>
  <c r="S76" i="22"/>
  <c r="T76" i="22"/>
  <c r="U76" i="22"/>
  <c r="V76" i="22"/>
  <c r="W76" i="22"/>
  <c r="A77" i="22"/>
  <c r="B77" i="22"/>
  <c r="C77" i="22"/>
  <c r="D77" i="22"/>
  <c r="E77" i="22"/>
  <c r="F77" i="22"/>
  <c r="G77" i="22"/>
  <c r="H77" i="22"/>
  <c r="I77" i="22"/>
  <c r="J77" i="22"/>
  <c r="Q77" i="22"/>
  <c r="R77" i="22"/>
  <c r="S77" i="22"/>
  <c r="T77" i="22"/>
  <c r="U77" i="22"/>
  <c r="V77" i="22"/>
  <c r="W77" i="22"/>
  <c r="A78" i="22"/>
  <c r="B78" i="22"/>
  <c r="C78" i="22"/>
  <c r="D78" i="22"/>
  <c r="E78" i="22"/>
  <c r="F78" i="22"/>
  <c r="G78" i="22"/>
  <c r="H78" i="22"/>
  <c r="I78" i="22"/>
  <c r="J78" i="22"/>
  <c r="Q78" i="22"/>
  <c r="R78" i="22"/>
  <c r="S78" i="22"/>
  <c r="T78" i="22"/>
  <c r="U78" i="22"/>
  <c r="V78" i="22"/>
  <c r="W78" i="22"/>
  <c r="A79" i="22"/>
  <c r="B79" i="22"/>
  <c r="C79" i="22"/>
  <c r="D79" i="22"/>
  <c r="E79" i="22"/>
  <c r="F79" i="22"/>
  <c r="G79" i="22"/>
  <c r="H79" i="22"/>
  <c r="I79" i="22"/>
  <c r="J79" i="22"/>
  <c r="Q79" i="22"/>
  <c r="R79" i="22"/>
  <c r="S79" i="22"/>
  <c r="T79" i="22"/>
  <c r="U79" i="22"/>
  <c r="V79" i="22"/>
  <c r="W79" i="22"/>
  <c r="A80" i="22"/>
  <c r="B80" i="22"/>
  <c r="C80" i="22"/>
  <c r="D80" i="22"/>
  <c r="E80" i="22"/>
  <c r="F80" i="22"/>
  <c r="G80" i="22"/>
  <c r="H80" i="22"/>
  <c r="I80" i="22"/>
  <c r="J80" i="22"/>
  <c r="Q80" i="22"/>
  <c r="R80" i="22"/>
  <c r="S80" i="22"/>
  <c r="T80" i="22"/>
  <c r="U80" i="22"/>
  <c r="V80" i="22"/>
  <c r="W80" i="22"/>
  <c r="A81" i="22"/>
  <c r="B81" i="22"/>
  <c r="C81" i="22"/>
  <c r="D81" i="22"/>
  <c r="E81" i="22"/>
  <c r="F81" i="22"/>
  <c r="G81" i="22"/>
  <c r="H81" i="22"/>
  <c r="I81" i="22"/>
  <c r="J81" i="22"/>
  <c r="Q81" i="22"/>
  <c r="R81" i="22"/>
  <c r="S81" i="22"/>
  <c r="T81" i="22"/>
  <c r="U81" i="22"/>
  <c r="V81" i="22"/>
  <c r="W81" i="22"/>
  <c r="A82" i="22"/>
  <c r="B82" i="22"/>
  <c r="C82" i="22"/>
  <c r="D82" i="22"/>
  <c r="E82" i="22"/>
  <c r="F82" i="22"/>
  <c r="G82" i="22"/>
  <c r="H82" i="22"/>
  <c r="I82" i="22"/>
  <c r="J82" i="22"/>
  <c r="Q82" i="22"/>
  <c r="R82" i="22"/>
  <c r="S82" i="22"/>
  <c r="T82" i="22"/>
  <c r="U82" i="22"/>
  <c r="V82" i="22"/>
  <c r="W82" i="22"/>
  <c r="A83" i="22"/>
  <c r="B83" i="22"/>
  <c r="C83" i="22"/>
  <c r="D83" i="22"/>
  <c r="E83" i="22"/>
  <c r="F83" i="22"/>
  <c r="G83" i="22"/>
  <c r="H83" i="22"/>
  <c r="I83" i="22"/>
  <c r="J83" i="22"/>
  <c r="Q83" i="22"/>
  <c r="R83" i="22"/>
  <c r="S83" i="22"/>
  <c r="T83" i="22"/>
  <c r="U83" i="22"/>
  <c r="V83" i="22"/>
  <c r="W83" i="22"/>
  <c r="A84" i="22"/>
  <c r="B84" i="22"/>
  <c r="C84" i="22"/>
  <c r="D84" i="22"/>
  <c r="E84" i="22"/>
  <c r="F84" i="22"/>
  <c r="G84" i="22"/>
  <c r="H84" i="22"/>
  <c r="I84" i="22"/>
  <c r="J84" i="22"/>
  <c r="Q84" i="22"/>
  <c r="R84" i="22"/>
  <c r="S84" i="22"/>
  <c r="T84" i="22"/>
  <c r="U84" i="22"/>
  <c r="V84" i="22"/>
  <c r="W84" i="22"/>
  <c r="A85" i="22"/>
  <c r="B85" i="22"/>
  <c r="C85" i="22"/>
  <c r="D85" i="22"/>
  <c r="E85" i="22"/>
  <c r="F85" i="22"/>
  <c r="G85" i="22"/>
  <c r="H85" i="22"/>
  <c r="I85" i="22"/>
  <c r="J85" i="22"/>
  <c r="Q85" i="22"/>
  <c r="R85" i="22"/>
  <c r="S85" i="22"/>
  <c r="T85" i="22"/>
  <c r="U85" i="22"/>
  <c r="V85" i="22"/>
  <c r="W85" i="22"/>
  <c r="A86" i="22"/>
  <c r="B86" i="22"/>
  <c r="C86" i="22"/>
  <c r="D86" i="22"/>
  <c r="E86" i="22"/>
  <c r="F86" i="22"/>
  <c r="G86" i="22"/>
  <c r="H86" i="22"/>
  <c r="I86" i="22"/>
  <c r="J86" i="22"/>
  <c r="Q86" i="22"/>
  <c r="R86" i="22"/>
  <c r="S86" i="22"/>
  <c r="T86" i="22"/>
  <c r="U86" i="22"/>
  <c r="V86" i="22"/>
  <c r="W86" i="22"/>
  <c r="A87" i="22"/>
  <c r="B87" i="22"/>
  <c r="C87" i="22"/>
  <c r="D87" i="22"/>
  <c r="E87" i="22"/>
  <c r="F87" i="22"/>
  <c r="G87" i="22"/>
  <c r="H87" i="22"/>
  <c r="I87" i="22"/>
  <c r="J87" i="22"/>
  <c r="Q87" i="22"/>
  <c r="R87" i="22"/>
  <c r="S87" i="22"/>
  <c r="T87" i="22"/>
  <c r="U87" i="22"/>
  <c r="V87" i="22"/>
  <c r="W87" i="22"/>
  <c r="A88" i="22"/>
  <c r="B88" i="22"/>
  <c r="C88" i="22"/>
  <c r="D88" i="22"/>
  <c r="E88" i="22"/>
  <c r="F88" i="22"/>
  <c r="G88" i="22"/>
  <c r="H88" i="22"/>
  <c r="I88" i="22"/>
  <c r="J88" i="22"/>
  <c r="Q88" i="22"/>
  <c r="R88" i="22"/>
  <c r="S88" i="22"/>
  <c r="T88" i="22"/>
  <c r="U88" i="22"/>
  <c r="V88" i="22"/>
  <c r="W88" i="22"/>
  <c r="A89" i="22"/>
  <c r="B89" i="22"/>
  <c r="C89" i="22"/>
  <c r="D89" i="22"/>
  <c r="E89" i="22"/>
  <c r="F89" i="22"/>
  <c r="G89" i="22"/>
  <c r="H89" i="22"/>
  <c r="I89" i="22"/>
  <c r="J89" i="22"/>
  <c r="Q89" i="22"/>
  <c r="R89" i="22"/>
  <c r="S89" i="22"/>
  <c r="T89" i="22"/>
  <c r="U89" i="22"/>
  <c r="V89" i="22"/>
  <c r="W89" i="22"/>
  <c r="A90" i="22"/>
  <c r="B90" i="22"/>
  <c r="C90" i="22"/>
  <c r="D90" i="22"/>
  <c r="E90" i="22"/>
  <c r="F90" i="22"/>
  <c r="G90" i="22"/>
  <c r="H90" i="22"/>
  <c r="I90" i="22"/>
  <c r="J90" i="22"/>
  <c r="Q90" i="22"/>
  <c r="R90" i="22"/>
  <c r="S90" i="22"/>
  <c r="T90" i="22"/>
  <c r="U90" i="22"/>
  <c r="V90" i="22"/>
  <c r="W90" i="22"/>
  <c r="A91" i="22"/>
  <c r="B91" i="22"/>
  <c r="C91" i="22"/>
  <c r="D91" i="22"/>
  <c r="E91" i="22"/>
  <c r="F91" i="22"/>
  <c r="G91" i="22"/>
  <c r="H91" i="22"/>
  <c r="I91" i="22"/>
  <c r="J91" i="22"/>
  <c r="Q91" i="22"/>
  <c r="R91" i="22"/>
  <c r="S91" i="22"/>
  <c r="T91" i="22"/>
  <c r="U91" i="22"/>
  <c r="V91" i="22"/>
  <c r="W91" i="22"/>
  <c r="A92" i="22"/>
  <c r="B92" i="22"/>
  <c r="C92" i="22"/>
  <c r="D92" i="22"/>
  <c r="E92" i="22"/>
  <c r="F92" i="22"/>
  <c r="G92" i="22"/>
  <c r="H92" i="22"/>
  <c r="I92" i="22"/>
  <c r="J92" i="22"/>
  <c r="Q92" i="22"/>
  <c r="R92" i="22"/>
  <c r="S92" i="22"/>
  <c r="T92" i="22"/>
  <c r="U92" i="22"/>
  <c r="V92" i="22"/>
  <c r="W92" i="22"/>
  <c r="A93" i="22"/>
  <c r="B93" i="22"/>
  <c r="C93" i="22"/>
  <c r="D93" i="22"/>
  <c r="E93" i="22"/>
  <c r="F93" i="22"/>
  <c r="G93" i="22"/>
  <c r="H93" i="22"/>
  <c r="I93" i="22"/>
  <c r="J93" i="22"/>
  <c r="Q93" i="22"/>
  <c r="R93" i="22"/>
  <c r="S93" i="22"/>
  <c r="T93" i="22"/>
  <c r="U93" i="22"/>
  <c r="V93" i="22"/>
  <c r="W93" i="22"/>
  <c r="A94" i="22"/>
  <c r="B94" i="22"/>
  <c r="C94" i="22"/>
  <c r="D94" i="22"/>
  <c r="E94" i="22"/>
  <c r="F94" i="22"/>
  <c r="G94" i="22"/>
  <c r="H94" i="22"/>
  <c r="I94" i="22"/>
  <c r="J94" i="22"/>
  <c r="Q94" i="22"/>
  <c r="R94" i="22"/>
  <c r="S94" i="22"/>
  <c r="T94" i="22"/>
  <c r="U94" i="22"/>
  <c r="V94" i="22"/>
  <c r="W94" i="22"/>
  <c r="A95" i="22"/>
  <c r="B95" i="22"/>
  <c r="C95" i="22"/>
  <c r="D95" i="22"/>
  <c r="E95" i="22"/>
  <c r="F95" i="22"/>
  <c r="G95" i="22"/>
  <c r="H95" i="22"/>
  <c r="I95" i="22"/>
  <c r="J95" i="22"/>
  <c r="Q95" i="22"/>
  <c r="R95" i="22"/>
  <c r="S95" i="22"/>
  <c r="T95" i="22"/>
  <c r="U95" i="22"/>
  <c r="V95" i="22"/>
  <c r="W95" i="22"/>
  <c r="A96" i="22"/>
  <c r="B96" i="22"/>
  <c r="C96" i="22"/>
  <c r="D96" i="22"/>
  <c r="E96" i="22"/>
  <c r="F96" i="22"/>
  <c r="G96" i="22"/>
  <c r="H96" i="22"/>
  <c r="I96" i="22"/>
  <c r="J96" i="22"/>
  <c r="Q96" i="22"/>
  <c r="R96" i="22"/>
  <c r="S96" i="22"/>
  <c r="T96" i="22"/>
  <c r="U96" i="22"/>
  <c r="V96" i="22"/>
  <c r="W96" i="22"/>
  <c r="A97" i="22"/>
  <c r="B97" i="22"/>
  <c r="C97" i="22"/>
  <c r="D97" i="22"/>
  <c r="E97" i="22"/>
  <c r="F97" i="22"/>
  <c r="G97" i="22"/>
  <c r="H97" i="22"/>
  <c r="I97" i="22"/>
  <c r="J97" i="22"/>
  <c r="Q97" i="22"/>
  <c r="R97" i="22"/>
  <c r="S97" i="22"/>
  <c r="T97" i="22"/>
  <c r="U97" i="22"/>
  <c r="V97" i="22"/>
  <c r="W97" i="22"/>
  <c r="A98" i="22"/>
  <c r="B98" i="22"/>
  <c r="C98" i="22"/>
  <c r="D98" i="22"/>
  <c r="E98" i="22"/>
  <c r="F98" i="22"/>
  <c r="G98" i="22"/>
  <c r="H98" i="22"/>
  <c r="I98" i="22"/>
  <c r="J98" i="22"/>
  <c r="Q98" i="22"/>
  <c r="R98" i="22"/>
  <c r="S98" i="22"/>
  <c r="T98" i="22"/>
  <c r="U98" i="22"/>
  <c r="V98" i="22"/>
  <c r="W98" i="22"/>
  <c r="A99" i="22"/>
  <c r="B99" i="22"/>
  <c r="C99" i="22"/>
  <c r="D99" i="22"/>
  <c r="E99" i="22"/>
  <c r="F99" i="22"/>
  <c r="G99" i="22"/>
  <c r="H99" i="22"/>
  <c r="I99" i="22"/>
  <c r="J99" i="22"/>
  <c r="Q99" i="22"/>
  <c r="R99" i="22"/>
  <c r="S99" i="22"/>
  <c r="T99" i="22"/>
  <c r="U99" i="22"/>
  <c r="V99" i="22"/>
  <c r="W99" i="22"/>
  <c r="A100" i="22"/>
  <c r="B100" i="22"/>
  <c r="C100" i="22"/>
  <c r="D100" i="22"/>
  <c r="E100" i="22"/>
  <c r="F100" i="22"/>
  <c r="G100" i="22"/>
  <c r="H100" i="22"/>
  <c r="I100" i="22"/>
  <c r="J100" i="22"/>
  <c r="Q100" i="22"/>
  <c r="R100" i="22"/>
  <c r="S100" i="22"/>
  <c r="T100" i="22"/>
  <c r="U100" i="22"/>
  <c r="V100" i="22"/>
  <c r="W100" i="22"/>
  <c r="A101" i="22"/>
  <c r="B101" i="22"/>
  <c r="C101" i="22"/>
  <c r="D101" i="22"/>
  <c r="E101" i="22"/>
  <c r="F101" i="22"/>
  <c r="G101" i="22"/>
  <c r="H101" i="22"/>
  <c r="I101" i="22"/>
  <c r="J101" i="22"/>
  <c r="Q101" i="22"/>
  <c r="R101" i="22"/>
  <c r="S101" i="22"/>
  <c r="T101" i="22"/>
  <c r="U101" i="22"/>
  <c r="V101" i="22"/>
  <c r="W101" i="22"/>
  <c r="A102" i="22"/>
  <c r="B102" i="22"/>
  <c r="C102" i="22"/>
  <c r="D102" i="22"/>
  <c r="E102" i="22"/>
  <c r="F102" i="22"/>
  <c r="G102" i="22"/>
  <c r="H102" i="22"/>
  <c r="I102" i="22"/>
  <c r="J102" i="22"/>
  <c r="Q102" i="22"/>
  <c r="R102" i="22"/>
  <c r="S102" i="22"/>
  <c r="T102" i="22"/>
  <c r="U102" i="22"/>
  <c r="V102" i="22"/>
  <c r="W102" i="22"/>
  <c r="A103" i="22"/>
  <c r="B103" i="22"/>
  <c r="C103" i="22"/>
  <c r="D103" i="22"/>
  <c r="E103" i="22"/>
  <c r="F103" i="22"/>
  <c r="G103" i="22"/>
  <c r="H103" i="22"/>
  <c r="I103" i="22"/>
  <c r="J103" i="22"/>
  <c r="Q103" i="22"/>
  <c r="R103" i="22"/>
  <c r="S103" i="22"/>
  <c r="T103" i="22"/>
  <c r="U103" i="22"/>
  <c r="V103" i="22"/>
  <c r="W103" i="22"/>
  <c r="A104" i="22"/>
  <c r="B104" i="22"/>
  <c r="C104" i="22"/>
  <c r="D104" i="22"/>
  <c r="E104" i="22"/>
  <c r="F104" i="22"/>
  <c r="G104" i="22"/>
  <c r="H104" i="22"/>
  <c r="I104" i="22"/>
  <c r="J104" i="22"/>
  <c r="Q104" i="22"/>
  <c r="R104" i="22"/>
  <c r="S104" i="22"/>
  <c r="T104" i="22"/>
  <c r="U104" i="22"/>
  <c r="V104" i="22"/>
  <c r="W104" i="22"/>
  <c r="A105" i="22"/>
  <c r="B105" i="22"/>
  <c r="C105" i="22"/>
  <c r="D105" i="22"/>
  <c r="E105" i="22"/>
  <c r="F105" i="22"/>
  <c r="G105" i="22"/>
  <c r="H105" i="22"/>
  <c r="I105" i="22"/>
  <c r="J105" i="22"/>
  <c r="Q105" i="22"/>
  <c r="R105" i="22"/>
  <c r="S105" i="22"/>
  <c r="T105" i="22"/>
  <c r="U105" i="22"/>
  <c r="V105" i="22"/>
  <c r="W105" i="22"/>
  <c r="A106" i="22"/>
  <c r="B106" i="22"/>
  <c r="C106" i="22"/>
  <c r="D106" i="22"/>
  <c r="E106" i="22"/>
  <c r="F106" i="22"/>
  <c r="G106" i="22"/>
  <c r="H106" i="22"/>
  <c r="I106" i="22"/>
  <c r="J106" i="22"/>
  <c r="Q106" i="22"/>
  <c r="R106" i="22"/>
  <c r="S106" i="22"/>
  <c r="T106" i="22"/>
  <c r="U106" i="22"/>
  <c r="V106" i="22"/>
  <c r="W106" i="22"/>
  <c r="A107" i="22"/>
  <c r="B107" i="22"/>
  <c r="C107" i="22"/>
  <c r="D107" i="22"/>
  <c r="E107" i="22"/>
  <c r="F107" i="22"/>
  <c r="G107" i="22"/>
  <c r="H107" i="22"/>
  <c r="I107" i="22"/>
  <c r="J107" i="22"/>
  <c r="Q107" i="22"/>
  <c r="R107" i="22"/>
  <c r="S107" i="22"/>
  <c r="T107" i="22"/>
  <c r="U107" i="22"/>
  <c r="V107" i="22"/>
  <c r="W107" i="22"/>
  <c r="A108" i="22"/>
  <c r="B108" i="22"/>
  <c r="C108" i="22"/>
  <c r="D108" i="22"/>
  <c r="E108" i="22"/>
  <c r="F108" i="22"/>
  <c r="G108" i="22"/>
  <c r="H108" i="22"/>
  <c r="I108" i="22"/>
  <c r="J108" i="22"/>
  <c r="Q108" i="22"/>
  <c r="R108" i="22"/>
  <c r="S108" i="22"/>
  <c r="T108" i="22"/>
  <c r="U108" i="22"/>
  <c r="V108" i="22"/>
  <c r="W108" i="22"/>
  <c r="A109" i="22"/>
  <c r="B109" i="22"/>
  <c r="C109" i="22"/>
  <c r="D109" i="22"/>
  <c r="E109" i="22"/>
  <c r="F109" i="22"/>
  <c r="G109" i="22"/>
  <c r="H109" i="22"/>
  <c r="I109" i="22"/>
  <c r="J109" i="22"/>
  <c r="Q109" i="22"/>
  <c r="R109" i="22"/>
  <c r="S109" i="22"/>
  <c r="T109" i="22"/>
  <c r="U109" i="22"/>
  <c r="V109" i="22"/>
  <c r="W109" i="22"/>
  <c r="A110" i="22"/>
  <c r="B110" i="22"/>
  <c r="C110" i="22"/>
  <c r="D110" i="22"/>
  <c r="E110" i="22"/>
  <c r="F110" i="22"/>
  <c r="G110" i="22"/>
  <c r="H110" i="22"/>
  <c r="I110" i="22"/>
  <c r="J110" i="22"/>
  <c r="Q110" i="22"/>
  <c r="R110" i="22"/>
  <c r="S110" i="22"/>
  <c r="T110" i="22"/>
  <c r="U110" i="22"/>
  <c r="V110" i="22"/>
  <c r="W110" i="22"/>
  <c r="A111" i="22"/>
  <c r="B111" i="22"/>
  <c r="C111" i="22"/>
  <c r="D111" i="22"/>
  <c r="E111" i="22"/>
  <c r="F111" i="22"/>
  <c r="G111" i="22"/>
  <c r="H111" i="22"/>
  <c r="I111" i="22"/>
  <c r="J111" i="22"/>
  <c r="Q111" i="22"/>
  <c r="R111" i="22"/>
  <c r="S111" i="22"/>
  <c r="T111" i="22"/>
  <c r="U111" i="22"/>
  <c r="V111" i="22"/>
  <c r="W111" i="22"/>
  <c r="A112" i="22"/>
  <c r="B112" i="22"/>
  <c r="C112" i="22"/>
  <c r="D112" i="22"/>
  <c r="E112" i="22"/>
  <c r="F112" i="22"/>
  <c r="G112" i="22"/>
  <c r="H112" i="22"/>
  <c r="I112" i="22"/>
  <c r="J112" i="22"/>
  <c r="Q112" i="22"/>
  <c r="R112" i="22"/>
  <c r="S112" i="22"/>
  <c r="T112" i="22"/>
  <c r="U112" i="22"/>
  <c r="V112" i="22"/>
  <c r="W112" i="22"/>
  <c r="A113" i="22"/>
  <c r="B113" i="22"/>
  <c r="C113" i="22"/>
  <c r="D113" i="22"/>
  <c r="E113" i="22"/>
  <c r="F113" i="22"/>
  <c r="G113" i="22"/>
  <c r="H113" i="22"/>
  <c r="I113" i="22"/>
  <c r="J113" i="22"/>
  <c r="Q113" i="22"/>
  <c r="R113" i="22"/>
  <c r="S113" i="22"/>
  <c r="T113" i="22"/>
  <c r="U113" i="22"/>
  <c r="V113" i="22"/>
  <c r="W113" i="22"/>
  <c r="A114" i="22"/>
  <c r="B114" i="22"/>
  <c r="C114" i="22"/>
  <c r="D114" i="22"/>
  <c r="E114" i="22"/>
  <c r="F114" i="22"/>
  <c r="G114" i="22"/>
  <c r="H114" i="22"/>
  <c r="I114" i="22"/>
  <c r="J114" i="22"/>
  <c r="Q114" i="22"/>
  <c r="R114" i="22"/>
  <c r="S114" i="22"/>
  <c r="T114" i="22"/>
  <c r="U114" i="22"/>
  <c r="V114" i="22"/>
  <c r="W114" i="22"/>
  <c r="A115" i="22"/>
  <c r="B115" i="22"/>
  <c r="C115" i="22"/>
  <c r="D115" i="22"/>
  <c r="E115" i="22"/>
  <c r="F115" i="22"/>
  <c r="G115" i="22"/>
  <c r="H115" i="22"/>
  <c r="I115" i="22"/>
  <c r="J115" i="22"/>
  <c r="Q115" i="22"/>
  <c r="R115" i="22"/>
  <c r="S115" i="22"/>
  <c r="T115" i="22"/>
  <c r="U115" i="22"/>
  <c r="V115" i="22"/>
  <c r="W115" i="22"/>
  <c r="A116" i="22"/>
  <c r="B116" i="22"/>
  <c r="C116" i="22"/>
  <c r="D116" i="22"/>
  <c r="E116" i="22"/>
  <c r="F116" i="22"/>
  <c r="G116" i="22"/>
  <c r="H116" i="22"/>
  <c r="I116" i="22"/>
  <c r="J116" i="22"/>
  <c r="Q116" i="22"/>
  <c r="R116" i="22"/>
  <c r="S116" i="22"/>
  <c r="T116" i="22"/>
  <c r="U116" i="22"/>
  <c r="V116" i="22"/>
  <c r="W116" i="22"/>
  <c r="A117" i="22"/>
  <c r="B117" i="22"/>
  <c r="C117" i="22"/>
  <c r="D117" i="22"/>
  <c r="E117" i="22"/>
  <c r="F117" i="22"/>
  <c r="G117" i="22"/>
  <c r="H117" i="22"/>
  <c r="I117" i="22"/>
  <c r="J117" i="22"/>
  <c r="Q117" i="22"/>
  <c r="R117" i="22"/>
  <c r="S117" i="22"/>
  <c r="T117" i="22"/>
  <c r="U117" i="22"/>
  <c r="V117" i="22"/>
  <c r="W117" i="22"/>
  <c r="A118" i="22"/>
  <c r="B118" i="22"/>
  <c r="C118" i="22"/>
  <c r="D118" i="22"/>
  <c r="E118" i="22"/>
  <c r="F118" i="22"/>
  <c r="G118" i="22"/>
  <c r="H118" i="22"/>
  <c r="I118" i="22"/>
  <c r="J118" i="22"/>
  <c r="Q118" i="22"/>
  <c r="R118" i="22"/>
  <c r="S118" i="22"/>
  <c r="T118" i="22"/>
  <c r="U118" i="22"/>
  <c r="V118" i="22"/>
  <c r="W118" i="22"/>
  <c r="A119" i="22"/>
  <c r="B119" i="22"/>
  <c r="C119" i="22"/>
  <c r="D119" i="22"/>
  <c r="E119" i="22"/>
  <c r="F119" i="22"/>
  <c r="G119" i="22"/>
  <c r="H119" i="22"/>
  <c r="I119" i="22"/>
  <c r="J119" i="22"/>
  <c r="Q119" i="22"/>
  <c r="R119" i="22"/>
  <c r="S119" i="22"/>
  <c r="T119" i="22"/>
  <c r="U119" i="22"/>
  <c r="V119" i="22"/>
  <c r="W119" i="22"/>
  <c r="A120" i="22"/>
  <c r="B120" i="22"/>
  <c r="C120" i="22"/>
  <c r="D120" i="22"/>
  <c r="E120" i="22"/>
  <c r="F120" i="22"/>
  <c r="G120" i="22"/>
  <c r="H120" i="22"/>
  <c r="I120" i="22"/>
  <c r="J120" i="22"/>
  <c r="Q120" i="22"/>
  <c r="R120" i="22"/>
  <c r="S120" i="22"/>
  <c r="T120" i="22"/>
  <c r="U120" i="22"/>
  <c r="V120" i="22"/>
  <c r="W120" i="22"/>
  <c r="A121" i="22"/>
  <c r="B121" i="22"/>
  <c r="C121" i="22"/>
  <c r="D121" i="22"/>
  <c r="E121" i="22"/>
  <c r="F121" i="22"/>
  <c r="G121" i="22"/>
  <c r="H121" i="22"/>
  <c r="I121" i="22"/>
  <c r="J121" i="22"/>
  <c r="Q121" i="22"/>
  <c r="R121" i="22"/>
  <c r="S121" i="22"/>
  <c r="T121" i="22"/>
  <c r="U121" i="22"/>
  <c r="V121" i="22"/>
  <c r="W121" i="22"/>
  <c r="A122" i="22"/>
  <c r="B122" i="22"/>
  <c r="C122" i="22"/>
  <c r="D122" i="22"/>
  <c r="E122" i="22"/>
  <c r="F122" i="22"/>
  <c r="G122" i="22"/>
  <c r="H122" i="22"/>
  <c r="I122" i="22"/>
  <c r="J122" i="22"/>
  <c r="Q122" i="22"/>
  <c r="R122" i="22"/>
  <c r="S122" i="22"/>
  <c r="T122" i="22"/>
  <c r="U122" i="22"/>
  <c r="V122" i="22"/>
  <c r="W122" i="22"/>
  <c r="A123" i="22"/>
  <c r="B123" i="22"/>
  <c r="C123" i="22"/>
  <c r="D123" i="22"/>
  <c r="E123" i="22"/>
  <c r="F123" i="22"/>
  <c r="G123" i="22"/>
  <c r="H123" i="22"/>
  <c r="I123" i="22"/>
  <c r="J123" i="22"/>
  <c r="Q123" i="22"/>
  <c r="R123" i="22"/>
  <c r="S123" i="22"/>
  <c r="T123" i="22"/>
  <c r="U123" i="22"/>
  <c r="V123" i="22"/>
  <c r="W123" i="22"/>
  <c r="A124" i="22"/>
  <c r="B124" i="22"/>
  <c r="C124" i="22"/>
  <c r="D124" i="22"/>
  <c r="E124" i="22"/>
  <c r="F124" i="22"/>
  <c r="G124" i="22"/>
  <c r="H124" i="22"/>
  <c r="I124" i="22"/>
  <c r="J124" i="22"/>
  <c r="Q124" i="22"/>
  <c r="R124" i="22"/>
  <c r="S124" i="22"/>
  <c r="T124" i="22"/>
  <c r="U124" i="22"/>
  <c r="V124" i="22"/>
  <c r="W124" i="22"/>
  <c r="A125" i="22"/>
  <c r="B125" i="22"/>
  <c r="C125" i="22"/>
  <c r="D125" i="22"/>
  <c r="E125" i="22"/>
  <c r="F125" i="22"/>
  <c r="G125" i="22"/>
  <c r="H125" i="22"/>
  <c r="I125" i="22"/>
  <c r="J125" i="22"/>
  <c r="Q125" i="22"/>
  <c r="R125" i="22"/>
  <c r="S125" i="22"/>
  <c r="T125" i="22"/>
  <c r="U125" i="22"/>
  <c r="V125" i="22"/>
  <c r="W125" i="22"/>
  <c r="A126" i="22"/>
  <c r="B126" i="22"/>
  <c r="C126" i="22"/>
  <c r="D126" i="22"/>
  <c r="E126" i="22"/>
  <c r="F126" i="22"/>
  <c r="G126" i="22"/>
  <c r="H126" i="22"/>
  <c r="I126" i="22"/>
  <c r="J126" i="22"/>
  <c r="Q126" i="22"/>
  <c r="R126" i="22"/>
  <c r="S126" i="22"/>
  <c r="T126" i="22"/>
  <c r="U126" i="22"/>
  <c r="V126" i="22"/>
  <c r="W126" i="22"/>
  <c r="A127" i="22"/>
  <c r="B127" i="22"/>
  <c r="C127" i="22"/>
  <c r="D127" i="22"/>
  <c r="E127" i="22"/>
  <c r="F127" i="22"/>
  <c r="G127" i="22"/>
  <c r="H127" i="22"/>
  <c r="I127" i="22"/>
  <c r="J127" i="22"/>
  <c r="Q127" i="22"/>
  <c r="R127" i="22"/>
  <c r="S127" i="22"/>
  <c r="T127" i="22"/>
  <c r="U127" i="22"/>
  <c r="V127" i="22"/>
  <c r="W127" i="22"/>
  <c r="A128" i="22"/>
  <c r="B128" i="22"/>
  <c r="C128" i="22"/>
  <c r="D128" i="22"/>
  <c r="E128" i="22"/>
  <c r="F128" i="22"/>
  <c r="G128" i="22"/>
  <c r="H128" i="22"/>
  <c r="I128" i="22"/>
  <c r="J128" i="22"/>
  <c r="Q128" i="22"/>
  <c r="R128" i="22"/>
  <c r="S128" i="22"/>
  <c r="T128" i="22"/>
  <c r="U128" i="22"/>
  <c r="V128" i="22"/>
  <c r="W128" i="22"/>
  <c r="A129" i="22"/>
  <c r="B129" i="22"/>
  <c r="C129" i="22"/>
  <c r="D129" i="22"/>
  <c r="E129" i="22"/>
  <c r="F129" i="22"/>
  <c r="G129" i="22"/>
  <c r="H129" i="22"/>
  <c r="I129" i="22"/>
  <c r="J129" i="22"/>
  <c r="Q129" i="22"/>
  <c r="R129" i="22"/>
  <c r="S129" i="22"/>
  <c r="T129" i="22"/>
  <c r="U129" i="22"/>
  <c r="V129" i="22"/>
  <c r="W129" i="22"/>
  <c r="A130" i="22"/>
  <c r="B130" i="22"/>
  <c r="C130" i="22"/>
  <c r="D130" i="22"/>
  <c r="E130" i="22"/>
  <c r="F130" i="22"/>
  <c r="G130" i="22"/>
  <c r="H130" i="22"/>
  <c r="I130" i="22"/>
  <c r="J130" i="22"/>
  <c r="Q130" i="22"/>
  <c r="R130" i="22"/>
  <c r="S130" i="22"/>
  <c r="T130" i="22"/>
  <c r="U130" i="22"/>
  <c r="V130" i="22"/>
  <c r="W130" i="22"/>
  <c r="A131" i="22"/>
  <c r="B131" i="22"/>
  <c r="C131" i="22"/>
  <c r="D131" i="22"/>
  <c r="E131" i="22"/>
  <c r="F131" i="22"/>
  <c r="G131" i="22"/>
  <c r="H131" i="22"/>
  <c r="I131" i="22"/>
  <c r="J131" i="22"/>
  <c r="Q131" i="22"/>
  <c r="R131" i="22"/>
  <c r="S131" i="22"/>
  <c r="T131" i="22"/>
  <c r="U131" i="22"/>
  <c r="V131" i="22"/>
  <c r="W131" i="22"/>
  <c r="A132" i="22"/>
  <c r="B132" i="22"/>
  <c r="C132" i="22"/>
  <c r="D132" i="22"/>
  <c r="E132" i="22"/>
  <c r="F132" i="22"/>
  <c r="G132" i="22"/>
  <c r="H132" i="22"/>
  <c r="I132" i="22"/>
  <c r="J132" i="22"/>
  <c r="Q132" i="22"/>
  <c r="R132" i="22"/>
  <c r="S132" i="22"/>
  <c r="T132" i="22"/>
  <c r="U132" i="22"/>
  <c r="V132" i="22"/>
  <c r="W132" i="22"/>
  <c r="A133" i="22"/>
  <c r="B133" i="22"/>
  <c r="C133" i="22"/>
  <c r="D133" i="22"/>
  <c r="E133" i="22"/>
  <c r="F133" i="22"/>
  <c r="G133" i="22"/>
  <c r="H133" i="22"/>
  <c r="I133" i="22"/>
  <c r="J133" i="22"/>
  <c r="Q133" i="22"/>
  <c r="R133" i="22"/>
  <c r="S133" i="22"/>
  <c r="T133" i="22"/>
  <c r="U133" i="22"/>
  <c r="V133" i="22"/>
  <c r="W133" i="22"/>
  <c r="A134" i="22"/>
  <c r="B134" i="22"/>
  <c r="C134" i="22"/>
  <c r="D134" i="22"/>
  <c r="E134" i="22"/>
  <c r="F134" i="22"/>
  <c r="G134" i="22"/>
  <c r="H134" i="22"/>
  <c r="I134" i="22"/>
  <c r="J134" i="22"/>
  <c r="Q134" i="22"/>
  <c r="R134" i="22"/>
  <c r="S134" i="22"/>
  <c r="T134" i="22"/>
  <c r="U134" i="22"/>
  <c r="V134" i="22"/>
  <c r="W134" i="22"/>
  <c r="A135" i="22"/>
  <c r="B135" i="22"/>
  <c r="C135" i="22"/>
  <c r="D135" i="22"/>
  <c r="E135" i="22"/>
  <c r="F135" i="22"/>
  <c r="G135" i="22"/>
  <c r="H135" i="22"/>
  <c r="I135" i="22"/>
  <c r="J135" i="22"/>
  <c r="Q135" i="22"/>
  <c r="R135" i="22"/>
  <c r="S135" i="22"/>
  <c r="T135" i="22"/>
  <c r="U135" i="22"/>
  <c r="V135" i="22"/>
  <c r="W135" i="22"/>
  <c r="A136" i="22"/>
  <c r="B136" i="22"/>
  <c r="C136" i="22"/>
  <c r="D136" i="22"/>
  <c r="E136" i="22"/>
  <c r="F136" i="22"/>
  <c r="G136" i="22"/>
  <c r="H136" i="22"/>
  <c r="I136" i="22"/>
  <c r="J136" i="22"/>
  <c r="Q136" i="22"/>
  <c r="R136" i="22"/>
  <c r="S136" i="22"/>
  <c r="T136" i="22"/>
  <c r="U136" i="22"/>
  <c r="V136" i="22"/>
  <c r="W136" i="22"/>
  <c r="A137" i="22"/>
  <c r="B137" i="22"/>
  <c r="C137" i="22"/>
  <c r="D137" i="22"/>
  <c r="E137" i="22"/>
  <c r="F137" i="22"/>
  <c r="G137" i="22"/>
  <c r="H137" i="22"/>
  <c r="I137" i="22"/>
  <c r="J137" i="22"/>
  <c r="Q137" i="22"/>
  <c r="R137" i="22"/>
  <c r="S137" i="22"/>
  <c r="T137" i="22"/>
  <c r="U137" i="22"/>
  <c r="V137" i="22"/>
  <c r="W137" i="22"/>
  <c r="A138" i="22"/>
  <c r="B138" i="22"/>
  <c r="C138" i="22"/>
  <c r="D138" i="22"/>
  <c r="E138" i="22"/>
  <c r="F138" i="22"/>
  <c r="G138" i="22"/>
  <c r="H138" i="22"/>
  <c r="I138" i="22"/>
  <c r="J138" i="22"/>
  <c r="Q138" i="22"/>
  <c r="R138" i="22"/>
  <c r="S138" i="22"/>
  <c r="T138" i="22"/>
  <c r="U138" i="22"/>
  <c r="V138" i="22"/>
  <c r="W138" i="22"/>
  <c r="A139" i="22"/>
  <c r="B139" i="22"/>
  <c r="C139" i="22"/>
  <c r="D139" i="22"/>
  <c r="E139" i="22"/>
  <c r="F139" i="22"/>
  <c r="G139" i="22"/>
  <c r="H139" i="22"/>
  <c r="I139" i="22"/>
  <c r="J139" i="22"/>
  <c r="Q139" i="22"/>
  <c r="R139" i="22"/>
  <c r="S139" i="22"/>
  <c r="T139" i="22"/>
  <c r="U139" i="22"/>
  <c r="V139" i="22"/>
  <c r="W139" i="22"/>
  <c r="A140" i="22"/>
  <c r="B140" i="22"/>
  <c r="C140" i="22"/>
  <c r="D140" i="22"/>
  <c r="E140" i="22"/>
  <c r="F140" i="22"/>
  <c r="G140" i="22"/>
  <c r="H140" i="22"/>
  <c r="I140" i="22"/>
  <c r="J140" i="22"/>
  <c r="Q140" i="22"/>
  <c r="R140" i="22"/>
  <c r="S140" i="22"/>
  <c r="T140" i="22"/>
  <c r="U140" i="22"/>
  <c r="V140" i="22"/>
  <c r="W140" i="22"/>
  <c r="A141" i="22"/>
  <c r="B141" i="22"/>
  <c r="C141" i="22"/>
  <c r="D141" i="22"/>
  <c r="E141" i="22"/>
  <c r="F141" i="22"/>
  <c r="G141" i="22"/>
  <c r="H141" i="22"/>
  <c r="I141" i="22"/>
  <c r="J141" i="22"/>
  <c r="Q141" i="22"/>
  <c r="R141" i="22"/>
  <c r="S141" i="22"/>
  <c r="T141" i="22"/>
  <c r="U141" i="22"/>
  <c r="V141" i="22"/>
  <c r="W141" i="22"/>
  <c r="A142" i="22"/>
  <c r="B142" i="22"/>
  <c r="C142" i="22"/>
  <c r="D142" i="22"/>
  <c r="E142" i="22"/>
  <c r="F142" i="22"/>
  <c r="G142" i="22"/>
  <c r="H142" i="22"/>
  <c r="I142" i="22"/>
  <c r="J142" i="22"/>
  <c r="Q142" i="22"/>
  <c r="R142" i="22"/>
  <c r="S142" i="22"/>
  <c r="T142" i="22"/>
  <c r="U142" i="22"/>
  <c r="V142" i="22"/>
  <c r="W142" i="22"/>
  <c r="A143" i="22"/>
  <c r="B143" i="22"/>
  <c r="C143" i="22"/>
  <c r="D143" i="22"/>
  <c r="E143" i="22"/>
  <c r="F143" i="22"/>
  <c r="G143" i="22"/>
  <c r="H143" i="22"/>
  <c r="I143" i="22"/>
  <c r="J143" i="22"/>
  <c r="Q143" i="22"/>
  <c r="R143" i="22"/>
  <c r="S143" i="22"/>
  <c r="T143" i="22"/>
  <c r="U143" i="22"/>
  <c r="V143" i="22"/>
  <c r="W143" i="22"/>
  <c r="A144" i="22"/>
  <c r="B144" i="22"/>
  <c r="C144" i="22"/>
  <c r="D144" i="22"/>
  <c r="E144" i="22"/>
  <c r="F144" i="22"/>
  <c r="G144" i="22"/>
  <c r="H144" i="22"/>
  <c r="I144" i="22"/>
  <c r="J144" i="22"/>
  <c r="Q144" i="22"/>
  <c r="R144" i="22"/>
  <c r="S144" i="22"/>
  <c r="T144" i="22"/>
  <c r="U144" i="22"/>
  <c r="V144" i="22"/>
  <c r="W144" i="22"/>
  <c r="A145" i="22"/>
  <c r="B145" i="22"/>
  <c r="C145" i="22"/>
  <c r="D145" i="22"/>
  <c r="E145" i="22"/>
  <c r="F145" i="22"/>
  <c r="G145" i="22"/>
  <c r="H145" i="22"/>
  <c r="I145" i="22"/>
  <c r="J145" i="22"/>
  <c r="Q145" i="22"/>
  <c r="R145" i="22"/>
  <c r="S145" i="22"/>
  <c r="T145" i="22"/>
  <c r="U145" i="22"/>
  <c r="V145" i="22"/>
  <c r="W145" i="22"/>
  <c r="A146" i="22"/>
  <c r="B146" i="22"/>
  <c r="C146" i="22"/>
  <c r="D146" i="22"/>
  <c r="E146" i="22"/>
  <c r="F146" i="22"/>
  <c r="G146" i="22"/>
  <c r="H146" i="22"/>
  <c r="I146" i="22"/>
  <c r="J146" i="22"/>
  <c r="Q146" i="22"/>
  <c r="R146" i="22"/>
  <c r="S146" i="22"/>
  <c r="T146" i="22"/>
  <c r="U146" i="22"/>
  <c r="V146" i="22"/>
  <c r="W146" i="22"/>
  <c r="A147" i="22"/>
  <c r="B147" i="22"/>
  <c r="C147" i="22"/>
  <c r="D147" i="22"/>
  <c r="E147" i="22"/>
  <c r="F147" i="22"/>
  <c r="G147" i="22"/>
  <c r="H147" i="22"/>
  <c r="I147" i="22"/>
  <c r="J147" i="22"/>
  <c r="Q147" i="22"/>
  <c r="R147" i="22"/>
  <c r="S147" i="22"/>
  <c r="T147" i="22"/>
  <c r="U147" i="22"/>
  <c r="V147" i="22"/>
  <c r="W147" i="22"/>
  <c r="A148" i="22"/>
  <c r="B148" i="22"/>
  <c r="C148" i="22"/>
  <c r="D148" i="22"/>
  <c r="E148" i="22"/>
  <c r="F148" i="22"/>
  <c r="G148" i="22"/>
  <c r="H148" i="22"/>
  <c r="I148" i="22"/>
  <c r="J148" i="22"/>
  <c r="Q148" i="22"/>
  <c r="R148" i="22"/>
  <c r="S148" i="22"/>
  <c r="T148" i="22"/>
  <c r="U148" i="22"/>
  <c r="V148" i="22"/>
  <c r="W148" i="22"/>
  <c r="A149" i="22"/>
  <c r="B149" i="22"/>
  <c r="C149" i="22"/>
  <c r="D149" i="22"/>
  <c r="E149" i="22"/>
  <c r="F149" i="22"/>
  <c r="G149" i="22"/>
  <c r="H149" i="22"/>
  <c r="I149" i="22"/>
  <c r="J149" i="22"/>
  <c r="Q149" i="22"/>
  <c r="R149" i="22"/>
  <c r="S149" i="22"/>
  <c r="T149" i="22"/>
  <c r="U149" i="22"/>
  <c r="V149" i="22"/>
  <c r="W149" i="22"/>
  <c r="A150" i="22"/>
  <c r="B150" i="22"/>
  <c r="C150" i="22"/>
  <c r="D150" i="22"/>
  <c r="E150" i="22"/>
  <c r="F150" i="22"/>
  <c r="G150" i="22"/>
  <c r="H150" i="22"/>
  <c r="I150" i="22"/>
  <c r="J150" i="22"/>
  <c r="Q150" i="22"/>
  <c r="R150" i="22"/>
  <c r="S150" i="22"/>
  <c r="T150" i="22"/>
  <c r="U150" i="22"/>
  <c r="V150" i="22"/>
  <c r="W150" i="22"/>
  <c r="A151" i="22"/>
  <c r="B151" i="22"/>
  <c r="C151" i="22"/>
  <c r="D151" i="22"/>
  <c r="E151" i="22"/>
  <c r="F151" i="22"/>
  <c r="G151" i="22"/>
  <c r="H151" i="22"/>
  <c r="I151" i="22"/>
  <c r="J151" i="22"/>
  <c r="Q151" i="22"/>
  <c r="R151" i="22"/>
  <c r="S151" i="22"/>
  <c r="T151" i="22"/>
  <c r="U151" i="22"/>
  <c r="V151" i="22"/>
  <c r="W151" i="22"/>
  <c r="A152" i="22"/>
  <c r="B152" i="22"/>
  <c r="C152" i="22"/>
  <c r="D152" i="22"/>
  <c r="E152" i="22"/>
  <c r="F152" i="22"/>
  <c r="G152" i="22"/>
  <c r="H152" i="22"/>
  <c r="I152" i="22"/>
  <c r="J152" i="22"/>
  <c r="Q152" i="22"/>
  <c r="R152" i="22"/>
  <c r="S152" i="22"/>
  <c r="T152" i="22"/>
  <c r="U152" i="22"/>
  <c r="V152" i="22"/>
  <c r="W152" i="22"/>
  <c r="A153" i="22"/>
  <c r="B153" i="22"/>
  <c r="C153" i="22"/>
  <c r="D153" i="22"/>
  <c r="E153" i="22"/>
  <c r="F153" i="22"/>
  <c r="G153" i="22"/>
  <c r="H153" i="22"/>
  <c r="I153" i="22"/>
  <c r="J153" i="22"/>
  <c r="Q153" i="22"/>
  <c r="R153" i="22"/>
  <c r="S153" i="22"/>
  <c r="T153" i="22"/>
  <c r="U153" i="22"/>
  <c r="V153" i="22"/>
  <c r="W153" i="22"/>
  <c r="A154" i="22"/>
  <c r="B154" i="22"/>
  <c r="C154" i="22"/>
  <c r="D154" i="22"/>
  <c r="E154" i="22"/>
  <c r="F154" i="22"/>
  <c r="G154" i="22"/>
  <c r="H154" i="22"/>
  <c r="I154" i="22"/>
  <c r="J154" i="22"/>
  <c r="Q154" i="22"/>
  <c r="R154" i="22"/>
  <c r="S154" i="22"/>
  <c r="T154" i="22"/>
  <c r="U154" i="22"/>
  <c r="V154" i="22"/>
  <c r="W154" i="22"/>
  <c r="A155" i="22"/>
  <c r="B155" i="22"/>
  <c r="C155" i="22"/>
  <c r="D155" i="22"/>
  <c r="E155" i="22"/>
  <c r="F155" i="22"/>
  <c r="G155" i="22"/>
  <c r="H155" i="22"/>
  <c r="I155" i="22"/>
  <c r="J155" i="22"/>
  <c r="Q155" i="22"/>
  <c r="R155" i="22"/>
  <c r="S155" i="22"/>
  <c r="T155" i="22"/>
  <c r="U155" i="22"/>
  <c r="V155" i="22"/>
  <c r="W155" i="22"/>
  <c r="A156" i="22"/>
  <c r="B156" i="22"/>
  <c r="C156" i="22"/>
  <c r="D156" i="22"/>
  <c r="E156" i="22"/>
  <c r="F156" i="22"/>
  <c r="G156" i="22"/>
  <c r="H156" i="22"/>
  <c r="I156" i="22"/>
  <c r="J156" i="22"/>
  <c r="Q156" i="22"/>
  <c r="R156" i="22"/>
  <c r="S156" i="22"/>
  <c r="T156" i="22"/>
  <c r="U156" i="22"/>
  <c r="V156" i="22"/>
  <c r="W156" i="22"/>
  <c r="A157" i="22"/>
  <c r="B157" i="22"/>
  <c r="C157" i="22"/>
  <c r="D157" i="22"/>
  <c r="E157" i="22"/>
  <c r="F157" i="22"/>
  <c r="G157" i="22"/>
  <c r="H157" i="22"/>
  <c r="I157" i="22"/>
  <c r="J157" i="22"/>
  <c r="Q157" i="22"/>
  <c r="R157" i="22"/>
  <c r="S157" i="22"/>
  <c r="T157" i="22"/>
  <c r="U157" i="22"/>
  <c r="V157" i="22"/>
  <c r="W157" i="22"/>
  <c r="A158" i="22"/>
  <c r="B158" i="22"/>
  <c r="C158" i="22"/>
  <c r="D158" i="22"/>
  <c r="E158" i="22"/>
  <c r="F158" i="22"/>
  <c r="G158" i="22"/>
  <c r="H158" i="22"/>
  <c r="I158" i="22"/>
  <c r="J158" i="22"/>
  <c r="Q158" i="22"/>
  <c r="R158" i="22"/>
  <c r="S158" i="22"/>
  <c r="T158" i="22"/>
  <c r="U158" i="22"/>
  <c r="V158" i="22"/>
  <c r="W158" i="22"/>
  <c r="A159" i="22"/>
  <c r="B159" i="22"/>
  <c r="C159" i="22"/>
  <c r="D159" i="22"/>
  <c r="E159" i="22"/>
  <c r="F159" i="22"/>
  <c r="G159" i="22"/>
  <c r="H159" i="22"/>
  <c r="I159" i="22"/>
  <c r="J159" i="22"/>
  <c r="Q159" i="22"/>
  <c r="R159" i="22"/>
  <c r="S159" i="22"/>
  <c r="T159" i="22"/>
  <c r="U159" i="22"/>
  <c r="V159" i="22"/>
  <c r="W159" i="22"/>
  <c r="A160" i="22"/>
  <c r="B160" i="22"/>
  <c r="C160" i="22"/>
  <c r="D160" i="22"/>
  <c r="E160" i="22"/>
  <c r="F160" i="22"/>
  <c r="G160" i="22"/>
  <c r="H160" i="22"/>
  <c r="I160" i="22"/>
  <c r="J160" i="22"/>
  <c r="Q160" i="22"/>
  <c r="R160" i="22"/>
  <c r="S160" i="22"/>
  <c r="T160" i="22"/>
  <c r="U160" i="22"/>
  <c r="V160" i="22"/>
  <c r="W160" i="22"/>
  <c r="A161" i="22"/>
  <c r="B161" i="22"/>
  <c r="C161" i="22"/>
  <c r="D161" i="22"/>
  <c r="E161" i="22"/>
  <c r="F161" i="22"/>
  <c r="G161" i="22"/>
  <c r="H161" i="22"/>
  <c r="I161" i="22"/>
  <c r="J161" i="22"/>
  <c r="Q161" i="22"/>
  <c r="R161" i="22"/>
  <c r="S161" i="22"/>
  <c r="T161" i="22"/>
  <c r="U161" i="22"/>
  <c r="V161" i="22"/>
  <c r="W161" i="22"/>
  <c r="A162" i="22"/>
  <c r="B162" i="22"/>
  <c r="C162" i="22"/>
  <c r="D162" i="22"/>
  <c r="E162" i="22"/>
  <c r="F162" i="22"/>
  <c r="G162" i="22"/>
  <c r="H162" i="22"/>
  <c r="I162" i="22"/>
  <c r="J162" i="22"/>
  <c r="Q162" i="22"/>
  <c r="R162" i="22"/>
  <c r="S162" i="22"/>
  <c r="T162" i="22"/>
  <c r="U162" i="22"/>
  <c r="V162" i="22"/>
  <c r="W162" i="22"/>
  <c r="A163" i="22"/>
  <c r="B163" i="22"/>
  <c r="C163" i="22"/>
  <c r="D163" i="22"/>
  <c r="E163" i="22"/>
  <c r="F163" i="22"/>
  <c r="G163" i="22"/>
  <c r="H163" i="22"/>
  <c r="I163" i="22"/>
  <c r="J163" i="22"/>
  <c r="Q163" i="22"/>
  <c r="R163" i="22"/>
  <c r="S163" i="22"/>
  <c r="T163" i="22"/>
  <c r="U163" i="22"/>
  <c r="V163" i="22"/>
  <c r="W163" i="22"/>
  <c r="A164" i="22"/>
  <c r="B164" i="22"/>
  <c r="C164" i="22"/>
  <c r="D164" i="22"/>
  <c r="E164" i="22"/>
  <c r="F164" i="22"/>
  <c r="G164" i="22"/>
  <c r="H164" i="22"/>
  <c r="I164" i="22"/>
  <c r="J164" i="22"/>
  <c r="Q164" i="22"/>
  <c r="R164" i="22"/>
  <c r="S164" i="22"/>
  <c r="T164" i="22"/>
  <c r="U164" i="22"/>
  <c r="V164" i="22"/>
  <c r="W164" i="22"/>
  <c r="A165" i="22"/>
  <c r="B165" i="22"/>
  <c r="C165" i="22"/>
  <c r="D165" i="22"/>
  <c r="E165" i="22"/>
  <c r="F165" i="22"/>
  <c r="G165" i="22"/>
  <c r="H165" i="22"/>
  <c r="I165" i="22"/>
  <c r="J165" i="22"/>
  <c r="Q165" i="22"/>
  <c r="R165" i="22"/>
  <c r="S165" i="22"/>
  <c r="T165" i="22"/>
  <c r="U165" i="22"/>
  <c r="V165" i="22"/>
  <c r="W165" i="22"/>
  <c r="A166" i="22"/>
  <c r="B166" i="22"/>
  <c r="C166" i="22"/>
  <c r="D166" i="22"/>
  <c r="E166" i="22"/>
  <c r="F166" i="22"/>
  <c r="G166" i="22"/>
  <c r="H166" i="22"/>
  <c r="I166" i="22"/>
  <c r="J166" i="22"/>
  <c r="Q166" i="22"/>
  <c r="R166" i="22"/>
  <c r="S166" i="22"/>
  <c r="T166" i="22"/>
  <c r="U166" i="22"/>
  <c r="V166" i="22"/>
  <c r="W166" i="22"/>
  <c r="A167" i="22"/>
  <c r="B167" i="22"/>
  <c r="C167" i="22"/>
  <c r="D167" i="22"/>
  <c r="E167" i="22"/>
  <c r="F167" i="22"/>
  <c r="G167" i="22"/>
  <c r="H167" i="22"/>
  <c r="I167" i="22"/>
  <c r="J167" i="22"/>
  <c r="Q167" i="22"/>
  <c r="R167" i="22"/>
  <c r="S167" i="22"/>
  <c r="T167" i="22"/>
  <c r="U167" i="22"/>
  <c r="V167" i="22"/>
  <c r="W167" i="22"/>
  <c r="A168" i="22"/>
  <c r="B168" i="22"/>
  <c r="C168" i="22"/>
  <c r="D168" i="22"/>
  <c r="E168" i="22"/>
  <c r="F168" i="22"/>
  <c r="G168" i="22"/>
  <c r="H168" i="22"/>
  <c r="I168" i="22"/>
  <c r="J168" i="22"/>
  <c r="Q168" i="22"/>
  <c r="R168" i="22"/>
  <c r="S168" i="22"/>
  <c r="T168" i="22"/>
  <c r="U168" i="22"/>
  <c r="V168" i="22"/>
  <c r="W168" i="22"/>
  <c r="A169" i="22"/>
  <c r="B169" i="22"/>
  <c r="C169" i="22"/>
  <c r="D169" i="22"/>
  <c r="E169" i="22"/>
  <c r="F169" i="22"/>
  <c r="G169" i="22"/>
  <c r="H169" i="22"/>
  <c r="I169" i="22"/>
  <c r="J169" i="22"/>
  <c r="Q169" i="22"/>
  <c r="R169" i="22"/>
  <c r="S169" i="22"/>
  <c r="T169" i="22"/>
  <c r="U169" i="22"/>
  <c r="V169" i="22"/>
  <c r="W169" i="22"/>
  <c r="A170" i="22"/>
  <c r="B170" i="22"/>
  <c r="C170" i="22"/>
  <c r="D170" i="22"/>
  <c r="E170" i="22"/>
  <c r="F170" i="22"/>
  <c r="G170" i="22"/>
  <c r="H170" i="22"/>
  <c r="I170" i="22"/>
  <c r="J170" i="22"/>
  <c r="Q170" i="22"/>
  <c r="R170" i="22"/>
  <c r="S170" i="22"/>
  <c r="T170" i="22"/>
  <c r="U170" i="22"/>
  <c r="V170" i="22"/>
  <c r="W170" i="22"/>
  <c r="A171" i="22"/>
  <c r="B171" i="22"/>
  <c r="C171" i="22"/>
  <c r="D171" i="22"/>
  <c r="E171" i="22"/>
  <c r="F171" i="22"/>
  <c r="G171" i="22"/>
  <c r="H171" i="22"/>
  <c r="I171" i="22"/>
  <c r="J171" i="22"/>
  <c r="Q171" i="22"/>
  <c r="R171" i="22"/>
  <c r="S171" i="22"/>
  <c r="T171" i="22"/>
  <c r="U171" i="22"/>
  <c r="V171" i="22"/>
  <c r="W171" i="22"/>
  <c r="A172" i="22"/>
  <c r="B172" i="22"/>
  <c r="C172" i="22"/>
  <c r="D172" i="22"/>
  <c r="E172" i="22"/>
  <c r="F172" i="22"/>
  <c r="G172" i="22"/>
  <c r="H172" i="22"/>
  <c r="I172" i="22"/>
  <c r="J172" i="22"/>
  <c r="Q172" i="22"/>
  <c r="R172" i="22"/>
  <c r="S172" i="22"/>
  <c r="T172" i="22"/>
  <c r="U172" i="22"/>
  <c r="V172" i="22"/>
  <c r="W172" i="22"/>
  <c r="A173" i="22"/>
  <c r="B173" i="22"/>
  <c r="C173" i="22"/>
  <c r="D173" i="22"/>
  <c r="E173" i="22"/>
  <c r="F173" i="22"/>
  <c r="G173" i="22"/>
  <c r="H173" i="22"/>
  <c r="I173" i="22"/>
  <c r="J173" i="22"/>
  <c r="Q173" i="22"/>
  <c r="R173" i="22"/>
  <c r="S173" i="22"/>
  <c r="T173" i="22"/>
  <c r="U173" i="22"/>
  <c r="V173" i="22"/>
  <c r="W173" i="22"/>
  <c r="A174" i="22"/>
  <c r="B174" i="22"/>
  <c r="C174" i="22"/>
  <c r="D174" i="22"/>
  <c r="E174" i="22"/>
  <c r="F174" i="22"/>
  <c r="G174" i="22"/>
  <c r="H174" i="22"/>
  <c r="I174" i="22"/>
  <c r="J174" i="22"/>
  <c r="Q174" i="22"/>
  <c r="R174" i="22"/>
  <c r="S174" i="22"/>
  <c r="T174" i="22"/>
  <c r="U174" i="22"/>
  <c r="V174" i="22"/>
  <c r="W174" i="22"/>
  <c r="A175" i="22"/>
  <c r="B175" i="22"/>
  <c r="C175" i="22"/>
  <c r="D175" i="22"/>
  <c r="E175" i="22"/>
  <c r="F175" i="22"/>
  <c r="G175" i="22"/>
  <c r="H175" i="22"/>
  <c r="I175" i="22"/>
  <c r="J175" i="22"/>
  <c r="Q175" i="22"/>
  <c r="R175" i="22"/>
  <c r="S175" i="22"/>
  <c r="T175" i="22"/>
  <c r="U175" i="22"/>
  <c r="V175" i="22"/>
  <c r="W175" i="22"/>
  <c r="A176" i="22"/>
  <c r="B176" i="22"/>
  <c r="C176" i="22"/>
  <c r="D176" i="22"/>
  <c r="E176" i="22"/>
  <c r="F176" i="22"/>
  <c r="G176" i="22"/>
  <c r="H176" i="22"/>
  <c r="I176" i="22"/>
  <c r="J176" i="22"/>
  <c r="Q176" i="22"/>
  <c r="R176" i="22"/>
  <c r="S176" i="22"/>
  <c r="T176" i="22"/>
  <c r="U176" i="22"/>
  <c r="V176" i="22"/>
  <c r="W176" i="22"/>
  <c r="A177" i="22"/>
  <c r="B177" i="22"/>
  <c r="C177" i="22"/>
  <c r="D177" i="22"/>
  <c r="E177" i="22"/>
  <c r="F177" i="22"/>
  <c r="G177" i="22"/>
  <c r="H177" i="22"/>
  <c r="I177" i="22"/>
  <c r="J177" i="22"/>
  <c r="Q177" i="22"/>
  <c r="R177" i="22"/>
  <c r="S177" i="22"/>
  <c r="T177" i="22"/>
  <c r="U177" i="22"/>
  <c r="V177" i="22"/>
  <c r="W177" i="22"/>
  <c r="A178" i="22"/>
  <c r="B178" i="22"/>
  <c r="C178" i="22"/>
  <c r="D178" i="22"/>
  <c r="E178" i="22"/>
  <c r="F178" i="22"/>
  <c r="G178" i="22"/>
  <c r="H178" i="22"/>
  <c r="I178" i="22"/>
  <c r="J178" i="22"/>
  <c r="Q178" i="22"/>
  <c r="R178" i="22"/>
  <c r="S178" i="22"/>
  <c r="T178" i="22"/>
  <c r="U178" i="22"/>
  <c r="V178" i="22"/>
  <c r="W178" i="22"/>
  <c r="A179" i="22"/>
  <c r="B179" i="22"/>
  <c r="C179" i="22"/>
  <c r="D179" i="22"/>
  <c r="E179" i="22"/>
  <c r="F179" i="22"/>
  <c r="G179" i="22"/>
  <c r="H179" i="22"/>
  <c r="I179" i="22"/>
  <c r="J179" i="22"/>
  <c r="Q179" i="22"/>
  <c r="R179" i="22"/>
  <c r="S179" i="22"/>
  <c r="T179" i="22"/>
  <c r="U179" i="22"/>
  <c r="V179" i="22"/>
  <c r="W179" i="22"/>
  <c r="A180" i="22"/>
  <c r="B180" i="22"/>
  <c r="C180" i="22"/>
  <c r="D180" i="22"/>
  <c r="E180" i="22"/>
  <c r="F180" i="22"/>
  <c r="G180" i="22"/>
  <c r="H180" i="22"/>
  <c r="I180" i="22"/>
  <c r="J180" i="22"/>
  <c r="Q180" i="22"/>
  <c r="R180" i="22"/>
  <c r="S180" i="22"/>
  <c r="T180" i="22"/>
  <c r="U180" i="22"/>
  <c r="V180" i="22"/>
  <c r="W180" i="22"/>
  <c r="A181" i="22"/>
  <c r="B181" i="22"/>
  <c r="C181" i="22"/>
  <c r="D181" i="22"/>
  <c r="E181" i="22"/>
  <c r="F181" i="22"/>
  <c r="G181" i="22"/>
  <c r="H181" i="22"/>
  <c r="I181" i="22"/>
  <c r="J181" i="22"/>
  <c r="Q181" i="22"/>
  <c r="R181" i="22"/>
  <c r="S181" i="22"/>
  <c r="T181" i="22"/>
  <c r="U181" i="22"/>
  <c r="V181" i="22"/>
  <c r="W181" i="22"/>
  <c r="A182" i="22"/>
  <c r="B182" i="22"/>
  <c r="C182" i="22"/>
  <c r="D182" i="22"/>
  <c r="E182" i="22"/>
  <c r="F182" i="22"/>
  <c r="G182" i="22"/>
  <c r="H182" i="22"/>
  <c r="I182" i="22"/>
  <c r="J182" i="22"/>
  <c r="Q182" i="22"/>
  <c r="R182" i="22"/>
  <c r="S182" i="22"/>
  <c r="T182" i="22"/>
  <c r="U182" i="22"/>
  <c r="V182" i="22"/>
  <c r="W182" i="22"/>
  <c r="A183" i="22"/>
  <c r="B183" i="22"/>
  <c r="C183" i="22"/>
  <c r="D183" i="22"/>
  <c r="E183" i="22"/>
  <c r="F183" i="22"/>
  <c r="G183" i="22"/>
  <c r="H183" i="22"/>
  <c r="I183" i="22"/>
  <c r="J183" i="22"/>
  <c r="Q183" i="22"/>
  <c r="R183" i="22"/>
  <c r="S183" i="22"/>
  <c r="T183" i="22"/>
  <c r="U183" i="22"/>
  <c r="V183" i="22"/>
  <c r="W183" i="22"/>
  <c r="A184" i="22"/>
  <c r="B184" i="22"/>
  <c r="C184" i="22"/>
  <c r="D184" i="22"/>
  <c r="E184" i="22"/>
  <c r="F184" i="22"/>
  <c r="G184" i="22"/>
  <c r="H184" i="22"/>
  <c r="I184" i="22"/>
  <c r="J184" i="22"/>
  <c r="Q184" i="22"/>
  <c r="R184" i="22"/>
  <c r="S184" i="22"/>
  <c r="T184" i="22"/>
  <c r="U184" i="22"/>
  <c r="V184" i="22"/>
  <c r="W184" i="22"/>
  <c r="A185" i="22"/>
  <c r="B185" i="22"/>
  <c r="C185" i="22"/>
  <c r="D185" i="22"/>
  <c r="E185" i="22"/>
  <c r="F185" i="22"/>
  <c r="G185" i="22"/>
  <c r="H185" i="22"/>
  <c r="I185" i="22"/>
  <c r="J185" i="22"/>
  <c r="Q185" i="22"/>
  <c r="R185" i="22"/>
  <c r="S185" i="22"/>
  <c r="T185" i="22"/>
  <c r="U185" i="22"/>
  <c r="V185" i="22"/>
  <c r="W185" i="22"/>
  <c r="A186" i="22"/>
  <c r="B186" i="22"/>
  <c r="C186" i="22"/>
  <c r="D186" i="22"/>
  <c r="E186" i="22"/>
  <c r="F186" i="22"/>
  <c r="G186" i="22"/>
  <c r="H186" i="22"/>
  <c r="I186" i="22"/>
  <c r="J186" i="22"/>
  <c r="Q186" i="22"/>
  <c r="R186" i="22"/>
  <c r="S186" i="22"/>
  <c r="T186" i="22"/>
  <c r="U186" i="22"/>
  <c r="V186" i="22"/>
  <c r="W186" i="22"/>
  <c r="A187" i="22"/>
  <c r="B187" i="22"/>
  <c r="C187" i="22"/>
  <c r="D187" i="22"/>
  <c r="E187" i="22"/>
  <c r="F187" i="22"/>
  <c r="G187" i="22"/>
  <c r="H187" i="22"/>
  <c r="I187" i="22"/>
  <c r="J187" i="22"/>
  <c r="Q187" i="22"/>
  <c r="R187" i="22"/>
  <c r="S187" i="22"/>
  <c r="T187" i="22"/>
  <c r="U187" i="22"/>
  <c r="V187" i="22"/>
  <c r="W187" i="22"/>
  <c r="A188" i="22"/>
  <c r="B188" i="22"/>
  <c r="C188" i="22"/>
  <c r="D188" i="22"/>
  <c r="E188" i="22"/>
  <c r="F188" i="22"/>
  <c r="G188" i="22"/>
  <c r="H188" i="22"/>
  <c r="I188" i="22"/>
  <c r="J188" i="22"/>
  <c r="Q188" i="22"/>
  <c r="R188" i="22"/>
  <c r="S188" i="22"/>
  <c r="T188" i="22"/>
  <c r="U188" i="22"/>
  <c r="V188" i="22"/>
  <c r="W188" i="22"/>
  <c r="A189" i="22"/>
  <c r="B189" i="22"/>
  <c r="C189" i="22"/>
  <c r="D189" i="22"/>
  <c r="E189" i="22"/>
  <c r="F189" i="22"/>
  <c r="G189" i="22"/>
  <c r="H189" i="22"/>
  <c r="I189" i="22"/>
  <c r="J189" i="22"/>
  <c r="Q189" i="22"/>
  <c r="R189" i="22"/>
  <c r="S189" i="22"/>
  <c r="T189" i="22"/>
  <c r="U189" i="22"/>
  <c r="V189" i="22"/>
  <c r="W189" i="22"/>
  <c r="A190" i="22"/>
  <c r="B190" i="22"/>
  <c r="C190" i="22"/>
  <c r="D190" i="22"/>
  <c r="E190" i="22"/>
  <c r="F190" i="22"/>
  <c r="G190" i="22"/>
  <c r="H190" i="22"/>
  <c r="I190" i="22"/>
  <c r="J190" i="22"/>
  <c r="Q190" i="22"/>
  <c r="R190" i="22"/>
  <c r="S190" i="22"/>
  <c r="T190" i="22"/>
  <c r="U190" i="22"/>
  <c r="V190" i="22"/>
  <c r="W190" i="22"/>
  <c r="A191" i="22"/>
  <c r="B191" i="22"/>
  <c r="C191" i="22"/>
  <c r="D191" i="22"/>
  <c r="E191" i="22"/>
  <c r="F191" i="22"/>
  <c r="G191" i="22"/>
  <c r="H191" i="22"/>
  <c r="I191" i="22"/>
  <c r="J191" i="22"/>
  <c r="Q191" i="22"/>
  <c r="R191" i="22"/>
  <c r="S191" i="22"/>
  <c r="T191" i="22"/>
  <c r="U191" i="22"/>
  <c r="V191" i="22"/>
  <c r="W191" i="22"/>
  <c r="A192" i="22"/>
  <c r="B192" i="22"/>
  <c r="C192" i="22"/>
  <c r="D192" i="22"/>
  <c r="E192" i="22"/>
  <c r="F192" i="22"/>
  <c r="G192" i="22"/>
  <c r="H192" i="22"/>
  <c r="I192" i="22"/>
  <c r="J192" i="22"/>
  <c r="Q192" i="22"/>
  <c r="R192" i="22"/>
  <c r="S192" i="22"/>
  <c r="T192" i="22"/>
  <c r="U192" i="22"/>
  <c r="V192" i="22"/>
  <c r="W192" i="22"/>
  <c r="A193" i="22"/>
  <c r="B193" i="22"/>
  <c r="C193" i="22"/>
  <c r="D193" i="22"/>
  <c r="E193" i="22"/>
  <c r="F193" i="22"/>
  <c r="G193" i="22"/>
  <c r="H193" i="22"/>
  <c r="I193" i="22"/>
  <c r="J193" i="22"/>
  <c r="Q193" i="22"/>
  <c r="R193" i="22"/>
  <c r="S193" i="22"/>
  <c r="T193" i="22"/>
  <c r="U193" i="22"/>
  <c r="V193" i="22"/>
  <c r="W193" i="22"/>
  <c r="A194" i="22"/>
  <c r="B194" i="22"/>
  <c r="C194" i="22"/>
  <c r="D194" i="22"/>
  <c r="E194" i="22"/>
  <c r="F194" i="22"/>
  <c r="G194" i="22"/>
  <c r="H194" i="22"/>
  <c r="I194" i="22"/>
  <c r="J194" i="22"/>
  <c r="Q194" i="22"/>
  <c r="R194" i="22"/>
  <c r="S194" i="22"/>
  <c r="T194" i="22"/>
  <c r="U194" i="22"/>
  <c r="V194" i="22"/>
  <c r="W194" i="22"/>
  <c r="A195" i="22"/>
  <c r="B195" i="22"/>
  <c r="C195" i="22"/>
  <c r="D195" i="22"/>
  <c r="E195" i="22"/>
  <c r="F195" i="22"/>
  <c r="G195" i="22"/>
  <c r="H195" i="22"/>
  <c r="I195" i="22"/>
  <c r="J195" i="22"/>
  <c r="Q195" i="22"/>
  <c r="R195" i="22"/>
  <c r="S195" i="22"/>
  <c r="T195" i="22"/>
  <c r="U195" i="22"/>
  <c r="V195" i="22"/>
  <c r="W195" i="22"/>
  <c r="A196" i="22"/>
  <c r="B196" i="22"/>
  <c r="C196" i="22"/>
  <c r="D196" i="22"/>
  <c r="E196" i="22"/>
  <c r="F196" i="22"/>
  <c r="G196" i="22"/>
  <c r="H196" i="22"/>
  <c r="I196" i="22"/>
  <c r="J196" i="22"/>
  <c r="Q196" i="22"/>
  <c r="R196" i="22"/>
  <c r="S196" i="22"/>
  <c r="T196" i="22"/>
  <c r="U196" i="22"/>
  <c r="V196" i="22"/>
  <c r="W196" i="22"/>
  <c r="A197" i="22"/>
  <c r="B197" i="22"/>
  <c r="C197" i="22"/>
  <c r="D197" i="22"/>
  <c r="E197" i="22"/>
  <c r="F197" i="22"/>
  <c r="G197" i="22"/>
  <c r="H197" i="22"/>
  <c r="I197" i="22"/>
  <c r="J197" i="22"/>
  <c r="Q197" i="22"/>
  <c r="R197" i="22"/>
  <c r="S197" i="22"/>
  <c r="T197" i="22"/>
  <c r="U197" i="22"/>
  <c r="V197" i="22"/>
  <c r="W197" i="22"/>
  <c r="A198" i="22"/>
  <c r="B198" i="22"/>
  <c r="C198" i="22"/>
  <c r="D198" i="22"/>
  <c r="E198" i="22"/>
  <c r="F198" i="22"/>
  <c r="G198" i="22"/>
  <c r="H198" i="22"/>
  <c r="I198" i="22"/>
  <c r="J198" i="22"/>
  <c r="Q198" i="22"/>
  <c r="R198" i="22"/>
  <c r="S198" i="22"/>
  <c r="T198" i="22"/>
  <c r="U198" i="22"/>
  <c r="V198" i="22"/>
  <c r="W198" i="22"/>
  <c r="A199" i="22"/>
  <c r="B199" i="22"/>
  <c r="C199" i="22"/>
  <c r="D199" i="22"/>
  <c r="E199" i="22"/>
  <c r="F199" i="22"/>
  <c r="G199" i="22"/>
  <c r="H199" i="22"/>
  <c r="I199" i="22"/>
  <c r="J199" i="22"/>
  <c r="Q199" i="22"/>
  <c r="R199" i="22"/>
  <c r="S199" i="22"/>
  <c r="T199" i="22"/>
  <c r="U199" i="22"/>
  <c r="V199" i="22"/>
  <c r="W199" i="22"/>
  <c r="A200" i="22"/>
  <c r="B200" i="22"/>
  <c r="C200" i="22"/>
  <c r="D200" i="22"/>
  <c r="E200" i="22"/>
  <c r="F200" i="22"/>
  <c r="G200" i="22"/>
  <c r="H200" i="22"/>
  <c r="I200" i="22"/>
  <c r="J200" i="22"/>
  <c r="Q200" i="22"/>
  <c r="R200" i="22"/>
  <c r="S200" i="22"/>
  <c r="T200" i="22"/>
  <c r="U200" i="22"/>
  <c r="V200" i="22"/>
  <c r="W200" i="22"/>
  <c r="A201" i="22"/>
  <c r="B201" i="22"/>
  <c r="C201" i="22"/>
  <c r="D201" i="22"/>
  <c r="E201" i="22"/>
  <c r="F201" i="22"/>
  <c r="G201" i="22"/>
  <c r="H201" i="22"/>
  <c r="I201" i="22"/>
  <c r="J201" i="22"/>
  <c r="Q201" i="22"/>
  <c r="R201" i="22"/>
  <c r="S201" i="22"/>
  <c r="T201" i="22"/>
  <c r="U201" i="22"/>
  <c r="V201" i="22"/>
  <c r="W201" i="22"/>
  <c r="A202" i="22"/>
  <c r="B202" i="22"/>
  <c r="C202" i="22"/>
  <c r="D202" i="22"/>
  <c r="E202" i="22"/>
  <c r="F202" i="22"/>
  <c r="G202" i="22"/>
  <c r="H202" i="22"/>
  <c r="I202" i="22"/>
  <c r="J202" i="22"/>
  <c r="Q202" i="22"/>
  <c r="R202" i="22"/>
  <c r="S202" i="22"/>
  <c r="T202" i="22"/>
  <c r="U202" i="22"/>
  <c r="V202" i="22"/>
  <c r="W202" i="22"/>
  <c r="A203" i="22"/>
  <c r="B203" i="22"/>
  <c r="C203" i="22"/>
  <c r="D203" i="22"/>
  <c r="E203" i="22"/>
  <c r="F203" i="22"/>
  <c r="G203" i="22"/>
  <c r="H203" i="22"/>
  <c r="I203" i="22"/>
  <c r="J203" i="22"/>
  <c r="Q203" i="22"/>
  <c r="R203" i="22"/>
  <c r="S203" i="22"/>
  <c r="T203" i="22"/>
  <c r="U203" i="22"/>
  <c r="V203" i="22"/>
  <c r="W203" i="22"/>
  <c r="A204" i="22"/>
  <c r="B204" i="22"/>
  <c r="C204" i="22"/>
  <c r="D204" i="22"/>
  <c r="E204" i="22"/>
  <c r="F204" i="22"/>
  <c r="G204" i="22"/>
  <c r="H204" i="22"/>
  <c r="I204" i="22"/>
  <c r="J204" i="22"/>
  <c r="Q204" i="22"/>
  <c r="R204" i="22"/>
  <c r="S204" i="22"/>
  <c r="T204" i="22"/>
  <c r="U204" i="22"/>
  <c r="V204" i="22"/>
  <c r="W204" i="22"/>
  <c r="A205" i="22"/>
  <c r="B205" i="22"/>
  <c r="C205" i="22"/>
  <c r="D205" i="22"/>
  <c r="E205" i="22"/>
  <c r="F205" i="22"/>
  <c r="G205" i="22"/>
  <c r="H205" i="22"/>
  <c r="I205" i="22"/>
  <c r="J205" i="22"/>
  <c r="Q205" i="22"/>
  <c r="R205" i="22"/>
  <c r="S205" i="22"/>
  <c r="T205" i="22"/>
  <c r="U205" i="22"/>
  <c r="V205" i="22"/>
  <c r="W205" i="22"/>
  <c r="A206" i="22"/>
  <c r="B206" i="22"/>
  <c r="C206" i="22"/>
  <c r="D206" i="22"/>
  <c r="E206" i="22"/>
  <c r="F206" i="22"/>
  <c r="G206" i="22"/>
  <c r="H206" i="22"/>
  <c r="I206" i="22"/>
  <c r="J206" i="22"/>
  <c r="Q206" i="22"/>
  <c r="R206" i="22"/>
  <c r="S206" i="22"/>
  <c r="T206" i="22"/>
  <c r="U206" i="22"/>
  <c r="V206" i="22"/>
  <c r="W206" i="22"/>
  <c r="A207" i="22"/>
  <c r="B207" i="22"/>
  <c r="C207" i="22"/>
  <c r="D207" i="22"/>
  <c r="E207" i="22"/>
  <c r="F207" i="22"/>
  <c r="G207" i="22"/>
  <c r="H207" i="22"/>
  <c r="I207" i="22"/>
  <c r="J207" i="22"/>
  <c r="Q207" i="22"/>
  <c r="R207" i="22"/>
  <c r="S207" i="22"/>
  <c r="T207" i="22"/>
  <c r="U207" i="22"/>
  <c r="V207" i="22"/>
  <c r="W207" i="22"/>
  <c r="A208" i="22"/>
  <c r="B208" i="22"/>
  <c r="C208" i="22"/>
  <c r="D208" i="22"/>
  <c r="E208" i="22"/>
  <c r="F208" i="22"/>
  <c r="G208" i="22"/>
  <c r="H208" i="22"/>
  <c r="I208" i="22"/>
  <c r="J208" i="22"/>
  <c r="Q208" i="22"/>
  <c r="R208" i="22"/>
  <c r="S208" i="22"/>
  <c r="T208" i="22"/>
  <c r="U208" i="22"/>
  <c r="V208" i="22"/>
  <c r="W208" i="22"/>
  <c r="A209" i="22"/>
  <c r="B209" i="22"/>
  <c r="C209" i="22"/>
  <c r="D209" i="22"/>
  <c r="E209" i="22"/>
  <c r="F209" i="22"/>
  <c r="G209" i="22"/>
  <c r="H209" i="22"/>
  <c r="I209" i="22"/>
  <c r="J209" i="22"/>
  <c r="Q209" i="22"/>
  <c r="R209" i="22"/>
  <c r="S209" i="22"/>
  <c r="T209" i="22"/>
  <c r="U209" i="22"/>
  <c r="V209" i="22"/>
  <c r="W209" i="22"/>
  <c r="A210" i="22"/>
  <c r="B210" i="22"/>
  <c r="C210" i="22"/>
  <c r="D210" i="22"/>
  <c r="E210" i="22"/>
  <c r="F210" i="22"/>
  <c r="G210" i="22"/>
  <c r="H210" i="22"/>
  <c r="I210" i="22"/>
  <c r="J210" i="22"/>
  <c r="Q210" i="22"/>
  <c r="R210" i="22"/>
  <c r="S210" i="22"/>
  <c r="T210" i="22"/>
  <c r="U210" i="22"/>
  <c r="V210" i="22"/>
  <c r="W210" i="22"/>
  <c r="A211" i="22"/>
  <c r="B211" i="22"/>
  <c r="C211" i="22"/>
  <c r="D211" i="22"/>
  <c r="E211" i="22"/>
  <c r="F211" i="22"/>
  <c r="G211" i="22"/>
  <c r="H211" i="22"/>
  <c r="I211" i="22"/>
  <c r="J211" i="22"/>
  <c r="Q211" i="22"/>
  <c r="R211" i="22"/>
  <c r="S211" i="22"/>
  <c r="T211" i="22"/>
  <c r="U211" i="22"/>
  <c r="V211" i="22"/>
  <c r="W211" i="22"/>
  <c r="A212" i="22"/>
  <c r="B212" i="22"/>
  <c r="C212" i="22"/>
  <c r="D212" i="22"/>
  <c r="E212" i="22"/>
  <c r="F212" i="22"/>
  <c r="G212" i="22"/>
  <c r="H212" i="22"/>
  <c r="I212" i="22"/>
  <c r="J212" i="22"/>
  <c r="Q212" i="22"/>
  <c r="R212" i="22"/>
  <c r="S212" i="22"/>
  <c r="T212" i="22"/>
  <c r="U212" i="22"/>
  <c r="V212" i="22"/>
  <c r="W212" i="22"/>
  <c r="A213" i="22"/>
  <c r="B213" i="22"/>
  <c r="C213" i="22"/>
  <c r="D213" i="22"/>
  <c r="E213" i="22"/>
  <c r="F213" i="22"/>
  <c r="G213" i="22"/>
  <c r="H213" i="22"/>
  <c r="I213" i="22"/>
  <c r="J213" i="22"/>
  <c r="Q213" i="22"/>
  <c r="R213" i="22"/>
  <c r="S213" i="22"/>
  <c r="T213" i="22"/>
  <c r="U213" i="22"/>
  <c r="V213" i="22"/>
  <c r="W213" i="22"/>
  <c r="A214" i="22"/>
  <c r="B214" i="22"/>
  <c r="C214" i="22"/>
  <c r="D214" i="22"/>
  <c r="E214" i="22"/>
  <c r="F214" i="22"/>
  <c r="G214" i="22"/>
  <c r="H214" i="22"/>
  <c r="I214" i="22"/>
  <c r="J214" i="22"/>
  <c r="Q214" i="22"/>
  <c r="R214" i="22"/>
  <c r="S214" i="22"/>
  <c r="T214" i="22"/>
  <c r="U214" i="22"/>
  <c r="V214" i="22"/>
  <c r="W214" i="22"/>
  <c r="A215" i="22"/>
  <c r="B215" i="22"/>
  <c r="C215" i="22"/>
  <c r="D215" i="22"/>
  <c r="E215" i="22"/>
  <c r="F215" i="22"/>
  <c r="G215" i="22"/>
  <c r="H215" i="22"/>
  <c r="I215" i="22"/>
  <c r="J215" i="22"/>
  <c r="Q215" i="22"/>
  <c r="R215" i="22"/>
  <c r="S215" i="22"/>
  <c r="T215" i="22"/>
  <c r="U215" i="22"/>
  <c r="V215" i="22"/>
  <c r="W215" i="22"/>
  <c r="A216" i="22"/>
  <c r="B216" i="22"/>
  <c r="C216" i="22"/>
  <c r="D216" i="22"/>
  <c r="E216" i="22"/>
  <c r="F216" i="22"/>
  <c r="G216" i="22"/>
  <c r="H216" i="22"/>
  <c r="I216" i="22"/>
  <c r="J216" i="22"/>
  <c r="Q216" i="22"/>
  <c r="R216" i="22"/>
  <c r="S216" i="22"/>
  <c r="T216" i="22"/>
  <c r="U216" i="22"/>
  <c r="V216" i="22"/>
  <c r="W216" i="22"/>
  <c r="A217" i="22"/>
  <c r="B217" i="22"/>
  <c r="C217" i="22"/>
  <c r="D217" i="22"/>
  <c r="E217" i="22"/>
  <c r="F217" i="22"/>
  <c r="G217" i="22"/>
  <c r="H217" i="22"/>
  <c r="I217" i="22"/>
  <c r="J217" i="22"/>
  <c r="Q217" i="22"/>
  <c r="R217" i="22"/>
  <c r="S217" i="22"/>
  <c r="T217" i="22"/>
  <c r="U217" i="22"/>
  <c r="V217" i="22"/>
  <c r="W217" i="22"/>
  <c r="A218" i="22"/>
  <c r="B218" i="22"/>
  <c r="C218" i="22"/>
  <c r="D218" i="22"/>
  <c r="E218" i="22"/>
  <c r="F218" i="22"/>
  <c r="G218" i="22"/>
  <c r="H218" i="22"/>
  <c r="I218" i="22"/>
  <c r="J218" i="22"/>
  <c r="Q218" i="22"/>
  <c r="R218" i="22"/>
  <c r="S218" i="22"/>
  <c r="T218" i="22"/>
  <c r="U218" i="22"/>
  <c r="V218" i="22"/>
  <c r="W218" i="22"/>
  <c r="A219" i="22"/>
  <c r="B219" i="22"/>
  <c r="C219" i="22"/>
  <c r="D219" i="22"/>
  <c r="E219" i="22"/>
  <c r="F219" i="22"/>
  <c r="G219" i="22"/>
  <c r="H219" i="22"/>
  <c r="I219" i="22"/>
  <c r="J219" i="22"/>
  <c r="Q219" i="22"/>
  <c r="R219" i="22"/>
  <c r="S219" i="22"/>
  <c r="T219" i="22"/>
  <c r="U219" i="22"/>
  <c r="V219" i="22"/>
  <c r="W219" i="22"/>
  <c r="A220" i="22"/>
  <c r="B220" i="22"/>
  <c r="C220" i="22"/>
  <c r="D220" i="22"/>
  <c r="E220" i="22"/>
  <c r="F220" i="22"/>
  <c r="G220" i="22"/>
  <c r="H220" i="22"/>
  <c r="I220" i="22"/>
  <c r="J220" i="22"/>
  <c r="Q220" i="22"/>
  <c r="R220" i="22"/>
  <c r="S220" i="22"/>
  <c r="T220" i="22"/>
  <c r="U220" i="22"/>
  <c r="V220" i="22"/>
  <c r="W220" i="22"/>
  <c r="A221" i="22"/>
  <c r="B221" i="22"/>
  <c r="C221" i="22"/>
  <c r="D221" i="22"/>
  <c r="E221" i="22"/>
  <c r="F221" i="22"/>
  <c r="G221" i="22"/>
  <c r="H221" i="22"/>
  <c r="I221" i="22"/>
  <c r="J221" i="22"/>
  <c r="Q221" i="22"/>
  <c r="R221" i="22"/>
  <c r="S221" i="22"/>
  <c r="T221" i="22"/>
  <c r="U221" i="22"/>
  <c r="V221" i="22"/>
  <c r="W221" i="22"/>
  <c r="A222" i="22"/>
  <c r="B222" i="22"/>
  <c r="C222" i="22"/>
  <c r="D222" i="22"/>
  <c r="E222" i="22"/>
  <c r="F222" i="22"/>
  <c r="G222" i="22"/>
  <c r="H222" i="22"/>
  <c r="I222" i="22"/>
  <c r="J222" i="22"/>
  <c r="Q222" i="22"/>
  <c r="R222" i="22"/>
  <c r="S222" i="22"/>
  <c r="T222" i="22"/>
  <c r="U222" i="22"/>
  <c r="V222" i="22"/>
  <c r="W222" i="22"/>
  <c r="A223" i="22"/>
  <c r="B223" i="22"/>
  <c r="C223" i="22"/>
  <c r="D223" i="22"/>
  <c r="E223" i="22"/>
  <c r="F223" i="22"/>
  <c r="G223" i="22"/>
  <c r="H223" i="22"/>
  <c r="I223" i="22"/>
  <c r="J223" i="22"/>
  <c r="Q223" i="22"/>
  <c r="R223" i="22"/>
  <c r="S223" i="22"/>
  <c r="T223" i="22"/>
  <c r="U223" i="22"/>
  <c r="V223" i="22"/>
  <c r="W223" i="22"/>
  <c r="A224" i="22"/>
  <c r="B224" i="22"/>
  <c r="C224" i="22"/>
  <c r="D224" i="22"/>
  <c r="E224" i="22"/>
  <c r="F224" i="22"/>
  <c r="G224" i="22"/>
  <c r="H224" i="22"/>
  <c r="I224" i="22"/>
  <c r="J224" i="22"/>
  <c r="Q224" i="22"/>
  <c r="R224" i="22"/>
  <c r="S224" i="22"/>
  <c r="T224" i="22"/>
  <c r="U224" i="22"/>
  <c r="V224" i="22"/>
  <c r="W224" i="22"/>
  <c r="A225" i="22"/>
  <c r="B225" i="22"/>
  <c r="C225" i="22"/>
  <c r="D225" i="22"/>
  <c r="E225" i="22"/>
  <c r="F225" i="22"/>
  <c r="G225" i="22"/>
  <c r="H225" i="22"/>
  <c r="I225" i="22"/>
  <c r="J225" i="22"/>
  <c r="Q225" i="22"/>
  <c r="R225" i="22"/>
  <c r="S225" i="22"/>
  <c r="T225" i="22"/>
  <c r="U225" i="22"/>
  <c r="V225" i="22"/>
  <c r="W225" i="22"/>
  <c r="A226" i="22"/>
  <c r="B226" i="22"/>
  <c r="C226" i="22"/>
  <c r="D226" i="22"/>
  <c r="E226" i="22"/>
  <c r="F226" i="22"/>
  <c r="G226" i="22"/>
  <c r="H226" i="22"/>
  <c r="I226" i="22"/>
  <c r="J226" i="22"/>
  <c r="Q226" i="22"/>
  <c r="R226" i="22"/>
  <c r="S226" i="22"/>
  <c r="T226" i="22"/>
  <c r="U226" i="22"/>
  <c r="V226" i="22"/>
  <c r="W226" i="22"/>
  <c r="A227" i="22"/>
  <c r="B227" i="22"/>
  <c r="C227" i="22"/>
  <c r="D227" i="22"/>
  <c r="E227" i="22"/>
  <c r="F227" i="22"/>
  <c r="G227" i="22"/>
  <c r="H227" i="22"/>
  <c r="I227" i="22"/>
  <c r="J227" i="22"/>
  <c r="Q227" i="22"/>
  <c r="R227" i="22"/>
  <c r="S227" i="22"/>
  <c r="T227" i="22"/>
  <c r="U227" i="22"/>
  <c r="V227" i="22"/>
  <c r="W227" i="22"/>
  <c r="A228" i="22"/>
  <c r="B228" i="22"/>
  <c r="C228" i="22"/>
  <c r="D228" i="22"/>
  <c r="E228" i="22"/>
  <c r="F228" i="22"/>
  <c r="G228" i="22"/>
  <c r="H228" i="22"/>
  <c r="I228" i="22"/>
  <c r="J228" i="22"/>
  <c r="Q228" i="22"/>
  <c r="R228" i="22"/>
  <c r="S228" i="22"/>
  <c r="T228" i="22"/>
  <c r="U228" i="22"/>
  <c r="V228" i="22"/>
  <c r="W228" i="22"/>
  <c r="A229" i="22"/>
  <c r="B229" i="22"/>
  <c r="C229" i="22"/>
  <c r="D229" i="22"/>
  <c r="E229" i="22"/>
  <c r="F229" i="22"/>
  <c r="G229" i="22"/>
  <c r="H229" i="22"/>
  <c r="I229" i="22"/>
  <c r="J229" i="22"/>
  <c r="Q229" i="22"/>
  <c r="R229" i="22"/>
  <c r="S229" i="22"/>
  <c r="T229" i="22"/>
  <c r="U229" i="22"/>
  <c r="V229" i="22"/>
  <c r="W229" i="22"/>
  <c r="A230" i="22"/>
  <c r="B230" i="22"/>
  <c r="C230" i="22"/>
  <c r="D230" i="22"/>
  <c r="E230" i="22"/>
  <c r="F230" i="22"/>
  <c r="G230" i="22"/>
  <c r="H230" i="22"/>
  <c r="I230" i="22"/>
  <c r="J230" i="22"/>
  <c r="Q230" i="22"/>
  <c r="R230" i="22"/>
  <c r="S230" i="22"/>
  <c r="T230" i="22"/>
  <c r="U230" i="22"/>
  <c r="V230" i="22"/>
  <c r="W230" i="22"/>
  <c r="A231" i="22"/>
  <c r="B231" i="22"/>
  <c r="C231" i="22"/>
  <c r="D231" i="22"/>
  <c r="E231" i="22"/>
  <c r="F231" i="22"/>
  <c r="G231" i="22"/>
  <c r="H231" i="22"/>
  <c r="I231" i="22"/>
  <c r="J231" i="22"/>
  <c r="Q231" i="22"/>
  <c r="R231" i="22"/>
  <c r="S231" i="22"/>
  <c r="T231" i="22"/>
  <c r="U231" i="22"/>
  <c r="V231" i="22"/>
  <c r="W231" i="22"/>
  <c r="A232" i="22"/>
  <c r="B232" i="22"/>
  <c r="C232" i="22"/>
  <c r="D232" i="22"/>
  <c r="E232" i="22"/>
  <c r="F232" i="22"/>
  <c r="G232" i="22"/>
  <c r="H232" i="22"/>
  <c r="I232" i="22"/>
  <c r="J232" i="22"/>
  <c r="Q232" i="22"/>
  <c r="R232" i="22"/>
  <c r="S232" i="22"/>
  <c r="T232" i="22"/>
  <c r="U232" i="22"/>
  <c r="V232" i="22"/>
  <c r="W232" i="22"/>
  <c r="A233" i="22"/>
  <c r="B233" i="22"/>
  <c r="C233" i="22"/>
  <c r="D233" i="22"/>
  <c r="E233" i="22"/>
  <c r="F233" i="22"/>
  <c r="G233" i="22"/>
  <c r="H233" i="22"/>
  <c r="I233" i="22"/>
  <c r="J233" i="22"/>
  <c r="Q233" i="22"/>
  <c r="R233" i="22"/>
  <c r="S233" i="22"/>
  <c r="T233" i="22"/>
  <c r="U233" i="22"/>
  <c r="V233" i="22"/>
  <c r="W233" i="22"/>
  <c r="A234" i="22"/>
  <c r="B234" i="22"/>
  <c r="C234" i="22"/>
  <c r="D234" i="22"/>
  <c r="E234" i="22"/>
  <c r="F234" i="22"/>
  <c r="G234" i="22"/>
  <c r="H234" i="22"/>
  <c r="I234" i="22"/>
  <c r="J234" i="22"/>
  <c r="Q234" i="22"/>
  <c r="R234" i="22"/>
  <c r="S234" i="22"/>
  <c r="T234" i="22"/>
  <c r="U234" i="22"/>
  <c r="V234" i="22"/>
  <c r="W234" i="22"/>
  <c r="A235" i="22"/>
  <c r="B235" i="22"/>
  <c r="C235" i="22"/>
  <c r="D235" i="22"/>
  <c r="E235" i="22"/>
  <c r="F235" i="22"/>
  <c r="G235" i="22"/>
  <c r="H235" i="22"/>
  <c r="I235" i="22"/>
  <c r="J235" i="22"/>
  <c r="Q235" i="22"/>
  <c r="R235" i="22"/>
  <c r="S235" i="22"/>
  <c r="T235" i="22"/>
  <c r="U235" i="22"/>
  <c r="V235" i="22"/>
  <c r="W235" i="22"/>
  <c r="A236" i="22"/>
  <c r="B236" i="22"/>
  <c r="C236" i="22"/>
  <c r="D236" i="22"/>
  <c r="E236" i="22"/>
  <c r="F236" i="22"/>
  <c r="G236" i="22"/>
  <c r="H236" i="22"/>
  <c r="I236" i="22"/>
  <c r="J236" i="22"/>
  <c r="Q236" i="22"/>
  <c r="R236" i="22"/>
  <c r="S236" i="22"/>
  <c r="T236" i="22"/>
  <c r="U236" i="22"/>
  <c r="V236" i="22"/>
  <c r="W236" i="22"/>
  <c r="A237" i="22"/>
  <c r="B237" i="22"/>
  <c r="C237" i="22"/>
  <c r="D237" i="22"/>
  <c r="E237" i="22"/>
  <c r="F237" i="22"/>
  <c r="G237" i="22"/>
  <c r="H237" i="22"/>
  <c r="I237" i="22"/>
  <c r="J237" i="22"/>
  <c r="Q237" i="22"/>
  <c r="R237" i="22"/>
  <c r="S237" i="22"/>
  <c r="T237" i="22"/>
  <c r="U237" i="22"/>
  <c r="V237" i="22"/>
  <c r="W237" i="22"/>
  <c r="A238" i="22"/>
  <c r="B238" i="22"/>
  <c r="C238" i="22"/>
  <c r="D238" i="22"/>
  <c r="E238" i="22"/>
  <c r="F238" i="22"/>
  <c r="G238" i="22"/>
  <c r="H238" i="22"/>
  <c r="I238" i="22"/>
  <c r="J238" i="22"/>
  <c r="Q238" i="22"/>
  <c r="R238" i="22"/>
  <c r="S238" i="22"/>
  <c r="T238" i="22"/>
  <c r="U238" i="22"/>
  <c r="V238" i="22"/>
  <c r="W238" i="22"/>
  <c r="A239" i="22"/>
  <c r="B239" i="22"/>
  <c r="C239" i="22"/>
  <c r="D239" i="22"/>
  <c r="E239" i="22"/>
  <c r="F239" i="22"/>
  <c r="G239" i="22"/>
  <c r="H239" i="22"/>
  <c r="I239" i="22"/>
  <c r="J239" i="22"/>
  <c r="Q239" i="22"/>
  <c r="R239" i="22"/>
  <c r="S239" i="22"/>
  <c r="T239" i="22"/>
  <c r="U239" i="22"/>
  <c r="V239" i="22"/>
  <c r="W239" i="22"/>
  <c r="A240" i="22"/>
  <c r="B240" i="22"/>
  <c r="C240" i="22"/>
  <c r="D240" i="22"/>
  <c r="E240" i="22"/>
  <c r="F240" i="22"/>
  <c r="G240" i="22"/>
  <c r="H240" i="22"/>
  <c r="I240" i="22"/>
  <c r="J240" i="22"/>
  <c r="Q240" i="22"/>
  <c r="R240" i="22"/>
  <c r="S240" i="22"/>
  <c r="T240" i="22"/>
  <c r="U240" i="22"/>
  <c r="V240" i="22"/>
  <c r="W240" i="22"/>
  <c r="A241" i="22"/>
  <c r="B241" i="22"/>
  <c r="C241" i="22"/>
  <c r="D241" i="22"/>
  <c r="E241" i="22"/>
  <c r="F241" i="22"/>
  <c r="G241" i="22"/>
  <c r="H241" i="22"/>
  <c r="I241" i="22"/>
  <c r="J241" i="22"/>
  <c r="Q241" i="22"/>
  <c r="R241" i="22"/>
  <c r="S241" i="22"/>
  <c r="T241" i="22"/>
  <c r="U241" i="22"/>
  <c r="V241" i="22"/>
  <c r="W241" i="22"/>
  <c r="A242" i="22"/>
  <c r="B242" i="22"/>
  <c r="C242" i="22"/>
  <c r="D242" i="22"/>
  <c r="E242" i="22"/>
  <c r="F242" i="22"/>
  <c r="G242" i="22"/>
  <c r="H242" i="22"/>
  <c r="I242" i="22"/>
  <c r="J242" i="22"/>
  <c r="Q242" i="22"/>
  <c r="R242" i="22"/>
  <c r="S242" i="22"/>
  <c r="T242" i="22"/>
  <c r="U242" i="22"/>
  <c r="V242" i="22"/>
  <c r="W242" i="22"/>
  <c r="A243" i="22"/>
  <c r="B243" i="22"/>
  <c r="C243" i="22"/>
  <c r="D243" i="22"/>
  <c r="E243" i="22"/>
  <c r="F243" i="22"/>
  <c r="G243" i="22"/>
  <c r="H243" i="22"/>
  <c r="I243" i="22"/>
  <c r="J243" i="22"/>
  <c r="Q243" i="22"/>
  <c r="R243" i="22"/>
  <c r="S243" i="22"/>
  <c r="T243" i="22"/>
  <c r="U243" i="22"/>
  <c r="V243" i="22"/>
  <c r="W243" i="22"/>
  <c r="A244" i="22"/>
  <c r="B244" i="22"/>
  <c r="C244" i="22"/>
  <c r="D244" i="22"/>
  <c r="E244" i="22"/>
  <c r="F244" i="22"/>
  <c r="G244" i="22"/>
  <c r="H244" i="22"/>
  <c r="I244" i="22"/>
  <c r="J244" i="22"/>
  <c r="Q244" i="22"/>
  <c r="R244" i="22"/>
  <c r="S244" i="22"/>
  <c r="T244" i="22"/>
  <c r="U244" i="22"/>
  <c r="V244" i="22"/>
  <c r="W244" i="22"/>
  <c r="A245" i="22"/>
  <c r="B245" i="22"/>
  <c r="C245" i="22"/>
  <c r="D245" i="22"/>
  <c r="E245" i="22"/>
  <c r="F245" i="22"/>
  <c r="G245" i="22"/>
  <c r="H245" i="22"/>
  <c r="I245" i="22"/>
  <c r="J245" i="22"/>
  <c r="Q245" i="22"/>
  <c r="R245" i="22"/>
  <c r="S245" i="22"/>
  <c r="T245" i="22"/>
  <c r="U245" i="22"/>
  <c r="V245" i="22"/>
  <c r="W245" i="22"/>
  <c r="A246" i="22"/>
  <c r="B246" i="22"/>
  <c r="C246" i="22"/>
  <c r="D246" i="22"/>
  <c r="E246" i="22"/>
  <c r="F246" i="22"/>
  <c r="G246" i="22"/>
  <c r="H246" i="22"/>
  <c r="I246" i="22"/>
  <c r="J246" i="22"/>
  <c r="Q246" i="22"/>
  <c r="R246" i="22"/>
  <c r="S246" i="22"/>
  <c r="T246" i="22"/>
  <c r="U246" i="22"/>
  <c r="V246" i="22"/>
  <c r="W246" i="22"/>
  <c r="A247" i="22"/>
  <c r="B247" i="22"/>
  <c r="C247" i="22"/>
  <c r="D247" i="22"/>
  <c r="E247" i="22"/>
  <c r="F247" i="22"/>
  <c r="G247" i="22"/>
  <c r="H247" i="22"/>
  <c r="I247" i="22"/>
  <c r="J247" i="22"/>
  <c r="Q247" i="22"/>
  <c r="R247" i="22"/>
  <c r="S247" i="22"/>
  <c r="T247" i="22"/>
  <c r="U247" i="22"/>
  <c r="V247" i="22"/>
  <c r="W247" i="22"/>
  <c r="A248" i="22"/>
  <c r="B248" i="22"/>
  <c r="C248" i="22"/>
  <c r="D248" i="22"/>
  <c r="E248" i="22"/>
  <c r="F248" i="22"/>
  <c r="G248" i="22"/>
  <c r="H248" i="22"/>
  <c r="I248" i="22"/>
  <c r="J248" i="22"/>
  <c r="Q248" i="22"/>
  <c r="R248" i="22"/>
  <c r="S248" i="22"/>
  <c r="T248" i="22"/>
  <c r="U248" i="22"/>
  <c r="V248" i="22"/>
  <c r="W248" i="22"/>
  <c r="A249" i="22"/>
  <c r="B249" i="22"/>
  <c r="C249" i="22"/>
  <c r="D249" i="22"/>
  <c r="E249" i="22"/>
  <c r="F249" i="22"/>
  <c r="G249" i="22"/>
  <c r="H249" i="22"/>
  <c r="I249" i="22"/>
  <c r="J249" i="22"/>
  <c r="Q249" i="22"/>
  <c r="R249" i="22"/>
  <c r="S249" i="22"/>
  <c r="T249" i="22"/>
  <c r="U249" i="22"/>
  <c r="V249" i="22"/>
  <c r="W249" i="22"/>
  <c r="A250" i="22"/>
  <c r="B250" i="22"/>
  <c r="C250" i="22"/>
  <c r="D250" i="22"/>
  <c r="E250" i="22"/>
  <c r="F250" i="22"/>
  <c r="G250" i="22"/>
  <c r="H250" i="22"/>
  <c r="I250" i="22"/>
  <c r="J250" i="22"/>
  <c r="Q250" i="22"/>
  <c r="R250" i="22"/>
  <c r="S250" i="22"/>
  <c r="T250" i="22"/>
  <c r="U250" i="22"/>
  <c r="V250" i="22"/>
  <c r="W250" i="22"/>
  <c r="A251" i="22"/>
  <c r="B251" i="22"/>
  <c r="C251" i="22"/>
  <c r="D251" i="22"/>
  <c r="E251" i="22"/>
  <c r="F251" i="22"/>
  <c r="G251" i="22"/>
  <c r="H251" i="22"/>
  <c r="I251" i="22"/>
  <c r="J251" i="22"/>
  <c r="Q251" i="22"/>
  <c r="R251" i="22"/>
  <c r="S251" i="22"/>
  <c r="T251" i="22"/>
  <c r="U251" i="22"/>
  <c r="V251" i="22"/>
  <c r="W251" i="22"/>
  <c r="A252" i="22"/>
  <c r="B252" i="22"/>
  <c r="C252" i="22"/>
  <c r="D252" i="22"/>
  <c r="E252" i="22"/>
  <c r="F252" i="22"/>
  <c r="G252" i="22"/>
  <c r="H252" i="22"/>
  <c r="I252" i="22"/>
  <c r="J252" i="22"/>
  <c r="Q252" i="22"/>
  <c r="R252" i="22"/>
  <c r="S252" i="22"/>
  <c r="T252" i="22"/>
  <c r="U252" i="22"/>
  <c r="V252" i="22"/>
  <c r="W252" i="22"/>
  <c r="A253" i="22"/>
  <c r="B253" i="22"/>
  <c r="C253" i="22"/>
  <c r="D253" i="22"/>
  <c r="E253" i="22"/>
  <c r="F253" i="22"/>
  <c r="G253" i="22"/>
  <c r="H253" i="22"/>
  <c r="I253" i="22"/>
  <c r="J253" i="22"/>
  <c r="Q253" i="22"/>
  <c r="R253" i="22"/>
  <c r="S253" i="22"/>
  <c r="T253" i="22"/>
  <c r="U253" i="22"/>
  <c r="V253" i="22"/>
  <c r="W253" i="22"/>
  <c r="A254" i="22"/>
  <c r="B254" i="22"/>
  <c r="C254" i="22"/>
  <c r="D254" i="22"/>
  <c r="E254" i="22"/>
  <c r="F254" i="22"/>
  <c r="G254" i="22"/>
  <c r="H254" i="22"/>
  <c r="I254" i="22"/>
  <c r="J254" i="22"/>
  <c r="Q254" i="22"/>
  <c r="R254" i="22"/>
  <c r="S254" i="22"/>
  <c r="T254" i="22"/>
  <c r="U254" i="22"/>
  <c r="V254" i="22"/>
  <c r="W254" i="22"/>
  <c r="A255" i="22"/>
  <c r="B255" i="22"/>
  <c r="C255" i="22"/>
  <c r="D255" i="22"/>
  <c r="E255" i="22"/>
  <c r="F255" i="22"/>
  <c r="G255" i="22"/>
  <c r="H255" i="22"/>
  <c r="I255" i="22"/>
  <c r="J255" i="22"/>
  <c r="Q255" i="22"/>
  <c r="R255" i="22"/>
  <c r="S255" i="22"/>
  <c r="T255" i="22"/>
  <c r="U255" i="22"/>
  <c r="V255" i="22"/>
  <c r="W255" i="22"/>
  <c r="A256" i="22"/>
  <c r="B256" i="22"/>
  <c r="C256" i="22"/>
  <c r="D256" i="22"/>
  <c r="E256" i="22"/>
  <c r="F256" i="22"/>
  <c r="G256" i="22"/>
  <c r="H256" i="22"/>
  <c r="I256" i="22"/>
  <c r="J256" i="22"/>
  <c r="Q256" i="22"/>
  <c r="R256" i="22"/>
  <c r="S256" i="22"/>
  <c r="T256" i="22"/>
  <c r="U256" i="22"/>
  <c r="V256" i="22"/>
  <c r="W256" i="22"/>
  <c r="A257" i="22"/>
  <c r="B257" i="22"/>
  <c r="C257" i="22"/>
  <c r="D257" i="22"/>
  <c r="E257" i="22"/>
  <c r="F257" i="22"/>
  <c r="G257" i="22"/>
  <c r="H257" i="22"/>
  <c r="I257" i="22"/>
  <c r="J257" i="22"/>
  <c r="Q257" i="22"/>
  <c r="R257" i="22"/>
  <c r="S257" i="22"/>
  <c r="T257" i="22"/>
  <c r="U257" i="22"/>
  <c r="V257" i="22"/>
  <c r="W257" i="22"/>
  <c r="A258" i="22"/>
  <c r="B258" i="22"/>
  <c r="C258" i="22"/>
  <c r="D258" i="22"/>
  <c r="E258" i="22"/>
  <c r="F258" i="22"/>
  <c r="G258" i="22"/>
  <c r="H258" i="22"/>
  <c r="I258" i="22"/>
  <c r="J258" i="22"/>
  <c r="Q258" i="22"/>
  <c r="R258" i="22"/>
  <c r="S258" i="22"/>
  <c r="T258" i="22"/>
  <c r="U258" i="22"/>
  <c r="V258" i="22"/>
  <c r="W258" i="22"/>
  <c r="A259" i="22"/>
  <c r="B259" i="22"/>
  <c r="C259" i="22"/>
  <c r="D259" i="22"/>
  <c r="E259" i="22"/>
  <c r="F259" i="22"/>
  <c r="G259" i="22"/>
  <c r="H259" i="22"/>
  <c r="I259" i="22"/>
  <c r="J259" i="22"/>
  <c r="Q259" i="22"/>
  <c r="R259" i="22"/>
  <c r="S259" i="22"/>
  <c r="T259" i="22"/>
  <c r="U259" i="22"/>
  <c r="V259" i="22"/>
  <c r="W259" i="22"/>
  <c r="A260" i="22"/>
  <c r="B260" i="22"/>
  <c r="C260" i="22"/>
  <c r="D260" i="22"/>
  <c r="E260" i="22"/>
  <c r="F260" i="22"/>
  <c r="G260" i="22"/>
  <c r="H260" i="22"/>
  <c r="I260" i="22"/>
  <c r="J260" i="22"/>
  <c r="Q260" i="22"/>
  <c r="R260" i="22"/>
  <c r="S260" i="22"/>
  <c r="T260" i="22"/>
  <c r="U260" i="22"/>
  <c r="V260" i="22"/>
  <c r="W260" i="22"/>
  <c r="A261" i="22"/>
  <c r="B261" i="22"/>
  <c r="C261" i="22"/>
  <c r="D261" i="22"/>
  <c r="E261" i="22"/>
  <c r="F261" i="22"/>
  <c r="G261" i="22"/>
  <c r="H261" i="22"/>
  <c r="I261" i="22"/>
  <c r="J261" i="22"/>
  <c r="Q261" i="22"/>
  <c r="R261" i="22"/>
  <c r="S261" i="22"/>
  <c r="T261" i="22"/>
  <c r="U261" i="22"/>
  <c r="V261" i="22"/>
  <c r="W261" i="22"/>
  <c r="A262" i="22"/>
  <c r="B262" i="22"/>
  <c r="C262" i="22"/>
  <c r="D262" i="22"/>
  <c r="E262" i="22"/>
  <c r="F262" i="22"/>
  <c r="G262" i="22"/>
  <c r="H262" i="22"/>
  <c r="I262" i="22"/>
  <c r="J262" i="22"/>
  <c r="Q262" i="22"/>
  <c r="R262" i="22"/>
  <c r="S262" i="22"/>
  <c r="T262" i="22"/>
  <c r="U262" i="22"/>
  <c r="V262" i="22"/>
  <c r="W262" i="22"/>
  <c r="A263" i="22"/>
  <c r="B263" i="22"/>
  <c r="C263" i="22"/>
  <c r="D263" i="22"/>
  <c r="E263" i="22"/>
  <c r="F263" i="22"/>
  <c r="G263" i="22"/>
  <c r="H263" i="22"/>
  <c r="I263" i="22"/>
  <c r="J263" i="22"/>
  <c r="Q263" i="22"/>
  <c r="R263" i="22"/>
  <c r="S263" i="22"/>
  <c r="T263" i="22"/>
  <c r="U263" i="22"/>
  <c r="V263" i="22"/>
  <c r="W263" i="22"/>
  <c r="A264" i="22"/>
  <c r="B264" i="22"/>
  <c r="C264" i="22"/>
  <c r="D264" i="22"/>
  <c r="E264" i="22"/>
  <c r="F264" i="22"/>
  <c r="G264" i="22"/>
  <c r="H264" i="22"/>
  <c r="I264" i="22"/>
  <c r="J264" i="22"/>
  <c r="Q264" i="22"/>
  <c r="R264" i="22"/>
  <c r="S264" i="22"/>
  <c r="T264" i="22"/>
  <c r="U264" i="22"/>
  <c r="V264" i="22"/>
  <c r="W264" i="22"/>
  <c r="A265" i="22"/>
  <c r="B265" i="22"/>
  <c r="C265" i="22"/>
  <c r="D265" i="22"/>
  <c r="E265" i="22"/>
  <c r="F265" i="22"/>
  <c r="G265" i="22"/>
  <c r="H265" i="22"/>
  <c r="I265" i="22"/>
  <c r="J265" i="22"/>
  <c r="Q265" i="22"/>
  <c r="R265" i="22"/>
  <c r="S265" i="22"/>
  <c r="T265" i="22"/>
  <c r="U265" i="22"/>
  <c r="V265" i="22"/>
  <c r="W265" i="22"/>
  <c r="A266" i="22"/>
  <c r="B266" i="22"/>
  <c r="C266" i="22"/>
  <c r="D266" i="22"/>
  <c r="E266" i="22"/>
  <c r="F266" i="22"/>
  <c r="G266" i="22"/>
  <c r="H266" i="22"/>
  <c r="I266" i="22"/>
  <c r="J266" i="22"/>
  <c r="Q266" i="22"/>
  <c r="R266" i="22"/>
  <c r="S266" i="22"/>
  <c r="T266" i="22"/>
  <c r="U266" i="22"/>
  <c r="V266" i="22"/>
  <c r="W266" i="22"/>
  <c r="A267" i="22"/>
  <c r="B267" i="22"/>
  <c r="C267" i="22"/>
  <c r="D267" i="22"/>
  <c r="E267" i="22"/>
  <c r="F267" i="22"/>
  <c r="G267" i="22"/>
  <c r="H267" i="22"/>
  <c r="I267" i="22"/>
  <c r="J267" i="22"/>
  <c r="Q267" i="22"/>
  <c r="R267" i="22"/>
  <c r="S267" i="22"/>
  <c r="T267" i="22"/>
  <c r="U267" i="22"/>
  <c r="V267" i="22"/>
  <c r="W267" i="22"/>
  <c r="A268" i="22"/>
  <c r="B268" i="22"/>
  <c r="C268" i="22"/>
  <c r="D268" i="22"/>
  <c r="E268" i="22"/>
  <c r="F268" i="22"/>
  <c r="G268" i="22"/>
  <c r="H268" i="22"/>
  <c r="I268" i="22"/>
  <c r="J268" i="22"/>
  <c r="Q268" i="22"/>
  <c r="R268" i="22"/>
  <c r="S268" i="22"/>
  <c r="T268" i="22"/>
  <c r="U268" i="22"/>
  <c r="V268" i="22"/>
  <c r="W268" i="22"/>
  <c r="A269" i="22"/>
  <c r="B269" i="22"/>
  <c r="C269" i="22"/>
  <c r="D269" i="22"/>
  <c r="E269" i="22"/>
  <c r="F269" i="22"/>
  <c r="G269" i="22"/>
  <c r="H269" i="22"/>
  <c r="I269" i="22"/>
  <c r="J269" i="22"/>
  <c r="Q269" i="22"/>
  <c r="R269" i="22"/>
  <c r="S269" i="22"/>
  <c r="T269" i="22"/>
  <c r="U269" i="22"/>
  <c r="V269" i="22"/>
  <c r="W269" i="22"/>
  <c r="A270" i="22"/>
  <c r="B270" i="22"/>
  <c r="C270" i="22"/>
  <c r="D270" i="22"/>
  <c r="E270" i="22"/>
  <c r="F270" i="22"/>
  <c r="G270" i="22"/>
  <c r="H270" i="22"/>
  <c r="I270" i="22"/>
  <c r="J270" i="22"/>
  <c r="Q270" i="22"/>
  <c r="R270" i="22"/>
  <c r="S270" i="22"/>
  <c r="T270" i="22"/>
  <c r="U270" i="22"/>
  <c r="V270" i="22"/>
  <c r="W270" i="22"/>
  <c r="A271" i="22"/>
  <c r="B271" i="22"/>
  <c r="C271" i="22"/>
  <c r="D271" i="22"/>
  <c r="E271" i="22"/>
  <c r="F271" i="22"/>
  <c r="G271" i="22"/>
  <c r="H271" i="22"/>
  <c r="I271" i="22"/>
  <c r="J271" i="22"/>
  <c r="Q271" i="22"/>
  <c r="R271" i="22"/>
  <c r="S271" i="22"/>
  <c r="T271" i="22"/>
  <c r="U271" i="22"/>
  <c r="V271" i="22"/>
  <c r="W271" i="22"/>
  <c r="A272" i="22"/>
  <c r="B272" i="22"/>
  <c r="C272" i="22"/>
  <c r="D272" i="22"/>
  <c r="E272" i="22"/>
  <c r="F272" i="22"/>
  <c r="G272" i="22"/>
  <c r="H272" i="22"/>
  <c r="I272" i="22"/>
  <c r="J272" i="22"/>
  <c r="Q272" i="22"/>
  <c r="R272" i="22"/>
  <c r="S272" i="22"/>
  <c r="T272" i="22"/>
  <c r="U272" i="22"/>
  <c r="V272" i="22"/>
  <c r="W272" i="22"/>
  <c r="A273" i="22"/>
  <c r="B273" i="22"/>
  <c r="C273" i="22"/>
  <c r="D273" i="22"/>
  <c r="E273" i="22"/>
  <c r="F273" i="22"/>
  <c r="G273" i="22"/>
  <c r="H273" i="22"/>
  <c r="I273" i="22"/>
  <c r="J273" i="22"/>
  <c r="Q273" i="22"/>
  <c r="R273" i="22"/>
  <c r="S273" i="22"/>
  <c r="T273" i="22"/>
  <c r="U273" i="22"/>
  <c r="V273" i="22"/>
  <c r="W273" i="22"/>
  <c r="A274" i="22"/>
  <c r="B274" i="22"/>
  <c r="C274" i="22"/>
  <c r="D274" i="22"/>
  <c r="E274" i="22"/>
  <c r="F274" i="22"/>
  <c r="G274" i="22"/>
  <c r="H274" i="22"/>
  <c r="I274" i="22"/>
  <c r="J274" i="22"/>
  <c r="Q274" i="22"/>
  <c r="R274" i="22"/>
  <c r="S274" i="22"/>
  <c r="T274" i="22"/>
  <c r="U274" i="22"/>
  <c r="V274" i="22"/>
  <c r="W274" i="22"/>
  <c r="A275" i="22"/>
  <c r="B275" i="22"/>
  <c r="C275" i="22"/>
  <c r="D275" i="22"/>
  <c r="E275" i="22"/>
  <c r="F275" i="22"/>
  <c r="G275" i="22"/>
  <c r="H275" i="22"/>
  <c r="I275" i="22"/>
  <c r="J275" i="22"/>
  <c r="Q275" i="22"/>
  <c r="R275" i="22"/>
  <c r="S275" i="22"/>
  <c r="T275" i="22"/>
  <c r="U275" i="22"/>
  <c r="V275" i="22"/>
  <c r="W275" i="22"/>
  <c r="A276" i="22"/>
  <c r="B276" i="22"/>
  <c r="C276" i="22"/>
  <c r="D276" i="22"/>
  <c r="E276" i="22"/>
  <c r="F276" i="22"/>
  <c r="G276" i="22"/>
  <c r="H276" i="22"/>
  <c r="I276" i="22"/>
  <c r="J276" i="22"/>
  <c r="Q276" i="22"/>
  <c r="R276" i="22"/>
  <c r="S276" i="22"/>
  <c r="T276" i="22"/>
  <c r="U276" i="22"/>
  <c r="V276" i="22"/>
  <c r="W276" i="22"/>
  <c r="A277" i="22"/>
  <c r="B277" i="22"/>
  <c r="C277" i="22"/>
  <c r="D277" i="22"/>
  <c r="E277" i="22"/>
  <c r="F277" i="22"/>
  <c r="G277" i="22"/>
  <c r="H277" i="22"/>
  <c r="I277" i="22"/>
  <c r="J277" i="22"/>
  <c r="Q277" i="22"/>
  <c r="R277" i="22"/>
  <c r="S277" i="22"/>
  <c r="T277" i="22"/>
  <c r="U277" i="22"/>
  <c r="V277" i="22"/>
  <c r="W277" i="22"/>
  <c r="A278" i="22"/>
  <c r="B278" i="22"/>
  <c r="C278" i="22"/>
  <c r="D278" i="22"/>
  <c r="E278" i="22"/>
  <c r="F278" i="22"/>
  <c r="G278" i="22"/>
  <c r="H278" i="22"/>
  <c r="I278" i="22"/>
  <c r="J278" i="22"/>
  <c r="Q278" i="22"/>
  <c r="R278" i="22"/>
  <c r="S278" i="22"/>
  <c r="T278" i="22"/>
  <c r="U278" i="22"/>
  <c r="V278" i="22"/>
  <c r="W278" i="22"/>
  <c r="A279" i="22"/>
  <c r="B279" i="22"/>
  <c r="C279" i="22"/>
  <c r="D279" i="22"/>
  <c r="E279" i="22"/>
  <c r="F279" i="22"/>
  <c r="G279" i="22"/>
  <c r="H279" i="22"/>
  <c r="I279" i="22"/>
  <c r="J279" i="22"/>
  <c r="Q279" i="22"/>
  <c r="R279" i="22"/>
  <c r="S279" i="22"/>
  <c r="T279" i="22"/>
  <c r="U279" i="22"/>
  <c r="V279" i="22"/>
  <c r="W279" i="22"/>
  <c r="A280" i="22"/>
  <c r="B280" i="22"/>
  <c r="C280" i="22"/>
  <c r="D280" i="22"/>
  <c r="E280" i="22"/>
  <c r="F280" i="22"/>
  <c r="G280" i="22"/>
  <c r="H280" i="22"/>
  <c r="I280" i="22"/>
  <c r="J280" i="22"/>
  <c r="Q280" i="22"/>
  <c r="R280" i="22"/>
  <c r="S280" i="22"/>
  <c r="T280" i="22"/>
  <c r="U280" i="22"/>
  <c r="V280" i="22"/>
  <c r="W280" i="22"/>
  <c r="A281" i="22"/>
  <c r="B281" i="22"/>
  <c r="C281" i="22"/>
  <c r="D281" i="22"/>
  <c r="E281" i="22"/>
  <c r="F281" i="22"/>
  <c r="G281" i="22"/>
  <c r="H281" i="22"/>
  <c r="I281" i="22"/>
  <c r="J281" i="22"/>
  <c r="Q281" i="22"/>
  <c r="R281" i="22"/>
  <c r="S281" i="22"/>
  <c r="T281" i="22"/>
  <c r="U281" i="22"/>
  <c r="V281" i="22"/>
  <c r="W281" i="22"/>
  <c r="A282" i="22"/>
  <c r="B282" i="22"/>
  <c r="C282" i="22"/>
  <c r="D282" i="22"/>
  <c r="E282" i="22"/>
  <c r="F282" i="22"/>
  <c r="G282" i="22"/>
  <c r="H282" i="22"/>
  <c r="I282" i="22"/>
  <c r="J282" i="22"/>
  <c r="Q282" i="22"/>
  <c r="R282" i="22"/>
  <c r="S282" i="22"/>
  <c r="T282" i="22"/>
  <c r="U282" i="22"/>
  <c r="V282" i="22"/>
  <c r="W282" i="22"/>
  <c r="A283" i="22"/>
  <c r="B283" i="22"/>
  <c r="C283" i="22"/>
  <c r="D283" i="22"/>
  <c r="E283" i="22"/>
  <c r="F283" i="22"/>
  <c r="G283" i="22"/>
  <c r="H283" i="22"/>
  <c r="I283" i="22"/>
  <c r="J283" i="22"/>
  <c r="Q283" i="22"/>
  <c r="R283" i="22"/>
  <c r="S283" i="22"/>
  <c r="T283" i="22"/>
  <c r="U283" i="22"/>
  <c r="V283" i="22"/>
  <c r="W283" i="22"/>
  <c r="A284" i="22"/>
  <c r="B284" i="22"/>
  <c r="C284" i="22"/>
  <c r="D284" i="22"/>
  <c r="E284" i="22"/>
  <c r="F284" i="22"/>
  <c r="G284" i="22"/>
  <c r="H284" i="22"/>
  <c r="I284" i="22"/>
  <c r="J284" i="22"/>
  <c r="Q284" i="22"/>
  <c r="R284" i="22"/>
  <c r="S284" i="22"/>
  <c r="T284" i="22"/>
  <c r="U284" i="22"/>
  <c r="V284" i="22"/>
  <c r="W284" i="22"/>
  <c r="A285" i="22"/>
  <c r="B285" i="22"/>
  <c r="C285" i="22"/>
  <c r="D285" i="22"/>
  <c r="E285" i="22"/>
  <c r="F285" i="22"/>
  <c r="G285" i="22"/>
  <c r="H285" i="22"/>
  <c r="I285" i="22"/>
  <c r="J285" i="22"/>
  <c r="Q285" i="22"/>
  <c r="R285" i="22"/>
  <c r="S285" i="22"/>
  <c r="T285" i="22"/>
  <c r="U285" i="22"/>
  <c r="V285" i="22"/>
  <c r="W285" i="22"/>
  <c r="A286" i="22"/>
  <c r="B286" i="22"/>
  <c r="C286" i="22"/>
  <c r="D286" i="22"/>
  <c r="E286" i="22"/>
  <c r="F286" i="22"/>
  <c r="G286" i="22"/>
  <c r="H286" i="22"/>
  <c r="I286" i="22"/>
  <c r="J286" i="22"/>
  <c r="Q286" i="22"/>
  <c r="R286" i="22"/>
  <c r="S286" i="22"/>
  <c r="T286" i="22"/>
  <c r="U286" i="22"/>
  <c r="V286" i="22"/>
  <c r="W286" i="22"/>
  <c r="A287" i="22"/>
  <c r="B287" i="22"/>
  <c r="C287" i="22"/>
  <c r="D287" i="22"/>
  <c r="E287" i="22"/>
  <c r="F287" i="22"/>
  <c r="G287" i="22"/>
  <c r="H287" i="22"/>
  <c r="I287" i="22"/>
  <c r="J287" i="22"/>
  <c r="Q287" i="22"/>
  <c r="R287" i="22"/>
  <c r="S287" i="22"/>
  <c r="T287" i="22"/>
  <c r="U287" i="22"/>
  <c r="V287" i="22"/>
  <c r="W287" i="22"/>
  <c r="A288" i="22"/>
  <c r="B288" i="22"/>
  <c r="C288" i="22"/>
  <c r="D288" i="22"/>
  <c r="E288" i="22"/>
  <c r="F288" i="22"/>
  <c r="G288" i="22"/>
  <c r="H288" i="22"/>
  <c r="I288" i="22"/>
  <c r="J288" i="22"/>
  <c r="Q288" i="22"/>
  <c r="R288" i="22"/>
  <c r="S288" i="22"/>
  <c r="T288" i="22"/>
  <c r="U288" i="22"/>
  <c r="V288" i="22"/>
  <c r="W288" i="22"/>
  <c r="A289" i="22"/>
  <c r="B289" i="22"/>
  <c r="C289" i="22"/>
  <c r="D289" i="22"/>
  <c r="E289" i="22"/>
  <c r="F289" i="22"/>
  <c r="G289" i="22"/>
  <c r="H289" i="22"/>
  <c r="I289" i="22"/>
  <c r="J289" i="22"/>
  <c r="Q289" i="22"/>
  <c r="R289" i="22"/>
  <c r="S289" i="22"/>
  <c r="T289" i="22"/>
  <c r="U289" i="22"/>
  <c r="V289" i="22"/>
  <c r="W289" i="22"/>
  <c r="A290" i="22"/>
  <c r="B290" i="22"/>
  <c r="C290" i="22"/>
  <c r="D290" i="22"/>
  <c r="E290" i="22"/>
  <c r="F290" i="22"/>
  <c r="G290" i="22"/>
  <c r="H290" i="22"/>
  <c r="I290" i="22"/>
  <c r="J290" i="22"/>
  <c r="Q290" i="22"/>
  <c r="R290" i="22"/>
  <c r="S290" i="22"/>
  <c r="T290" i="22"/>
  <c r="U290" i="22"/>
  <c r="V290" i="22"/>
  <c r="W290" i="22"/>
  <c r="A291" i="22"/>
  <c r="B291" i="22"/>
  <c r="C291" i="22"/>
  <c r="D291" i="22"/>
  <c r="E291" i="22"/>
  <c r="F291" i="22"/>
  <c r="G291" i="22"/>
  <c r="H291" i="22"/>
  <c r="I291" i="22"/>
  <c r="J291" i="22"/>
  <c r="Q291" i="22"/>
  <c r="R291" i="22"/>
  <c r="S291" i="22"/>
  <c r="T291" i="22"/>
  <c r="U291" i="22"/>
  <c r="V291" i="22"/>
  <c r="W291" i="22"/>
  <c r="A292" i="22"/>
  <c r="B292" i="22"/>
  <c r="C292" i="22"/>
  <c r="D292" i="22"/>
  <c r="E292" i="22"/>
  <c r="F292" i="22"/>
  <c r="G292" i="22"/>
  <c r="H292" i="22"/>
  <c r="I292" i="22"/>
  <c r="J292" i="22"/>
  <c r="Q292" i="22"/>
  <c r="R292" i="22"/>
  <c r="S292" i="22"/>
  <c r="T292" i="22"/>
  <c r="U292" i="22"/>
  <c r="V292" i="22"/>
  <c r="W292" i="22"/>
  <c r="A293" i="22"/>
  <c r="B293" i="22"/>
  <c r="C293" i="22"/>
  <c r="D293" i="22"/>
  <c r="E293" i="22"/>
  <c r="F293" i="22"/>
  <c r="G293" i="22"/>
  <c r="H293" i="22"/>
  <c r="I293" i="22"/>
  <c r="J293" i="22"/>
  <c r="Q293" i="22"/>
  <c r="R293" i="22"/>
  <c r="S293" i="22"/>
  <c r="T293" i="22"/>
  <c r="U293" i="22"/>
  <c r="V293" i="22"/>
  <c r="W293" i="22"/>
  <c r="A294" i="22"/>
  <c r="B294" i="22"/>
  <c r="C294" i="22"/>
  <c r="D294" i="22"/>
  <c r="E294" i="22"/>
  <c r="F294" i="22"/>
  <c r="G294" i="22"/>
  <c r="H294" i="22"/>
  <c r="I294" i="22"/>
  <c r="J294" i="22"/>
  <c r="Q294" i="22"/>
  <c r="R294" i="22"/>
  <c r="S294" i="22"/>
  <c r="T294" i="22"/>
  <c r="U294" i="22"/>
  <c r="V294" i="22"/>
  <c r="W294" i="22"/>
  <c r="A295" i="22"/>
  <c r="B295" i="22"/>
  <c r="C295" i="22"/>
  <c r="D295" i="22"/>
  <c r="E295" i="22"/>
  <c r="F295" i="22"/>
  <c r="G295" i="22"/>
  <c r="H295" i="22"/>
  <c r="I295" i="22"/>
  <c r="J295" i="22"/>
  <c r="Q295" i="22"/>
  <c r="R295" i="22"/>
  <c r="S295" i="22"/>
  <c r="T295" i="22"/>
  <c r="U295" i="22"/>
  <c r="V295" i="22"/>
  <c r="W295" i="22"/>
  <c r="A296" i="22"/>
  <c r="B296" i="22"/>
  <c r="C296" i="22"/>
  <c r="D296" i="22"/>
  <c r="E296" i="22"/>
  <c r="F296" i="22"/>
  <c r="G296" i="22"/>
  <c r="H296" i="22"/>
  <c r="I296" i="22"/>
  <c r="J296" i="22"/>
  <c r="Q296" i="22"/>
  <c r="R296" i="22"/>
  <c r="S296" i="22"/>
  <c r="T296" i="22"/>
  <c r="U296" i="22"/>
  <c r="V296" i="22"/>
  <c r="W296" i="22"/>
  <c r="A297" i="22"/>
  <c r="B297" i="22"/>
  <c r="C297" i="22"/>
  <c r="D297" i="22"/>
  <c r="E297" i="22"/>
  <c r="F297" i="22"/>
  <c r="G297" i="22"/>
  <c r="H297" i="22"/>
  <c r="I297" i="22"/>
  <c r="J297" i="22"/>
  <c r="Q297" i="22"/>
  <c r="R297" i="22"/>
  <c r="S297" i="22"/>
  <c r="T297" i="22"/>
  <c r="U297" i="22"/>
  <c r="V297" i="22"/>
  <c r="W297" i="22"/>
  <c r="A298" i="22"/>
  <c r="B298" i="22"/>
  <c r="C298" i="22"/>
  <c r="D298" i="22"/>
  <c r="E298" i="22"/>
  <c r="F298" i="22"/>
  <c r="G298" i="22"/>
  <c r="H298" i="22"/>
  <c r="I298" i="22"/>
  <c r="J298" i="22"/>
  <c r="Q298" i="22"/>
  <c r="R298" i="22"/>
  <c r="S298" i="22"/>
  <c r="T298" i="22"/>
  <c r="U298" i="22"/>
  <c r="V298" i="22"/>
  <c r="W298" i="22"/>
  <c r="A299" i="22"/>
  <c r="B299" i="22"/>
  <c r="C299" i="22"/>
  <c r="D299" i="22"/>
  <c r="E299" i="22"/>
  <c r="F299" i="22"/>
  <c r="G299" i="22"/>
  <c r="H299" i="22"/>
  <c r="I299" i="22"/>
  <c r="J299" i="22"/>
  <c r="Q299" i="22"/>
  <c r="R299" i="22"/>
  <c r="S299" i="22"/>
  <c r="T299" i="22"/>
  <c r="U299" i="22"/>
  <c r="V299" i="22"/>
  <c r="W299" i="22"/>
  <c r="A300" i="22"/>
  <c r="B300" i="22"/>
  <c r="C300" i="22"/>
  <c r="D300" i="22"/>
  <c r="E300" i="22"/>
  <c r="F300" i="22"/>
  <c r="G300" i="22"/>
  <c r="H300" i="22"/>
  <c r="I300" i="22"/>
  <c r="J300" i="22"/>
  <c r="Q300" i="22"/>
  <c r="R300" i="22"/>
  <c r="S300" i="22"/>
  <c r="T300" i="22"/>
  <c r="U300" i="22"/>
  <c r="V300" i="22"/>
  <c r="W300" i="22"/>
  <c r="A301" i="22"/>
  <c r="B301" i="22"/>
  <c r="C301" i="22"/>
  <c r="D301" i="22"/>
  <c r="E301" i="22"/>
  <c r="F301" i="22"/>
  <c r="G301" i="22"/>
  <c r="H301" i="22"/>
  <c r="I301" i="22"/>
  <c r="J301" i="22"/>
  <c r="Q301" i="22"/>
  <c r="R301" i="22"/>
  <c r="S301" i="22"/>
  <c r="T301" i="22"/>
  <c r="U301" i="22"/>
  <c r="V301" i="22"/>
  <c r="W301" i="22"/>
  <c r="A302" i="22"/>
  <c r="B302" i="22"/>
  <c r="C302" i="22"/>
  <c r="D302" i="22"/>
  <c r="E302" i="22"/>
  <c r="F302" i="22"/>
  <c r="G302" i="22"/>
  <c r="H302" i="22"/>
  <c r="I302" i="22"/>
  <c r="J302" i="22"/>
  <c r="Q302" i="22"/>
  <c r="R302" i="22"/>
  <c r="S302" i="22"/>
  <c r="T302" i="22"/>
  <c r="U302" i="22"/>
  <c r="V302" i="22"/>
  <c r="W302" i="22"/>
  <c r="A303" i="22"/>
  <c r="B303" i="22"/>
  <c r="C303" i="22"/>
  <c r="D303" i="22"/>
  <c r="E303" i="22"/>
  <c r="F303" i="22"/>
  <c r="G303" i="22"/>
  <c r="H303" i="22"/>
  <c r="I303" i="22"/>
  <c r="J303" i="22"/>
  <c r="Q303" i="22"/>
  <c r="R303" i="22"/>
  <c r="S303" i="22"/>
  <c r="T303" i="22"/>
  <c r="U303" i="22"/>
  <c r="V303" i="22"/>
  <c r="W303" i="22"/>
  <c r="A304" i="22"/>
  <c r="B304" i="22"/>
  <c r="C304" i="22"/>
  <c r="D304" i="22"/>
  <c r="E304" i="22"/>
  <c r="F304" i="22"/>
  <c r="G304" i="22"/>
  <c r="H304" i="22"/>
  <c r="I304" i="22"/>
  <c r="J304" i="22"/>
  <c r="Q304" i="22"/>
  <c r="R304" i="22"/>
  <c r="S304" i="22"/>
  <c r="T304" i="22"/>
  <c r="U304" i="22"/>
  <c r="V304" i="22"/>
  <c r="W304" i="22"/>
  <c r="A305" i="22"/>
  <c r="B305" i="22"/>
  <c r="C305" i="22"/>
  <c r="D305" i="22"/>
  <c r="E305" i="22"/>
  <c r="F305" i="22"/>
  <c r="G305" i="22"/>
  <c r="H305" i="22"/>
  <c r="I305" i="22"/>
  <c r="J305" i="22"/>
  <c r="Q305" i="22"/>
  <c r="R305" i="22"/>
  <c r="S305" i="22"/>
  <c r="T305" i="22"/>
  <c r="U305" i="22"/>
  <c r="V305" i="22"/>
  <c r="W305" i="22"/>
  <c r="A306" i="22"/>
  <c r="B306" i="22"/>
  <c r="C306" i="22"/>
  <c r="D306" i="22"/>
  <c r="E306" i="22"/>
  <c r="F306" i="22"/>
  <c r="G306" i="22"/>
  <c r="H306" i="22"/>
  <c r="I306" i="22"/>
  <c r="J306" i="22"/>
  <c r="Q306" i="22"/>
  <c r="R306" i="22"/>
  <c r="S306" i="22"/>
  <c r="T306" i="22"/>
  <c r="U306" i="22"/>
  <c r="V306" i="22"/>
  <c r="W306" i="22"/>
  <c r="A307" i="22"/>
  <c r="B307" i="22"/>
  <c r="C307" i="22"/>
  <c r="D307" i="22"/>
  <c r="E307" i="22"/>
  <c r="F307" i="22"/>
  <c r="G307" i="22"/>
  <c r="H307" i="22"/>
  <c r="I307" i="22"/>
  <c r="J307" i="22"/>
  <c r="Q307" i="22"/>
  <c r="R307" i="22"/>
  <c r="S307" i="22"/>
  <c r="T307" i="22"/>
  <c r="U307" i="22"/>
  <c r="V307" i="22"/>
  <c r="W307" i="22"/>
  <c r="A308" i="22"/>
  <c r="B308" i="22"/>
  <c r="C308" i="22"/>
  <c r="D308" i="22"/>
  <c r="E308" i="22"/>
  <c r="F308" i="22"/>
  <c r="G308" i="22"/>
  <c r="H308" i="22"/>
  <c r="I308" i="22"/>
  <c r="J308" i="22"/>
  <c r="Q308" i="22"/>
  <c r="R308" i="22"/>
  <c r="S308" i="22"/>
  <c r="T308" i="22"/>
  <c r="U308" i="22"/>
  <c r="V308" i="22"/>
  <c r="W308" i="22"/>
  <c r="A309" i="22"/>
  <c r="B309" i="22"/>
  <c r="C309" i="22"/>
  <c r="D309" i="22"/>
  <c r="E309" i="22"/>
  <c r="F309" i="22"/>
  <c r="G309" i="22"/>
  <c r="H309" i="22"/>
  <c r="I309" i="22"/>
  <c r="J309" i="22"/>
  <c r="Q309" i="22"/>
  <c r="R309" i="22"/>
  <c r="S309" i="22"/>
  <c r="T309" i="22"/>
  <c r="U309" i="22"/>
  <c r="V309" i="22"/>
  <c r="W309" i="22"/>
  <c r="A310" i="22"/>
  <c r="B310" i="22"/>
  <c r="C310" i="22"/>
  <c r="D310" i="22"/>
  <c r="E310" i="22"/>
  <c r="F310" i="22"/>
  <c r="G310" i="22"/>
  <c r="H310" i="22"/>
  <c r="I310" i="22"/>
  <c r="J310" i="22"/>
  <c r="Q310" i="22"/>
  <c r="R310" i="22"/>
  <c r="S310" i="22"/>
  <c r="T310" i="22"/>
  <c r="U310" i="22"/>
  <c r="V310" i="22"/>
  <c r="W310" i="22"/>
  <c r="A311" i="22"/>
  <c r="B311" i="22"/>
  <c r="C311" i="22"/>
  <c r="D311" i="22"/>
  <c r="E311" i="22"/>
  <c r="F311" i="22"/>
  <c r="G311" i="22"/>
  <c r="H311" i="22"/>
  <c r="I311" i="22"/>
  <c r="J311" i="22"/>
  <c r="Q311" i="22"/>
  <c r="R311" i="22"/>
  <c r="S311" i="22"/>
  <c r="T311" i="22"/>
  <c r="U311" i="22"/>
  <c r="V311" i="22"/>
  <c r="W311" i="22"/>
  <c r="A312" i="22"/>
  <c r="B312" i="22"/>
  <c r="C312" i="22"/>
  <c r="D312" i="22"/>
  <c r="E312" i="22"/>
  <c r="F312" i="22"/>
  <c r="G312" i="22"/>
  <c r="H312" i="22"/>
  <c r="I312" i="22"/>
  <c r="J312" i="22"/>
  <c r="Q312" i="22"/>
  <c r="R312" i="22"/>
  <c r="S312" i="22"/>
  <c r="T312" i="22"/>
  <c r="U312" i="22"/>
  <c r="V312" i="22"/>
  <c r="W312" i="22"/>
  <c r="A313" i="22"/>
  <c r="B313" i="22"/>
  <c r="C313" i="22"/>
  <c r="D313" i="22"/>
  <c r="E313" i="22"/>
  <c r="F313" i="22"/>
  <c r="G313" i="22"/>
  <c r="H313" i="22"/>
  <c r="I313" i="22"/>
  <c r="J313" i="22"/>
  <c r="Q313" i="22"/>
  <c r="R313" i="22"/>
  <c r="S313" i="22"/>
  <c r="T313" i="22"/>
  <c r="U313" i="22"/>
  <c r="V313" i="22"/>
  <c r="W313" i="22"/>
  <c r="A314" i="22"/>
  <c r="B314" i="22"/>
  <c r="C314" i="22"/>
  <c r="D314" i="22"/>
  <c r="E314" i="22"/>
  <c r="F314" i="22"/>
  <c r="G314" i="22"/>
  <c r="H314" i="22"/>
  <c r="I314" i="22"/>
  <c r="J314" i="22"/>
  <c r="Q314" i="22"/>
  <c r="R314" i="22"/>
  <c r="S314" i="22"/>
  <c r="T314" i="22"/>
  <c r="U314" i="22"/>
  <c r="V314" i="22"/>
  <c r="W314" i="22"/>
  <c r="A315" i="22"/>
  <c r="B315" i="22"/>
  <c r="C315" i="22"/>
  <c r="D315" i="22"/>
  <c r="E315" i="22"/>
  <c r="F315" i="22"/>
  <c r="G315" i="22"/>
  <c r="H315" i="22"/>
  <c r="I315" i="22"/>
  <c r="J315" i="22"/>
  <c r="Q315" i="22"/>
  <c r="R315" i="22"/>
  <c r="S315" i="22"/>
  <c r="T315" i="22"/>
  <c r="U315" i="22"/>
  <c r="V315" i="22"/>
  <c r="W315" i="22"/>
  <c r="A316" i="22"/>
  <c r="B316" i="22"/>
  <c r="C316" i="22"/>
  <c r="D316" i="22"/>
  <c r="E316" i="22"/>
  <c r="F316" i="22"/>
  <c r="G316" i="22"/>
  <c r="H316" i="22"/>
  <c r="I316" i="22"/>
  <c r="J316" i="22"/>
  <c r="Q316" i="22"/>
  <c r="R316" i="22"/>
  <c r="S316" i="22"/>
  <c r="T316" i="22"/>
  <c r="U316" i="22"/>
  <c r="V316" i="22"/>
  <c r="W316" i="22"/>
  <c r="A317" i="22"/>
  <c r="B317" i="22"/>
  <c r="C317" i="22"/>
  <c r="D317" i="22"/>
  <c r="E317" i="22"/>
  <c r="F317" i="22"/>
  <c r="G317" i="22"/>
  <c r="H317" i="22"/>
  <c r="I317" i="22"/>
  <c r="J317" i="22"/>
  <c r="Q317" i="22"/>
  <c r="R317" i="22"/>
  <c r="S317" i="22"/>
  <c r="T317" i="22"/>
  <c r="U317" i="22"/>
  <c r="V317" i="22"/>
  <c r="W317" i="22"/>
  <c r="A318" i="22"/>
  <c r="B318" i="22"/>
  <c r="C318" i="22"/>
  <c r="D318" i="22"/>
  <c r="E318" i="22"/>
  <c r="F318" i="22"/>
  <c r="G318" i="22"/>
  <c r="H318" i="22"/>
  <c r="I318" i="22"/>
  <c r="J318" i="22"/>
  <c r="Q318" i="22"/>
  <c r="R318" i="22"/>
  <c r="S318" i="22"/>
  <c r="T318" i="22"/>
  <c r="U318" i="22"/>
  <c r="V318" i="22"/>
  <c r="W318" i="22"/>
  <c r="A319" i="22"/>
  <c r="B319" i="22"/>
  <c r="C319" i="22"/>
  <c r="D319" i="22"/>
  <c r="E319" i="22"/>
  <c r="F319" i="22"/>
  <c r="G319" i="22"/>
  <c r="H319" i="22"/>
  <c r="I319" i="22"/>
  <c r="J319" i="22"/>
  <c r="Q319" i="22"/>
  <c r="R319" i="22"/>
  <c r="S319" i="22"/>
  <c r="T319" i="22"/>
  <c r="U319" i="22"/>
  <c r="V319" i="22"/>
  <c r="W319" i="22"/>
  <c r="A320" i="22"/>
  <c r="B320" i="22"/>
  <c r="C320" i="22"/>
  <c r="D320" i="22"/>
  <c r="E320" i="22"/>
  <c r="F320" i="22"/>
  <c r="G320" i="22"/>
  <c r="H320" i="22"/>
  <c r="I320" i="22"/>
  <c r="J320" i="22"/>
  <c r="Q320" i="22"/>
  <c r="R320" i="22"/>
  <c r="S320" i="22"/>
  <c r="T320" i="22"/>
  <c r="U320" i="22"/>
  <c r="V320" i="22"/>
  <c r="W320" i="22"/>
  <c r="A321" i="22"/>
  <c r="B321" i="22"/>
  <c r="C321" i="22"/>
  <c r="D321" i="22"/>
  <c r="E321" i="22"/>
  <c r="F321" i="22"/>
  <c r="G321" i="22"/>
  <c r="H321" i="22"/>
  <c r="I321" i="22"/>
  <c r="J321" i="22"/>
  <c r="Q321" i="22"/>
  <c r="R321" i="22"/>
  <c r="S321" i="22"/>
  <c r="T321" i="22"/>
  <c r="U321" i="22"/>
  <c r="V321" i="22"/>
  <c r="W321" i="22"/>
  <c r="A322" i="22"/>
  <c r="B322" i="22"/>
  <c r="C322" i="22"/>
  <c r="D322" i="22"/>
  <c r="E322" i="22"/>
  <c r="F322" i="22"/>
  <c r="G322" i="22"/>
  <c r="H322" i="22"/>
  <c r="I322" i="22"/>
  <c r="J322" i="22"/>
  <c r="Q322" i="22"/>
  <c r="R322" i="22"/>
  <c r="S322" i="22"/>
  <c r="T322" i="22"/>
  <c r="U322" i="22"/>
  <c r="V322" i="22"/>
  <c r="W322" i="22"/>
  <c r="A323" i="22"/>
  <c r="B323" i="22"/>
  <c r="C323" i="22"/>
  <c r="D323" i="22"/>
  <c r="E323" i="22"/>
  <c r="F323" i="22"/>
  <c r="G323" i="22"/>
  <c r="H323" i="22"/>
  <c r="I323" i="22"/>
  <c r="J323" i="22"/>
  <c r="Q323" i="22"/>
  <c r="R323" i="22"/>
  <c r="S323" i="22"/>
  <c r="T323" i="22"/>
  <c r="U323" i="22"/>
  <c r="V323" i="22"/>
  <c r="W323" i="22"/>
  <c r="A324" i="22"/>
  <c r="B324" i="22"/>
  <c r="C324" i="22"/>
  <c r="D324" i="22"/>
  <c r="E324" i="22"/>
  <c r="F324" i="22"/>
  <c r="G324" i="22"/>
  <c r="H324" i="22"/>
  <c r="I324" i="22"/>
  <c r="J324" i="22"/>
  <c r="Q324" i="22"/>
  <c r="R324" i="22"/>
  <c r="S324" i="22"/>
  <c r="T324" i="22"/>
  <c r="U324" i="22"/>
  <c r="V324" i="22"/>
  <c r="W324" i="22"/>
  <c r="A325" i="22"/>
  <c r="B325" i="22"/>
  <c r="C325" i="22"/>
  <c r="D325" i="22"/>
  <c r="E325" i="22"/>
  <c r="F325" i="22"/>
  <c r="G325" i="22"/>
  <c r="H325" i="22"/>
  <c r="I325" i="22"/>
  <c r="J325" i="22"/>
  <c r="Q325" i="22"/>
  <c r="R325" i="22"/>
  <c r="S325" i="22"/>
  <c r="T325" i="22"/>
  <c r="U325" i="22"/>
  <c r="V325" i="22"/>
  <c r="W325" i="22"/>
  <c r="A326" i="22"/>
  <c r="B326" i="22"/>
  <c r="C326" i="22"/>
  <c r="D326" i="22"/>
  <c r="E326" i="22"/>
  <c r="F326" i="22"/>
  <c r="G326" i="22"/>
  <c r="H326" i="22"/>
  <c r="I326" i="22"/>
  <c r="J326" i="22"/>
  <c r="Q326" i="22"/>
  <c r="R326" i="22"/>
  <c r="S326" i="22"/>
  <c r="T326" i="22"/>
  <c r="U326" i="22"/>
  <c r="V326" i="22"/>
  <c r="W326" i="22"/>
  <c r="A327" i="22"/>
  <c r="B327" i="22"/>
  <c r="C327" i="22"/>
  <c r="D327" i="22"/>
  <c r="E327" i="22"/>
  <c r="F327" i="22"/>
  <c r="G327" i="22"/>
  <c r="H327" i="22"/>
  <c r="I327" i="22"/>
  <c r="J327" i="22"/>
  <c r="Q327" i="22"/>
  <c r="R327" i="22"/>
  <c r="S327" i="22"/>
  <c r="T327" i="22"/>
  <c r="U327" i="22"/>
  <c r="V327" i="22"/>
  <c r="W327" i="22"/>
  <c r="A328" i="22"/>
  <c r="B328" i="22"/>
  <c r="C328" i="22"/>
  <c r="D328" i="22"/>
  <c r="E328" i="22"/>
  <c r="F328" i="22"/>
  <c r="G328" i="22"/>
  <c r="H328" i="22"/>
  <c r="I328" i="22"/>
  <c r="J328" i="22"/>
  <c r="Q328" i="22"/>
  <c r="R328" i="22"/>
  <c r="S328" i="22"/>
  <c r="T328" i="22"/>
  <c r="U328" i="22"/>
  <c r="V328" i="22"/>
  <c r="W328" i="22"/>
  <c r="A329" i="22"/>
  <c r="B329" i="22"/>
  <c r="C329" i="22"/>
  <c r="D329" i="22"/>
  <c r="E329" i="22"/>
  <c r="F329" i="22"/>
  <c r="G329" i="22"/>
  <c r="H329" i="22"/>
  <c r="I329" i="22"/>
  <c r="J329" i="22"/>
  <c r="Q329" i="22"/>
  <c r="R329" i="22"/>
  <c r="S329" i="22"/>
  <c r="T329" i="22"/>
  <c r="U329" i="22"/>
  <c r="V329" i="22"/>
  <c r="W329" i="22"/>
  <c r="A330" i="22"/>
  <c r="B330" i="22"/>
  <c r="C330" i="22"/>
  <c r="D330" i="22"/>
  <c r="E330" i="22"/>
  <c r="F330" i="22"/>
  <c r="G330" i="22"/>
  <c r="H330" i="22"/>
  <c r="I330" i="22"/>
  <c r="J330" i="22"/>
  <c r="Q330" i="22"/>
  <c r="R330" i="22"/>
  <c r="S330" i="22"/>
  <c r="T330" i="22"/>
  <c r="U330" i="22"/>
  <c r="V330" i="22"/>
  <c r="W330" i="22"/>
  <c r="A331" i="22"/>
  <c r="B331" i="22"/>
  <c r="C331" i="22"/>
  <c r="D331" i="22"/>
  <c r="E331" i="22"/>
  <c r="F331" i="22"/>
  <c r="G331" i="22"/>
  <c r="H331" i="22"/>
  <c r="I331" i="22"/>
  <c r="J331" i="22"/>
  <c r="Q331" i="22"/>
  <c r="R331" i="22"/>
  <c r="S331" i="22"/>
  <c r="T331" i="22"/>
  <c r="U331" i="22"/>
  <c r="V331" i="22"/>
  <c r="W331" i="22"/>
  <c r="A332" i="22"/>
  <c r="B332" i="22"/>
  <c r="C332" i="22"/>
  <c r="D332" i="22"/>
  <c r="E332" i="22"/>
  <c r="F332" i="22"/>
  <c r="G332" i="22"/>
  <c r="H332" i="22"/>
  <c r="I332" i="22"/>
  <c r="J332" i="22"/>
  <c r="Q332" i="22"/>
  <c r="R332" i="22"/>
  <c r="S332" i="22"/>
  <c r="T332" i="22"/>
  <c r="U332" i="22"/>
  <c r="V332" i="22"/>
  <c r="W332" i="22"/>
  <c r="A333" i="22"/>
  <c r="B333" i="22"/>
  <c r="C333" i="22"/>
  <c r="D333" i="22"/>
  <c r="E333" i="22"/>
  <c r="F333" i="22"/>
  <c r="G333" i="22"/>
  <c r="H333" i="22"/>
  <c r="I333" i="22"/>
  <c r="J333" i="22"/>
  <c r="Q333" i="22"/>
  <c r="R333" i="22"/>
  <c r="S333" i="22"/>
  <c r="T333" i="22"/>
  <c r="U333" i="22"/>
  <c r="V333" i="22"/>
  <c r="W333" i="22"/>
  <c r="A334" i="22"/>
  <c r="B334" i="22"/>
  <c r="C334" i="22"/>
  <c r="D334" i="22"/>
  <c r="E334" i="22"/>
  <c r="F334" i="22"/>
  <c r="G334" i="22"/>
  <c r="H334" i="22"/>
  <c r="I334" i="22"/>
  <c r="J334" i="22"/>
  <c r="Q334" i="22"/>
  <c r="R334" i="22"/>
  <c r="S334" i="22"/>
  <c r="T334" i="22"/>
  <c r="U334" i="22"/>
  <c r="V334" i="22"/>
  <c r="W334" i="22"/>
  <c r="A335" i="22"/>
  <c r="B335" i="22"/>
  <c r="C335" i="22"/>
  <c r="D335" i="22"/>
  <c r="E335" i="22"/>
  <c r="F335" i="22"/>
  <c r="G335" i="22"/>
  <c r="H335" i="22"/>
  <c r="I335" i="22"/>
  <c r="J335" i="22"/>
  <c r="Q335" i="22"/>
  <c r="R335" i="22"/>
  <c r="S335" i="22"/>
  <c r="T335" i="22"/>
  <c r="U335" i="22"/>
  <c r="V335" i="22"/>
  <c r="W335" i="22"/>
  <c r="A336" i="22"/>
  <c r="B336" i="22"/>
  <c r="C336" i="22"/>
  <c r="D336" i="22"/>
  <c r="E336" i="22"/>
  <c r="F336" i="22"/>
  <c r="G336" i="22"/>
  <c r="H336" i="22"/>
  <c r="I336" i="22"/>
  <c r="J336" i="22"/>
  <c r="Q336" i="22"/>
  <c r="R336" i="22"/>
  <c r="S336" i="22"/>
  <c r="T336" i="22"/>
  <c r="U336" i="22"/>
  <c r="V336" i="22"/>
  <c r="W336" i="22"/>
  <c r="A337" i="22"/>
  <c r="B337" i="22"/>
  <c r="C337" i="22"/>
  <c r="D337" i="22"/>
  <c r="E337" i="22"/>
  <c r="F337" i="22"/>
  <c r="G337" i="22"/>
  <c r="H337" i="22"/>
  <c r="I337" i="22"/>
  <c r="J337" i="22"/>
  <c r="Q337" i="22"/>
  <c r="R337" i="22"/>
  <c r="S337" i="22"/>
  <c r="T337" i="22"/>
  <c r="U337" i="22"/>
  <c r="V337" i="22"/>
  <c r="W337" i="22"/>
  <c r="A338" i="22"/>
  <c r="B338" i="22"/>
  <c r="C338" i="22"/>
  <c r="D338" i="22"/>
  <c r="E338" i="22"/>
  <c r="F338" i="22"/>
  <c r="G338" i="22"/>
  <c r="H338" i="22"/>
  <c r="I338" i="22"/>
  <c r="J338" i="22"/>
  <c r="Q338" i="22"/>
  <c r="R338" i="22"/>
  <c r="S338" i="22"/>
  <c r="T338" i="22"/>
  <c r="U338" i="22"/>
  <c r="V338" i="22"/>
  <c r="W338" i="22"/>
  <c r="A339" i="22"/>
  <c r="B339" i="22"/>
  <c r="C339" i="22"/>
  <c r="D339" i="22"/>
  <c r="E339" i="22"/>
  <c r="F339" i="22"/>
  <c r="G339" i="22"/>
  <c r="H339" i="22"/>
  <c r="I339" i="22"/>
  <c r="J339" i="22"/>
  <c r="Q339" i="22"/>
  <c r="R339" i="22"/>
  <c r="S339" i="22"/>
  <c r="T339" i="22"/>
  <c r="U339" i="22"/>
  <c r="V339" i="22"/>
  <c r="W339" i="22"/>
  <c r="A340" i="22"/>
  <c r="B340" i="22"/>
  <c r="C340" i="22"/>
  <c r="D340" i="22"/>
  <c r="E340" i="22"/>
  <c r="F340" i="22"/>
  <c r="G340" i="22"/>
  <c r="H340" i="22"/>
  <c r="I340" i="22"/>
  <c r="J340" i="22"/>
  <c r="Q340" i="22"/>
  <c r="R340" i="22"/>
  <c r="S340" i="22"/>
  <c r="T340" i="22"/>
  <c r="U340" i="22"/>
  <c r="V340" i="22"/>
  <c r="W340" i="22"/>
  <c r="A341" i="22"/>
  <c r="B341" i="22"/>
  <c r="C341" i="22"/>
  <c r="D341" i="22"/>
  <c r="E341" i="22"/>
  <c r="F341" i="22"/>
  <c r="G341" i="22"/>
  <c r="H341" i="22"/>
  <c r="I341" i="22"/>
  <c r="J341" i="22"/>
  <c r="Q341" i="22"/>
  <c r="R341" i="22"/>
  <c r="S341" i="22"/>
  <c r="T341" i="22"/>
  <c r="U341" i="22"/>
  <c r="V341" i="22"/>
  <c r="W341" i="22"/>
  <c r="A342" i="22"/>
  <c r="B342" i="22"/>
  <c r="C342" i="22"/>
  <c r="D342" i="22"/>
  <c r="E342" i="22"/>
  <c r="F342" i="22"/>
  <c r="G342" i="22"/>
  <c r="H342" i="22"/>
  <c r="I342" i="22"/>
  <c r="J342" i="22"/>
  <c r="Q342" i="22"/>
  <c r="R342" i="22"/>
  <c r="S342" i="22"/>
  <c r="T342" i="22"/>
  <c r="U342" i="22"/>
  <c r="V342" i="22"/>
  <c r="W342" i="22"/>
  <c r="A343" i="22"/>
  <c r="B343" i="22"/>
  <c r="C343" i="22"/>
  <c r="D343" i="22"/>
  <c r="E343" i="22"/>
  <c r="F343" i="22"/>
  <c r="G343" i="22"/>
  <c r="H343" i="22"/>
  <c r="I343" i="22"/>
  <c r="J343" i="22"/>
  <c r="Q343" i="22"/>
  <c r="R343" i="22"/>
  <c r="S343" i="22"/>
  <c r="T343" i="22"/>
  <c r="U343" i="22"/>
  <c r="V343" i="22"/>
  <c r="W343" i="22"/>
  <c r="A344" i="22"/>
  <c r="B344" i="22"/>
  <c r="C344" i="22"/>
  <c r="D344" i="22"/>
  <c r="E344" i="22"/>
  <c r="F344" i="22"/>
  <c r="G344" i="22"/>
  <c r="H344" i="22"/>
  <c r="I344" i="22"/>
  <c r="J344" i="22"/>
  <c r="Q344" i="22"/>
  <c r="R344" i="22"/>
  <c r="S344" i="22"/>
  <c r="T344" i="22"/>
  <c r="U344" i="22"/>
  <c r="V344" i="22"/>
  <c r="W344" i="22"/>
  <c r="A345" i="22"/>
  <c r="B345" i="22"/>
  <c r="C345" i="22"/>
  <c r="D345" i="22"/>
  <c r="E345" i="22"/>
  <c r="F345" i="22"/>
  <c r="G345" i="22"/>
  <c r="H345" i="22"/>
  <c r="I345" i="22"/>
  <c r="J345" i="22"/>
  <c r="Q345" i="22"/>
  <c r="R345" i="22"/>
  <c r="S345" i="22"/>
  <c r="T345" i="22"/>
  <c r="U345" i="22"/>
  <c r="V345" i="22"/>
  <c r="W345" i="22"/>
  <c r="A346" i="22"/>
  <c r="B346" i="22"/>
  <c r="C346" i="22"/>
  <c r="D346" i="22"/>
  <c r="E346" i="22"/>
  <c r="F346" i="22"/>
  <c r="G346" i="22"/>
  <c r="H346" i="22"/>
  <c r="I346" i="22"/>
  <c r="J346" i="22"/>
  <c r="Q346" i="22"/>
  <c r="R346" i="22"/>
  <c r="S346" i="22"/>
  <c r="T346" i="22"/>
  <c r="U346" i="22"/>
  <c r="V346" i="22"/>
  <c r="W346" i="22"/>
  <c r="A347" i="22"/>
  <c r="B347" i="22"/>
  <c r="C347" i="22"/>
  <c r="D347" i="22"/>
  <c r="E347" i="22"/>
  <c r="F347" i="22"/>
  <c r="G347" i="22"/>
  <c r="H347" i="22"/>
  <c r="I347" i="22"/>
  <c r="J347" i="22"/>
  <c r="Q347" i="22"/>
  <c r="R347" i="22"/>
  <c r="S347" i="22"/>
  <c r="T347" i="22"/>
  <c r="U347" i="22"/>
  <c r="V347" i="22"/>
  <c r="W347" i="22"/>
  <c r="A348" i="22"/>
  <c r="B348" i="22"/>
  <c r="C348" i="22"/>
  <c r="D348" i="22"/>
  <c r="E348" i="22"/>
  <c r="F348" i="22"/>
  <c r="G348" i="22"/>
  <c r="H348" i="22"/>
  <c r="I348" i="22"/>
  <c r="J348" i="22"/>
  <c r="Q348" i="22"/>
  <c r="R348" i="22"/>
  <c r="S348" i="22"/>
  <c r="T348" i="22"/>
  <c r="U348" i="22"/>
  <c r="V348" i="22"/>
  <c r="W348" i="22"/>
  <c r="A349" i="22"/>
  <c r="B349" i="22"/>
  <c r="C349" i="22"/>
  <c r="D349" i="22"/>
  <c r="E349" i="22"/>
  <c r="F349" i="22"/>
  <c r="G349" i="22"/>
  <c r="H349" i="22"/>
  <c r="I349" i="22"/>
  <c r="J349" i="22"/>
  <c r="Q349" i="22"/>
  <c r="R349" i="22"/>
  <c r="S349" i="22"/>
  <c r="T349" i="22"/>
  <c r="U349" i="22"/>
  <c r="V349" i="22"/>
  <c r="W349" i="22"/>
  <c r="A350" i="22"/>
  <c r="B350" i="22"/>
  <c r="C350" i="22"/>
  <c r="D350" i="22"/>
  <c r="E350" i="22"/>
  <c r="F350" i="22"/>
  <c r="G350" i="22"/>
  <c r="H350" i="22"/>
  <c r="I350" i="22"/>
  <c r="J350" i="22"/>
  <c r="Q350" i="22"/>
  <c r="R350" i="22"/>
  <c r="S350" i="22"/>
  <c r="T350" i="22"/>
  <c r="U350" i="22"/>
  <c r="V350" i="22"/>
  <c r="W350" i="22"/>
  <c r="A351" i="22"/>
  <c r="B351" i="22"/>
  <c r="C351" i="22"/>
  <c r="D351" i="22"/>
  <c r="E351" i="22"/>
  <c r="F351" i="22"/>
  <c r="G351" i="22"/>
  <c r="H351" i="22"/>
  <c r="I351" i="22"/>
  <c r="J351" i="22"/>
  <c r="Q351" i="22"/>
  <c r="R351" i="22"/>
  <c r="S351" i="22"/>
  <c r="T351" i="22"/>
  <c r="U351" i="22"/>
  <c r="V351" i="22"/>
  <c r="W351" i="22"/>
  <c r="A352" i="22"/>
  <c r="B352" i="22"/>
  <c r="C352" i="22"/>
  <c r="D352" i="22"/>
  <c r="E352" i="22"/>
  <c r="F352" i="22"/>
  <c r="G352" i="22"/>
  <c r="H352" i="22"/>
  <c r="I352" i="22"/>
  <c r="J352" i="22"/>
  <c r="Q352" i="22"/>
  <c r="R352" i="22"/>
  <c r="S352" i="22"/>
  <c r="T352" i="22"/>
  <c r="U352" i="22"/>
  <c r="V352" i="22"/>
  <c r="W352" i="22"/>
  <c r="A353" i="22"/>
  <c r="B353" i="22"/>
  <c r="C353" i="22"/>
  <c r="D353" i="22"/>
  <c r="E353" i="22"/>
  <c r="F353" i="22"/>
  <c r="G353" i="22"/>
  <c r="H353" i="22"/>
  <c r="I353" i="22"/>
  <c r="J353" i="22"/>
  <c r="Q353" i="22"/>
  <c r="R353" i="22"/>
  <c r="S353" i="22"/>
  <c r="T353" i="22"/>
  <c r="U353" i="22"/>
  <c r="V353" i="22"/>
  <c r="W353" i="22"/>
  <c r="A354" i="22"/>
  <c r="B354" i="22"/>
  <c r="C354" i="22"/>
  <c r="D354" i="22"/>
  <c r="E354" i="22"/>
  <c r="F354" i="22"/>
  <c r="G354" i="22"/>
  <c r="H354" i="22"/>
  <c r="I354" i="22"/>
  <c r="J354" i="22"/>
  <c r="Q354" i="22"/>
  <c r="R354" i="22"/>
  <c r="S354" i="22"/>
  <c r="T354" i="22"/>
  <c r="U354" i="22"/>
  <c r="V354" i="22"/>
  <c r="W354" i="22"/>
  <c r="A355" i="22"/>
  <c r="B355" i="22"/>
  <c r="C355" i="22"/>
  <c r="D355" i="22"/>
  <c r="E355" i="22"/>
  <c r="F355" i="22"/>
  <c r="G355" i="22"/>
  <c r="H355" i="22"/>
  <c r="I355" i="22"/>
  <c r="J355" i="22"/>
  <c r="Q355" i="22"/>
  <c r="R355" i="22"/>
  <c r="S355" i="22"/>
  <c r="T355" i="22"/>
  <c r="U355" i="22"/>
  <c r="V355" i="22"/>
  <c r="W355" i="22"/>
  <c r="A356" i="22"/>
  <c r="B356" i="22"/>
  <c r="C356" i="22"/>
  <c r="D356" i="22"/>
  <c r="E356" i="22"/>
  <c r="F356" i="22"/>
  <c r="G356" i="22"/>
  <c r="H356" i="22"/>
  <c r="I356" i="22"/>
  <c r="J356" i="22"/>
  <c r="Q356" i="22"/>
  <c r="R356" i="22"/>
  <c r="S356" i="22"/>
  <c r="T356" i="22"/>
  <c r="U356" i="22"/>
  <c r="V356" i="22"/>
  <c r="W356" i="22"/>
  <c r="A357" i="22"/>
  <c r="B357" i="22"/>
  <c r="C357" i="22"/>
  <c r="D357" i="22"/>
  <c r="E357" i="22"/>
  <c r="F357" i="22"/>
  <c r="G357" i="22"/>
  <c r="H357" i="22"/>
  <c r="I357" i="22"/>
  <c r="J357" i="22"/>
  <c r="Q357" i="22"/>
  <c r="R357" i="22"/>
  <c r="S357" i="22"/>
  <c r="T357" i="22"/>
  <c r="U357" i="22"/>
  <c r="V357" i="22"/>
  <c r="W357" i="22"/>
  <c r="A358" i="22"/>
  <c r="B358" i="22"/>
  <c r="C358" i="22"/>
  <c r="D358" i="22"/>
  <c r="E358" i="22"/>
  <c r="F358" i="22"/>
  <c r="G358" i="22"/>
  <c r="H358" i="22"/>
  <c r="I358" i="22"/>
  <c r="J358" i="22"/>
  <c r="Q358" i="22"/>
  <c r="R358" i="22"/>
  <c r="S358" i="22"/>
  <c r="T358" i="22"/>
  <c r="U358" i="22"/>
  <c r="V358" i="22"/>
  <c r="W358" i="22"/>
  <c r="A359" i="22"/>
  <c r="B359" i="22"/>
  <c r="C359" i="22"/>
  <c r="D359" i="22"/>
  <c r="E359" i="22"/>
  <c r="F359" i="22"/>
  <c r="G359" i="22"/>
  <c r="H359" i="22"/>
  <c r="I359" i="22"/>
  <c r="J359" i="22"/>
  <c r="Q359" i="22"/>
  <c r="R359" i="22"/>
  <c r="S359" i="22"/>
  <c r="T359" i="22"/>
  <c r="U359" i="22"/>
  <c r="V359" i="22"/>
  <c r="W359" i="22"/>
  <c r="A360" i="22"/>
  <c r="B360" i="22"/>
  <c r="C360" i="22"/>
  <c r="D360" i="22"/>
  <c r="E360" i="22"/>
  <c r="F360" i="22"/>
  <c r="G360" i="22"/>
  <c r="H360" i="22"/>
  <c r="I360" i="22"/>
  <c r="J360" i="22"/>
  <c r="Q360" i="22"/>
  <c r="R360" i="22"/>
  <c r="S360" i="22"/>
  <c r="T360" i="22"/>
  <c r="U360" i="22"/>
  <c r="V360" i="22"/>
  <c r="W360" i="22"/>
  <c r="A361" i="22"/>
  <c r="B361" i="22"/>
  <c r="C361" i="22"/>
  <c r="D361" i="22"/>
  <c r="E361" i="22"/>
  <c r="F361" i="22"/>
  <c r="G361" i="22"/>
  <c r="H361" i="22"/>
  <c r="I361" i="22"/>
  <c r="J361" i="22"/>
  <c r="Q361" i="22"/>
  <c r="R361" i="22"/>
  <c r="S361" i="22"/>
  <c r="T361" i="22"/>
  <c r="U361" i="22"/>
  <c r="V361" i="22"/>
  <c r="W361" i="22"/>
  <c r="A362" i="22"/>
  <c r="B362" i="22"/>
  <c r="C362" i="22"/>
  <c r="D362" i="22"/>
  <c r="E362" i="22"/>
  <c r="F362" i="22"/>
  <c r="G362" i="22"/>
  <c r="H362" i="22"/>
  <c r="I362" i="22"/>
  <c r="J362" i="22"/>
  <c r="Q362" i="22"/>
  <c r="R362" i="22"/>
  <c r="S362" i="22"/>
  <c r="T362" i="22"/>
  <c r="U362" i="22"/>
  <c r="V362" i="22"/>
  <c r="W362" i="22"/>
  <c r="A363" i="22"/>
  <c r="B363" i="22"/>
  <c r="C363" i="22"/>
  <c r="D363" i="22"/>
  <c r="E363" i="22"/>
  <c r="F363" i="22"/>
  <c r="G363" i="22"/>
  <c r="H363" i="22"/>
  <c r="I363" i="22"/>
  <c r="J363" i="22"/>
  <c r="Q363" i="22"/>
  <c r="R363" i="22"/>
  <c r="S363" i="22"/>
  <c r="T363" i="22"/>
  <c r="U363" i="22"/>
  <c r="V363" i="22"/>
  <c r="W363" i="22"/>
  <c r="A364" i="22"/>
  <c r="B364" i="22"/>
  <c r="C364" i="22"/>
  <c r="D364" i="22"/>
  <c r="E364" i="22"/>
  <c r="F364" i="22"/>
  <c r="G364" i="22"/>
  <c r="H364" i="22"/>
  <c r="I364" i="22"/>
  <c r="J364" i="22"/>
  <c r="Q364" i="22"/>
  <c r="R364" i="22"/>
  <c r="S364" i="22"/>
  <c r="T364" i="22"/>
  <c r="U364" i="22"/>
  <c r="V364" i="22"/>
  <c r="W364" i="22"/>
  <c r="A365" i="22"/>
  <c r="B365" i="22"/>
  <c r="C365" i="22"/>
  <c r="D365" i="22"/>
  <c r="E365" i="22"/>
  <c r="F365" i="22"/>
  <c r="G365" i="22"/>
  <c r="H365" i="22"/>
  <c r="I365" i="22"/>
  <c r="J365" i="22"/>
  <c r="Q365" i="22"/>
  <c r="R365" i="22"/>
  <c r="S365" i="22"/>
  <c r="T365" i="22"/>
  <c r="U365" i="22"/>
  <c r="V365" i="22"/>
  <c r="W365" i="22"/>
  <c r="A366" i="22"/>
  <c r="B366" i="22"/>
  <c r="C366" i="22"/>
  <c r="D366" i="22"/>
  <c r="E366" i="22"/>
  <c r="F366" i="22"/>
  <c r="G366" i="22"/>
  <c r="H366" i="22"/>
  <c r="I366" i="22"/>
  <c r="J366" i="22"/>
  <c r="Q366" i="22"/>
  <c r="R366" i="22"/>
  <c r="S366" i="22"/>
  <c r="T366" i="22"/>
  <c r="U366" i="22"/>
  <c r="V366" i="22"/>
  <c r="W366" i="22"/>
  <c r="A367" i="22"/>
  <c r="B367" i="22"/>
  <c r="C367" i="22"/>
  <c r="D367" i="22"/>
  <c r="E367" i="22"/>
  <c r="F367" i="22"/>
  <c r="G367" i="22"/>
  <c r="H367" i="22"/>
  <c r="I367" i="22"/>
  <c r="J367" i="22"/>
  <c r="Q367" i="22"/>
  <c r="R367" i="22"/>
  <c r="S367" i="22"/>
  <c r="T367" i="22"/>
  <c r="U367" i="22"/>
  <c r="V367" i="22"/>
  <c r="W367" i="22"/>
  <c r="A368" i="22"/>
  <c r="B368" i="22"/>
  <c r="C368" i="22"/>
  <c r="D368" i="22"/>
  <c r="E368" i="22"/>
  <c r="F368" i="22"/>
  <c r="G368" i="22"/>
  <c r="H368" i="22"/>
  <c r="I368" i="22"/>
  <c r="J368" i="22"/>
  <c r="Q368" i="22"/>
  <c r="R368" i="22"/>
  <c r="S368" i="22"/>
  <c r="T368" i="22"/>
  <c r="U368" i="22"/>
  <c r="V368" i="22"/>
  <c r="W368" i="22"/>
  <c r="A369" i="22"/>
  <c r="B369" i="22"/>
  <c r="C369" i="22"/>
  <c r="D369" i="22"/>
  <c r="E369" i="22"/>
  <c r="F369" i="22"/>
  <c r="G369" i="22"/>
  <c r="H369" i="22"/>
  <c r="I369" i="22"/>
  <c r="J369" i="22"/>
  <c r="Q369" i="22"/>
  <c r="R369" i="22"/>
  <c r="S369" i="22"/>
  <c r="T369" i="22"/>
  <c r="U369" i="22"/>
  <c r="V369" i="22"/>
  <c r="W369" i="22"/>
  <c r="A370" i="22"/>
  <c r="B370" i="22"/>
  <c r="C370" i="22"/>
  <c r="D370" i="22"/>
  <c r="E370" i="22"/>
  <c r="F370" i="22"/>
  <c r="G370" i="22"/>
  <c r="H370" i="22"/>
  <c r="I370" i="22"/>
  <c r="J370" i="22"/>
  <c r="Q370" i="22"/>
  <c r="R370" i="22"/>
  <c r="S370" i="22"/>
  <c r="T370" i="22"/>
  <c r="U370" i="22"/>
  <c r="V370" i="22"/>
  <c r="W370" i="22"/>
  <c r="A371" i="22"/>
  <c r="B371" i="22"/>
  <c r="C371" i="22"/>
  <c r="D371" i="22"/>
  <c r="E371" i="22"/>
  <c r="F371" i="22"/>
  <c r="G371" i="22"/>
  <c r="H371" i="22"/>
  <c r="I371" i="22"/>
  <c r="J371" i="22"/>
  <c r="Q371" i="22"/>
  <c r="R371" i="22"/>
  <c r="S371" i="22"/>
  <c r="T371" i="22"/>
  <c r="U371" i="22"/>
  <c r="V371" i="22"/>
  <c r="W371" i="22"/>
  <c r="A372" i="22"/>
  <c r="B372" i="22"/>
  <c r="C372" i="22"/>
  <c r="D372" i="22"/>
  <c r="E372" i="22"/>
  <c r="F372" i="22"/>
  <c r="G372" i="22"/>
  <c r="H372" i="22"/>
  <c r="I372" i="22"/>
  <c r="J372" i="22"/>
  <c r="Q372" i="22"/>
  <c r="R372" i="22"/>
  <c r="S372" i="22"/>
  <c r="T372" i="22"/>
  <c r="U372" i="22"/>
  <c r="V372" i="22"/>
  <c r="W372" i="22"/>
  <c r="A373" i="22"/>
  <c r="B373" i="22"/>
  <c r="C373" i="22"/>
  <c r="D373" i="22"/>
  <c r="E373" i="22"/>
  <c r="F373" i="22"/>
  <c r="G373" i="22"/>
  <c r="H373" i="22"/>
  <c r="I373" i="22"/>
  <c r="J373" i="22"/>
  <c r="Q373" i="22"/>
  <c r="R373" i="22"/>
  <c r="S373" i="22"/>
  <c r="T373" i="22"/>
  <c r="U373" i="22"/>
  <c r="V373" i="22"/>
  <c r="W373" i="22"/>
  <c r="A374" i="22"/>
  <c r="B374" i="22"/>
  <c r="C374" i="22"/>
  <c r="D374" i="22"/>
  <c r="E374" i="22"/>
  <c r="F374" i="22"/>
  <c r="G374" i="22"/>
  <c r="H374" i="22"/>
  <c r="I374" i="22"/>
  <c r="J374" i="22"/>
  <c r="Q374" i="22"/>
  <c r="R374" i="22"/>
  <c r="S374" i="22"/>
  <c r="T374" i="22"/>
  <c r="U374" i="22"/>
  <c r="V374" i="22"/>
  <c r="W374" i="22"/>
  <c r="A375" i="22"/>
  <c r="B375" i="22"/>
  <c r="C375" i="22"/>
  <c r="D375" i="22"/>
  <c r="E375" i="22"/>
  <c r="F375" i="22"/>
  <c r="G375" i="22"/>
  <c r="H375" i="22"/>
  <c r="I375" i="22"/>
  <c r="J375" i="22"/>
  <c r="Q375" i="22"/>
  <c r="R375" i="22"/>
  <c r="S375" i="22"/>
  <c r="T375" i="22"/>
  <c r="U375" i="22"/>
  <c r="V375" i="22"/>
  <c r="W375" i="22"/>
  <c r="A376" i="22"/>
  <c r="B376" i="22"/>
  <c r="C376" i="22"/>
  <c r="D376" i="22"/>
  <c r="E376" i="22"/>
  <c r="F376" i="22"/>
  <c r="G376" i="22"/>
  <c r="H376" i="22"/>
  <c r="I376" i="22"/>
  <c r="J376" i="22"/>
  <c r="Q376" i="22"/>
  <c r="R376" i="22"/>
  <c r="S376" i="22"/>
  <c r="T376" i="22"/>
  <c r="U376" i="22"/>
  <c r="V376" i="22"/>
  <c r="W376" i="22"/>
  <c r="A377" i="22"/>
  <c r="B377" i="22"/>
  <c r="C377" i="22"/>
  <c r="D377" i="22"/>
  <c r="E377" i="22"/>
  <c r="F377" i="22"/>
  <c r="G377" i="22"/>
  <c r="H377" i="22"/>
  <c r="I377" i="22"/>
  <c r="J377" i="22"/>
  <c r="Q377" i="22"/>
  <c r="R377" i="22"/>
  <c r="S377" i="22"/>
  <c r="T377" i="22"/>
  <c r="U377" i="22"/>
  <c r="V377" i="22"/>
  <c r="W377" i="22"/>
  <c r="A378" i="22"/>
  <c r="B378" i="22"/>
  <c r="C378" i="22"/>
  <c r="D378" i="22"/>
  <c r="E378" i="22"/>
  <c r="F378" i="22"/>
  <c r="G378" i="22"/>
  <c r="H378" i="22"/>
  <c r="I378" i="22"/>
  <c r="J378" i="22"/>
  <c r="Q378" i="22"/>
  <c r="R378" i="22"/>
  <c r="S378" i="22"/>
  <c r="T378" i="22"/>
  <c r="U378" i="22"/>
  <c r="V378" i="22"/>
  <c r="W378" i="22"/>
  <c r="A379" i="22"/>
  <c r="B379" i="22"/>
  <c r="C379" i="22"/>
  <c r="D379" i="22"/>
  <c r="E379" i="22"/>
  <c r="F379" i="22"/>
  <c r="G379" i="22"/>
  <c r="H379" i="22"/>
  <c r="I379" i="22"/>
  <c r="J379" i="22"/>
  <c r="Q379" i="22"/>
  <c r="R379" i="22"/>
  <c r="S379" i="22"/>
  <c r="T379" i="22"/>
  <c r="U379" i="22"/>
  <c r="V379" i="22"/>
  <c r="W379" i="22"/>
  <c r="A380" i="22"/>
  <c r="B380" i="22"/>
  <c r="C380" i="22"/>
  <c r="D380" i="22"/>
  <c r="E380" i="22"/>
  <c r="F380" i="22"/>
  <c r="G380" i="22"/>
  <c r="H380" i="22"/>
  <c r="I380" i="22"/>
  <c r="J380" i="22"/>
  <c r="Q380" i="22"/>
  <c r="R380" i="22"/>
  <c r="S380" i="22"/>
  <c r="T380" i="22"/>
  <c r="U380" i="22"/>
  <c r="V380" i="22"/>
  <c r="W380" i="22"/>
  <c r="A381" i="22"/>
  <c r="B381" i="22"/>
  <c r="C381" i="22"/>
  <c r="D381" i="22"/>
  <c r="E381" i="22"/>
  <c r="F381" i="22"/>
  <c r="G381" i="22"/>
  <c r="H381" i="22"/>
  <c r="I381" i="22"/>
  <c r="J381" i="22"/>
  <c r="Q381" i="22"/>
  <c r="R381" i="22"/>
  <c r="S381" i="22"/>
  <c r="T381" i="22"/>
  <c r="U381" i="22"/>
  <c r="V381" i="22"/>
  <c r="W381" i="22"/>
  <c r="A382" i="22"/>
  <c r="B382" i="22"/>
  <c r="C382" i="22"/>
  <c r="D382" i="22"/>
  <c r="E382" i="22"/>
  <c r="F382" i="22"/>
  <c r="G382" i="22"/>
  <c r="H382" i="22"/>
  <c r="I382" i="22"/>
  <c r="J382" i="22"/>
  <c r="Q382" i="22"/>
  <c r="R382" i="22"/>
  <c r="S382" i="22"/>
  <c r="T382" i="22"/>
  <c r="U382" i="22"/>
  <c r="V382" i="22"/>
  <c r="W382" i="22"/>
  <c r="A383" i="22"/>
  <c r="B383" i="22"/>
  <c r="C383" i="22"/>
  <c r="D383" i="22"/>
  <c r="E383" i="22"/>
  <c r="F383" i="22"/>
  <c r="G383" i="22"/>
  <c r="H383" i="22"/>
  <c r="I383" i="22"/>
  <c r="J383" i="22"/>
  <c r="Q383" i="22"/>
  <c r="R383" i="22"/>
  <c r="S383" i="22"/>
  <c r="T383" i="22"/>
  <c r="U383" i="22"/>
  <c r="V383" i="22"/>
  <c r="W383" i="22"/>
  <c r="A384" i="22"/>
  <c r="B384" i="22"/>
  <c r="C384" i="22"/>
  <c r="D384" i="22"/>
  <c r="E384" i="22"/>
  <c r="F384" i="22"/>
  <c r="G384" i="22"/>
  <c r="H384" i="22"/>
  <c r="I384" i="22"/>
  <c r="J384" i="22"/>
  <c r="Q384" i="22"/>
  <c r="R384" i="22"/>
  <c r="S384" i="22"/>
  <c r="T384" i="22"/>
  <c r="U384" i="22"/>
  <c r="V384" i="22"/>
  <c r="W384" i="22"/>
  <c r="A385" i="22"/>
  <c r="B385" i="22"/>
  <c r="C385" i="22"/>
  <c r="D385" i="22"/>
  <c r="E385" i="22"/>
  <c r="F385" i="22"/>
  <c r="G385" i="22"/>
  <c r="H385" i="22"/>
  <c r="I385" i="22"/>
  <c r="J385" i="22"/>
  <c r="Q385" i="22"/>
  <c r="R385" i="22"/>
  <c r="S385" i="22"/>
  <c r="T385" i="22"/>
  <c r="U385" i="22"/>
  <c r="V385" i="22"/>
  <c r="W385" i="22"/>
  <c r="A386" i="22"/>
  <c r="B386" i="22"/>
  <c r="C386" i="22"/>
  <c r="D386" i="22"/>
  <c r="E386" i="22"/>
  <c r="F386" i="22"/>
  <c r="G386" i="22"/>
  <c r="H386" i="22"/>
  <c r="I386" i="22"/>
  <c r="J386" i="22"/>
  <c r="Q386" i="22"/>
  <c r="R386" i="22"/>
  <c r="S386" i="22"/>
  <c r="T386" i="22"/>
  <c r="U386" i="22"/>
  <c r="V386" i="22"/>
  <c r="W386" i="22"/>
  <c r="A387" i="22"/>
  <c r="B387" i="22"/>
  <c r="C387" i="22"/>
  <c r="D387" i="22"/>
  <c r="E387" i="22"/>
  <c r="F387" i="22"/>
  <c r="G387" i="22"/>
  <c r="H387" i="22"/>
  <c r="I387" i="22"/>
  <c r="J387" i="22"/>
  <c r="Q387" i="22"/>
  <c r="R387" i="22"/>
  <c r="S387" i="22"/>
  <c r="T387" i="22"/>
  <c r="U387" i="22"/>
  <c r="V387" i="22"/>
  <c r="W387" i="22"/>
  <c r="A388" i="22"/>
  <c r="B388" i="22"/>
  <c r="C388" i="22"/>
  <c r="D388" i="22"/>
  <c r="E388" i="22"/>
  <c r="F388" i="22"/>
  <c r="G388" i="22"/>
  <c r="H388" i="22"/>
  <c r="I388" i="22"/>
  <c r="J388" i="22"/>
  <c r="Q388" i="22"/>
  <c r="R388" i="22"/>
  <c r="S388" i="22"/>
  <c r="T388" i="22"/>
  <c r="U388" i="22"/>
  <c r="V388" i="22"/>
  <c r="W388" i="22"/>
  <c r="A389" i="22"/>
  <c r="B389" i="22"/>
  <c r="C389" i="22"/>
  <c r="D389" i="22"/>
  <c r="E389" i="22"/>
  <c r="F389" i="22"/>
  <c r="G389" i="22"/>
  <c r="H389" i="22"/>
  <c r="I389" i="22"/>
  <c r="J389" i="22"/>
  <c r="Q389" i="22"/>
  <c r="R389" i="22"/>
  <c r="S389" i="22"/>
  <c r="T389" i="22"/>
  <c r="U389" i="22"/>
  <c r="V389" i="22"/>
  <c r="W389" i="22"/>
  <c r="A390" i="22"/>
  <c r="B390" i="22"/>
  <c r="C390" i="22"/>
  <c r="D390" i="22"/>
  <c r="E390" i="22"/>
  <c r="F390" i="22"/>
  <c r="G390" i="22"/>
  <c r="H390" i="22"/>
  <c r="I390" i="22"/>
  <c r="J390" i="22"/>
  <c r="Q390" i="22"/>
  <c r="R390" i="22"/>
  <c r="S390" i="22"/>
  <c r="T390" i="22"/>
  <c r="U390" i="22"/>
  <c r="V390" i="22"/>
  <c r="W390" i="22"/>
  <c r="A391" i="22"/>
  <c r="B391" i="22"/>
  <c r="C391" i="22"/>
  <c r="D391" i="22"/>
  <c r="E391" i="22"/>
  <c r="F391" i="22"/>
  <c r="G391" i="22"/>
  <c r="H391" i="22"/>
  <c r="I391" i="22"/>
  <c r="J391" i="22"/>
  <c r="Q391" i="22"/>
  <c r="R391" i="22"/>
  <c r="S391" i="22"/>
  <c r="T391" i="22"/>
  <c r="U391" i="22"/>
  <c r="V391" i="22"/>
  <c r="W391" i="22"/>
  <c r="A392" i="22"/>
  <c r="B392" i="22"/>
  <c r="C392" i="22"/>
  <c r="D392" i="22"/>
  <c r="E392" i="22"/>
  <c r="F392" i="22"/>
  <c r="G392" i="22"/>
  <c r="H392" i="22"/>
  <c r="I392" i="22"/>
  <c r="J392" i="22"/>
  <c r="Q392" i="22"/>
  <c r="R392" i="22"/>
  <c r="S392" i="22"/>
  <c r="T392" i="22"/>
  <c r="U392" i="22"/>
  <c r="V392" i="22"/>
  <c r="W392" i="22"/>
  <c r="A393" i="22"/>
  <c r="B393" i="22"/>
  <c r="C393" i="22"/>
  <c r="D393" i="22"/>
  <c r="E393" i="22"/>
  <c r="F393" i="22"/>
  <c r="G393" i="22"/>
  <c r="H393" i="22"/>
  <c r="I393" i="22"/>
  <c r="J393" i="22"/>
  <c r="Q393" i="22"/>
  <c r="R393" i="22"/>
  <c r="S393" i="22"/>
  <c r="T393" i="22"/>
  <c r="U393" i="22"/>
  <c r="V393" i="22"/>
  <c r="W393" i="22"/>
  <c r="A394" i="22"/>
  <c r="B394" i="22"/>
  <c r="C394" i="22"/>
  <c r="D394" i="22"/>
  <c r="E394" i="22"/>
  <c r="F394" i="22"/>
  <c r="G394" i="22"/>
  <c r="H394" i="22"/>
  <c r="I394" i="22"/>
  <c r="J394" i="22"/>
  <c r="Q394" i="22"/>
  <c r="R394" i="22"/>
  <c r="S394" i="22"/>
  <c r="T394" i="22"/>
  <c r="U394" i="22"/>
  <c r="V394" i="22"/>
  <c r="W394" i="22"/>
  <c r="A395" i="22"/>
  <c r="B395" i="22"/>
  <c r="C395" i="22"/>
  <c r="D395" i="22"/>
  <c r="E395" i="22"/>
  <c r="F395" i="22"/>
  <c r="G395" i="22"/>
  <c r="H395" i="22"/>
  <c r="I395" i="22"/>
  <c r="J395" i="22"/>
  <c r="Q395" i="22"/>
  <c r="R395" i="22"/>
  <c r="S395" i="22"/>
  <c r="T395" i="22"/>
  <c r="U395" i="22"/>
  <c r="V395" i="22"/>
  <c r="W395" i="22"/>
  <c r="A396" i="22"/>
  <c r="B396" i="22"/>
  <c r="C396" i="22"/>
  <c r="D396" i="22"/>
  <c r="E396" i="22"/>
  <c r="F396" i="22"/>
  <c r="G396" i="22"/>
  <c r="H396" i="22"/>
  <c r="I396" i="22"/>
  <c r="J396" i="22"/>
  <c r="Q396" i="22"/>
  <c r="R396" i="22"/>
  <c r="S396" i="22"/>
  <c r="T396" i="22"/>
  <c r="U396" i="22"/>
  <c r="V396" i="22"/>
  <c r="W396" i="22"/>
  <c r="A397" i="22"/>
  <c r="B397" i="22"/>
  <c r="C397" i="22"/>
  <c r="D397" i="22"/>
  <c r="E397" i="22"/>
  <c r="F397" i="22"/>
  <c r="G397" i="22"/>
  <c r="H397" i="22"/>
  <c r="I397" i="22"/>
  <c r="J397" i="22"/>
  <c r="Q397" i="22"/>
  <c r="R397" i="22"/>
  <c r="S397" i="22"/>
  <c r="T397" i="22"/>
  <c r="U397" i="22"/>
  <c r="V397" i="22"/>
  <c r="W397" i="22"/>
  <c r="A398" i="22"/>
  <c r="B398" i="22"/>
  <c r="C398" i="22"/>
  <c r="D398" i="22"/>
  <c r="E398" i="22"/>
  <c r="F398" i="22"/>
  <c r="G398" i="22"/>
  <c r="H398" i="22"/>
  <c r="I398" i="22"/>
  <c r="J398" i="22"/>
  <c r="Q398" i="22"/>
  <c r="R398" i="22"/>
  <c r="S398" i="22"/>
  <c r="T398" i="22"/>
  <c r="U398" i="22"/>
  <c r="V398" i="22"/>
  <c r="W398" i="22"/>
  <c r="A399" i="22"/>
  <c r="B399" i="22"/>
  <c r="C399" i="22"/>
  <c r="D399" i="22"/>
  <c r="E399" i="22"/>
  <c r="F399" i="22"/>
  <c r="G399" i="22"/>
  <c r="H399" i="22"/>
  <c r="I399" i="22"/>
  <c r="J399" i="22"/>
  <c r="Q399" i="22"/>
  <c r="R399" i="22"/>
  <c r="S399" i="22"/>
  <c r="T399" i="22"/>
  <c r="U399" i="22"/>
  <c r="V399" i="22"/>
  <c r="W399" i="22"/>
  <c r="A400" i="22"/>
  <c r="B400" i="22"/>
  <c r="C400" i="22"/>
  <c r="D400" i="22"/>
  <c r="E400" i="22"/>
  <c r="F400" i="22"/>
  <c r="G400" i="22"/>
  <c r="H400" i="22"/>
  <c r="I400" i="22"/>
  <c r="J400" i="22"/>
  <c r="Q400" i="22"/>
  <c r="R400" i="22"/>
  <c r="S400" i="22"/>
  <c r="T400" i="22"/>
  <c r="U400" i="22"/>
  <c r="V400" i="22"/>
  <c r="W400" i="22"/>
  <c r="A401" i="22"/>
  <c r="B401" i="22"/>
  <c r="C401" i="22"/>
  <c r="D401" i="22"/>
  <c r="E401" i="22"/>
  <c r="F401" i="22"/>
  <c r="G401" i="22"/>
  <c r="H401" i="22"/>
  <c r="I401" i="22"/>
  <c r="J401" i="22"/>
  <c r="Q401" i="22"/>
  <c r="R401" i="22"/>
  <c r="S401" i="22"/>
  <c r="T401" i="22"/>
  <c r="U401" i="22"/>
  <c r="V401" i="22"/>
  <c r="W401" i="22"/>
  <c r="A402" i="22"/>
  <c r="B402" i="22"/>
  <c r="C402" i="22"/>
  <c r="D402" i="22"/>
  <c r="E402" i="22"/>
  <c r="F402" i="22"/>
  <c r="G402" i="22"/>
  <c r="H402" i="22"/>
  <c r="I402" i="22"/>
  <c r="J402" i="22"/>
  <c r="Q402" i="22"/>
  <c r="R402" i="22"/>
  <c r="S402" i="22"/>
  <c r="T402" i="22"/>
  <c r="U402" i="22"/>
  <c r="V402" i="22"/>
  <c r="W402" i="22"/>
  <c r="A403" i="22"/>
  <c r="B403" i="22"/>
  <c r="C403" i="22"/>
  <c r="D403" i="22"/>
  <c r="E403" i="22"/>
  <c r="F403" i="22"/>
  <c r="G403" i="22"/>
  <c r="H403" i="22"/>
  <c r="I403" i="22"/>
  <c r="J403" i="22"/>
  <c r="Q403" i="22"/>
  <c r="R403" i="22"/>
  <c r="S403" i="22"/>
  <c r="T403" i="22"/>
  <c r="U403" i="22"/>
  <c r="V403" i="22"/>
  <c r="W403" i="22"/>
  <c r="A404" i="22"/>
  <c r="B404" i="22"/>
  <c r="C404" i="22"/>
  <c r="D404" i="22"/>
  <c r="E404" i="22"/>
  <c r="F404" i="22"/>
  <c r="G404" i="22"/>
  <c r="H404" i="22"/>
  <c r="I404" i="22"/>
  <c r="J404" i="22"/>
  <c r="Q404" i="22"/>
  <c r="R404" i="22"/>
  <c r="S404" i="22"/>
  <c r="T404" i="22"/>
  <c r="U404" i="22"/>
  <c r="V404" i="22"/>
  <c r="W404" i="22"/>
  <c r="A405" i="22"/>
  <c r="B405" i="22"/>
  <c r="C405" i="22"/>
  <c r="D405" i="22"/>
  <c r="E405" i="22"/>
  <c r="F405" i="22"/>
  <c r="G405" i="22"/>
  <c r="H405" i="22"/>
  <c r="I405" i="22"/>
  <c r="J405" i="22"/>
  <c r="Q405" i="22"/>
  <c r="R405" i="22"/>
  <c r="S405" i="22"/>
  <c r="T405" i="22"/>
  <c r="U405" i="22"/>
  <c r="V405" i="22"/>
  <c r="W405" i="22"/>
  <c r="A406" i="22"/>
  <c r="B406" i="22"/>
  <c r="C406" i="22"/>
  <c r="D406" i="22"/>
  <c r="E406" i="22"/>
  <c r="F406" i="22"/>
  <c r="G406" i="22"/>
  <c r="H406" i="22"/>
  <c r="I406" i="22"/>
  <c r="J406" i="22"/>
  <c r="Q406" i="22"/>
  <c r="R406" i="22"/>
  <c r="S406" i="22"/>
  <c r="T406" i="22"/>
  <c r="U406" i="22"/>
  <c r="V406" i="22"/>
  <c r="W406" i="22"/>
  <c r="A407" i="22"/>
  <c r="B407" i="22"/>
  <c r="C407" i="22"/>
  <c r="D407" i="22"/>
  <c r="E407" i="22"/>
  <c r="F407" i="22"/>
  <c r="G407" i="22"/>
  <c r="H407" i="22"/>
  <c r="I407" i="22"/>
  <c r="J407" i="22"/>
  <c r="Q407" i="22"/>
  <c r="R407" i="22"/>
  <c r="S407" i="22"/>
  <c r="T407" i="22"/>
  <c r="U407" i="22"/>
  <c r="V407" i="22"/>
  <c r="W407" i="22"/>
  <c r="A408" i="22"/>
  <c r="B408" i="22"/>
  <c r="C408" i="22"/>
  <c r="D408" i="22"/>
  <c r="E408" i="22"/>
  <c r="F408" i="22"/>
  <c r="G408" i="22"/>
  <c r="H408" i="22"/>
  <c r="I408" i="22"/>
  <c r="J408" i="22"/>
  <c r="Q408" i="22"/>
  <c r="R408" i="22"/>
  <c r="S408" i="22"/>
  <c r="T408" i="22"/>
  <c r="U408" i="22"/>
  <c r="V408" i="22"/>
  <c r="W408" i="22"/>
  <c r="A409" i="22"/>
  <c r="B409" i="22"/>
  <c r="C409" i="22"/>
  <c r="D409" i="22"/>
  <c r="E409" i="22"/>
  <c r="F409" i="22"/>
  <c r="G409" i="22"/>
  <c r="H409" i="22"/>
  <c r="I409" i="22"/>
  <c r="J409" i="22"/>
  <c r="Q409" i="22"/>
  <c r="R409" i="22"/>
  <c r="S409" i="22"/>
  <c r="T409" i="22"/>
  <c r="U409" i="22"/>
  <c r="V409" i="22"/>
  <c r="W409" i="22"/>
  <c r="A410" i="22"/>
  <c r="B410" i="22"/>
  <c r="C410" i="22"/>
  <c r="D410" i="22"/>
  <c r="E410" i="22"/>
  <c r="F410" i="22"/>
  <c r="G410" i="22"/>
  <c r="H410" i="22"/>
  <c r="I410" i="22"/>
  <c r="J410" i="22"/>
  <c r="Q410" i="22"/>
  <c r="R410" i="22"/>
  <c r="S410" i="22"/>
  <c r="T410" i="22"/>
  <c r="U410" i="22"/>
  <c r="V410" i="22"/>
  <c r="W410" i="22"/>
  <c r="A411" i="22"/>
  <c r="B411" i="22"/>
  <c r="C411" i="22"/>
  <c r="D411" i="22"/>
  <c r="E411" i="22"/>
  <c r="F411" i="22"/>
  <c r="G411" i="22"/>
  <c r="H411" i="22"/>
  <c r="I411" i="22"/>
  <c r="J411" i="22"/>
  <c r="Q411" i="22"/>
  <c r="R411" i="22"/>
  <c r="S411" i="22"/>
  <c r="T411" i="22"/>
  <c r="U411" i="22"/>
  <c r="V411" i="22"/>
  <c r="W411" i="22"/>
  <c r="A412" i="22"/>
  <c r="B412" i="22"/>
  <c r="C412" i="22"/>
  <c r="D412" i="22"/>
  <c r="E412" i="22"/>
  <c r="F412" i="22"/>
  <c r="G412" i="22"/>
  <c r="H412" i="22"/>
  <c r="I412" i="22"/>
  <c r="J412" i="22"/>
  <c r="Q412" i="22"/>
  <c r="R412" i="22"/>
  <c r="S412" i="22"/>
  <c r="T412" i="22"/>
  <c r="U412" i="22"/>
  <c r="V412" i="22"/>
  <c r="W412" i="22"/>
  <c r="A413" i="22"/>
  <c r="B413" i="22"/>
  <c r="C413" i="22"/>
  <c r="D413" i="22"/>
  <c r="E413" i="22"/>
  <c r="F413" i="22"/>
  <c r="G413" i="22"/>
  <c r="H413" i="22"/>
  <c r="I413" i="22"/>
  <c r="J413" i="22"/>
  <c r="Q413" i="22"/>
  <c r="R413" i="22"/>
  <c r="S413" i="22"/>
  <c r="T413" i="22"/>
  <c r="U413" i="22"/>
  <c r="V413" i="22"/>
  <c r="W413" i="22"/>
  <c r="A414" i="22"/>
  <c r="B414" i="22"/>
  <c r="C414" i="22"/>
  <c r="D414" i="22"/>
  <c r="E414" i="22"/>
  <c r="F414" i="22"/>
  <c r="G414" i="22"/>
  <c r="H414" i="22"/>
  <c r="I414" i="22"/>
  <c r="J414" i="22"/>
  <c r="Q414" i="22"/>
  <c r="R414" i="22"/>
  <c r="S414" i="22"/>
  <c r="T414" i="22"/>
  <c r="U414" i="22"/>
  <c r="V414" i="22"/>
  <c r="W414" i="22"/>
  <c r="A415" i="22"/>
  <c r="B415" i="22"/>
  <c r="C415" i="22"/>
  <c r="D415" i="22"/>
  <c r="E415" i="22"/>
  <c r="F415" i="22"/>
  <c r="G415" i="22"/>
  <c r="H415" i="22"/>
  <c r="I415" i="22"/>
  <c r="J415" i="22"/>
  <c r="Q415" i="22"/>
  <c r="R415" i="22"/>
  <c r="S415" i="22"/>
  <c r="T415" i="22"/>
  <c r="U415" i="22"/>
  <c r="V415" i="22"/>
  <c r="W415" i="22"/>
  <c r="A416" i="22"/>
  <c r="B416" i="22"/>
  <c r="C416" i="22"/>
  <c r="D416" i="22"/>
  <c r="E416" i="22"/>
  <c r="F416" i="22"/>
  <c r="G416" i="22"/>
  <c r="H416" i="22"/>
  <c r="I416" i="22"/>
  <c r="J416" i="22"/>
  <c r="Q416" i="22"/>
  <c r="R416" i="22"/>
  <c r="S416" i="22"/>
  <c r="T416" i="22"/>
  <c r="U416" i="22"/>
  <c r="V416" i="22"/>
  <c r="W416" i="22"/>
  <c r="A417" i="22"/>
  <c r="B417" i="22"/>
  <c r="C417" i="22"/>
  <c r="D417" i="22"/>
  <c r="E417" i="22"/>
  <c r="F417" i="22"/>
  <c r="G417" i="22"/>
  <c r="H417" i="22"/>
  <c r="I417" i="22"/>
  <c r="J417" i="22"/>
  <c r="Q417" i="22"/>
  <c r="R417" i="22"/>
  <c r="S417" i="22"/>
  <c r="T417" i="22"/>
  <c r="U417" i="22"/>
  <c r="V417" i="22"/>
  <c r="W417" i="22"/>
  <c r="A418" i="22"/>
  <c r="B418" i="22"/>
  <c r="C418" i="22"/>
  <c r="D418" i="22"/>
  <c r="E418" i="22"/>
  <c r="F418" i="22"/>
  <c r="G418" i="22"/>
  <c r="H418" i="22"/>
  <c r="I418" i="22"/>
  <c r="J418" i="22"/>
  <c r="Q418" i="22"/>
  <c r="R418" i="22"/>
  <c r="S418" i="22"/>
  <c r="T418" i="22"/>
  <c r="U418" i="22"/>
  <c r="V418" i="22"/>
  <c r="W418" i="22"/>
  <c r="A419" i="22"/>
  <c r="B419" i="22"/>
  <c r="C419" i="22"/>
  <c r="D419" i="22"/>
  <c r="E419" i="22"/>
  <c r="F419" i="22"/>
  <c r="G419" i="22"/>
  <c r="H419" i="22"/>
  <c r="I419" i="22"/>
  <c r="J419" i="22"/>
  <c r="Q419" i="22"/>
  <c r="R419" i="22"/>
  <c r="S419" i="22"/>
  <c r="T419" i="22"/>
  <c r="U419" i="22"/>
  <c r="V419" i="22"/>
  <c r="W419" i="22"/>
  <c r="A420" i="22"/>
  <c r="B420" i="22"/>
  <c r="C420" i="22"/>
  <c r="D420" i="22"/>
  <c r="E420" i="22"/>
  <c r="F420" i="22"/>
  <c r="G420" i="22"/>
  <c r="H420" i="22"/>
  <c r="I420" i="22"/>
  <c r="J420" i="22"/>
  <c r="Q420" i="22"/>
  <c r="R420" i="22"/>
  <c r="S420" i="22"/>
  <c r="T420" i="22"/>
  <c r="U420" i="22"/>
  <c r="V420" i="22"/>
  <c r="W420" i="22"/>
  <c r="A421" i="22"/>
  <c r="B421" i="22"/>
  <c r="C421" i="22"/>
  <c r="D421" i="22"/>
  <c r="E421" i="22"/>
  <c r="F421" i="22"/>
  <c r="G421" i="22"/>
  <c r="H421" i="22"/>
  <c r="I421" i="22"/>
  <c r="J421" i="22"/>
  <c r="Q421" i="22"/>
  <c r="R421" i="22"/>
  <c r="S421" i="22"/>
  <c r="T421" i="22"/>
  <c r="U421" i="22"/>
  <c r="V421" i="22"/>
  <c r="W421" i="22"/>
  <c r="A422" i="22"/>
  <c r="B422" i="22"/>
  <c r="C422" i="22"/>
  <c r="D422" i="22"/>
  <c r="E422" i="22"/>
  <c r="F422" i="22"/>
  <c r="G422" i="22"/>
  <c r="H422" i="22"/>
  <c r="I422" i="22"/>
  <c r="J422" i="22"/>
  <c r="Q422" i="22"/>
  <c r="R422" i="22"/>
  <c r="S422" i="22"/>
  <c r="T422" i="22"/>
  <c r="U422" i="22"/>
  <c r="V422" i="22"/>
  <c r="W422" i="22"/>
  <c r="A423" i="22"/>
  <c r="B423" i="22"/>
  <c r="C423" i="22"/>
  <c r="D423" i="22"/>
  <c r="E423" i="22"/>
  <c r="F423" i="22"/>
  <c r="G423" i="22"/>
  <c r="H423" i="22"/>
  <c r="I423" i="22"/>
  <c r="J423" i="22"/>
  <c r="Q423" i="22"/>
  <c r="R423" i="22"/>
  <c r="S423" i="22"/>
  <c r="T423" i="22"/>
  <c r="U423" i="22"/>
  <c r="V423" i="22"/>
  <c r="W423" i="22"/>
  <c r="A424" i="22"/>
  <c r="B424" i="22"/>
  <c r="C424" i="22"/>
  <c r="D424" i="22"/>
  <c r="E424" i="22"/>
  <c r="F424" i="22"/>
  <c r="G424" i="22"/>
  <c r="H424" i="22"/>
  <c r="I424" i="22"/>
  <c r="J424" i="22"/>
  <c r="Q424" i="22"/>
  <c r="R424" i="22"/>
  <c r="S424" i="22"/>
  <c r="T424" i="22"/>
  <c r="U424" i="22"/>
  <c r="V424" i="22"/>
  <c r="W424" i="22"/>
  <c r="A425" i="22"/>
  <c r="B425" i="22"/>
  <c r="C425" i="22"/>
  <c r="D425" i="22"/>
  <c r="E425" i="22"/>
  <c r="F425" i="22"/>
  <c r="G425" i="22"/>
  <c r="H425" i="22"/>
  <c r="I425" i="22"/>
  <c r="J425" i="22"/>
  <c r="Q425" i="22"/>
  <c r="R425" i="22"/>
  <c r="S425" i="22"/>
  <c r="T425" i="22"/>
  <c r="U425" i="22"/>
  <c r="V425" i="22"/>
  <c r="W425" i="22"/>
  <c r="A426" i="22"/>
  <c r="B426" i="22"/>
  <c r="C426" i="22"/>
  <c r="D426" i="22"/>
  <c r="E426" i="22"/>
  <c r="F426" i="22"/>
  <c r="G426" i="22"/>
  <c r="H426" i="22"/>
  <c r="I426" i="22"/>
  <c r="J426" i="22"/>
  <c r="Q426" i="22"/>
  <c r="R426" i="22"/>
  <c r="S426" i="22"/>
  <c r="T426" i="22"/>
  <c r="U426" i="22"/>
  <c r="V426" i="22"/>
  <c r="W426" i="22"/>
  <c r="A427" i="22"/>
  <c r="B427" i="22"/>
  <c r="C427" i="22"/>
  <c r="D427" i="22"/>
  <c r="E427" i="22"/>
  <c r="F427" i="22"/>
  <c r="G427" i="22"/>
  <c r="H427" i="22"/>
  <c r="I427" i="22"/>
  <c r="J427" i="22"/>
  <c r="Q427" i="22"/>
  <c r="R427" i="22"/>
  <c r="S427" i="22"/>
  <c r="T427" i="22"/>
  <c r="U427" i="22"/>
  <c r="V427" i="22"/>
  <c r="W427" i="22"/>
  <c r="A428" i="22"/>
  <c r="B428" i="22"/>
  <c r="C428" i="22"/>
  <c r="D428" i="22"/>
  <c r="E428" i="22"/>
  <c r="F428" i="22"/>
  <c r="G428" i="22"/>
  <c r="H428" i="22"/>
  <c r="I428" i="22"/>
  <c r="J428" i="22"/>
  <c r="Q428" i="22"/>
  <c r="R428" i="22"/>
  <c r="S428" i="22"/>
  <c r="T428" i="22"/>
  <c r="U428" i="22"/>
  <c r="V428" i="22"/>
  <c r="W428" i="22"/>
  <c r="A429" i="22"/>
  <c r="B429" i="22"/>
  <c r="C429" i="22"/>
  <c r="D429" i="22"/>
  <c r="E429" i="22"/>
  <c r="F429" i="22"/>
  <c r="G429" i="22"/>
  <c r="H429" i="22"/>
  <c r="I429" i="22"/>
  <c r="J429" i="22"/>
  <c r="Q429" i="22"/>
  <c r="R429" i="22"/>
  <c r="S429" i="22"/>
  <c r="T429" i="22"/>
  <c r="U429" i="22"/>
  <c r="V429" i="22"/>
  <c r="W429" i="22"/>
  <c r="A430" i="22"/>
  <c r="B430" i="22"/>
  <c r="C430" i="22"/>
  <c r="D430" i="22"/>
  <c r="E430" i="22"/>
  <c r="F430" i="22"/>
  <c r="G430" i="22"/>
  <c r="H430" i="22"/>
  <c r="I430" i="22"/>
  <c r="J430" i="22"/>
  <c r="Q430" i="22"/>
  <c r="R430" i="22"/>
  <c r="S430" i="22"/>
  <c r="T430" i="22"/>
  <c r="U430" i="22"/>
  <c r="V430" i="22"/>
  <c r="W430" i="22"/>
  <c r="A431" i="22"/>
  <c r="B431" i="22"/>
  <c r="C431" i="22"/>
  <c r="D431" i="22"/>
  <c r="E431" i="22"/>
  <c r="F431" i="22"/>
  <c r="G431" i="22"/>
  <c r="H431" i="22"/>
  <c r="I431" i="22"/>
  <c r="J431" i="22"/>
  <c r="Q431" i="22"/>
  <c r="R431" i="22"/>
  <c r="S431" i="22"/>
  <c r="T431" i="22"/>
  <c r="U431" i="22"/>
  <c r="V431" i="22"/>
  <c r="W431" i="22"/>
  <c r="A432" i="22"/>
  <c r="B432" i="22"/>
  <c r="C432" i="22"/>
  <c r="D432" i="22"/>
  <c r="E432" i="22"/>
  <c r="F432" i="22"/>
  <c r="G432" i="22"/>
  <c r="H432" i="22"/>
  <c r="I432" i="22"/>
  <c r="J432" i="22"/>
  <c r="Q432" i="22"/>
  <c r="R432" i="22"/>
  <c r="S432" i="22"/>
  <c r="T432" i="22"/>
  <c r="U432" i="22"/>
  <c r="V432" i="22"/>
  <c r="W432" i="22"/>
  <c r="A433" i="22"/>
  <c r="B433" i="22"/>
  <c r="C433" i="22"/>
  <c r="D433" i="22"/>
  <c r="E433" i="22"/>
  <c r="F433" i="22"/>
  <c r="G433" i="22"/>
  <c r="H433" i="22"/>
  <c r="I433" i="22"/>
  <c r="J433" i="22"/>
  <c r="Q433" i="22"/>
  <c r="R433" i="22"/>
  <c r="S433" i="22"/>
  <c r="T433" i="22"/>
  <c r="U433" i="22"/>
  <c r="V433" i="22"/>
  <c r="W433" i="22"/>
  <c r="A434" i="22"/>
  <c r="B434" i="22"/>
  <c r="C434" i="22"/>
  <c r="D434" i="22"/>
  <c r="E434" i="22"/>
  <c r="F434" i="22"/>
  <c r="G434" i="22"/>
  <c r="H434" i="22"/>
  <c r="I434" i="22"/>
  <c r="J434" i="22"/>
  <c r="Q434" i="22"/>
  <c r="R434" i="22"/>
  <c r="S434" i="22"/>
  <c r="T434" i="22"/>
  <c r="U434" i="22"/>
  <c r="V434" i="22"/>
  <c r="W434" i="22"/>
  <c r="A435" i="22"/>
  <c r="B435" i="22"/>
  <c r="C435" i="22"/>
  <c r="D435" i="22"/>
  <c r="E435" i="22"/>
  <c r="F435" i="22"/>
  <c r="G435" i="22"/>
  <c r="H435" i="22"/>
  <c r="I435" i="22"/>
  <c r="J435" i="22"/>
  <c r="Q435" i="22"/>
  <c r="R435" i="22"/>
  <c r="S435" i="22"/>
  <c r="T435" i="22"/>
  <c r="U435" i="22"/>
  <c r="V435" i="22"/>
  <c r="W435" i="22"/>
  <c r="A436" i="22"/>
  <c r="B436" i="22"/>
  <c r="C436" i="22"/>
  <c r="D436" i="22"/>
  <c r="E436" i="22"/>
  <c r="F436" i="22"/>
  <c r="G436" i="22"/>
  <c r="H436" i="22"/>
  <c r="I436" i="22"/>
  <c r="J436" i="22"/>
  <c r="Q436" i="22"/>
  <c r="R436" i="22"/>
  <c r="S436" i="22"/>
  <c r="T436" i="22"/>
  <c r="U436" i="22"/>
  <c r="V436" i="22"/>
  <c r="W436" i="22"/>
  <c r="A437" i="22"/>
  <c r="B437" i="22"/>
  <c r="C437" i="22"/>
  <c r="D437" i="22"/>
  <c r="E437" i="22"/>
  <c r="F437" i="22"/>
  <c r="G437" i="22"/>
  <c r="H437" i="22"/>
  <c r="I437" i="22"/>
  <c r="J437" i="22"/>
  <c r="Q437" i="22"/>
  <c r="R437" i="22"/>
  <c r="S437" i="22"/>
  <c r="T437" i="22"/>
  <c r="U437" i="22"/>
  <c r="V437" i="22"/>
  <c r="W437" i="22"/>
  <c r="A438" i="22"/>
  <c r="B438" i="22"/>
  <c r="C438" i="22"/>
  <c r="D438" i="22"/>
  <c r="E438" i="22"/>
  <c r="F438" i="22"/>
  <c r="G438" i="22"/>
  <c r="H438" i="22"/>
  <c r="I438" i="22"/>
  <c r="J438" i="22"/>
  <c r="Q438" i="22"/>
  <c r="R438" i="22"/>
  <c r="S438" i="22"/>
  <c r="T438" i="22"/>
  <c r="U438" i="22"/>
  <c r="V438" i="22"/>
  <c r="W438" i="22"/>
  <c r="A439" i="22"/>
  <c r="B439" i="22"/>
  <c r="C439" i="22"/>
  <c r="D439" i="22"/>
  <c r="E439" i="22"/>
  <c r="F439" i="22"/>
  <c r="G439" i="22"/>
  <c r="H439" i="22"/>
  <c r="I439" i="22"/>
  <c r="J439" i="22"/>
  <c r="Q439" i="22"/>
  <c r="R439" i="22"/>
  <c r="S439" i="22"/>
  <c r="T439" i="22"/>
  <c r="U439" i="22"/>
  <c r="V439" i="22"/>
  <c r="W439" i="22"/>
  <c r="A440" i="22"/>
  <c r="B440" i="22"/>
  <c r="C440" i="22"/>
  <c r="D440" i="22"/>
  <c r="E440" i="22"/>
  <c r="F440" i="22"/>
  <c r="G440" i="22"/>
  <c r="H440" i="22"/>
  <c r="I440" i="22"/>
  <c r="J440" i="22"/>
  <c r="Q440" i="22"/>
  <c r="R440" i="22"/>
  <c r="S440" i="22"/>
  <c r="T440" i="22"/>
  <c r="U440" i="22"/>
  <c r="V440" i="22"/>
  <c r="W440" i="22"/>
  <c r="A441" i="22"/>
  <c r="B441" i="22"/>
  <c r="C441" i="22"/>
  <c r="D441" i="22"/>
  <c r="E441" i="22"/>
  <c r="F441" i="22"/>
  <c r="G441" i="22"/>
  <c r="H441" i="22"/>
  <c r="I441" i="22"/>
  <c r="J441" i="22"/>
  <c r="Q441" i="22"/>
  <c r="R441" i="22"/>
  <c r="S441" i="22"/>
  <c r="T441" i="22"/>
  <c r="U441" i="22"/>
  <c r="V441" i="22"/>
  <c r="W441" i="22"/>
  <c r="A442" i="22"/>
  <c r="B442" i="22"/>
  <c r="C442" i="22"/>
  <c r="D442" i="22"/>
  <c r="E442" i="22"/>
  <c r="F442" i="22"/>
  <c r="G442" i="22"/>
  <c r="H442" i="22"/>
  <c r="I442" i="22"/>
  <c r="J442" i="22"/>
  <c r="Q442" i="22"/>
  <c r="R442" i="22"/>
  <c r="S442" i="22"/>
  <c r="T442" i="22"/>
  <c r="U442" i="22"/>
  <c r="V442" i="22"/>
  <c r="W442" i="22"/>
  <c r="A443" i="22"/>
  <c r="B443" i="22"/>
  <c r="C443" i="22"/>
  <c r="D443" i="22"/>
  <c r="E443" i="22"/>
  <c r="F443" i="22"/>
  <c r="G443" i="22"/>
  <c r="H443" i="22"/>
  <c r="I443" i="22"/>
  <c r="J443" i="22"/>
  <c r="Q443" i="22"/>
  <c r="R443" i="22"/>
  <c r="S443" i="22"/>
  <c r="T443" i="22"/>
  <c r="U443" i="22"/>
  <c r="V443" i="22"/>
  <c r="W443" i="22"/>
  <c r="A444" i="22"/>
  <c r="B444" i="22"/>
  <c r="C444" i="22"/>
  <c r="D444" i="22"/>
  <c r="E444" i="22"/>
  <c r="F444" i="22"/>
  <c r="G444" i="22"/>
  <c r="H444" i="22"/>
  <c r="I444" i="22"/>
  <c r="J444" i="22"/>
  <c r="Q444" i="22"/>
  <c r="R444" i="22"/>
  <c r="S444" i="22"/>
  <c r="T444" i="22"/>
  <c r="U444" i="22"/>
  <c r="V444" i="22"/>
  <c r="W444" i="22"/>
  <c r="A445" i="22"/>
  <c r="B445" i="22"/>
  <c r="C445" i="22"/>
  <c r="D445" i="22"/>
  <c r="E445" i="22"/>
  <c r="F445" i="22"/>
  <c r="G445" i="22"/>
  <c r="H445" i="22"/>
  <c r="I445" i="22"/>
  <c r="J445" i="22"/>
  <c r="Q445" i="22"/>
  <c r="R445" i="22"/>
  <c r="S445" i="22"/>
  <c r="T445" i="22"/>
  <c r="U445" i="22"/>
  <c r="V445" i="22"/>
  <c r="W445" i="22"/>
  <c r="A446" i="22"/>
  <c r="B446" i="22"/>
  <c r="C446" i="22"/>
  <c r="D446" i="22"/>
  <c r="E446" i="22"/>
  <c r="F446" i="22"/>
  <c r="G446" i="22"/>
  <c r="H446" i="22"/>
  <c r="I446" i="22"/>
  <c r="J446" i="22"/>
  <c r="Q446" i="22"/>
  <c r="R446" i="22"/>
  <c r="S446" i="22"/>
  <c r="T446" i="22"/>
  <c r="U446" i="22"/>
  <c r="V446" i="22"/>
  <c r="W446" i="22"/>
  <c r="A447" i="22"/>
  <c r="B447" i="22"/>
  <c r="C447" i="22"/>
  <c r="D447" i="22"/>
  <c r="E447" i="22"/>
  <c r="F447" i="22"/>
  <c r="G447" i="22"/>
  <c r="H447" i="22"/>
  <c r="I447" i="22"/>
  <c r="J447" i="22"/>
  <c r="Q447" i="22"/>
  <c r="R447" i="22"/>
  <c r="S447" i="22"/>
  <c r="T447" i="22"/>
  <c r="U447" i="22"/>
  <c r="V447" i="22"/>
  <c r="W447" i="22"/>
  <c r="A448" i="22"/>
  <c r="B448" i="22"/>
  <c r="C448" i="22"/>
  <c r="D448" i="22"/>
  <c r="E448" i="22"/>
  <c r="F448" i="22"/>
  <c r="G448" i="22"/>
  <c r="H448" i="22"/>
  <c r="I448" i="22"/>
  <c r="J448" i="22"/>
  <c r="Q448" i="22"/>
  <c r="R448" i="22"/>
  <c r="S448" i="22"/>
  <c r="T448" i="22"/>
  <c r="U448" i="22"/>
  <c r="V448" i="22"/>
  <c r="W448" i="22"/>
  <c r="A449" i="22"/>
  <c r="B449" i="22"/>
  <c r="C449" i="22"/>
  <c r="D449" i="22"/>
  <c r="E449" i="22"/>
  <c r="F449" i="22"/>
  <c r="G449" i="22"/>
  <c r="H449" i="22"/>
  <c r="I449" i="22"/>
  <c r="J449" i="22"/>
  <c r="Q449" i="22"/>
  <c r="R449" i="22"/>
  <c r="S449" i="22"/>
  <c r="T449" i="22"/>
  <c r="U449" i="22"/>
  <c r="V449" i="22"/>
  <c r="W449" i="22"/>
  <c r="A450" i="22"/>
  <c r="B450" i="22"/>
  <c r="C450" i="22"/>
  <c r="D450" i="22"/>
  <c r="E450" i="22"/>
  <c r="F450" i="22"/>
  <c r="G450" i="22"/>
  <c r="H450" i="22"/>
  <c r="I450" i="22"/>
  <c r="J450" i="22"/>
  <c r="Q450" i="22"/>
  <c r="R450" i="22"/>
  <c r="S450" i="22"/>
  <c r="T450" i="22"/>
  <c r="U450" i="22"/>
  <c r="V450" i="22"/>
  <c r="W450" i="22"/>
  <c r="A451" i="22"/>
  <c r="B451" i="22"/>
  <c r="C451" i="22"/>
  <c r="D451" i="22"/>
  <c r="E451" i="22"/>
  <c r="F451" i="22"/>
  <c r="G451" i="22"/>
  <c r="H451" i="22"/>
  <c r="I451" i="22"/>
  <c r="J451" i="22"/>
  <c r="Q451" i="22"/>
  <c r="R451" i="22"/>
  <c r="S451" i="22"/>
  <c r="T451" i="22"/>
  <c r="U451" i="22"/>
  <c r="V451" i="22"/>
  <c r="W451" i="22"/>
  <c r="A452" i="22"/>
  <c r="B452" i="22"/>
  <c r="C452" i="22"/>
  <c r="D452" i="22"/>
  <c r="E452" i="22"/>
  <c r="F452" i="22"/>
  <c r="G452" i="22"/>
  <c r="H452" i="22"/>
  <c r="I452" i="22"/>
  <c r="J452" i="22"/>
  <c r="Q452" i="22"/>
  <c r="R452" i="22"/>
  <c r="S452" i="22"/>
  <c r="T452" i="22"/>
  <c r="U452" i="22"/>
  <c r="V452" i="22"/>
  <c r="W452" i="22"/>
  <c r="A453" i="22"/>
  <c r="B453" i="22"/>
  <c r="C453" i="22"/>
  <c r="D453" i="22"/>
  <c r="E453" i="22"/>
  <c r="F453" i="22"/>
  <c r="G453" i="22"/>
  <c r="H453" i="22"/>
  <c r="I453" i="22"/>
  <c r="J453" i="22"/>
  <c r="Q453" i="22"/>
  <c r="R453" i="22"/>
  <c r="S453" i="22"/>
  <c r="T453" i="22"/>
  <c r="U453" i="22"/>
  <c r="V453" i="22"/>
  <c r="W453" i="22"/>
  <c r="A454" i="22"/>
  <c r="B454" i="22"/>
  <c r="C454" i="22"/>
  <c r="D454" i="22"/>
  <c r="E454" i="22"/>
  <c r="F454" i="22"/>
  <c r="G454" i="22"/>
  <c r="H454" i="22"/>
  <c r="I454" i="22"/>
  <c r="J454" i="22"/>
  <c r="Q454" i="22"/>
  <c r="R454" i="22"/>
  <c r="S454" i="22"/>
  <c r="T454" i="22"/>
  <c r="U454" i="22"/>
  <c r="V454" i="22"/>
  <c r="W454" i="22"/>
  <c r="A455" i="22"/>
  <c r="B455" i="22"/>
  <c r="C455" i="22"/>
  <c r="D455" i="22"/>
  <c r="E455" i="22"/>
  <c r="F455" i="22"/>
  <c r="G455" i="22"/>
  <c r="H455" i="22"/>
  <c r="I455" i="22"/>
  <c r="J455" i="22"/>
  <c r="Q455" i="22"/>
  <c r="R455" i="22"/>
  <c r="S455" i="22"/>
  <c r="T455" i="22"/>
  <c r="U455" i="22"/>
  <c r="V455" i="22"/>
  <c r="W455" i="22"/>
  <c r="A456" i="22"/>
  <c r="B456" i="22"/>
  <c r="C456" i="22"/>
  <c r="D456" i="22"/>
  <c r="E456" i="22"/>
  <c r="F456" i="22"/>
  <c r="G456" i="22"/>
  <c r="H456" i="22"/>
  <c r="I456" i="22"/>
  <c r="J456" i="22"/>
  <c r="Q456" i="22"/>
  <c r="R456" i="22"/>
  <c r="S456" i="22"/>
  <c r="T456" i="22"/>
  <c r="U456" i="22"/>
  <c r="V456" i="22"/>
  <c r="W456" i="22"/>
  <c r="A457" i="22"/>
  <c r="B457" i="22"/>
  <c r="C457" i="22"/>
  <c r="D457" i="22"/>
  <c r="E457" i="22"/>
  <c r="F457" i="22"/>
  <c r="G457" i="22"/>
  <c r="H457" i="22"/>
  <c r="I457" i="22"/>
  <c r="J457" i="22"/>
  <c r="Q457" i="22"/>
  <c r="R457" i="22"/>
  <c r="S457" i="22"/>
  <c r="T457" i="22"/>
  <c r="U457" i="22"/>
  <c r="V457" i="22"/>
  <c r="W457" i="22"/>
  <c r="A458" i="22"/>
  <c r="B458" i="22"/>
  <c r="C458" i="22"/>
  <c r="D458" i="22"/>
  <c r="E458" i="22"/>
  <c r="F458" i="22"/>
  <c r="G458" i="22"/>
  <c r="H458" i="22"/>
  <c r="I458" i="22"/>
  <c r="J458" i="22"/>
  <c r="Q458" i="22"/>
  <c r="R458" i="22"/>
  <c r="S458" i="22"/>
  <c r="T458" i="22"/>
  <c r="U458" i="22"/>
  <c r="V458" i="22"/>
  <c r="W458" i="22"/>
  <c r="A459" i="22"/>
  <c r="B459" i="22"/>
  <c r="C459" i="22"/>
  <c r="D459" i="22"/>
  <c r="E459" i="22"/>
  <c r="F459" i="22"/>
  <c r="G459" i="22"/>
  <c r="H459" i="22"/>
  <c r="I459" i="22"/>
  <c r="J459" i="22"/>
  <c r="Q459" i="22"/>
  <c r="R459" i="22"/>
  <c r="S459" i="22"/>
  <c r="T459" i="22"/>
  <c r="U459" i="22"/>
  <c r="V459" i="22"/>
  <c r="W459" i="22"/>
  <c r="A460" i="22"/>
  <c r="B460" i="22"/>
  <c r="C460" i="22"/>
  <c r="D460" i="22"/>
  <c r="E460" i="22"/>
  <c r="F460" i="22"/>
  <c r="G460" i="22"/>
  <c r="H460" i="22"/>
  <c r="I460" i="22"/>
  <c r="J460" i="22"/>
  <c r="Q460" i="22"/>
  <c r="R460" i="22"/>
  <c r="S460" i="22"/>
  <c r="T460" i="22"/>
  <c r="U460" i="22"/>
  <c r="V460" i="22"/>
  <c r="W460" i="22"/>
  <c r="A461" i="22"/>
  <c r="B461" i="22"/>
  <c r="C461" i="22"/>
  <c r="D461" i="22"/>
  <c r="E461" i="22"/>
  <c r="F461" i="22"/>
  <c r="G461" i="22"/>
  <c r="H461" i="22"/>
  <c r="I461" i="22"/>
  <c r="J461" i="22"/>
  <c r="Q461" i="22"/>
  <c r="R461" i="22"/>
  <c r="S461" i="22"/>
  <c r="T461" i="22"/>
  <c r="U461" i="22"/>
  <c r="V461" i="22"/>
  <c r="W461" i="22"/>
  <c r="A462" i="22"/>
  <c r="B462" i="22"/>
  <c r="C462" i="22"/>
  <c r="D462" i="22"/>
  <c r="E462" i="22"/>
  <c r="F462" i="22"/>
  <c r="G462" i="22"/>
  <c r="H462" i="22"/>
  <c r="I462" i="22"/>
  <c r="J462" i="22"/>
  <c r="Q462" i="22"/>
  <c r="R462" i="22"/>
  <c r="S462" i="22"/>
  <c r="T462" i="22"/>
  <c r="U462" i="22"/>
  <c r="V462" i="22"/>
  <c r="W462" i="22"/>
  <c r="A463" i="22"/>
  <c r="B463" i="22"/>
  <c r="C463" i="22"/>
  <c r="D463" i="22"/>
  <c r="E463" i="22"/>
  <c r="F463" i="22"/>
  <c r="G463" i="22"/>
  <c r="H463" i="22"/>
  <c r="I463" i="22"/>
  <c r="J463" i="22"/>
  <c r="Q463" i="22"/>
  <c r="R463" i="22"/>
  <c r="S463" i="22"/>
  <c r="T463" i="22"/>
  <c r="U463" i="22"/>
  <c r="V463" i="22"/>
  <c r="W463" i="22"/>
  <c r="A464" i="22"/>
  <c r="B464" i="22"/>
  <c r="C464" i="22"/>
  <c r="D464" i="22"/>
  <c r="E464" i="22"/>
  <c r="F464" i="22"/>
  <c r="G464" i="22"/>
  <c r="H464" i="22"/>
  <c r="I464" i="22"/>
  <c r="J464" i="22"/>
  <c r="Q464" i="22"/>
  <c r="R464" i="22"/>
  <c r="S464" i="22"/>
  <c r="T464" i="22"/>
  <c r="U464" i="22"/>
  <c r="V464" i="22"/>
  <c r="W464" i="22"/>
  <c r="A465" i="22"/>
  <c r="B465" i="22"/>
  <c r="C465" i="22"/>
  <c r="D465" i="22"/>
  <c r="E465" i="22"/>
  <c r="F465" i="22"/>
  <c r="G465" i="22"/>
  <c r="H465" i="22"/>
  <c r="I465" i="22"/>
  <c r="J465" i="22"/>
  <c r="Q465" i="22"/>
  <c r="R465" i="22"/>
  <c r="S465" i="22"/>
  <c r="T465" i="22"/>
  <c r="U465" i="22"/>
  <c r="V465" i="22"/>
  <c r="W465" i="22"/>
  <c r="A466" i="22"/>
  <c r="B466" i="22"/>
  <c r="C466" i="22"/>
  <c r="D466" i="22"/>
  <c r="E466" i="22"/>
  <c r="F466" i="22"/>
  <c r="G466" i="22"/>
  <c r="H466" i="22"/>
  <c r="I466" i="22"/>
  <c r="J466" i="22"/>
  <c r="Q466" i="22"/>
  <c r="R466" i="22"/>
  <c r="S466" i="22"/>
  <c r="T466" i="22"/>
  <c r="U466" i="22"/>
  <c r="V466" i="22"/>
  <c r="W466" i="22"/>
  <c r="A467" i="22"/>
  <c r="B467" i="22"/>
  <c r="C467" i="22"/>
  <c r="D467" i="22"/>
  <c r="E467" i="22"/>
  <c r="F467" i="22"/>
  <c r="G467" i="22"/>
  <c r="H467" i="22"/>
  <c r="I467" i="22"/>
  <c r="J467" i="22"/>
  <c r="Q467" i="22"/>
  <c r="R467" i="22"/>
  <c r="S467" i="22"/>
  <c r="T467" i="22"/>
  <c r="U467" i="22"/>
  <c r="V467" i="22"/>
  <c r="W467" i="22"/>
  <c r="A468" i="22"/>
  <c r="B468" i="22"/>
  <c r="C468" i="22"/>
  <c r="D468" i="22"/>
  <c r="E468" i="22"/>
  <c r="F468" i="22"/>
  <c r="G468" i="22"/>
  <c r="H468" i="22"/>
  <c r="I468" i="22"/>
  <c r="J468" i="22"/>
  <c r="Q468" i="22"/>
  <c r="R468" i="22"/>
  <c r="S468" i="22"/>
  <c r="T468" i="22"/>
  <c r="U468" i="22"/>
  <c r="V468" i="22"/>
  <c r="W468" i="22"/>
  <c r="A469" i="22"/>
  <c r="B469" i="22"/>
  <c r="C469" i="22"/>
  <c r="D469" i="22"/>
  <c r="E469" i="22"/>
  <c r="F469" i="22"/>
  <c r="G469" i="22"/>
  <c r="H469" i="22"/>
  <c r="I469" i="22"/>
  <c r="J469" i="22"/>
  <c r="Q469" i="22"/>
  <c r="R469" i="22"/>
  <c r="S469" i="22"/>
  <c r="T469" i="22"/>
  <c r="U469" i="22"/>
  <c r="V469" i="22"/>
  <c r="W469" i="22"/>
  <c r="A470" i="22"/>
  <c r="B470" i="22"/>
  <c r="C470" i="22"/>
  <c r="D470" i="22"/>
  <c r="E470" i="22"/>
  <c r="F470" i="22"/>
  <c r="G470" i="22"/>
  <c r="H470" i="22"/>
  <c r="I470" i="22"/>
  <c r="J470" i="22"/>
  <c r="Q470" i="22"/>
  <c r="R470" i="22"/>
  <c r="S470" i="22"/>
  <c r="T470" i="22"/>
  <c r="U470" i="22"/>
  <c r="V470" i="22"/>
  <c r="W470" i="22"/>
  <c r="A471" i="22"/>
  <c r="B471" i="22"/>
  <c r="C471" i="22"/>
  <c r="D471" i="22"/>
  <c r="E471" i="22"/>
  <c r="F471" i="22"/>
  <c r="G471" i="22"/>
  <c r="H471" i="22"/>
  <c r="I471" i="22"/>
  <c r="J471" i="22"/>
  <c r="Q471" i="22"/>
  <c r="R471" i="22"/>
  <c r="S471" i="22"/>
  <c r="T471" i="22"/>
  <c r="U471" i="22"/>
  <c r="V471" i="22"/>
  <c r="W471" i="22"/>
  <c r="A472" i="22"/>
  <c r="B472" i="22"/>
  <c r="C472" i="22"/>
  <c r="D472" i="22"/>
  <c r="E472" i="22"/>
  <c r="F472" i="22"/>
  <c r="G472" i="22"/>
  <c r="H472" i="22"/>
  <c r="I472" i="22"/>
  <c r="J472" i="22"/>
  <c r="Q472" i="22"/>
  <c r="R472" i="22"/>
  <c r="S472" i="22"/>
  <c r="T472" i="22"/>
  <c r="U472" i="22"/>
  <c r="V472" i="22"/>
  <c r="W472" i="22"/>
  <c r="A473" i="22"/>
  <c r="B473" i="22"/>
  <c r="C473" i="22"/>
  <c r="D473" i="22"/>
  <c r="E473" i="22"/>
  <c r="F473" i="22"/>
  <c r="G473" i="22"/>
  <c r="H473" i="22"/>
  <c r="I473" i="22"/>
  <c r="J473" i="22"/>
  <c r="Q473" i="22"/>
  <c r="R473" i="22"/>
  <c r="S473" i="22"/>
  <c r="T473" i="22"/>
  <c r="U473" i="22"/>
  <c r="V473" i="22"/>
  <c r="W473" i="22"/>
  <c r="A474" i="22"/>
  <c r="B474" i="22"/>
  <c r="C474" i="22"/>
  <c r="D474" i="22"/>
  <c r="E474" i="22"/>
  <c r="F474" i="22"/>
  <c r="G474" i="22"/>
  <c r="H474" i="22"/>
  <c r="I474" i="22"/>
  <c r="J474" i="22"/>
  <c r="Q474" i="22"/>
  <c r="R474" i="22"/>
  <c r="S474" i="22"/>
  <c r="T474" i="22"/>
  <c r="U474" i="22"/>
  <c r="V474" i="22"/>
  <c r="W474" i="22"/>
  <c r="A475" i="22"/>
  <c r="B475" i="22"/>
  <c r="C475" i="22"/>
  <c r="D475" i="22"/>
  <c r="E475" i="22"/>
  <c r="F475" i="22"/>
  <c r="G475" i="22"/>
  <c r="H475" i="22"/>
  <c r="I475" i="22"/>
  <c r="J475" i="22"/>
  <c r="Q475" i="22"/>
  <c r="R475" i="22"/>
  <c r="S475" i="22"/>
  <c r="T475" i="22"/>
  <c r="U475" i="22"/>
  <c r="V475" i="22"/>
  <c r="W475" i="22"/>
  <c r="A476" i="22"/>
  <c r="B476" i="22"/>
  <c r="C476" i="22"/>
  <c r="D476" i="22"/>
  <c r="E476" i="22"/>
  <c r="F476" i="22"/>
  <c r="G476" i="22"/>
  <c r="H476" i="22"/>
  <c r="I476" i="22"/>
  <c r="J476" i="22"/>
  <c r="Q476" i="22"/>
  <c r="R476" i="22"/>
  <c r="S476" i="22"/>
  <c r="T476" i="22"/>
  <c r="U476" i="22"/>
  <c r="V476" i="22"/>
  <c r="W476" i="22"/>
  <c r="A477" i="22"/>
  <c r="B477" i="22"/>
  <c r="C477" i="22"/>
  <c r="D477" i="22"/>
  <c r="E477" i="22"/>
  <c r="F477" i="22"/>
  <c r="G477" i="22"/>
  <c r="H477" i="22"/>
  <c r="I477" i="22"/>
  <c r="J477" i="22"/>
  <c r="Q477" i="22"/>
  <c r="R477" i="22"/>
  <c r="S477" i="22"/>
  <c r="T477" i="22"/>
  <c r="U477" i="22"/>
  <c r="V477" i="22"/>
  <c r="W477" i="22"/>
  <c r="A478" i="22"/>
  <c r="B478" i="22"/>
  <c r="C478" i="22"/>
  <c r="D478" i="22"/>
  <c r="E478" i="22"/>
  <c r="F478" i="22"/>
  <c r="G478" i="22"/>
  <c r="H478" i="22"/>
  <c r="I478" i="22"/>
  <c r="J478" i="22"/>
  <c r="Q478" i="22"/>
  <c r="R478" i="22"/>
  <c r="S478" i="22"/>
  <c r="T478" i="22"/>
  <c r="U478" i="22"/>
  <c r="V478" i="22"/>
  <c r="W478" i="22"/>
  <c r="A479" i="22"/>
  <c r="B479" i="22"/>
  <c r="C479" i="22"/>
  <c r="D479" i="22"/>
  <c r="E479" i="22"/>
  <c r="F479" i="22"/>
  <c r="G479" i="22"/>
  <c r="H479" i="22"/>
  <c r="I479" i="22"/>
  <c r="J479" i="22"/>
  <c r="Q479" i="22"/>
  <c r="R479" i="22"/>
  <c r="S479" i="22"/>
  <c r="T479" i="22"/>
  <c r="U479" i="22"/>
  <c r="V479" i="22"/>
  <c r="W479" i="22"/>
  <c r="A480" i="22"/>
  <c r="B480" i="22"/>
  <c r="C480" i="22"/>
  <c r="D480" i="22"/>
  <c r="E480" i="22"/>
  <c r="F480" i="22"/>
  <c r="G480" i="22"/>
  <c r="H480" i="22"/>
  <c r="I480" i="22"/>
  <c r="J480" i="22"/>
  <c r="Q480" i="22"/>
  <c r="R480" i="22"/>
  <c r="S480" i="22"/>
  <c r="T480" i="22"/>
  <c r="U480" i="22"/>
  <c r="V480" i="22"/>
  <c r="W480" i="22"/>
  <c r="A481" i="22"/>
  <c r="B481" i="22"/>
  <c r="C481" i="22"/>
  <c r="D481" i="22"/>
  <c r="E481" i="22"/>
  <c r="F481" i="22"/>
  <c r="G481" i="22"/>
  <c r="H481" i="22"/>
  <c r="I481" i="22"/>
  <c r="J481" i="22"/>
  <c r="Q481" i="22"/>
  <c r="R481" i="22"/>
  <c r="S481" i="22"/>
  <c r="T481" i="22"/>
  <c r="U481" i="22"/>
  <c r="V481" i="22"/>
  <c r="W481" i="22"/>
  <c r="A482" i="22"/>
  <c r="B482" i="22"/>
  <c r="C482" i="22"/>
  <c r="D482" i="22"/>
  <c r="E482" i="22"/>
  <c r="F482" i="22"/>
  <c r="G482" i="22"/>
  <c r="H482" i="22"/>
  <c r="I482" i="22"/>
  <c r="J482" i="22"/>
  <c r="Q482" i="22"/>
  <c r="R482" i="22"/>
  <c r="S482" i="22"/>
  <c r="T482" i="22"/>
  <c r="U482" i="22"/>
  <c r="V482" i="22"/>
  <c r="W482" i="22"/>
  <c r="A483" i="22"/>
  <c r="B483" i="22"/>
  <c r="C483" i="22"/>
  <c r="D483" i="22"/>
  <c r="E483" i="22"/>
  <c r="F483" i="22"/>
  <c r="G483" i="22"/>
  <c r="H483" i="22"/>
  <c r="I483" i="22"/>
  <c r="J483" i="22"/>
  <c r="Q483" i="22"/>
  <c r="R483" i="22"/>
  <c r="S483" i="22"/>
  <c r="T483" i="22"/>
  <c r="U483" i="22"/>
  <c r="V483" i="22"/>
  <c r="W483" i="22"/>
  <c r="A484" i="22"/>
  <c r="B484" i="22"/>
  <c r="C484" i="22"/>
  <c r="D484" i="22"/>
  <c r="E484" i="22"/>
  <c r="F484" i="22"/>
  <c r="G484" i="22"/>
  <c r="H484" i="22"/>
  <c r="I484" i="22"/>
  <c r="J484" i="22"/>
  <c r="Q484" i="22"/>
  <c r="R484" i="22"/>
  <c r="S484" i="22"/>
  <c r="T484" i="22"/>
  <c r="U484" i="22"/>
  <c r="V484" i="22"/>
  <c r="W484" i="22"/>
  <c r="A485" i="22"/>
  <c r="B485" i="22"/>
  <c r="C485" i="22"/>
  <c r="D485" i="22"/>
  <c r="E485" i="22"/>
  <c r="F485" i="22"/>
  <c r="G485" i="22"/>
  <c r="H485" i="22"/>
  <c r="I485" i="22"/>
  <c r="J485" i="22"/>
  <c r="Q485" i="22"/>
  <c r="R485" i="22"/>
  <c r="S485" i="22"/>
  <c r="T485" i="22"/>
  <c r="U485" i="22"/>
  <c r="V485" i="22"/>
  <c r="W485" i="22"/>
  <c r="A486" i="22"/>
  <c r="B486" i="22"/>
  <c r="C486" i="22"/>
  <c r="D486" i="22"/>
  <c r="E486" i="22"/>
  <c r="F486" i="22"/>
  <c r="G486" i="22"/>
  <c r="H486" i="22"/>
  <c r="I486" i="22"/>
  <c r="J486" i="22"/>
  <c r="Q486" i="22"/>
  <c r="R486" i="22"/>
  <c r="S486" i="22"/>
  <c r="T486" i="22"/>
  <c r="U486" i="22"/>
  <c r="V486" i="22"/>
  <c r="W486" i="22"/>
  <c r="A487" i="22"/>
  <c r="B487" i="22"/>
  <c r="C487" i="22"/>
  <c r="D487" i="22"/>
  <c r="E487" i="22"/>
  <c r="F487" i="22"/>
  <c r="G487" i="22"/>
  <c r="H487" i="22"/>
  <c r="I487" i="22"/>
  <c r="J487" i="22"/>
  <c r="Q487" i="22"/>
  <c r="R487" i="22"/>
  <c r="S487" i="22"/>
  <c r="T487" i="22"/>
  <c r="U487" i="22"/>
  <c r="V487" i="22"/>
  <c r="W487" i="22"/>
  <c r="A488" i="22"/>
  <c r="B488" i="22"/>
  <c r="C488" i="22"/>
  <c r="D488" i="22"/>
  <c r="E488" i="22"/>
  <c r="F488" i="22"/>
  <c r="G488" i="22"/>
  <c r="H488" i="22"/>
  <c r="I488" i="22"/>
  <c r="J488" i="22"/>
  <c r="Q488" i="22"/>
  <c r="R488" i="22"/>
  <c r="S488" i="22"/>
  <c r="T488" i="22"/>
  <c r="U488" i="22"/>
  <c r="V488" i="22"/>
  <c r="W488" i="22"/>
  <c r="A489" i="22"/>
  <c r="B489" i="22"/>
  <c r="C489" i="22"/>
  <c r="D489" i="22"/>
  <c r="E489" i="22"/>
  <c r="F489" i="22"/>
  <c r="G489" i="22"/>
  <c r="H489" i="22"/>
  <c r="I489" i="22"/>
  <c r="J489" i="22"/>
  <c r="Q489" i="22"/>
  <c r="R489" i="22"/>
  <c r="S489" i="22"/>
  <c r="T489" i="22"/>
  <c r="U489" i="22"/>
  <c r="V489" i="22"/>
  <c r="W489" i="22"/>
  <c r="A490" i="22"/>
  <c r="B490" i="22"/>
  <c r="C490" i="22"/>
  <c r="D490" i="22"/>
  <c r="E490" i="22"/>
  <c r="F490" i="22"/>
  <c r="G490" i="22"/>
  <c r="H490" i="22"/>
  <c r="I490" i="22"/>
  <c r="J490" i="22"/>
  <c r="Q490" i="22"/>
  <c r="R490" i="22"/>
  <c r="S490" i="22"/>
  <c r="T490" i="22"/>
  <c r="U490" i="22"/>
  <c r="V490" i="22"/>
  <c r="W490" i="22"/>
  <c r="A491" i="22"/>
  <c r="B491" i="22"/>
  <c r="C491" i="22"/>
  <c r="D491" i="22"/>
  <c r="E491" i="22"/>
  <c r="F491" i="22"/>
  <c r="G491" i="22"/>
  <c r="H491" i="22"/>
  <c r="I491" i="22"/>
  <c r="J491" i="22"/>
  <c r="Q491" i="22"/>
  <c r="R491" i="22"/>
  <c r="S491" i="22"/>
  <c r="T491" i="22"/>
  <c r="U491" i="22"/>
  <c r="V491" i="22"/>
  <c r="W491" i="22"/>
  <c r="A492" i="22"/>
  <c r="B492" i="22"/>
  <c r="C492" i="22"/>
  <c r="D492" i="22"/>
  <c r="E492" i="22"/>
  <c r="F492" i="22"/>
  <c r="G492" i="22"/>
  <c r="H492" i="22"/>
  <c r="I492" i="22"/>
  <c r="J492" i="22"/>
  <c r="Q492" i="22"/>
  <c r="R492" i="22"/>
  <c r="S492" i="22"/>
  <c r="T492" i="22"/>
  <c r="U492" i="22"/>
  <c r="V492" i="22"/>
  <c r="W492" i="22"/>
  <c r="A493" i="22"/>
  <c r="B493" i="22"/>
  <c r="C493" i="22"/>
  <c r="D493" i="22"/>
  <c r="E493" i="22"/>
  <c r="F493" i="22"/>
  <c r="G493" i="22"/>
  <c r="H493" i="22"/>
  <c r="I493" i="22"/>
  <c r="J493" i="22"/>
  <c r="Q493" i="22"/>
  <c r="R493" i="22"/>
  <c r="S493" i="22"/>
  <c r="T493" i="22"/>
  <c r="U493" i="22"/>
  <c r="V493" i="22"/>
  <c r="W493" i="22"/>
  <c r="A494" i="22"/>
  <c r="B494" i="22"/>
  <c r="C494" i="22"/>
  <c r="D494" i="22"/>
  <c r="E494" i="22"/>
  <c r="F494" i="22"/>
  <c r="G494" i="22"/>
  <c r="H494" i="22"/>
  <c r="I494" i="22"/>
  <c r="J494" i="22"/>
  <c r="Q494" i="22"/>
  <c r="R494" i="22"/>
  <c r="S494" i="22"/>
  <c r="T494" i="22"/>
  <c r="U494" i="22"/>
  <c r="V494" i="22"/>
  <c r="W494" i="22"/>
  <c r="A495" i="22"/>
  <c r="B495" i="22"/>
  <c r="C495" i="22"/>
  <c r="D495" i="22"/>
  <c r="E495" i="22"/>
  <c r="F495" i="22"/>
  <c r="G495" i="22"/>
  <c r="H495" i="22"/>
  <c r="I495" i="22"/>
  <c r="J495" i="22"/>
  <c r="Q495" i="22"/>
  <c r="R495" i="22"/>
  <c r="S495" i="22"/>
  <c r="T495" i="22"/>
  <c r="U495" i="22"/>
  <c r="V495" i="22"/>
  <c r="W495" i="22"/>
  <c r="A496" i="22"/>
  <c r="B496" i="22"/>
  <c r="C496" i="22"/>
  <c r="D496" i="22"/>
  <c r="E496" i="22"/>
  <c r="F496" i="22"/>
  <c r="G496" i="22"/>
  <c r="H496" i="22"/>
  <c r="I496" i="22"/>
  <c r="J496" i="22"/>
  <c r="Q496" i="22"/>
  <c r="R496" i="22"/>
  <c r="S496" i="22"/>
  <c r="T496" i="22"/>
  <c r="U496" i="22"/>
  <c r="V496" i="22"/>
  <c r="W496" i="22"/>
  <c r="A497" i="22"/>
  <c r="B497" i="22"/>
  <c r="C497" i="22"/>
  <c r="D497" i="22"/>
  <c r="E497" i="22"/>
  <c r="F497" i="22"/>
  <c r="G497" i="22"/>
  <c r="H497" i="22"/>
  <c r="I497" i="22"/>
  <c r="J497" i="22"/>
  <c r="Q497" i="22"/>
  <c r="R497" i="22"/>
  <c r="S497" i="22"/>
  <c r="T497" i="22"/>
  <c r="U497" i="22"/>
  <c r="V497" i="22"/>
  <c r="W497" i="22"/>
  <c r="A498" i="22"/>
  <c r="B498" i="22"/>
  <c r="C498" i="22"/>
  <c r="D498" i="22"/>
  <c r="E498" i="22"/>
  <c r="F498" i="22"/>
  <c r="G498" i="22"/>
  <c r="H498" i="22"/>
  <c r="I498" i="22"/>
  <c r="J498" i="22"/>
  <c r="Q498" i="22"/>
  <c r="R498" i="22"/>
  <c r="S498" i="22"/>
  <c r="T498" i="22"/>
  <c r="U498" i="22"/>
  <c r="V498" i="22"/>
  <c r="W498" i="22"/>
  <c r="A499" i="22"/>
  <c r="B499" i="22"/>
  <c r="C499" i="22"/>
  <c r="D499" i="22"/>
  <c r="E499" i="22"/>
  <c r="F499" i="22"/>
  <c r="G499" i="22"/>
  <c r="H499" i="22"/>
  <c r="I499" i="22"/>
  <c r="J499" i="22"/>
  <c r="Q499" i="22"/>
  <c r="R499" i="22"/>
  <c r="S499" i="22"/>
  <c r="T499" i="22"/>
  <c r="U499" i="22"/>
  <c r="V499" i="22"/>
  <c r="W499" i="22"/>
  <c r="A500" i="22"/>
  <c r="B500" i="22"/>
  <c r="C500" i="22"/>
  <c r="D500" i="22"/>
  <c r="E500" i="22"/>
  <c r="F500" i="22"/>
  <c r="G500" i="22"/>
  <c r="H500" i="22"/>
  <c r="I500" i="22"/>
  <c r="J500" i="22"/>
  <c r="Q500" i="22"/>
  <c r="R500" i="22"/>
  <c r="S500" i="22"/>
  <c r="T500" i="22"/>
  <c r="U500" i="22"/>
  <c r="V500" i="22"/>
  <c r="W500" i="22"/>
  <c r="A501" i="22"/>
  <c r="B501" i="22"/>
  <c r="C501" i="22"/>
  <c r="D501" i="22"/>
  <c r="E501" i="22"/>
  <c r="F501" i="22"/>
  <c r="G501" i="22"/>
  <c r="H501" i="22"/>
  <c r="I501" i="22"/>
  <c r="J501" i="22"/>
  <c r="Q501" i="22"/>
  <c r="R501" i="22"/>
  <c r="S501" i="22"/>
  <c r="T501" i="22"/>
  <c r="U501" i="22"/>
  <c r="V501" i="22"/>
  <c r="W501" i="22"/>
  <c r="A502" i="22"/>
  <c r="B502" i="22"/>
  <c r="C502" i="22"/>
  <c r="D502" i="22"/>
  <c r="E502" i="22"/>
  <c r="F502" i="22"/>
  <c r="G502" i="22"/>
  <c r="H502" i="22"/>
  <c r="I502" i="22"/>
  <c r="J502" i="22"/>
  <c r="Q502" i="22"/>
  <c r="R502" i="22"/>
  <c r="S502" i="22"/>
  <c r="T502" i="22"/>
  <c r="U502" i="22"/>
  <c r="V502" i="22"/>
  <c r="W502" i="22"/>
  <c r="A503" i="22"/>
  <c r="B503" i="22"/>
  <c r="C503" i="22"/>
  <c r="D503" i="22"/>
  <c r="E503" i="22"/>
  <c r="F503" i="22"/>
  <c r="G503" i="22"/>
  <c r="H503" i="22"/>
  <c r="I503" i="22"/>
  <c r="J503" i="22"/>
  <c r="Q503" i="22"/>
  <c r="R503" i="22"/>
  <c r="S503" i="22"/>
  <c r="T503" i="22"/>
  <c r="U503" i="22"/>
  <c r="V503" i="22"/>
  <c r="W503" i="22"/>
  <c r="A504" i="22"/>
  <c r="B504" i="22"/>
  <c r="C504" i="22"/>
  <c r="D504" i="22"/>
  <c r="E504" i="22"/>
  <c r="F504" i="22"/>
  <c r="G504" i="22"/>
  <c r="H504" i="22"/>
  <c r="I504" i="22"/>
  <c r="J504" i="22"/>
  <c r="Q504" i="22"/>
  <c r="R504" i="22"/>
  <c r="S504" i="22"/>
  <c r="T504" i="22"/>
  <c r="U504" i="22"/>
  <c r="V504" i="22"/>
  <c r="W504" i="22"/>
  <c r="A505" i="22"/>
  <c r="B505" i="22"/>
  <c r="C505" i="22"/>
  <c r="D505" i="22"/>
  <c r="E505" i="22"/>
  <c r="F505" i="22"/>
  <c r="G505" i="22"/>
  <c r="H505" i="22"/>
  <c r="I505" i="22"/>
  <c r="J505" i="22"/>
  <c r="Q505" i="22"/>
  <c r="R505" i="22"/>
  <c r="S505" i="22"/>
  <c r="T505" i="22"/>
  <c r="U505" i="22"/>
  <c r="V505" i="22"/>
  <c r="W505" i="22"/>
  <c r="A506" i="22"/>
  <c r="B506" i="22"/>
  <c r="C506" i="22"/>
  <c r="D506" i="22"/>
  <c r="E506" i="22"/>
  <c r="F506" i="22"/>
  <c r="G506" i="22"/>
  <c r="H506" i="22"/>
  <c r="I506" i="22"/>
  <c r="J506" i="22"/>
  <c r="Q506" i="22"/>
  <c r="R506" i="22"/>
  <c r="S506" i="22"/>
  <c r="T506" i="22"/>
  <c r="U506" i="22"/>
  <c r="V506" i="22"/>
  <c r="W506" i="22"/>
  <c r="A507" i="22"/>
  <c r="B507" i="22"/>
  <c r="C507" i="22"/>
  <c r="D507" i="22"/>
  <c r="E507" i="22"/>
  <c r="F507" i="22"/>
  <c r="G507" i="22"/>
  <c r="H507" i="22"/>
  <c r="I507" i="22"/>
  <c r="J507" i="22"/>
  <c r="Q507" i="22"/>
  <c r="R507" i="22"/>
  <c r="S507" i="22"/>
  <c r="T507" i="22"/>
  <c r="U507" i="22"/>
  <c r="V507" i="22"/>
  <c r="W507" i="22"/>
  <c r="A508" i="22"/>
  <c r="B508" i="22"/>
  <c r="C508" i="22"/>
  <c r="D508" i="22"/>
  <c r="E508" i="22"/>
  <c r="F508" i="22"/>
  <c r="G508" i="22"/>
  <c r="H508" i="22"/>
  <c r="I508" i="22"/>
  <c r="J508" i="22"/>
  <c r="Q508" i="22"/>
  <c r="R508" i="22"/>
  <c r="S508" i="22"/>
  <c r="T508" i="22"/>
  <c r="U508" i="22"/>
  <c r="V508" i="22"/>
  <c r="W508" i="22"/>
  <c r="A509" i="22"/>
  <c r="B509" i="22"/>
  <c r="C509" i="22"/>
  <c r="D509" i="22"/>
  <c r="E509" i="22"/>
  <c r="F509" i="22"/>
  <c r="G509" i="22"/>
  <c r="H509" i="22"/>
  <c r="I509" i="22"/>
  <c r="J509" i="22"/>
  <c r="Q509" i="22"/>
  <c r="R509" i="22"/>
  <c r="S509" i="22"/>
  <c r="T509" i="22"/>
  <c r="U509" i="22"/>
  <c r="V509" i="22"/>
  <c r="W509" i="22"/>
  <c r="A510" i="22"/>
  <c r="B510" i="22"/>
  <c r="C510" i="22"/>
  <c r="D510" i="22"/>
  <c r="E510" i="22"/>
  <c r="F510" i="22"/>
  <c r="G510" i="22"/>
  <c r="H510" i="22"/>
  <c r="I510" i="22"/>
  <c r="J510" i="22"/>
  <c r="Q510" i="22"/>
  <c r="R510" i="22"/>
  <c r="S510" i="22"/>
  <c r="T510" i="22"/>
  <c r="U510" i="22"/>
  <c r="V510" i="22"/>
  <c r="W510" i="22"/>
  <c r="A511" i="22"/>
  <c r="B511" i="22"/>
  <c r="C511" i="22"/>
  <c r="D511" i="22"/>
  <c r="E511" i="22"/>
  <c r="F511" i="22"/>
  <c r="G511" i="22"/>
  <c r="H511" i="22"/>
  <c r="I511" i="22"/>
  <c r="J511" i="22"/>
  <c r="Q511" i="22"/>
  <c r="R511" i="22"/>
  <c r="S511" i="22"/>
  <c r="T511" i="22"/>
  <c r="U511" i="22"/>
  <c r="V511" i="22"/>
  <c r="W511" i="22"/>
  <c r="A512" i="22"/>
  <c r="B512" i="22"/>
  <c r="C512" i="22"/>
  <c r="D512" i="22"/>
  <c r="E512" i="22"/>
  <c r="F512" i="22"/>
  <c r="G512" i="22"/>
  <c r="H512" i="22"/>
  <c r="I512" i="22"/>
  <c r="J512" i="22"/>
  <c r="Q512" i="22"/>
  <c r="R512" i="22"/>
  <c r="S512" i="22"/>
  <c r="T512" i="22"/>
  <c r="U512" i="22"/>
  <c r="V512" i="22"/>
  <c r="W512" i="22"/>
  <c r="A513" i="22"/>
  <c r="B513" i="22"/>
  <c r="C513" i="22"/>
  <c r="D513" i="22"/>
  <c r="E513" i="22"/>
  <c r="F513" i="22"/>
  <c r="G513" i="22"/>
  <c r="H513" i="22"/>
  <c r="I513" i="22"/>
  <c r="J513" i="22"/>
  <c r="Q513" i="22"/>
  <c r="R513" i="22"/>
  <c r="S513" i="22"/>
  <c r="T513" i="22"/>
  <c r="U513" i="22"/>
  <c r="V513" i="22"/>
  <c r="W513" i="22"/>
  <c r="A514" i="22"/>
  <c r="B514" i="22"/>
  <c r="C514" i="22"/>
  <c r="D514" i="22"/>
  <c r="E514" i="22"/>
  <c r="F514" i="22"/>
  <c r="G514" i="22"/>
  <c r="H514" i="22"/>
  <c r="I514" i="22"/>
  <c r="J514" i="22"/>
  <c r="Q514" i="22"/>
  <c r="R514" i="22"/>
  <c r="S514" i="22"/>
  <c r="T514" i="22"/>
  <c r="U514" i="22"/>
  <c r="V514" i="22"/>
  <c r="W514" i="22"/>
  <c r="A515" i="22"/>
  <c r="B515" i="22"/>
  <c r="C515" i="22"/>
  <c r="D515" i="22"/>
  <c r="E515" i="22"/>
  <c r="F515" i="22"/>
  <c r="G515" i="22"/>
  <c r="H515" i="22"/>
  <c r="I515" i="22"/>
  <c r="J515" i="22"/>
  <c r="Q515" i="22"/>
  <c r="R515" i="22"/>
  <c r="S515" i="22"/>
  <c r="T515" i="22"/>
  <c r="U515" i="22"/>
  <c r="V515" i="22"/>
  <c r="W515" i="22"/>
  <c r="A516" i="22"/>
  <c r="B516" i="22"/>
  <c r="C516" i="22"/>
  <c r="D516" i="22"/>
  <c r="E516" i="22"/>
  <c r="F516" i="22"/>
  <c r="G516" i="22"/>
  <c r="H516" i="22"/>
  <c r="I516" i="22"/>
  <c r="J516" i="22"/>
  <c r="Q516" i="22"/>
  <c r="R516" i="22"/>
  <c r="S516" i="22"/>
  <c r="T516" i="22"/>
  <c r="U516" i="22"/>
  <c r="V516" i="22"/>
  <c r="W516" i="22"/>
  <c r="A517" i="22"/>
  <c r="B517" i="22"/>
  <c r="C517" i="22"/>
  <c r="D517" i="22"/>
  <c r="E517" i="22"/>
  <c r="F517" i="22"/>
  <c r="G517" i="22"/>
  <c r="H517" i="22"/>
  <c r="I517" i="22"/>
  <c r="J517" i="22"/>
  <c r="Q517" i="22"/>
  <c r="R517" i="22"/>
  <c r="S517" i="22"/>
  <c r="T517" i="22"/>
  <c r="U517" i="22"/>
  <c r="V517" i="22"/>
  <c r="W517" i="22"/>
  <c r="A518" i="22"/>
  <c r="B518" i="22"/>
  <c r="C518" i="22"/>
  <c r="D518" i="22"/>
  <c r="E518" i="22"/>
  <c r="F518" i="22"/>
  <c r="G518" i="22"/>
  <c r="H518" i="22"/>
  <c r="I518" i="22"/>
  <c r="J518" i="22"/>
  <c r="Q518" i="22"/>
  <c r="R518" i="22"/>
  <c r="S518" i="22"/>
  <c r="T518" i="22"/>
  <c r="U518" i="22"/>
  <c r="V518" i="22"/>
  <c r="W518" i="22"/>
  <c r="A519" i="22"/>
  <c r="B519" i="22"/>
  <c r="C519" i="22"/>
  <c r="D519" i="22"/>
  <c r="E519" i="22"/>
  <c r="F519" i="22"/>
  <c r="G519" i="22"/>
  <c r="H519" i="22"/>
  <c r="I519" i="22"/>
  <c r="J519" i="22"/>
  <c r="Q519" i="22"/>
  <c r="R519" i="22"/>
  <c r="S519" i="22"/>
  <c r="T519" i="22"/>
  <c r="U519" i="22"/>
  <c r="V519" i="22"/>
  <c r="W519" i="22"/>
  <c r="A520" i="22"/>
  <c r="B520" i="22"/>
  <c r="C520" i="22"/>
  <c r="D520" i="22"/>
  <c r="E520" i="22"/>
  <c r="F520" i="22"/>
  <c r="G520" i="22"/>
  <c r="H520" i="22"/>
  <c r="I520" i="22"/>
  <c r="J520" i="22"/>
  <c r="Q520" i="22"/>
  <c r="R520" i="22"/>
  <c r="S520" i="22"/>
  <c r="T520" i="22"/>
  <c r="U520" i="22"/>
  <c r="V520" i="22"/>
  <c r="W520" i="22"/>
  <c r="A521" i="22"/>
  <c r="B521" i="22"/>
  <c r="C521" i="22"/>
  <c r="D521" i="22"/>
  <c r="E521" i="22"/>
  <c r="F521" i="22"/>
  <c r="G521" i="22"/>
  <c r="H521" i="22"/>
  <c r="I521" i="22"/>
  <c r="J521" i="22"/>
  <c r="Q521" i="22"/>
  <c r="R521" i="22"/>
  <c r="S521" i="22"/>
  <c r="T521" i="22"/>
  <c r="U521" i="22"/>
  <c r="V521" i="22"/>
  <c r="W521" i="22"/>
  <c r="A522" i="22"/>
  <c r="B522" i="22"/>
  <c r="C522" i="22"/>
  <c r="D522" i="22"/>
  <c r="E522" i="22"/>
  <c r="F522" i="22"/>
  <c r="G522" i="22"/>
  <c r="H522" i="22"/>
  <c r="I522" i="22"/>
  <c r="J522" i="22"/>
  <c r="Q522" i="22"/>
  <c r="R522" i="22"/>
  <c r="S522" i="22"/>
  <c r="T522" i="22"/>
  <c r="U522" i="22"/>
  <c r="V522" i="22"/>
  <c r="W522" i="22"/>
  <c r="A523" i="22"/>
  <c r="B523" i="22"/>
  <c r="C523" i="22"/>
  <c r="D523" i="22"/>
  <c r="E523" i="22"/>
  <c r="F523" i="22"/>
  <c r="G523" i="22"/>
  <c r="H523" i="22"/>
  <c r="I523" i="22"/>
  <c r="J523" i="22"/>
  <c r="Q523" i="22"/>
  <c r="R523" i="22"/>
  <c r="S523" i="22"/>
  <c r="T523" i="22"/>
  <c r="U523" i="22"/>
  <c r="V523" i="22"/>
  <c r="W523" i="22"/>
  <c r="A524" i="22"/>
  <c r="B524" i="22"/>
  <c r="C524" i="22"/>
  <c r="D524" i="22"/>
  <c r="E524" i="22"/>
  <c r="F524" i="22"/>
  <c r="G524" i="22"/>
  <c r="H524" i="22"/>
  <c r="I524" i="22"/>
  <c r="J524" i="22"/>
  <c r="Q524" i="22"/>
  <c r="R524" i="22"/>
  <c r="S524" i="22"/>
  <c r="T524" i="22"/>
  <c r="U524" i="22"/>
  <c r="V524" i="22"/>
  <c r="W524" i="22"/>
  <c r="A525" i="22"/>
  <c r="B525" i="22"/>
  <c r="C525" i="22"/>
  <c r="D525" i="22"/>
  <c r="E525" i="22"/>
  <c r="F525" i="22"/>
  <c r="G525" i="22"/>
  <c r="H525" i="22"/>
  <c r="I525" i="22"/>
  <c r="J525" i="22"/>
  <c r="Q525" i="22"/>
  <c r="R525" i="22"/>
  <c r="S525" i="22"/>
  <c r="T525" i="22"/>
  <c r="U525" i="22"/>
  <c r="V525" i="22"/>
  <c r="W525" i="22"/>
  <c r="A526" i="22"/>
  <c r="B526" i="22"/>
  <c r="C526" i="22"/>
  <c r="D526" i="22"/>
  <c r="E526" i="22"/>
  <c r="F526" i="22"/>
  <c r="G526" i="22"/>
  <c r="H526" i="22"/>
  <c r="I526" i="22"/>
  <c r="J526" i="22"/>
  <c r="Q526" i="22"/>
  <c r="R526" i="22"/>
  <c r="S526" i="22"/>
  <c r="T526" i="22"/>
  <c r="U526" i="22"/>
  <c r="V526" i="22"/>
  <c r="W526" i="22"/>
  <c r="A527" i="22"/>
  <c r="B527" i="22"/>
  <c r="C527" i="22"/>
  <c r="D527" i="22"/>
  <c r="E527" i="22"/>
  <c r="F527" i="22"/>
  <c r="G527" i="22"/>
  <c r="H527" i="22"/>
  <c r="I527" i="22"/>
  <c r="J527" i="22"/>
  <c r="Q527" i="22"/>
  <c r="R527" i="22"/>
  <c r="S527" i="22"/>
  <c r="T527" i="22"/>
  <c r="U527" i="22"/>
  <c r="V527" i="22"/>
  <c r="W527" i="22"/>
  <c r="A528" i="22"/>
  <c r="B528" i="22"/>
  <c r="C528" i="22"/>
  <c r="D528" i="22"/>
  <c r="E528" i="22"/>
  <c r="F528" i="22"/>
  <c r="G528" i="22"/>
  <c r="H528" i="22"/>
  <c r="I528" i="22"/>
  <c r="J528" i="22"/>
  <c r="Q528" i="22"/>
  <c r="R528" i="22"/>
  <c r="S528" i="22"/>
  <c r="T528" i="22"/>
  <c r="U528" i="22"/>
  <c r="V528" i="22"/>
  <c r="W528" i="22"/>
  <c r="A529" i="22"/>
  <c r="B529" i="22"/>
  <c r="C529" i="22"/>
  <c r="D529" i="22"/>
  <c r="E529" i="22"/>
  <c r="F529" i="22"/>
  <c r="G529" i="22"/>
  <c r="H529" i="22"/>
  <c r="I529" i="22"/>
  <c r="J529" i="22"/>
  <c r="Q529" i="22"/>
  <c r="R529" i="22"/>
  <c r="S529" i="22"/>
  <c r="T529" i="22"/>
  <c r="U529" i="22"/>
  <c r="V529" i="22"/>
  <c r="W529" i="22"/>
  <c r="A530" i="22"/>
  <c r="B530" i="22"/>
  <c r="C530" i="22"/>
  <c r="D530" i="22"/>
  <c r="E530" i="22"/>
  <c r="F530" i="22"/>
  <c r="G530" i="22"/>
  <c r="H530" i="22"/>
  <c r="I530" i="22"/>
  <c r="J530" i="22"/>
  <c r="Q530" i="22"/>
  <c r="R530" i="22"/>
  <c r="S530" i="22"/>
  <c r="T530" i="22"/>
  <c r="U530" i="22"/>
  <c r="V530" i="22"/>
  <c r="W530" i="22"/>
  <c r="A531" i="22"/>
  <c r="B531" i="22"/>
  <c r="C531" i="22"/>
  <c r="D531" i="22"/>
  <c r="E531" i="22"/>
  <c r="F531" i="22"/>
  <c r="G531" i="22"/>
  <c r="H531" i="22"/>
  <c r="I531" i="22"/>
  <c r="J531" i="22"/>
  <c r="Q531" i="22"/>
  <c r="R531" i="22"/>
  <c r="S531" i="22"/>
  <c r="T531" i="22"/>
  <c r="U531" i="22"/>
  <c r="V531" i="22"/>
  <c r="W531" i="22"/>
  <c r="A532" i="22"/>
  <c r="B532" i="22"/>
  <c r="C532" i="22"/>
  <c r="D532" i="22"/>
  <c r="E532" i="22"/>
  <c r="F532" i="22"/>
  <c r="G532" i="22"/>
  <c r="H532" i="22"/>
  <c r="I532" i="22"/>
  <c r="J532" i="22"/>
  <c r="Q532" i="22"/>
  <c r="R532" i="22"/>
  <c r="S532" i="22"/>
  <c r="T532" i="22"/>
  <c r="U532" i="22"/>
  <c r="V532" i="22"/>
  <c r="W532" i="22"/>
  <c r="A533" i="22"/>
  <c r="B533" i="22"/>
  <c r="C533" i="22"/>
  <c r="D533" i="22"/>
  <c r="E533" i="22"/>
  <c r="F533" i="22"/>
  <c r="G533" i="22"/>
  <c r="H533" i="22"/>
  <c r="I533" i="22"/>
  <c r="J533" i="22"/>
  <c r="Q533" i="22"/>
  <c r="R533" i="22"/>
  <c r="S533" i="22"/>
  <c r="T533" i="22"/>
  <c r="U533" i="22"/>
  <c r="V533" i="22"/>
  <c r="W533" i="22"/>
  <c r="A534" i="22"/>
  <c r="B534" i="22"/>
  <c r="C534" i="22"/>
  <c r="D534" i="22"/>
  <c r="E534" i="22"/>
  <c r="F534" i="22"/>
  <c r="G534" i="22"/>
  <c r="H534" i="22"/>
  <c r="I534" i="22"/>
  <c r="J534" i="22"/>
  <c r="Q534" i="22"/>
  <c r="R534" i="22"/>
  <c r="S534" i="22"/>
  <c r="T534" i="22"/>
  <c r="U534" i="22"/>
  <c r="V534" i="22"/>
  <c r="W534" i="22"/>
  <c r="A535" i="22"/>
  <c r="B535" i="22"/>
  <c r="C535" i="22"/>
  <c r="D535" i="22"/>
  <c r="E535" i="22"/>
  <c r="F535" i="22"/>
  <c r="G535" i="22"/>
  <c r="H535" i="22"/>
  <c r="I535" i="22"/>
  <c r="J535" i="22"/>
  <c r="Q535" i="22"/>
  <c r="R535" i="22"/>
  <c r="S535" i="22"/>
  <c r="T535" i="22"/>
  <c r="U535" i="22"/>
  <c r="V535" i="22"/>
  <c r="W535" i="22"/>
  <c r="A536" i="22"/>
  <c r="B536" i="22"/>
  <c r="C536" i="22"/>
  <c r="D536" i="22"/>
  <c r="E536" i="22"/>
  <c r="F536" i="22"/>
  <c r="G536" i="22"/>
  <c r="H536" i="22"/>
  <c r="I536" i="22"/>
  <c r="J536" i="22"/>
  <c r="Q536" i="22"/>
  <c r="R536" i="22"/>
  <c r="S536" i="22"/>
  <c r="T536" i="22"/>
  <c r="U536" i="22"/>
  <c r="V536" i="22"/>
  <c r="W536" i="22"/>
  <c r="A537" i="22"/>
  <c r="B537" i="22"/>
  <c r="C537" i="22"/>
  <c r="D537" i="22"/>
  <c r="E537" i="22"/>
  <c r="F537" i="22"/>
  <c r="G537" i="22"/>
  <c r="H537" i="22"/>
  <c r="I537" i="22"/>
  <c r="J537" i="22"/>
  <c r="Q537" i="22"/>
  <c r="R537" i="22"/>
  <c r="S537" i="22"/>
  <c r="T537" i="22"/>
  <c r="U537" i="22"/>
  <c r="V537" i="22"/>
  <c r="W537" i="22"/>
  <c r="A538" i="22"/>
  <c r="B538" i="22"/>
  <c r="C538" i="22"/>
  <c r="D538" i="22"/>
  <c r="E538" i="22"/>
  <c r="F538" i="22"/>
  <c r="G538" i="22"/>
  <c r="H538" i="22"/>
  <c r="I538" i="22"/>
  <c r="J538" i="22"/>
  <c r="Q538" i="22"/>
  <c r="R538" i="22"/>
  <c r="S538" i="22"/>
  <c r="T538" i="22"/>
  <c r="U538" i="22"/>
  <c r="V538" i="22"/>
  <c r="W538" i="22"/>
  <c r="A539" i="22"/>
  <c r="B539" i="22"/>
  <c r="C539" i="22"/>
  <c r="D539" i="22"/>
  <c r="E539" i="22"/>
  <c r="F539" i="22"/>
  <c r="G539" i="22"/>
  <c r="H539" i="22"/>
  <c r="I539" i="22"/>
  <c r="J539" i="22"/>
  <c r="Q539" i="22"/>
  <c r="R539" i="22"/>
  <c r="S539" i="22"/>
  <c r="T539" i="22"/>
  <c r="U539" i="22"/>
  <c r="V539" i="22"/>
  <c r="W539" i="22"/>
  <c r="A540" i="22"/>
  <c r="B540" i="22"/>
  <c r="C540" i="22"/>
  <c r="D540" i="22"/>
  <c r="E540" i="22"/>
  <c r="F540" i="22"/>
  <c r="G540" i="22"/>
  <c r="H540" i="22"/>
  <c r="I540" i="22"/>
  <c r="J540" i="22"/>
  <c r="Q540" i="22"/>
  <c r="R540" i="22"/>
  <c r="S540" i="22"/>
  <c r="T540" i="22"/>
  <c r="U540" i="22"/>
  <c r="V540" i="22"/>
  <c r="W540" i="22"/>
  <c r="A541" i="22"/>
  <c r="B541" i="22"/>
  <c r="C541" i="22"/>
  <c r="D541" i="22"/>
  <c r="E541" i="22"/>
  <c r="F541" i="22"/>
  <c r="G541" i="22"/>
  <c r="H541" i="22"/>
  <c r="I541" i="22"/>
  <c r="J541" i="22"/>
  <c r="Q541" i="22"/>
  <c r="R541" i="22"/>
  <c r="S541" i="22"/>
  <c r="T541" i="22"/>
  <c r="U541" i="22"/>
  <c r="V541" i="22"/>
  <c r="W541" i="22"/>
  <c r="A542" i="22"/>
  <c r="B542" i="22"/>
  <c r="C542" i="22"/>
  <c r="D542" i="22"/>
  <c r="E542" i="22"/>
  <c r="F542" i="22"/>
  <c r="G542" i="22"/>
  <c r="H542" i="22"/>
  <c r="I542" i="22"/>
  <c r="J542" i="22"/>
  <c r="Q542" i="22"/>
  <c r="R542" i="22"/>
  <c r="S542" i="22"/>
  <c r="T542" i="22"/>
  <c r="U542" i="22"/>
  <c r="V542" i="22"/>
  <c r="W542" i="22"/>
  <c r="A543" i="22"/>
  <c r="B543" i="22"/>
  <c r="C543" i="22"/>
  <c r="D543" i="22"/>
  <c r="E543" i="22"/>
  <c r="F543" i="22"/>
  <c r="G543" i="22"/>
  <c r="H543" i="22"/>
  <c r="I543" i="22"/>
  <c r="J543" i="22"/>
  <c r="Q543" i="22"/>
  <c r="R543" i="22"/>
  <c r="S543" i="22"/>
  <c r="T543" i="22"/>
  <c r="U543" i="22"/>
  <c r="V543" i="22"/>
  <c r="W543" i="22"/>
  <c r="A544" i="22"/>
  <c r="B544" i="22"/>
  <c r="C544" i="22"/>
  <c r="D544" i="22"/>
  <c r="E544" i="22"/>
  <c r="F544" i="22"/>
  <c r="G544" i="22"/>
  <c r="H544" i="22"/>
  <c r="I544" i="22"/>
  <c r="J544" i="22"/>
  <c r="Q544" i="22"/>
  <c r="R544" i="22"/>
  <c r="S544" i="22"/>
  <c r="T544" i="22"/>
  <c r="U544" i="22"/>
  <c r="V544" i="22"/>
  <c r="W544" i="22"/>
  <c r="A545" i="22"/>
  <c r="B545" i="22"/>
  <c r="C545" i="22"/>
  <c r="D545" i="22"/>
  <c r="E545" i="22"/>
  <c r="F545" i="22"/>
  <c r="G545" i="22"/>
  <c r="H545" i="22"/>
  <c r="I545" i="22"/>
  <c r="J545" i="22"/>
  <c r="Q545" i="22"/>
  <c r="R545" i="22"/>
  <c r="S545" i="22"/>
  <c r="T545" i="22"/>
  <c r="U545" i="22"/>
  <c r="V545" i="22"/>
  <c r="W545" i="22"/>
  <c r="A546" i="22"/>
  <c r="B546" i="22"/>
  <c r="C546" i="22"/>
  <c r="D546" i="22"/>
  <c r="E546" i="22"/>
  <c r="F546" i="22"/>
  <c r="G546" i="22"/>
  <c r="H546" i="22"/>
  <c r="I546" i="22"/>
  <c r="J546" i="22"/>
  <c r="Q546" i="22"/>
  <c r="R546" i="22"/>
  <c r="S546" i="22"/>
  <c r="T546" i="22"/>
  <c r="U546" i="22"/>
  <c r="V546" i="22"/>
  <c r="W546" i="22"/>
  <c r="A547" i="22"/>
  <c r="B547" i="22"/>
  <c r="C547" i="22"/>
  <c r="D547" i="22"/>
  <c r="E547" i="22"/>
  <c r="F547" i="22"/>
  <c r="G547" i="22"/>
  <c r="H547" i="22"/>
  <c r="I547" i="22"/>
  <c r="J547" i="22"/>
  <c r="Q547" i="22"/>
  <c r="R547" i="22"/>
  <c r="S547" i="22"/>
  <c r="T547" i="22"/>
  <c r="U547" i="22"/>
  <c r="V547" i="22"/>
  <c r="W547" i="22"/>
  <c r="A548" i="22"/>
  <c r="B548" i="22"/>
  <c r="C548" i="22"/>
  <c r="D548" i="22"/>
  <c r="E548" i="22"/>
  <c r="F548" i="22"/>
  <c r="G548" i="22"/>
  <c r="H548" i="22"/>
  <c r="I548" i="22"/>
  <c r="J548" i="22"/>
  <c r="Q548" i="22"/>
  <c r="R548" i="22"/>
  <c r="S548" i="22"/>
  <c r="T548" i="22"/>
  <c r="U548" i="22"/>
  <c r="V548" i="22"/>
  <c r="W548" i="22"/>
  <c r="A549" i="22"/>
  <c r="B549" i="22"/>
  <c r="C549" i="22"/>
  <c r="D549" i="22"/>
  <c r="E549" i="22"/>
  <c r="F549" i="22"/>
  <c r="G549" i="22"/>
  <c r="H549" i="22"/>
  <c r="I549" i="22"/>
  <c r="J549" i="22"/>
  <c r="Q549" i="22"/>
  <c r="R549" i="22"/>
  <c r="S549" i="22"/>
  <c r="T549" i="22"/>
  <c r="U549" i="22"/>
  <c r="V549" i="22"/>
  <c r="W549" i="22"/>
  <c r="A550" i="22"/>
  <c r="B550" i="22"/>
  <c r="C550" i="22"/>
  <c r="D550" i="22"/>
  <c r="E550" i="22"/>
  <c r="F550" i="22"/>
  <c r="G550" i="22"/>
  <c r="H550" i="22"/>
  <c r="I550" i="22"/>
  <c r="J550" i="22"/>
  <c r="Q550" i="22"/>
  <c r="R550" i="22"/>
  <c r="S550" i="22"/>
  <c r="T550" i="22"/>
  <c r="U550" i="22"/>
  <c r="V550" i="22"/>
  <c r="W550" i="22"/>
  <c r="A551" i="22"/>
  <c r="B551" i="22"/>
  <c r="C551" i="22"/>
  <c r="D551" i="22"/>
  <c r="E551" i="22"/>
  <c r="F551" i="22"/>
  <c r="G551" i="22"/>
  <c r="H551" i="22"/>
  <c r="I551" i="22"/>
  <c r="J551" i="22"/>
  <c r="Q551" i="22"/>
  <c r="R551" i="22"/>
  <c r="S551" i="22"/>
  <c r="T551" i="22"/>
  <c r="U551" i="22"/>
  <c r="V551" i="22"/>
  <c r="W551" i="22"/>
  <c r="A552" i="22"/>
  <c r="B552" i="22"/>
  <c r="C552" i="22"/>
  <c r="D552" i="22"/>
  <c r="E552" i="22"/>
  <c r="F552" i="22"/>
  <c r="G552" i="22"/>
  <c r="H552" i="22"/>
  <c r="I552" i="22"/>
  <c r="J552" i="22"/>
  <c r="Q552" i="22"/>
  <c r="R552" i="22"/>
  <c r="S552" i="22"/>
  <c r="T552" i="22"/>
  <c r="U552" i="22"/>
  <c r="V552" i="22"/>
  <c r="W552" i="22"/>
  <c r="A553" i="22"/>
  <c r="B553" i="22"/>
  <c r="C553" i="22"/>
  <c r="D553" i="22"/>
  <c r="E553" i="22"/>
  <c r="F553" i="22"/>
  <c r="G553" i="22"/>
  <c r="H553" i="22"/>
  <c r="I553" i="22"/>
  <c r="J553" i="22"/>
  <c r="Q553" i="22"/>
  <c r="R553" i="22"/>
  <c r="S553" i="22"/>
  <c r="T553" i="22"/>
  <c r="U553" i="22"/>
  <c r="V553" i="22"/>
  <c r="W553" i="22"/>
  <c r="A554" i="22"/>
  <c r="B554" i="22"/>
  <c r="C554" i="22"/>
  <c r="D554" i="22"/>
  <c r="E554" i="22"/>
  <c r="F554" i="22"/>
  <c r="G554" i="22"/>
  <c r="H554" i="22"/>
  <c r="I554" i="22"/>
  <c r="J554" i="22"/>
  <c r="Q554" i="22"/>
  <c r="R554" i="22"/>
  <c r="S554" i="22"/>
  <c r="T554" i="22"/>
  <c r="U554" i="22"/>
  <c r="V554" i="22"/>
  <c r="W554" i="22"/>
  <c r="A555" i="22"/>
  <c r="B555" i="22"/>
  <c r="C555" i="22"/>
  <c r="D555" i="22"/>
  <c r="E555" i="22"/>
  <c r="F555" i="22"/>
  <c r="G555" i="22"/>
  <c r="H555" i="22"/>
  <c r="I555" i="22"/>
  <c r="J555" i="22"/>
  <c r="Q555" i="22"/>
  <c r="R555" i="22"/>
  <c r="S555" i="22"/>
  <c r="T555" i="22"/>
  <c r="U555" i="22"/>
  <c r="V555" i="22"/>
  <c r="W555" i="22"/>
  <c r="A556" i="22"/>
  <c r="B556" i="22"/>
  <c r="C556" i="22"/>
  <c r="D556" i="22"/>
  <c r="E556" i="22"/>
  <c r="F556" i="22"/>
  <c r="G556" i="22"/>
  <c r="H556" i="22"/>
  <c r="I556" i="22"/>
  <c r="J556" i="22"/>
  <c r="Q556" i="22"/>
  <c r="R556" i="22"/>
  <c r="S556" i="22"/>
  <c r="T556" i="22"/>
  <c r="U556" i="22"/>
  <c r="V556" i="22"/>
  <c r="W556" i="22"/>
  <c r="A557" i="22"/>
  <c r="B557" i="22"/>
  <c r="C557" i="22"/>
  <c r="D557" i="22"/>
  <c r="E557" i="22"/>
  <c r="F557" i="22"/>
  <c r="G557" i="22"/>
  <c r="H557" i="22"/>
  <c r="I557" i="22"/>
  <c r="J557" i="22"/>
  <c r="Q557" i="22"/>
  <c r="R557" i="22"/>
  <c r="S557" i="22"/>
  <c r="T557" i="22"/>
  <c r="U557" i="22"/>
  <c r="V557" i="22"/>
  <c r="W557" i="22"/>
  <c r="A558" i="22"/>
  <c r="B558" i="22"/>
  <c r="C558" i="22"/>
  <c r="D558" i="22"/>
  <c r="E558" i="22"/>
  <c r="F558" i="22"/>
  <c r="G558" i="22"/>
  <c r="H558" i="22"/>
  <c r="I558" i="22"/>
  <c r="J558" i="22"/>
  <c r="Q558" i="22"/>
  <c r="R558" i="22"/>
  <c r="S558" i="22"/>
  <c r="T558" i="22"/>
  <c r="U558" i="22"/>
  <c r="V558" i="22"/>
  <c r="W558" i="22"/>
  <c r="A559" i="22"/>
  <c r="B559" i="22"/>
  <c r="C559" i="22"/>
  <c r="D559" i="22"/>
  <c r="E559" i="22"/>
  <c r="F559" i="22"/>
  <c r="G559" i="22"/>
  <c r="H559" i="22"/>
  <c r="I559" i="22"/>
  <c r="J559" i="22"/>
  <c r="Q559" i="22"/>
  <c r="R559" i="22"/>
  <c r="S559" i="22"/>
  <c r="T559" i="22"/>
  <c r="U559" i="22"/>
  <c r="V559" i="22"/>
  <c r="W559" i="22"/>
  <c r="A560" i="22"/>
  <c r="B560" i="22"/>
  <c r="C560" i="22"/>
  <c r="D560" i="22"/>
  <c r="E560" i="22"/>
  <c r="F560" i="22"/>
  <c r="G560" i="22"/>
  <c r="H560" i="22"/>
  <c r="I560" i="22"/>
  <c r="J560" i="22"/>
  <c r="Q560" i="22"/>
  <c r="R560" i="22"/>
  <c r="S560" i="22"/>
  <c r="T560" i="22"/>
  <c r="U560" i="22"/>
  <c r="V560" i="22"/>
  <c r="W560" i="22"/>
  <c r="A561" i="22"/>
  <c r="B561" i="22"/>
  <c r="C561" i="22"/>
  <c r="D561" i="22"/>
  <c r="E561" i="22"/>
  <c r="F561" i="22"/>
  <c r="G561" i="22"/>
  <c r="H561" i="22"/>
  <c r="I561" i="22"/>
  <c r="J561" i="22"/>
  <c r="Q561" i="22"/>
  <c r="R561" i="22"/>
  <c r="S561" i="22"/>
  <c r="T561" i="22"/>
  <c r="U561" i="22"/>
  <c r="V561" i="22"/>
  <c r="W561" i="22"/>
  <c r="A562" i="22"/>
  <c r="B562" i="22"/>
  <c r="C562" i="22"/>
  <c r="D562" i="22"/>
  <c r="E562" i="22"/>
  <c r="F562" i="22"/>
  <c r="G562" i="22"/>
  <c r="H562" i="22"/>
  <c r="I562" i="22"/>
  <c r="J562" i="22"/>
  <c r="Q562" i="22"/>
  <c r="R562" i="22"/>
  <c r="S562" i="22"/>
  <c r="T562" i="22"/>
  <c r="U562" i="22"/>
  <c r="V562" i="22"/>
  <c r="W562" i="22"/>
  <c r="A563" i="22"/>
  <c r="B563" i="22"/>
  <c r="C563" i="22"/>
  <c r="D563" i="22"/>
  <c r="E563" i="22"/>
  <c r="F563" i="22"/>
  <c r="G563" i="22"/>
  <c r="H563" i="22"/>
  <c r="I563" i="22"/>
  <c r="J563" i="22"/>
  <c r="Q563" i="22"/>
  <c r="R563" i="22"/>
  <c r="S563" i="22"/>
  <c r="T563" i="22"/>
  <c r="U563" i="22"/>
  <c r="V563" i="22"/>
  <c r="W563" i="22"/>
  <c r="A564" i="22"/>
  <c r="B564" i="22"/>
  <c r="C564" i="22"/>
  <c r="D564" i="22"/>
  <c r="E564" i="22"/>
  <c r="F564" i="22"/>
  <c r="G564" i="22"/>
  <c r="H564" i="22"/>
  <c r="I564" i="22"/>
  <c r="J564" i="22"/>
  <c r="Q564" i="22"/>
  <c r="R564" i="22"/>
  <c r="S564" i="22"/>
  <c r="T564" i="22"/>
  <c r="U564" i="22"/>
  <c r="V564" i="22"/>
  <c r="W564" i="22"/>
  <c r="A565" i="22"/>
  <c r="B565" i="22"/>
  <c r="C565" i="22"/>
  <c r="D565" i="22"/>
  <c r="E565" i="22"/>
  <c r="F565" i="22"/>
  <c r="G565" i="22"/>
  <c r="H565" i="22"/>
  <c r="I565" i="22"/>
  <c r="J565" i="22"/>
  <c r="Q565" i="22"/>
  <c r="R565" i="22"/>
  <c r="S565" i="22"/>
  <c r="T565" i="22"/>
  <c r="U565" i="22"/>
  <c r="V565" i="22"/>
  <c r="W565" i="22"/>
  <c r="A566" i="22"/>
  <c r="B566" i="22"/>
  <c r="C566" i="22"/>
  <c r="D566" i="22"/>
  <c r="E566" i="22"/>
  <c r="F566" i="22"/>
  <c r="G566" i="22"/>
  <c r="H566" i="22"/>
  <c r="I566" i="22"/>
  <c r="J566" i="22"/>
  <c r="Q566" i="22"/>
  <c r="R566" i="22"/>
  <c r="S566" i="22"/>
  <c r="T566" i="22"/>
  <c r="U566" i="22"/>
  <c r="V566" i="22"/>
  <c r="W566" i="22"/>
  <c r="A567" i="22"/>
  <c r="B567" i="22"/>
  <c r="C567" i="22"/>
  <c r="D567" i="22"/>
  <c r="E567" i="22"/>
  <c r="F567" i="22"/>
  <c r="G567" i="22"/>
  <c r="H567" i="22"/>
  <c r="I567" i="22"/>
  <c r="J567" i="22"/>
  <c r="Q567" i="22"/>
  <c r="R567" i="22"/>
  <c r="S567" i="22"/>
  <c r="T567" i="22"/>
  <c r="U567" i="22"/>
  <c r="V567" i="22"/>
  <c r="W567" i="22"/>
  <c r="A568" i="22"/>
  <c r="B568" i="22"/>
  <c r="C568" i="22"/>
  <c r="D568" i="22"/>
  <c r="E568" i="22"/>
  <c r="F568" i="22"/>
  <c r="G568" i="22"/>
  <c r="H568" i="22"/>
  <c r="I568" i="22"/>
  <c r="J568" i="22"/>
  <c r="Q568" i="22"/>
  <c r="R568" i="22"/>
  <c r="S568" i="22"/>
  <c r="T568" i="22"/>
  <c r="U568" i="22"/>
  <c r="V568" i="22"/>
  <c r="W568" i="22"/>
  <c r="A569" i="22"/>
  <c r="B569" i="22"/>
  <c r="C569" i="22"/>
  <c r="D569" i="22"/>
  <c r="E569" i="22"/>
  <c r="F569" i="22"/>
  <c r="G569" i="22"/>
  <c r="H569" i="22"/>
  <c r="I569" i="22"/>
  <c r="J569" i="22"/>
  <c r="Q569" i="22"/>
  <c r="R569" i="22"/>
  <c r="S569" i="22"/>
  <c r="T569" i="22"/>
  <c r="U569" i="22"/>
  <c r="V569" i="22"/>
  <c r="W569" i="22"/>
  <c r="A570" i="22"/>
  <c r="B570" i="22"/>
  <c r="C570" i="22"/>
  <c r="D570" i="22"/>
  <c r="E570" i="22"/>
  <c r="F570" i="22"/>
  <c r="G570" i="22"/>
  <c r="H570" i="22"/>
  <c r="I570" i="22"/>
  <c r="J570" i="22"/>
  <c r="Q570" i="22"/>
  <c r="R570" i="22"/>
  <c r="S570" i="22"/>
  <c r="T570" i="22"/>
  <c r="U570" i="22"/>
  <c r="V570" i="22"/>
  <c r="W570" i="22"/>
  <c r="A571" i="22"/>
  <c r="B571" i="22"/>
  <c r="C571" i="22"/>
  <c r="D571" i="22"/>
  <c r="E571" i="22"/>
  <c r="F571" i="22"/>
  <c r="G571" i="22"/>
  <c r="H571" i="22"/>
  <c r="I571" i="22"/>
  <c r="J571" i="22"/>
  <c r="Q571" i="22"/>
  <c r="R571" i="22"/>
  <c r="S571" i="22"/>
  <c r="T571" i="22"/>
  <c r="U571" i="22"/>
  <c r="V571" i="22"/>
  <c r="W571" i="22"/>
  <c r="A572" i="22"/>
  <c r="B572" i="22"/>
  <c r="C572" i="22"/>
  <c r="D572" i="22"/>
  <c r="E572" i="22"/>
  <c r="F572" i="22"/>
  <c r="G572" i="22"/>
  <c r="H572" i="22"/>
  <c r="I572" i="22"/>
  <c r="J572" i="22"/>
  <c r="Q572" i="22"/>
  <c r="R572" i="22"/>
  <c r="S572" i="22"/>
  <c r="T572" i="22"/>
  <c r="U572" i="22"/>
  <c r="V572" i="22"/>
  <c r="W572" i="22"/>
  <c r="A573" i="22"/>
  <c r="B573" i="22"/>
  <c r="C573" i="22"/>
  <c r="D573" i="22"/>
  <c r="E573" i="22"/>
  <c r="F573" i="22"/>
  <c r="G573" i="22"/>
  <c r="H573" i="22"/>
  <c r="I573" i="22"/>
  <c r="J573" i="22"/>
  <c r="Q573" i="22"/>
  <c r="R573" i="22"/>
  <c r="S573" i="22"/>
  <c r="T573" i="22"/>
  <c r="U573" i="22"/>
  <c r="V573" i="22"/>
  <c r="W573" i="22"/>
  <c r="A574" i="22"/>
  <c r="B574" i="22"/>
  <c r="C574" i="22"/>
  <c r="D574" i="22"/>
  <c r="E574" i="22"/>
  <c r="F574" i="22"/>
  <c r="G574" i="22"/>
  <c r="H574" i="22"/>
  <c r="I574" i="22"/>
  <c r="J574" i="22"/>
  <c r="Q574" i="22"/>
  <c r="R574" i="22"/>
  <c r="S574" i="22"/>
  <c r="T574" i="22"/>
  <c r="U574" i="22"/>
  <c r="V574" i="22"/>
  <c r="W574" i="22"/>
  <c r="A575" i="22"/>
  <c r="B575" i="22"/>
  <c r="C575" i="22"/>
  <c r="D575" i="22"/>
  <c r="E575" i="22"/>
  <c r="F575" i="22"/>
  <c r="G575" i="22"/>
  <c r="H575" i="22"/>
  <c r="I575" i="22"/>
  <c r="J575" i="22"/>
  <c r="Q575" i="22"/>
  <c r="R575" i="22"/>
  <c r="S575" i="22"/>
  <c r="T575" i="22"/>
  <c r="U575" i="22"/>
  <c r="V575" i="22"/>
  <c r="W575" i="22"/>
  <c r="A576" i="22"/>
  <c r="B576" i="22"/>
  <c r="C576" i="22"/>
  <c r="D576" i="22"/>
  <c r="E576" i="22"/>
  <c r="F576" i="22"/>
  <c r="G576" i="22"/>
  <c r="H576" i="22"/>
  <c r="I576" i="22"/>
  <c r="J576" i="22"/>
  <c r="Q576" i="22"/>
  <c r="R576" i="22"/>
  <c r="S576" i="22"/>
  <c r="T576" i="22"/>
  <c r="U576" i="22"/>
  <c r="V576" i="22"/>
  <c r="W576" i="22"/>
  <c r="A577" i="22"/>
  <c r="B577" i="22"/>
  <c r="C577" i="22"/>
  <c r="D577" i="22"/>
  <c r="E577" i="22"/>
  <c r="F577" i="22"/>
  <c r="G577" i="22"/>
  <c r="H577" i="22"/>
  <c r="I577" i="22"/>
  <c r="J577" i="22"/>
  <c r="Q577" i="22"/>
  <c r="R577" i="22"/>
  <c r="S577" i="22"/>
  <c r="T577" i="22"/>
  <c r="U577" i="22"/>
  <c r="V577" i="22"/>
  <c r="W577" i="22"/>
  <c r="A578" i="22"/>
  <c r="B578" i="22"/>
  <c r="C578" i="22"/>
  <c r="D578" i="22"/>
  <c r="E578" i="22"/>
  <c r="F578" i="22"/>
  <c r="G578" i="22"/>
  <c r="H578" i="22"/>
  <c r="I578" i="22"/>
  <c r="J578" i="22"/>
  <c r="Q578" i="22"/>
  <c r="R578" i="22"/>
  <c r="S578" i="22"/>
  <c r="T578" i="22"/>
  <c r="U578" i="22"/>
  <c r="V578" i="22"/>
  <c r="W578" i="22"/>
  <c r="A579" i="22"/>
  <c r="B579" i="22"/>
  <c r="C579" i="22"/>
  <c r="D579" i="22"/>
  <c r="E579" i="22"/>
  <c r="F579" i="22"/>
  <c r="G579" i="22"/>
  <c r="H579" i="22"/>
  <c r="I579" i="22"/>
  <c r="J579" i="22"/>
  <c r="Q579" i="22"/>
  <c r="R579" i="22"/>
  <c r="S579" i="22"/>
  <c r="T579" i="22"/>
  <c r="U579" i="22"/>
  <c r="V579" i="22"/>
  <c r="W579" i="22"/>
  <c r="A580" i="22"/>
  <c r="B580" i="22"/>
  <c r="C580" i="22"/>
  <c r="D580" i="22"/>
  <c r="E580" i="22"/>
  <c r="F580" i="22"/>
  <c r="G580" i="22"/>
  <c r="H580" i="22"/>
  <c r="I580" i="22"/>
  <c r="J580" i="22"/>
  <c r="Q580" i="22"/>
  <c r="R580" i="22"/>
  <c r="S580" i="22"/>
  <c r="T580" i="22"/>
  <c r="U580" i="22"/>
  <c r="V580" i="22"/>
  <c r="W580" i="22"/>
  <c r="A581" i="22"/>
  <c r="B581" i="22"/>
  <c r="C581" i="22"/>
  <c r="D581" i="22"/>
  <c r="E581" i="22"/>
  <c r="F581" i="22"/>
  <c r="G581" i="22"/>
  <c r="H581" i="22"/>
  <c r="I581" i="22"/>
  <c r="J581" i="22"/>
  <c r="Q581" i="22"/>
  <c r="R581" i="22"/>
  <c r="S581" i="22"/>
  <c r="T581" i="22"/>
  <c r="U581" i="22"/>
  <c r="V581" i="22"/>
  <c r="W581" i="22"/>
  <c r="A582" i="22"/>
  <c r="B582" i="22"/>
  <c r="C582" i="22"/>
  <c r="D582" i="22"/>
  <c r="E582" i="22"/>
  <c r="F582" i="22"/>
  <c r="G582" i="22"/>
  <c r="H582" i="22"/>
  <c r="I582" i="22"/>
  <c r="J582" i="22"/>
  <c r="Q582" i="22"/>
  <c r="R582" i="22"/>
  <c r="S582" i="22"/>
  <c r="T582" i="22"/>
  <c r="U582" i="22"/>
  <c r="V582" i="22"/>
  <c r="W582" i="22"/>
  <c r="A583" i="22"/>
  <c r="B583" i="22"/>
  <c r="C583" i="22"/>
  <c r="D583" i="22"/>
  <c r="E583" i="22"/>
  <c r="F583" i="22"/>
  <c r="G583" i="22"/>
  <c r="H583" i="22"/>
  <c r="I583" i="22"/>
  <c r="J583" i="22"/>
  <c r="Q583" i="22"/>
  <c r="R583" i="22"/>
  <c r="S583" i="22"/>
  <c r="T583" i="22"/>
  <c r="U583" i="22"/>
  <c r="V583" i="22"/>
  <c r="W583" i="22"/>
  <c r="A584" i="22"/>
  <c r="B584" i="22"/>
  <c r="C584" i="22"/>
  <c r="D584" i="22"/>
  <c r="E584" i="22"/>
  <c r="F584" i="22"/>
  <c r="G584" i="22"/>
  <c r="H584" i="22"/>
  <c r="I584" i="22"/>
  <c r="J584" i="22"/>
  <c r="Q584" i="22"/>
  <c r="R584" i="22"/>
  <c r="S584" i="22"/>
  <c r="T584" i="22"/>
  <c r="U584" i="22"/>
  <c r="V584" i="22"/>
  <c r="W584" i="22"/>
  <c r="A585" i="22"/>
  <c r="B585" i="22"/>
  <c r="C585" i="22"/>
  <c r="D585" i="22"/>
  <c r="E585" i="22"/>
  <c r="F585" i="22"/>
  <c r="G585" i="22"/>
  <c r="H585" i="22"/>
  <c r="I585" i="22"/>
  <c r="J585" i="22"/>
  <c r="Q585" i="22"/>
  <c r="R585" i="22"/>
  <c r="S585" i="22"/>
  <c r="T585" i="22"/>
  <c r="U585" i="22"/>
  <c r="V585" i="22"/>
  <c r="W585" i="22"/>
  <c r="A586" i="22"/>
  <c r="B586" i="22"/>
  <c r="C586" i="22"/>
  <c r="D586" i="22"/>
  <c r="E586" i="22"/>
  <c r="F586" i="22"/>
  <c r="G586" i="22"/>
  <c r="H586" i="22"/>
  <c r="I586" i="22"/>
  <c r="J586" i="22"/>
  <c r="Q586" i="22"/>
  <c r="R586" i="22"/>
  <c r="S586" i="22"/>
  <c r="T586" i="22"/>
  <c r="U586" i="22"/>
  <c r="V586" i="22"/>
  <c r="W586" i="22"/>
  <c r="A587" i="22"/>
  <c r="B587" i="22"/>
  <c r="C587" i="22"/>
  <c r="D587" i="22"/>
  <c r="E587" i="22"/>
  <c r="F587" i="22"/>
  <c r="G587" i="22"/>
  <c r="H587" i="22"/>
  <c r="I587" i="22"/>
  <c r="J587" i="22"/>
  <c r="Q587" i="22"/>
  <c r="R587" i="22"/>
  <c r="S587" i="22"/>
  <c r="T587" i="22"/>
  <c r="U587" i="22"/>
  <c r="V587" i="22"/>
  <c r="W587" i="22"/>
  <c r="A588" i="22"/>
  <c r="B588" i="22"/>
  <c r="C588" i="22"/>
  <c r="D588" i="22"/>
  <c r="E588" i="22"/>
  <c r="F588" i="22"/>
  <c r="G588" i="22"/>
  <c r="H588" i="22"/>
  <c r="I588" i="22"/>
  <c r="J588" i="22"/>
  <c r="Q588" i="22"/>
  <c r="R588" i="22"/>
  <c r="S588" i="22"/>
  <c r="T588" i="22"/>
  <c r="U588" i="22"/>
  <c r="V588" i="22"/>
  <c r="W588" i="22"/>
  <c r="A589" i="22"/>
  <c r="B589" i="22"/>
  <c r="C589" i="22"/>
  <c r="D589" i="22"/>
  <c r="E589" i="22"/>
  <c r="F589" i="22"/>
  <c r="G589" i="22"/>
  <c r="H589" i="22"/>
  <c r="I589" i="22"/>
  <c r="J589" i="22"/>
  <c r="Q589" i="22"/>
  <c r="R589" i="22"/>
  <c r="S589" i="22"/>
  <c r="T589" i="22"/>
  <c r="U589" i="22"/>
  <c r="V589" i="22"/>
  <c r="W589" i="22"/>
  <c r="A590" i="22"/>
  <c r="B590" i="22"/>
  <c r="C590" i="22"/>
  <c r="D590" i="22"/>
  <c r="E590" i="22"/>
  <c r="F590" i="22"/>
  <c r="G590" i="22"/>
  <c r="H590" i="22"/>
  <c r="I590" i="22"/>
  <c r="J590" i="22"/>
  <c r="Q590" i="22"/>
  <c r="R590" i="22"/>
  <c r="S590" i="22"/>
  <c r="T590" i="22"/>
  <c r="U590" i="22"/>
  <c r="V590" i="22"/>
  <c r="W590" i="22"/>
  <c r="A591" i="22"/>
  <c r="B591" i="22"/>
  <c r="C591" i="22"/>
  <c r="D591" i="22"/>
  <c r="E591" i="22"/>
  <c r="F591" i="22"/>
  <c r="G591" i="22"/>
  <c r="H591" i="22"/>
  <c r="I591" i="22"/>
  <c r="J591" i="22"/>
  <c r="Q591" i="22"/>
  <c r="R591" i="22"/>
  <c r="S591" i="22"/>
  <c r="T591" i="22"/>
  <c r="U591" i="22"/>
  <c r="V591" i="22"/>
  <c r="W591" i="22"/>
  <c r="A592" i="22"/>
  <c r="B592" i="22"/>
  <c r="C592" i="22"/>
  <c r="D592" i="22"/>
  <c r="E592" i="22"/>
  <c r="F592" i="22"/>
  <c r="G592" i="22"/>
  <c r="H592" i="22"/>
  <c r="I592" i="22"/>
  <c r="J592" i="22"/>
  <c r="Q592" i="22"/>
  <c r="R592" i="22"/>
  <c r="S592" i="22"/>
  <c r="T592" i="22"/>
  <c r="U592" i="22"/>
  <c r="V592" i="22"/>
  <c r="W592" i="22"/>
  <c r="A593" i="22"/>
  <c r="B593" i="22"/>
  <c r="C593" i="22"/>
  <c r="D593" i="22"/>
  <c r="E593" i="22"/>
  <c r="F593" i="22"/>
  <c r="G593" i="22"/>
  <c r="H593" i="22"/>
  <c r="I593" i="22"/>
  <c r="J593" i="22"/>
  <c r="Q593" i="22"/>
  <c r="R593" i="22"/>
  <c r="S593" i="22"/>
  <c r="T593" i="22"/>
  <c r="U593" i="22"/>
  <c r="V593" i="22"/>
  <c r="W593" i="22"/>
  <c r="A594" i="22"/>
  <c r="B594" i="22"/>
  <c r="C594" i="22"/>
  <c r="D594" i="22"/>
  <c r="E594" i="22"/>
  <c r="F594" i="22"/>
  <c r="G594" i="22"/>
  <c r="H594" i="22"/>
  <c r="I594" i="22"/>
  <c r="J594" i="22"/>
  <c r="Q594" i="22"/>
  <c r="R594" i="22"/>
  <c r="S594" i="22"/>
  <c r="T594" i="22"/>
  <c r="U594" i="22"/>
  <c r="V594" i="22"/>
  <c r="W594" i="22"/>
  <c r="A595" i="22"/>
  <c r="B595" i="22"/>
  <c r="C595" i="22"/>
  <c r="D595" i="22"/>
  <c r="E595" i="22"/>
  <c r="F595" i="22"/>
  <c r="G595" i="22"/>
  <c r="H595" i="22"/>
  <c r="I595" i="22"/>
  <c r="J595" i="22"/>
  <c r="Q595" i="22"/>
  <c r="R595" i="22"/>
  <c r="S595" i="22"/>
  <c r="T595" i="22"/>
  <c r="U595" i="22"/>
  <c r="V595" i="22"/>
  <c r="W595" i="22"/>
  <c r="A596" i="22"/>
  <c r="B596" i="22"/>
  <c r="C596" i="22"/>
  <c r="D596" i="22"/>
  <c r="E596" i="22"/>
  <c r="F596" i="22"/>
  <c r="G596" i="22"/>
  <c r="H596" i="22"/>
  <c r="I596" i="22"/>
  <c r="J596" i="22"/>
  <c r="Q596" i="22"/>
  <c r="R596" i="22"/>
  <c r="S596" i="22"/>
  <c r="T596" i="22"/>
  <c r="U596" i="22"/>
  <c r="V596" i="22"/>
  <c r="W596" i="22"/>
  <c r="A597" i="22"/>
  <c r="B597" i="22"/>
  <c r="C597" i="22"/>
  <c r="D597" i="22"/>
  <c r="E597" i="22"/>
  <c r="F597" i="22"/>
  <c r="G597" i="22"/>
  <c r="H597" i="22"/>
  <c r="I597" i="22"/>
  <c r="J597" i="22"/>
  <c r="Q597" i="22"/>
  <c r="R597" i="22"/>
  <c r="S597" i="22"/>
  <c r="T597" i="22"/>
  <c r="U597" i="22"/>
  <c r="V597" i="22"/>
  <c r="W597" i="22"/>
  <c r="A598" i="22"/>
  <c r="B598" i="22"/>
  <c r="C598" i="22"/>
  <c r="D598" i="22"/>
  <c r="E598" i="22"/>
  <c r="F598" i="22"/>
  <c r="G598" i="22"/>
  <c r="H598" i="22"/>
  <c r="I598" i="22"/>
  <c r="J598" i="22"/>
  <c r="Q598" i="22"/>
  <c r="R598" i="22"/>
  <c r="S598" i="22"/>
  <c r="T598" i="22"/>
  <c r="U598" i="22"/>
  <c r="V598" i="22"/>
  <c r="W598" i="22"/>
  <c r="A599" i="22"/>
  <c r="B599" i="22"/>
  <c r="C599" i="22"/>
  <c r="D599" i="22"/>
  <c r="E599" i="22"/>
  <c r="F599" i="22"/>
  <c r="G599" i="22"/>
  <c r="H599" i="22"/>
  <c r="I599" i="22"/>
  <c r="J599" i="22"/>
  <c r="Q599" i="22"/>
  <c r="R599" i="22"/>
  <c r="S599" i="22"/>
  <c r="T599" i="22"/>
  <c r="U599" i="22"/>
  <c r="V599" i="22"/>
  <c r="W599" i="22"/>
  <c r="A600" i="22"/>
  <c r="B600" i="22"/>
  <c r="C600" i="22"/>
  <c r="D600" i="22"/>
  <c r="E600" i="22"/>
  <c r="F600" i="22"/>
  <c r="G600" i="22"/>
  <c r="H600" i="22"/>
  <c r="I600" i="22"/>
  <c r="J600" i="22"/>
  <c r="Q600" i="22"/>
  <c r="R600" i="22"/>
  <c r="S600" i="22"/>
  <c r="T600" i="22"/>
  <c r="U600" i="22"/>
  <c r="V600" i="22"/>
  <c r="W600" i="22"/>
  <c r="A601" i="22"/>
  <c r="B601" i="22"/>
  <c r="C601" i="22"/>
  <c r="D601" i="22"/>
  <c r="E601" i="22"/>
  <c r="F601" i="22"/>
  <c r="G601" i="22"/>
  <c r="H601" i="22"/>
  <c r="I601" i="22"/>
  <c r="J601" i="22"/>
  <c r="Q601" i="22"/>
  <c r="R601" i="22"/>
  <c r="S601" i="22"/>
  <c r="T601" i="22"/>
  <c r="U601" i="22"/>
  <c r="V601" i="22"/>
  <c r="W601" i="22"/>
  <c r="A602" i="22"/>
  <c r="B602" i="22"/>
  <c r="C602" i="22"/>
  <c r="D602" i="22"/>
  <c r="E602" i="22"/>
  <c r="F602" i="22"/>
  <c r="G602" i="22"/>
  <c r="H602" i="22"/>
  <c r="I602" i="22"/>
  <c r="J602" i="22"/>
  <c r="Q602" i="22"/>
  <c r="R602" i="22"/>
  <c r="S602" i="22"/>
  <c r="T602" i="22"/>
  <c r="U602" i="22"/>
  <c r="V602" i="22"/>
  <c r="W602" i="22"/>
  <c r="A603" i="22"/>
  <c r="B603" i="22"/>
  <c r="C603" i="22"/>
  <c r="D603" i="22"/>
  <c r="E603" i="22"/>
  <c r="F603" i="22"/>
  <c r="G603" i="22"/>
  <c r="H603" i="22"/>
  <c r="I603" i="22"/>
  <c r="J603" i="22"/>
  <c r="Q603" i="22"/>
  <c r="R603" i="22"/>
  <c r="S603" i="22"/>
  <c r="T603" i="22"/>
  <c r="U603" i="22"/>
  <c r="V603" i="22"/>
  <c r="W603" i="22"/>
  <c r="A604" i="22"/>
  <c r="B604" i="22"/>
  <c r="C604" i="22"/>
  <c r="D604" i="22"/>
  <c r="E604" i="22"/>
  <c r="F604" i="22"/>
  <c r="G604" i="22"/>
  <c r="H604" i="22"/>
  <c r="I604" i="22"/>
  <c r="J604" i="22"/>
  <c r="Q604" i="22"/>
  <c r="R604" i="22"/>
  <c r="S604" i="22"/>
  <c r="T604" i="22"/>
  <c r="U604" i="22"/>
  <c r="V604" i="22"/>
  <c r="W604" i="22"/>
  <c r="A605" i="22"/>
  <c r="B605" i="22"/>
  <c r="C605" i="22"/>
  <c r="D605" i="22"/>
  <c r="E605" i="22"/>
  <c r="F605" i="22"/>
  <c r="G605" i="22"/>
  <c r="H605" i="22"/>
  <c r="I605" i="22"/>
  <c r="J605" i="22"/>
  <c r="Q605" i="22"/>
  <c r="R605" i="22"/>
  <c r="S605" i="22"/>
  <c r="T605" i="22"/>
  <c r="U605" i="22"/>
  <c r="V605" i="22"/>
  <c r="W605" i="22"/>
  <c r="A606" i="22"/>
  <c r="B606" i="22"/>
  <c r="C606" i="22"/>
  <c r="D606" i="22"/>
  <c r="E606" i="22"/>
  <c r="F606" i="22"/>
  <c r="G606" i="22"/>
  <c r="H606" i="22"/>
  <c r="I606" i="22"/>
  <c r="J606" i="22"/>
  <c r="Q606" i="22"/>
  <c r="R606" i="22"/>
  <c r="S606" i="22"/>
  <c r="T606" i="22"/>
  <c r="U606" i="22"/>
  <c r="V606" i="22"/>
  <c r="W606" i="22"/>
  <c r="A607" i="22"/>
  <c r="B607" i="22"/>
  <c r="C607" i="22"/>
  <c r="D607" i="22"/>
  <c r="E607" i="22"/>
  <c r="F607" i="22"/>
  <c r="G607" i="22"/>
  <c r="H607" i="22"/>
  <c r="I607" i="22"/>
  <c r="J607" i="22"/>
  <c r="Q607" i="22"/>
  <c r="R607" i="22"/>
  <c r="S607" i="22"/>
  <c r="T607" i="22"/>
  <c r="U607" i="22"/>
  <c r="V607" i="22"/>
  <c r="W607" i="22"/>
  <c r="A608" i="22"/>
  <c r="B608" i="22"/>
  <c r="C608" i="22"/>
  <c r="D608" i="22"/>
  <c r="E608" i="22"/>
  <c r="F608" i="22"/>
  <c r="G608" i="22"/>
  <c r="H608" i="22"/>
  <c r="I608" i="22"/>
  <c r="J608" i="22"/>
  <c r="Q608" i="22"/>
  <c r="R608" i="22"/>
  <c r="S608" i="22"/>
  <c r="T608" i="22"/>
  <c r="U608" i="22"/>
  <c r="V608" i="22"/>
  <c r="W608" i="22"/>
  <c r="A609" i="22"/>
  <c r="B609" i="22"/>
  <c r="C609" i="22"/>
  <c r="D609" i="22"/>
  <c r="E609" i="22"/>
  <c r="F609" i="22"/>
  <c r="G609" i="22"/>
  <c r="H609" i="22"/>
  <c r="I609" i="22"/>
  <c r="J609" i="22"/>
  <c r="Q609" i="22"/>
  <c r="R609" i="22"/>
  <c r="S609" i="22"/>
  <c r="T609" i="22"/>
  <c r="U609" i="22"/>
  <c r="V609" i="22"/>
  <c r="W609" i="22"/>
  <c r="A610" i="22"/>
  <c r="B610" i="22"/>
  <c r="C610" i="22"/>
  <c r="D610" i="22"/>
  <c r="E610" i="22"/>
  <c r="F610" i="22"/>
  <c r="G610" i="22"/>
  <c r="H610" i="22"/>
  <c r="I610" i="22"/>
  <c r="J610" i="22"/>
  <c r="Q610" i="22"/>
  <c r="R610" i="22"/>
  <c r="S610" i="22"/>
  <c r="T610" i="22"/>
  <c r="U610" i="22"/>
  <c r="V610" i="22"/>
  <c r="W610" i="22"/>
  <c r="A611" i="22"/>
  <c r="B611" i="22"/>
  <c r="C611" i="22"/>
  <c r="D611" i="22"/>
  <c r="E611" i="22"/>
  <c r="F611" i="22"/>
  <c r="G611" i="22"/>
  <c r="H611" i="22"/>
  <c r="I611" i="22"/>
  <c r="J611" i="22"/>
  <c r="Q611" i="22"/>
  <c r="R611" i="22"/>
  <c r="S611" i="22"/>
  <c r="T611" i="22"/>
  <c r="U611" i="22"/>
  <c r="V611" i="22"/>
  <c r="W611" i="22"/>
  <c r="A612" i="22"/>
  <c r="B612" i="22"/>
  <c r="C612" i="22"/>
  <c r="D612" i="22"/>
  <c r="E612" i="22"/>
  <c r="F612" i="22"/>
  <c r="G612" i="22"/>
  <c r="H612" i="22"/>
  <c r="I612" i="22"/>
  <c r="J612" i="22"/>
  <c r="Q612" i="22"/>
  <c r="R612" i="22"/>
  <c r="S612" i="22"/>
  <c r="T612" i="22"/>
  <c r="U612" i="22"/>
  <c r="V612" i="22"/>
  <c r="W612" i="22"/>
  <c r="A613" i="22"/>
  <c r="B613" i="22"/>
  <c r="C613" i="22"/>
  <c r="D613" i="22"/>
  <c r="E613" i="22"/>
  <c r="F613" i="22"/>
  <c r="G613" i="22"/>
  <c r="H613" i="22"/>
  <c r="I613" i="22"/>
  <c r="J613" i="22"/>
  <c r="Q613" i="22"/>
  <c r="R613" i="22"/>
  <c r="S613" i="22"/>
  <c r="T613" i="22"/>
  <c r="U613" i="22"/>
  <c r="V613" i="22"/>
  <c r="W613" i="22"/>
  <c r="A614" i="22"/>
  <c r="B614" i="22"/>
  <c r="C614" i="22"/>
  <c r="D614" i="22"/>
  <c r="E614" i="22"/>
  <c r="F614" i="22"/>
  <c r="G614" i="22"/>
  <c r="H614" i="22"/>
  <c r="I614" i="22"/>
  <c r="J614" i="22"/>
  <c r="Q614" i="22"/>
  <c r="R614" i="22"/>
  <c r="S614" i="22"/>
  <c r="T614" i="22"/>
  <c r="U614" i="22"/>
  <c r="V614" i="22"/>
  <c r="W614" i="22"/>
  <c r="A615" i="22"/>
  <c r="B615" i="22"/>
  <c r="C615" i="22"/>
  <c r="D615" i="22"/>
  <c r="E615" i="22"/>
  <c r="F615" i="22"/>
  <c r="G615" i="22"/>
  <c r="H615" i="22"/>
  <c r="I615" i="22"/>
  <c r="J615" i="22"/>
  <c r="Q615" i="22"/>
  <c r="R615" i="22"/>
  <c r="S615" i="22"/>
  <c r="T615" i="22"/>
  <c r="U615" i="22"/>
  <c r="V615" i="22"/>
  <c r="W615" i="22"/>
  <c r="A616" i="22"/>
  <c r="B616" i="22"/>
  <c r="C616" i="22"/>
  <c r="D616" i="22"/>
  <c r="E616" i="22"/>
  <c r="F616" i="22"/>
  <c r="G616" i="22"/>
  <c r="H616" i="22"/>
  <c r="I616" i="22"/>
  <c r="J616" i="22"/>
  <c r="Q616" i="22"/>
  <c r="R616" i="22"/>
  <c r="S616" i="22"/>
  <c r="T616" i="22"/>
  <c r="U616" i="22"/>
  <c r="V616" i="22"/>
  <c r="W616" i="22"/>
  <c r="A617" i="22"/>
  <c r="B617" i="22"/>
  <c r="C617" i="22"/>
  <c r="D617" i="22"/>
  <c r="E617" i="22"/>
  <c r="F617" i="22"/>
  <c r="G617" i="22"/>
  <c r="H617" i="22"/>
  <c r="I617" i="22"/>
  <c r="J617" i="22"/>
  <c r="Q617" i="22"/>
  <c r="R617" i="22"/>
  <c r="S617" i="22"/>
  <c r="T617" i="22"/>
  <c r="U617" i="22"/>
  <c r="V617" i="22"/>
  <c r="W617" i="22"/>
  <c r="A618" i="22"/>
  <c r="B618" i="22"/>
  <c r="C618" i="22"/>
  <c r="D618" i="22"/>
  <c r="E618" i="22"/>
  <c r="F618" i="22"/>
  <c r="G618" i="22"/>
  <c r="H618" i="22"/>
  <c r="I618" i="22"/>
  <c r="J618" i="22"/>
  <c r="Q618" i="22"/>
  <c r="R618" i="22"/>
  <c r="S618" i="22"/>
  <c r="T618" i="22"/>
  <c r="U618" i="22"/>
  <c r="V618" i="22"/>
  <c r="W618" i="22"/>
  <c r="A619" i="22"/>
  <c r="B619" i="22"/>
  <c r="C619" i="22"/>
  <c r="D619" i="22"/>
  <c r="E619" i="22"/>
  <c r="F619" i="22"/>
  <c r="G619" i="22"/>
  <c r="H619" i="22"/>
  <c r="I619" i="22"/>
  <c r="J619" i="22"/>
  <c r="Q619" i="22"/>
  <c r="R619" i="22"/>
  <c r="S619" i="22"/>
  <c r="T619" i="22"/>
  <c r="U619" i="22"/>
  <c r="V619" i="22"/>
  <c r="W619" i="22"/>
  <c r="A620" i="22"/>
  <c r="B620" i="22"/>
  <c r="C620" i="22"/>
  <c r="D620" i="22"/>
  <c r="E620" i="22"/>
  <c r="F620" i="22"/>
  <c r="G620" i="22"/>
  <c r="H620" i="22"/>
  <c r="I620" i="22"/>
  <c r="J620" i="22"/>
  <c r="Q620" i="22"/>
  <c r="R620" i="22"/>
  <c r="S620" i="22"/>
  <c r="T620" i="22"/>
  <c r="U620" i="22"/>
  <c r="V620" i="22"/>
  <c r="W620" i="22"/>
  <c r="A621" i="22"/>
  <c r="B621" i="22"/>
  <c r="C621" i="22"/>
  <c r="D621" i="22"/>
  <c r="E621" i="22"/>
  <c r="F621" i="22"/>
  <c r="G621" i="22"/>
  <c r="H621" i="22"/>
  <c r="I621" i="22"/>
  <c r="J621" i="22"/>
  <c r="Q621" i="22"/>
  <c r="R621" i="22"/>
  <c r="S621" i="22"/>
  <c r="T621" i="22"/>
  <c r="U621" i="22"/>
  <c r="V621" i="22"/>
  <c r="W621" i="22"/>
  <c r="A622" i="22"/>
  <c r="B622" i="22"/>
  <c r="C622" i="22"/>
  <c r="D622" i="22"/>
  <c r="E622" i="22"/>
  <c r="F622" i="22"/>
  <c r="G622" i="22"/>
  <c r="H622" i="22"/>
  <c r="I622" i="22"/>
  <c r="J622" i="22"/>
  <c r="Q622" i="22"/>
  <c r="R622" i="22"/>
  <c r="S622" i="22"/>
  <c r="T622" i="22"/>
  <c r="U622" i="22"/>
  <c r="V622" i="22"/>
  <c r="W622" i="22"/>
  <c r="A623" i="22"/>
  <c r="B623" i="22"/>
  <c r="C623" i="22"/>
  <c r="D623" i="22"/>
  <c r="E623" i="22"/>
  <c r="F623" i="22"/>
  <c r="G623" i="22"/>
  <c r="H623" i="22"/>
  <c r="I623" i="22"/>
  <c r="J623" i="22"/>
  <c r="Q623" i="22"/>
  <c r="R623" i="22"/>
  <c r="S623" i="22"/>
  <c r="T623" i="22"/>
  <c r="U623" i="22"/>
  <c r="V623" i="22"/>
  <c r="W623" i="22"/>
  <c r="A624" i="22"/>
  <c r="B624" i="22"/>
  <c r="C624" i="22"/>
  <c r="D624" i="22"/>
  <c r="E624" i="22"/>
  <c r="F624" i="22"/>
  <c r="G624" i="22"/>
  <c r="H624" i="22"/>
  <c r="I624" i="22"/>
  <c r="J624" i="22"/>
  <c r="Q624" i="22"/>
  <c r="R624" i="22"/>
  <c r="S624" i="22"/>
  <c r="T624" i="22"/>
  <c r="U624" i="22"/>
  <c r="V624" i="22"/>
  <c r="W624" i="22"/>
  <c r="A625" i="22"/>
  <c r="B625" i="22"/>
  <c r="C625" i="22"/>
  <c r="D625" i="22"/>
  <c r="E625" i="22"/>
  <c r="F625" i="22"/>
  <c r="G625" i="22"/>
  <c r="H625" i="22"/>
  <c r="I625" i="22"/>
  <c r="J625" i="22"/>
  <c r="Q625" i="22"/>
  <c r="R625" i="22"/>
  <c r="S625" i="22"/>
  <c r="T625" i="22"/>
  <c r="U625" i="22"/>
  <c r="V625" i="22"/>
  <c r="W625" i="22"/>
  <c r="A626" i="22"/>
  <c r="B626" i="22"/>
  <c r="C626" i="22"/>
  <c r="D626" i="22"/>
  <c r="E626" i="22"/>
  <c r="F626" i="22"/>
  <c r="G626" i="22"/>
  <c r="H626" i="22"/>
  <c r="I626" i="22"/>
  <c r="J626" i="22"/>
  <c r="Q626" i="22"/>
  <c r="R626" i="22"/>
  <c r="S626" i="22"/>
  <c r="T626" i="22"/>
  <c r="U626" i="22"/>
  <c r="V626" i="22"/>
  <c r="W626" i="22"/>
  <c r="C6" i="19"/>
  <c r="B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D261" i="19"/>
  <c r="D262" i="19"/>
  <c r="D263" i="19"/>
  <c r="D264" i="19"/>
  <c r="D265" i="19"/>
  <c r="D266" i="19"/>
  <c r="D267" i="19"/>
  <c r="D268" i="19"/>
  <c r="D269" i="19"/>
  <c r="D270" i="19"/>
  <c r="D271" i="19"/>
  <c r="D272" i="19"/>
  <c r="D273" i="19"/>
  <c r="D274" i="19"/>
  <c r="D275" i="19"/>
  <c r="D276" i="19"/>
  <c r="D277" i="19"/>
  <c r="D278" i="19"/>
  <c r="D279" i="19"/>
  <c r="D280" i="19"/>
  <c r="D281" i="19"/>
  <c r="D282" i="19"/>
  <c r="D283" i="19"/>
  <c r="D284" i="19"/>
  <c r="D285" i="19"/>
  <c r="D286" i="19"/>
  <c r="D287" i="19"/>
  <c r="D288" i="19"/>
  <c r="D289" i="19"/>
  <c r="D290" i="19"/>
  <c r="D291" i="19"/>
  <c r="D292" i="19"/>
  <c r="D293" i="19"/>
  <c r="D294" i="19"/>
  <c r="D295" i="19"/>
  <c r="D296" i="19"/>
  <c r="D297" i="19"/>
  <c r="D298" i="19"/>
  <c r="D299" i="19"/>
  <c r="D300" i="19"/>
  <c r="D301" i="19"/>
  <c r="D302" i="19"/>
  <c r="D303" i="19"/>
  <c r="D304" i="19"/>
  <c r="D305" i="19"/>
  <c r="D306" i="19"/>
  <c r="D307" i="19"/>
  <c r="D308" i="19"/>
  <c r="D309" i="19"/>
  <c r="D310" i="19"/>
  <c r="D311" i="19"/>
  <c r="D312" i="19"/>
  <c r="D313" i="19"/>
  <c r="D314" i="19"/>
  <c r="D315" i="19"/>
  <c r="D316" i="19"/>
  <c r="D317" i="19"/>
  <c r="D318" i="19"/>
  <c r="D319" i="19"/>
  <c r="D320" i="19"/>
  <c r="D321" i="19"/>
  <c r="D322" i="19"/>
  <c r="D323" i="19"/>
  <c r="D324" i="19"/>
  <c r="D325" i="19"/>
  <c r="D326" i="19"/>
  <c r="D327" i="19"/>
  <c r="D328" i="19"/>
  <c r="D329" i="19"/>
  <c r="D330" i="19"/>
  <c r="D331" i="19"/>
  <c r="D332" i="19"/>
  <c r="D333" i="19"/>
  <c r="D334" i="19"/>
  <c r="D335" i="19"/>
  <c r="D336" i="19"/>
  <c r="D337" i="19"/>
  <c r="D338" i="19"/>
  <c r="D339" i="19"/>
  <c r="D340" i="19"/>
  <c r="D341" i="19"/>
  <c r="D342" i="19"/>
  <c r="D343" i="19"/>
  <c r="D344" i="19"/>
  <c r="D345" i="19"/>
  <c r="D346" i="19"/>
  <c r="D347" i="19"/>
  <c r="D348" i="19"/>
  <c r="D349" i="19"/>
  <c r="D350" i="19"/>
  <c r="D351" i="19"/>
  <c r="D352" i="19"/>
  <c r="D353" i="19"/>
  <c r="D354" i="19"/>
  <c r="D355" i="19"/>
  <c r="D356" i="19"/>
  <c r="D357" i="19"/>
  <c r="D358" i="19"/>
  <c r="D359" i="19"/>
  <c r="D360" i="19"/>
  <c r="D361" i="19"/>
  <c r="D362" i="19"/>
  <c r="D363" i="19"/>
  <c r="D364" i="19"/>
  <c r="D365" i="19"/>
  <c r="D366" i="19"/>
  <c r="D367" i="19"/>
  <c r="D368" i="19"/>
  <c r="D369" i="19"/>
  <c r="D370" i="19"/>
  <c r="D371" i="19"/>
  <c r="D372" i="19"/>
  <c r="D373" i="19"/>
  <c r="D374" i="19"/>
  <c r="D375" i="19"/>
  <c r="D376" i="19"/>
  <c r="D377" i="19"/>
  <c r="D378" i="19"/>
  <c r="D379" i="19"/>
  <c r="D380" i="19"/>
  <c r="D381" i="19"/>
  <c r="D382" i="19"/>
  <c r="D383" i="19"/>
  <c r="D384" i="19"/>
  <c r="D385" i="19"/>
  <c r="D386" i="19"/>
  <c r="D387" i="19"/>
  <c r="D388" i="19"/>
  <c r="D389" i="19"/>
  <c r="D390" i="19"/>
  <c r="D391" i="19"/>
  <c r="D392" i="19"/>
  <c r="D393" i="19"/>
  <c r="D394" i="19"/>
  <c r="D395" i="19"/>
  <c r="D396" i="19"/>
  <c r="D397" i="19"/>
  <c r="D398" i="19"/>
  <c r="D399" i="19"/>
  <c r="D400" i="19"/>
  <c r="D401" i="19"/>
  <c r="D402" i="19"/>
  <c r="D403" i="19"/>
  <c r="D404" i="19"/>
  <c r="D405" i="19"/>
  <c r="D406" i="19"/>
  <c r="D407" i="19"/>
  <c r="D408" i="19"/>
  <c r="D409" i="19"/>
  <c r="D410" i="19"/>
  <c r="D411" i="19"/>
  <c r="D412" i="19"/>
  <c r="D413" i="19"/>
  <c r="D414" i="19"/>
  <c r="D415" i="19"/>
  <c r="D416" i="19"/>
  <c r="D417" i="19"/>
  <c r="D418" i="19"/>
  <c r="D419" i="19"/>
  <c r="D420" i="19"/>
  <c r="D421" i="19"/>
  <c r="D422" i="19"/>
  <c r="D423" i="19"/>
  <c r="D424" i="19"/>
  <c r="D425" i="19"/>
  <c r="D426" i="19"/>
  <c r="D427" i="19"/>
  <c r="D428" i="19"/>
  <c r="D429" i="19"/>
  <c r="D430" i="19"/>
  <c r="D431" i="19"/>
  <c r="D432" i="19"/>
  <c r="D433" i="19"/>
  <c r="D434" i="19"/>
  <c r="D435" i="19"/>
  <c r="D436" i="19"/>
  <c r="D437" i="19"/>
  <c r="D438" i="19"/>
  <c r="D439" i="19"/>
  <c r="D440" i="19"/>
  <c r="D441" i="19"/>
  <c r="D442" i="19"/>
  <c r="D443" i="19"/>
  <c r="D444" i="19"/>
  <c r="D445" i="19"/>
  <c r="D446" i="19"/>
  <c r="D447" i="19"/>
  <c r="D448" i="19"/>
  <c r="D449" i="19"/>
  <c r="D450" i="19"/>
  <c r="D451" i="19"/>
  <c r="D452" i="19"/>
  <c r="D453" i="19"/>
  <c r="D454" i="19"/>
  <c r="D455" i="19"/>
  <c r="D456" i="19"/>
  <c r="D457" i="19"/>
  <c r="D458" i="19"/>
  <c r="D459" i="19"/>
  <c r="D460" i="19"/>
  <c r="D461" i="19"/>
  <c r="D462" i="19"/>
  <c r="D463" i="19"/>
  <c r="D464" i="19"/>
  <c r="D465" i="19"/>
  <c r="D466" i="19"/>
  <c r="D467" i="19"/>
  <c r="D468" i="19"/>
  <c r="D469" i="19"/>
  <c r="D470" i="19"/>
  <c r="D471" i="19"/>
  <c r="D472" i="19"/>
  <c r="D473" i="19"/>
  <c r="D474" i="19"/>
  <c r="D475" i="19"/>
  <c r="D476" i="19"/>
  <c r="D477" i="19"/>
  <c r="D478" i="19"/>
  <c r="D479" i="19"/>
  <c r="D480" i="19"/>
  <c r="D481" i="19"/>
  <c r="D482" i="19"/>
  <c r="D483" i="19"/>
  <c r="D484" i="19"/>
  <c r="D485" i="19"/>
  <c r="D486" i="19"/>
  <c r="D487" i="19"/>
  <c r="D488" i="19"/>
  <c r="D489" i="19"/>
  <c r="D490" i="19"/>
  <c r="D491" i="19"/>
  <c r="D492" i="19"/>
  <c r="D493" i="19"/>
  <c r="D494" i="19"/>
  <c r="D495" i="19"/>
  <c r="D496" i="19"/>
  <c r="D497" i="19"/>
  <c r="D498" i="19"/>
  <c r="D499" i="19"/>
  <c r="D500" i="19"/>
  <c r="D501" i="19"/>
  <c r="D502" i="19"/>
  <c r="D503" i="19"/>
  <c r="D504" i="19"/>
  <c r="D505" i="19"/>
  <c r="D506" i="19"/>
  <c r="D507" i="19"/>
  <c r="D508" i="19"/>
  <c r="D509" i="19"/>
  <c r="D510" i="19"/>
  <c r="D511" i="19"/>
  <c r="D512" i="19"/>
  <c r="D513" i="19"/>
  <c r="D514" i="19"/>
  <c r="D515" i="19"/>
  <c r="D516" i="19"/>
  <c r="D517" i="19"/>
  <c r="D518" i="19"/>
  <c r="D519" i="19"/>
  <c r="D520" i="19"/>
  <c r="D521" i="19"/>
  <c r="D522" i="19"/>
  <c r="D523" i="19"/>
  <c r="D524" i="19"/>
  <c r="D525" i="19"/>
  <c r="D526" i="19"/>
  <c r="D527" i="19"/>
  <c r="D528" i="19"/>
  <c r="D529" i="19"/>
  <c r="D530" i="19"/>
  <c r="D531" i="19"/>
  <c r="D532" i="19"/>
  <c r="D533" i="19"/>
  <c r="D534" i="19"/>
  <c r="D535" i="19"/>
  <c r="D536" i="19"/>
  <c r="D537" i="19"/>
  <c r="D538" i="19"/>
  <c r="D539" i="19"/>
  <c r="D540" i="19"/>
  <c r="D541" i="19"/>
  <c r="D542" i="19"/>
  <c r="D543" i="19"/>
  <c r="D544" i="19"/>
  <c r="D545" i="19"/>
  <c r="D546" i="19"/>
  <c r="D547" i="19"/>
  <c r="D548" i="19"/>
  <c r="D549" i="19"/>
  <c r="D550" i="19"/>
  <c r="D551" i="19"/>
  <c r="D552" i="19"/>
  <c r="D553" i="19"/>
  <c r="D554" i="19"/>
  <c r="D555" i="19"/>
  <c r="D556" i="19"/>
  <c r="D557" i="19"/>
  <c r="D558" i="19"/>
  <c r="D559" i="19"/>
  <c r="D560" i="19"/>
  <c r="D561" i="19"/>
  <c r="D562" i="19"/>
  <c r="D563" i="19"/>
  <c r="D564" i="19"/>
  <c r="D565" i="19"/>
  <c r="D566" i="19"/>
  <c r="D567" i="19"/>
  <c r="D568" i="19"/>
  <c r="D569" i="19"/>
  <c r="D570" i="19"/>
  <c r="D571" i="19"/>
  <c r="D572" i="19"/>
  <c r="D573" i="19"/>
  <c r="D574" i="19"/>
  <c r="D575" i="19"/>
  <c r="D576" i="19"/>
  <c r="D577" i="19"/>
  <c r="D578" i="19"/>
  <c r="D579" i="19"/>
  <c r="D580" i="19"/>
  <c r="D581" i="19"/>
  <c r="D582" i="19"/>
  <c r="D583" i="19"/>
  <c r="D584" i="19"/>
  <c r="D585" i="19"/>
  <c r="D586" i="19"/>
  <c r="D587" i="19"/>
  <c r="D588" i="19"/>
  <c r="D589" i="19"/>
  <c r="D590" i="19"/>
  <c r="D591" i="19"/>
  <c r="D592" i="19"/>
  <c r="D593" i="19"/>
  <c r="D594" i="19"/>
  <c r="D595" i="19"/>
  <c r="D596" i="19"/>
  <c r="D597" i="19"/>
  <c r="D598" i="19"/>
  <c r="D599" i="19"/>
  <c r="D600" i="19"/>
  <c r="D601" i="19"/>
  <c r="D602" i="19"/>
  <c r="D603" i="19"/>
  <c r="D604" i="19"/>
  <c r="D605" i="19"/>
  <c r="D606" i="19"/>
  <c r="D607" i="19"/>
  <c r="D608" i="19"/>
  <c r="D609" i="19"/>
  <c r="D610" i="19"/>
  <c r="D611" i="19"/>
  <c r="D612" i="19"/>
  <c r="D613" i="19"/>
  <c r="D614" i="19"/>
  <c r="D615" i="19"/>
  <c r="D616" i="19"/>
  <c r="D617" i="19"/>
  <c r="D618" i="19"/>
  <c r="D619" i="19"/>
  <c r="D620" i="19"/>
  <c r="D621" i="19"/>
  <c r="D622" i="19"/>
  <c r="D623" i="19"/>
  <c r="D624" i="19"/>
  <c r="D625" i="19"/>
  <c r="D626" i="19"/>
  <c r="D627" i="19"/>
  <c r="D628" i="19"/>
  <c r="D629" i="19"/>
  <c r="D630" i="19"/>
  <c r="D6" i="19"/>
  <c r="C7" i="19" a="1"/>
  <c r="C7" i="19"/>
  <c r="C8" i="19" a="1"/>
  <c r="C8" i="19"/>
  <c r="C9" i="19" a="1"/>
  <c r="C9" i="19"/>
  <c r="C10" i="19" a="1"/>
  <c r="C10" i="19"/>
  <c r="C11" i="19" a="1"/>
  <c r="C11" i="19"/>
  <c r="C12" i="19" a="1"/>
  <c r="C12" i="19"/>
  <c r="C13" i="19" a="1"/>
  <c r="C13" i="19"/>
  <c r="C14" i="19" a="1"/>
  <c r="C14" i="19"/>
  <c r="C15" i="19" a="1"/>
  <c r="C15" i="19"/>
  <c r="C16" i="19" a="1"/>
  <c r="C16" i="19"/>
  <c r="C17" i="19" a="1"/>
  <c r="C17" i="19"/>
  <c r="C18" i="19" a="1"/>
  <c r="C18" i="19"/>
  <c r="C19" i="19" a="1"/>
  <c r="C19" i="19"/>
  <c r="C20" i="19" a="1"/>
  <c r="C20" i="19"/>
  <c r="C21" i="19" a="1"/>
  <c r="C21" i="19"/>
  <c r="C22" i="19" a="1"/>
  <c r="C22" i="19"/>
  <c r="C23" i="19" a="1"/>
  <c r="C23" i="19"/>
  <c r="C24" i="19" a="1"/>
  <c r="C24" i="19"/>
  <c r="C25" i="19" a="1"/>
  <c r="C25" i="19"/>
  <c r="C26" i="19" a="1"/>
  <c r="C26" i="19"/>
  <c r="C27" i="19" a="1"/>
  <c r="C27" i="19"/>
  <c r="C28" i="19" a="1"/>
  <c r="C28" i="19"/>
  <c r="C29" i="19" a="1"/>
  <c r="C29" i="19"/>
  <c r="C30" i="19" a="1"/>
  <c r="C30" i="19"/>
  <c r="C31" i="19" a="1"/>
  <c r="C31" i="19"/>
  <c r="C32" i="19" a="1"/>
  <c r="C32" i="19"/>
  <c r="C33" i="19" a="1"/>
  <c r="C33" i="19"/>
  <c r="C34" i="19" a="1"/>
  <c r="C34" i="19"/>
  <c r="C35" i="19" a="1"/>
  <c r="C35" i="19"/>
  <c r="C36" i="19" a="1"/>
  <c r="C36" i="19"/>
  <c r="C37" i="19" a="1"/>
  <c r="C37" i="19"/>
  <c r="C38" i="19" a="1"/>
  <c r="C38" i="19"/>
  <c r="C39" i="19" a="1"/>
  <c r="C39" i="19"/>
  <c r="C40" i="19" a="1"/>
  <c r="C40" i="19"/>
  <c r="C41" i="19" a="1"/>
  <c r="C41" i="19"/>
  <c r="C42" i="19" a="1"/>
  <c r="C42" i="19"/>
  <c r="C43" i="19" a="1"/>
  <c r="C43" i="19"/>
  <c r="C44" i="19" a="1"/>
  <c r="C44" i="19"/>
  <c r="C45" i="19" a="1"/>
  <c r="C45" i="19"/>
  <c r="C46" i="19" a="1"/>
  <c r="C46" i="19"/>
  <c r="C47" i="19" a="1"/>
  <c r="C47" i="19"/>
  <c r="C48" i="19" a="1"/>
  <c r="C48" i="19"/>
  <c r="C49" i="19" a="1"/>
  <c r="C49" i="19"/>
  <c r="C50" i="19" a="1"/>
  <c r="C50" i="19"/>
  <c r="C51" i="19" a="1"/>
  <c r="C51" i="19"/>
  <c r="C52" i="19" a="1"/>
  <c r="C52" i="19"/>
  <c r="C53" i="19" a="1"/>
  <c r="C53" i="19"/>
  <c r="C54" i="19" a="1"/>
  <c r="C54" i="19"/>
  <c r="C55" i="19" a="1"/>
  <c r="C55" i="19"/>
  <c r="C56" i="19" a="1"/>
  <c r="C56" i="19"/>
  <c r="C57" i="19" a="1"/>
  <c r="C57" i="19"/>
  <c r="C58" i="19" a="1"/>
  <c r="C58" i="19"/>
  <c r="C59" i="19" a="1"/>
  <c r="C59" i="19"/>
  <c r="C60" i="19" a="1"/>
  <c r="C60" i="19"/>
  <c r="C61" i="19" a="1"/>
  <c r="C61" i="19"/>
  <c r="C62" i="19" a="1"/>
  <c r="C62" i="19"/>
  <c r="C63" i="19" a="1"/>
  <c r="C63" i="19"/>
  <c r="C64" i="19" a="1"/>
  <c r="C64" i="19"/>
  <c r="C65" i="19" a="1"/>
  <c r="C65" i="19"/>
  <c r="C66" i="19" a="1"/>
  <c r="C66" i="19"/>
  <c r="C67" i="19" a="1"/>
  <c r="C67" i="19"/>
  <c r="C68" i="19" a="1"/>
  <c r="C68" i="19"/>
  <c r="C69" i="19" a="1"/>
  <c r="C69" i="19"/>
  <c r="C70" i="19" a="1"/>
  <c r="C70" i="19"/>
  <c r="C71" i="19" a="1"/>
  <c r="C71" i="19"/>
  <c r="C72" i="19" a="1"/>
  <c r="C72" i="19"/>
  <c r="C73" i="19" a="1"/>
  <c r="C73" i="19"/>
  <c r="C74" i="19" a="1"/>
  <c r="C74" i="19"/>
  <c r="C75" i="19" a="1"/>
  <c r="C75" i="19"/>
  <c r="C76" i="19" a="1"/>
  <c r="C76" i="19"/>
  <c r="C77" i="19" a="1"/>
  <c r="C77" i="19"/>
  <c r="C78" i="19" a="1"/>
  <c r="C78" i="19"/>
  <c r="C79" i="19" a="1"/>
  <c r="C79" i="19"/>
  <c r="C80" i="19" a="1"/>
  <c r="C80" i="19"/>
  <c r="C81" i="19" a="1"/>
  <c r="C81" i="19"/>
  <c r="C82" i="19" a="1"/>
  <c r="C82" i="19"/>
  <c r="C83" i="19" a="1"/>
  <c r="C83" i="19"/>
  <c r="C84" i="19" a="1"/>
  <c r="C84" i="19"/>
  <c r="C85" i="19" a="1"/>
  <c r="C85" i="19"/>
  <c r="C86" i="19" a="1"/>
  <c r="C86" i="19"/>
  <c r="C87" i="19" a="1"/>
  <c r="C87" i="19"/>
  <c r="C88" i="19" a="1"/>
  <c r="C88" i="19"/>
  <c r="C89" i="19" a="1"/>
  <c r="C89" i="19"/>
  <c r="C90" i="19" a="1"/>
  <c r="C90" i="19"/>
  <c r="C91" i="19" a="1"/>
  <c r="C91" i="19"/>
  <c r="C92" i="19" a="1"/>
  <c r="C92" i="19"/>
  <c r="C93" i="19" a="1"/>
  <c r="C93" i="19"/>
  <c r="C94" i="19" a="1"/>
  <c r="C94" i="19"/>
  <c r="C95" i="19" a="1"/>
  <c r="C95" i="19"/>
  <c r="C96" i="19" a="1"/>
  <c r="C96" i="19"/>
  <c r="C97" i="19" a="1"/>
  <c r="C97" i="19"/>
  <c r="C98" i="19" a="1"/>
  <c r="C98" i="19"/>
  <c r="C99" i="19" a="1"/>
  <c r="C99" i="19"/>
  <c r="C100" i="19" a="1"/>
  <c r="C100" i="19"/>
  <c r="C101" i="19" a="1"/>
  <c r="C101" i="19"/>
  <c r="C102" i="19" a="1"/>
  <c r="C102" i="19"/>
  <c r="C103" i="19" a="1"/>
  <c r="C103" i="19"/>
  <c r="C104" i="19" a="1"/>
  <c r="C104" i="19"/>
  <c r="C105" i="19" a="1"/>
  <c r="C105" i="19"/>
  <c r="C106" i="19" a="1"/>
  <c r="C106" i="19"/>
  <c r="C107" i="19" a="1"/>
  <c r="C107" i="19"/>
  <c r="C108" i="19" a="1"/>
  <c r="C108" i="19"/>
  <c r="C109" i="19" a="1"/>
  <c r="C109" i="19"/>
  <c r="C110" i="19" a="1"/>
  <c r="C110" i="19"/>
  <c r="C111" i="19" a="1"/>
  <c r="C111" i="19"/>
  <c r="C112" i="19" a="1"/>
  <c r="C112" i="19"/>
  <c r="C113" i="19" a="1"/>
  <c r="C113" i="19"/>
  <c r="C114" i="19" a="1"/>
  <c r="C114" i="19"/>
  <c r="C115" i="19" a="1"/>
  <c r="C115" i="19"/>
  <c r="C116" i="19" a="1"/>
  <c r="C116" i="19"/>
  <c r="C117" i="19" a="1"/>
  <c r="C117" i="19"/>
  <c r="C118" i="19" a="1"/>
  <c r="C118" i="19"/>
  <c r="C119" i="19" a="1"/>
  <c r="C119" i="19"/>
  <c r="C120" i="19" a="1"/>
  <c r="C120" i="19"/>
  <c r="C121" i="19" a="1"/>
  <c r="C121" i="19"/>
  <c r="C122" i="19" a="1"/>
  <c r="C122" i="19"/>
  <c r="C123" i="19" a="1"/>
  <c r="C123" i="19"/>
  <c r="C124" i="19" a="1"/>
  <c r="C124" i="19"/>
  <c r="C125" i="19" a="1"/>
  <c r="C125" i="19"/>
  <c r="C126" i="19" a="1"/>
  <c r="C126" i="19"/>
  <c r="C127" i="19" a="1"/>
  <c r="C127" i="19"/>
  <c r="C128" i="19" a="1"/>
  <c r="C128" i="19"/>
  <c r="C129" i="19" a="1"/>
  <c r="C129" i="19"/>
  <c r="C130" i="19" a="1"/>
  <c r="C130" i="19"/>
  <c r="C131" i="19" a="1"/>
  <c r="C131" i="19"/>
  <c r="C132" i="19" a="1"/>
  <c r="C132" i="19"/>
  <c r="C133" i="19" a="1"/>
  <c r="C133" i="19"/>
  <c r="C134" i="19" a="1"/>
  <c r="C134" i="19"/>
  <c r="C135" i="19" a="1"/>
  <c r="C135" i="19"/>
  <c r="C136" i="19" a="1"/>
  <c r="C136" i="19"/>
  <c r="C137" i="19" a="1"/>
  <c r="C137" i="19"/>
  <c r="C138" i="19" a="1"/>
  <c r="C138" i="19"/>
  <c r="C139" i="19" a="1"/>
  <c r="C139" i="19"/>
  <c r="C140" i="19" a="1"/>
  <c r="C140" i="19"/>
  <c r="C141" i="19" a="1"/>
  <c r="C141" i="19"/>
  <c r="C142" i="19" a="1"/>
  <c r="C142" i="19"/>
  <c r="C143" i="19" a="1"/>
  <c r="C143" i="19"/>
  <c r="C144" i="19" a="1"/>
  <c r="C144" i="19"/>
  <c r="C145" i="19" a="1"/>
  <c r="C145" i="19"/>
  <c r="C146" i="19" a="1"/>
  <c r="C146" i="19"/>
  <c r="C147" i="19" a="1"/>
  <c r="C147" i="19"/>
  <c r="C148" i="19" a="1"/>
  <c r="C148" i="19"/>
  <c r="C149" i="19" a="1"/>
  <c r="C149" i="19"/>
  <c r="C150" i="19" a="1"/>
  <c r="C150" i="19"/>
  <c r="C151" i="19" a="1"/>
  <c r="C151" i="19"/>
  <c r="C152" i="19" a="1"/>
  <c r="C152" i="19"/>
  <c r="C153" i="19" a="1"/>
  <c r="C153" i="19"/>
  <c r="C154" i="19" a="1"/>
  <c r="C154" i="19"/>
  <c r="C155" i="19" a="1"/>
  <c r="C155" i="19"/>
  <c r="C156" i="19" a="1"/>
  <c r="C156" i="19"/>
  <c r="C157" i="19" a="1"/>
  <c r="C157" i="19"/>
  <c r="C158" i="19" a="1"/>
  <c r="C158" i="19"/>
  <c r="C159" i="19" a="1"/>
  <c r="C159" i="19"/>
  <c r="C160" i="19" a="1"/>
  <c r="C160" i="19"/>
  <c r="C161" i="19" a="1"/>
  <c r="C161" i="19"/>
  <c r="C162" i="19" a="1"/>
  <c r="C162" i="19"/>
  <c r="C163" i="19" a="1"/>
  <c r="C163" i="19"/>
  <c r="C164" i="19" a="1"/>
  <c r="C164" i="19"/>
  <c r="C165" i="19" a="1"/>
  <c r="C165" i="19"/>
  <c r="C166" i="19" a="1"/>
  <c r="C166" i="19"/>
  <c r="C167" i="19" a="1"/>
  <c r="C167" i="19"/>
  <c r="C168" i="19" a="1"/>
  <c r="C168" i="19"/>
  <c r="C169" i="19" a="1"/>
  <c r="C169" i="19"/>
  <c r="C170" i="19" a="1"/>
  <c r="C170" i="19"/>
  <c r="C171" i="19" a="1"/>
  <c r="C171" i="19"/>
  <c r="C172" i="19" a="1"/>
  <c r="C172" i="19"/>
  <c r="C173" i="19" a="1"/>
  <c r="C173" i="19"/>
  <c r="C174" i="19" a="1"/>
  <c r="C174" i="19"/>
  <c r="C175" i="19" a="1"/>
  <c r="C175" i="19"/>
  <c r="C176" i="19" a="1"/>
  <c r="C176" i="19"/>
  <c r="C177" i="19" a="1"/>
  <c r="C177" i="19"/>
  <c r="C178" i="19" a="1"/>
  <c r="C178" i="19"/>
  <c r="C179" i="19" a="1"/>
  <c r="C179" i="19"/>
  <c r="C180" i="19" a="1"/>
  <c r="C180" i="19"/>
  <c r="C181" i="19" a="1"/>
  <c r="C181" i="19"/>
  <c r="C182" i="19" a="1"/>
  <c r="C182" i="19"/>
  <c r="C183" i="19" a="1"/>
  <c r="C183" i="19"/>
  <c r="C184" i="19" a="1"/>
  <c r="C184" i="19"/>
  <c r="C185" i="19" a="1"/>
  <c r="C185" i="19"/>
  <c r="C186" i="19" a="1"/>
  <c r="C186" i="19"/>
  <c r="C187" i="19" a="1"/>
  <c r="C187" i="19"/>
  <c r="C188" i="19" a="1"/>
  <c r="C188" i="19"/>
  <c r="C189" i="19" a="1"/>
  <c r="C189" i="19"/>
  <c r="C190" i="19" a="1"/>
  <c r="C190" i="19"/>
  <c r="C191" i="19" a="1"/>
  <c r="C191" i="19"/>
  <c r="C192" i="19" a="1"/>
  <c r="C192" i="19"/>
  <c r="C193" i="19" a="1"/>
  <c r="C193" i="19"/>
  <c r="C194" i="19" a="1"/>
  <c r="C194" i="19"/>
  <c r="C195" i="19" a="1"/>
  <c r="C195" i="19"/>
  <c r="C196" i="19" a="1"/>
  <c r="C196" i="19"/>
  <c r="C197" i="19" a="1"/>
  <c r="C197" i="19"/>
  <c r="C198" i="19" a="1"/>
  <c r="C198" i="19"/>
  <c r="C199" i="19" a="1"/>
  <c r="C199" i="19"/>
  <c r="C200" i="19" a="1"/>
  <c r="C200" i="19"/>
  <c r="C201" i="19" a="1"/>
  <c r="C201" i="19"/>
  <c r="C202" i="19" a="1"/>
  <c r="C202" i="19"/>
  <c r="C203" i="19" a="1"/>
  <c r="C203" i="19"/>
  <c r="C204" i="19" a="1"/>
  <c r="C204" i="19"/>
  <c r="C205" i="19" a="1"/>
  <c r="C205" i="19"/>
  <c r="C206" i="19" a="1"/>
  <c r="C206" i="19"/>
  <c r="C207" i="19" a="1"/>
  <c r="C207" i="19"/>
  <c r="C208" i="19" a="1"/>
  <c r="C208" i="19"/>
  <c r="C209" i="19" a="1"/>
  <c r="C209" i="19"/>
  <c r="C210" i="19" a="1"/>
  <c r="C210" i="19"/>
  <c r="C211" i="19" a="1"/>
  <c r="C211" i="19"/>
  <c r="C212" i="19" a="1"/>
  <c r="C212" i="19"/>
  <c r="C213" i="19" a="1"/>
  <c r="C213" i="19"/>
  <c r="C214" i="19" a="1"/>
  <c r="C214" i="19"/>
  <c r="C215" i="19" a="1"/>
  <c r="C215" i="19"/>
  <c r="C216" i="19" a="1"/>
  <c r="C216" i="19"/>
  <c r="C217" i="19" a="1"/>
  <c r="C217" i="19"/>
  <c r="C218" i="19" a="1"/>
  <c r="C218" i="19"/>
  <c r="C219" i="19" a="1"/>
  <c r="C219" i="19"/>
  <c r="C220" i="19" a="1"/>
  <c r="C220" i="19"/>
  <c r="C221" i="19" a="1"/>
  <c r="C221" i="19"/>
  <c r="C222" i="19" a="1"/>
  <c r="C222" i="19"/>
  <c r="C223" i="19" a="1"/>
  <c r="C223" i="19"/>
  <c r="C224" i="19" a="1"/>
  <c r="C224" i="19"/>
  <c r="C225" i="19" a="1"/>
  <c r="C225" i="19"/>
  <c r="C226" i="19" a="1"/>
  <c r="C226" i="19"/>
  <c r="C227" i="19" a="1"/>
  <c r="C227" i="19"/>
  <c r="C228" i="19" a="1"/>
  <c r="C228" i="19"/>
  <c r="C229" i="19" a="1"/>
  <c r="C229" i="19"/>
  <c r="C230" i="19" a="1"/>
  <c r="C230" i="19"/>
  <c r="C231" i="19" a="1"/>
  <c r="C231" i="19"/>
  <c r="C232" i="19" a="1"/>
  <c r="C232" i="19"/>
  <c r="C233" i="19" a="1"/>
  <c r="C233" i="19"/>
  <c r="C234" i="19" a="1"/>
  <c r="C234" i="19"/>
  <c r="C235" i="19" a="1"/>
  <c r="C235" i="19"/>
  <c r="C236" i="19" a="1"/>
  <c r="C236" i="19"/>
  <c r="C237" i="19" a="1"/>
  <c r="C237" i="19"/>
  <c r="C238" i="19" a="1"/>
  <c r="C238" i="19"/>
  <c r="C239" i="19" a="1"/>
  <c r="C239" i="19"/>
  <c r="C240" i="19" a="1"/>
  <c r="C240" i="19"/>
  <c r="C241" i="19" a="1"/>
  <c r="C241" i="19"/>
  <c r="C242" i="19" a="1"/>
  <c r="C242" i="19"/>
  <c r="C243" i="19" a="1"/>
  <c r="C243" i="19"/>
  <c r="C244" i="19" a="1"/>
  <c r="C244" i="19"/>
  <c r="C245" i="19" a="1"/>
  <c r="C245" i="19"/>
  <c r="C246" i="19" a="1"/>
  <c r="C246" i="19"/>
  <c r="C247" i="19" a="1"/>
  <c r="C247" i="19"/>
  <c r="C248" i="19" a="1"/>
  <c r="C248" i="19"/>
  <c r="C249" i="19" a="1"/>
  <c r="C249" i="19"/>
  <c r="C250" i="19" a="1"/>
  <c r="C250" i="19"/>
  <c r="C251" i="19" a="1"/>
  <c r="C251" i="19"/>
  <c r="C252" i="19" a="1"/>
  <c r="C252" i="19"/>
  <c r="C253" i="19" a="1"/>
  <c r="C253" i="19"/>
  <c r="C254" i="19" a="1"/>
  <c r="C254" i="19"/>
  <c r="C255" i="19" a="1"/>
  <c r="C255" i="19"/>
  <c r="C256" i="19" a="1"/>
  <c r="C256" i="19"/>
  <c r="C257" i="19" a="1"/>
  <c r="C257" i="19"/>
  <c r="C258" i="19" a="1"/>
  <c r="C258" i="19"/>
  <c r="C259" i="19" a="1"/>
  <c r="C259" i="19"/>
  <c r="C260" i="19" a="1"/>
  <c r="C260" i="19"/>
  <c r="C261" i="19" a="1"/>
  <c r="C261" i="19"/>
  <c r="C262" i="19" a="1"/>
  <c r="C262" i="19"/>
  <c r="C263" i="19" a="1"/>
  <c r="C263" i="19"/>
  <c r="C264" i="19" a="1"/>
  <c r="C264" i="19"/>
  <c r="C265" i="19" a="1"/>
  <c r="C265" i="19"/>
  <c r="C266" i="19" a="1"/>
  <c r="C266" i="19"/>
  <c r="C267" i="19" a="1"/>
  <c r="C267" i="19"/>
  <c r="C268" i="19" a="1"/>
  <c r="C268" i="19"/>
  <c r="C269" i="19" a="1"/>
  <c r="C269" i="19"/>
  <c r="C270" i="19" a="1"/>
  <c r="C270" i="19"/>
  <c r="C271" i="19" a="1"/>
  <c r="C271" i="19"/>
  <c r="C272" i="19" a="1"/>
  <c r="C272" i="19"/>
  <c r="C273" i="19" a="1"/>
  <c r="C273" i="19"/>
  <c r="C274" i="19" a="1"/>
  <c r="C274" i="19"/>
  <c r="C275" i="19" a="1"/>
  <c r="C275" i="19"/>
  <c r="C276" i="19" a="1"/>
  <c r="C276" i="19"/>
  <c r="C277" i="19" a="1"/>
  <c r="C277" i="19"/>
  <c r="C278" i="19" a="1"/>
  <c r="C278" i="19"/>
  <c r="C279" i="19" a="1"/>
  <c r="C279" i="19"/>
  <c r="C280" i="19" a="1"/>
  <c r="C280" i="19"/>
  <c r="C281" i="19" a="1"/>
  <c r="C281" i="19"/>
  <c r="C282" i="19" a="1"/>
  <c r="C282" i="19"/>
  <c r="C283" i="19" a="1"/>
  <c r="C283" i="19"/>
  <c r="C284" i="19" a="1"/>
  <c r="C284" i="19"/>
  <c r="C285" i="19" a="1"/>
  <c r="C285" i="19"/>
  <c r="C286" i="19" a="1"/>
  <c r="C286" i="19"/>
  <c r="C287" i="19" a="1"/>
  <c r="C287" i="19"/>
  <c r="C288" i="19" a="1"/>
  <c r="C288" i="19"/>
  <c r="C289" i="19" a="1"/>
  <c r="C289" i="19"/>
  <c r="C290" i="19" a="1"/>
  <c r="C290" i="19"/>
  <c r="C291" i="19" a="1"/>
  <c r="C291" i="19"/>
  <c r="C292" i="19" a="1"/>
  <c r="C292" i="19"/>
  <c r="C293" i="19" a="1"/>
  <c r="C293" i="19"/>
  <c r="C294" i="19" a="1"/>
  <c r="C294" i="19"/>
  <c r="C295" i="19" a="1"/>
  <c r="C295" i="19"/>
  <c r="C296" i="19" a="1"/>
  <c r="C296" i="19"/>
  <c r="C297" i="19" a="1"/>
  <c r="C297" i="19"/>
  <c r="C298" i="19" a="1"/>
  <c r="C298" i="19"/>
  <c r="C299" i="19" a="1"/>
  <c r="C299" i="19"/>
  <c r="C300" i="19" a="1"/>
  <c r="C300" i="19"/>
  <c r="C301" i="19" a="1"/>
  <c r="C301" i="19"/>
  <c r="C302" i="19" a="1"/>
  <c r="C302" i="19"/>
  <c r="C303" i="19" a="1"/>
  <c r="C303" i="19"/>
  <c r="C304" i="19" a="1"/>
  <c r="C304" i="19"/>
  <c r="C305" i="19" a="1"/>
  <c r="C305" i="19"/>
  <c r="C306" i="19" a="1"/>
  <c r="C306" i="19"/>
  <c r="C307" i="19" a="1"/>
  <c r="C307" i="19"/>
  <c r="C308" i="19" a="1"/>
  <c r="C308" i="19"/>
  <c r="C309" i="19" a="1"/>
  <c r="C309" i="19"/>
  <c r="C310" i="19" a="1"/>
  <c r="C310" i="19"/>
  <c r="C311" i="19" a="1"/>
  <c r="C311" i="19"/>
  <c r="C312" i="19" a="1"/>
  <c r="C312" i="19"/>
  <c r="C313" i="19" a="1"/>
  <c r="C313" i="19"/>
  <c r="C314" i="19" a="1"/>
  <c r="C314" i="19"/>
  <c r="C315" i="19" a="1"/>
  <c r="C315" i="19"/>
  <c r="C316" i="19" a="1"/>
  <c r="C316" i="19"/>
  <c r="C317" i="19" a="1"/>
  <c r="C317" i="19"/>
  <c r="C318" i="19" a="1"/>
  <c r="C318" i="19"/>
  <c r="C319" i="19" a="1"/>
  <c r="C319" i="19"/>
  <c r="C320" i="19" a="1"/>
  <c r="C320" i="19"/>
  <c r="C321" i="19" a="1"/>
  <c r="C321" i="19"/>
  <c r="C322" i="19" a="1"/>
  <c r="C322" i="19"/>
  <c r="C323" i="19" a="1"/>
  <c r="C323" i="19"/>
  <c r="C324" i="19" a="1"/>
  <c r="C324" i="19"/>
  <c r="C325" i="19" a="1"/>
  <c r="C325" i="19"/>
  <c r="C326" i="19" a="1"/>
  <c r="C326" i="19"/>
  <c r="C327" i="19" a="1"/>
  <c r="C327" i="19"/>
  <c r="C328" i="19" a="1"/>
  <c r="C328" i="19"/>
  <c r="C329" i="19" a="1"/>
  <c r="C329" i="19"/>
  <c r="C330" i="19" a="1"/>
  <c r="C330" i="19"/>
  <c r="C331" i="19" a="1"/>
  <c r="C331" i="19"/>
  <c r="C332" i="19" a="1"/>
  <c r="C332" i="19"/>
  <c r="C333" i="19" a="1"/>
  <c r="C333" i="19"/>
  <c r="C334" i="19" a="1"/>
  <c r="C334" i="19"/>
  <c r="C335" i="19" a="1"/>
  <c r="C335" i="19"/>
  <c r="C336" i="19" a="1"/>
  <c r="C336" i="19"/>
  <c r="C337" i="19" a="1"/>
  <c r="C337" i="19"/>
  <c r="C338" i="19" a="1"/>
  <c r="C338" i="19"/>
  <c r="C339" i="19" a="1"/>
  <c r="C339" i="19"/>
  <c r="C340" i="19" a="1"/>
  <c r="C340" i="19"/>
  <c r="C341" i="19" a="1"/>
  <c r="C341" i="19"/>
  <c r="C342" i="19" a="1"/>
  <c r="C342" i="19"/>
  <c r="C343" i="19" a="1"/>
  <c r="C343" i="19"/>
  <c r="C344" i="19" a="1"/>
  <c r="C344" i="19"/>
  <c r="C345" i="19" a="1"/>
  <c r="C345" i="19"/>
  <c r="C346" i="19" a="1"/>
  <c r="C346" i="19"/>
  <c r="C347" i="19" a="1"/>
  <c r="C347" i="19"/>
  <c r="C348" i="19" a="1"/>
  <c r="C348" i="19"/>
  <c r="C349" i="19" a="1"/>
  <c r="C349" i="19"/>
  <c r="C350" i="19" a="1"/>
  <c r="C350" i="19"/>
  <c r="C351" i="19" a="1"/>
  <c r="C351" i="19"/>
  <c r="C352" i="19" a="1"/>
  <c r="C352" i="19"/>
  <c r="C353" i="19" a="1"/>
  <c r="C353" i="19"/>
  <c r="C354" i="19" a="1"/>
  <c r="C354" i="19"/>
  <c r="C355" i="19" a="1"/>
  <c r="C355" i="19"/>
  <c r="C356" i="19" a="1"/>
  <c r="C356" i="19"/>
  <c r="C357" i="19" a="1"/>
  <c r="C357" i="19"/>
  <c r="C358" i="19" a="1"/>
  <c r="C358" i="19"/>
  <c r="C359" i="19" a="1"/>
  <c r="C359" i="19"/>
  <c r="C360" i="19" a="1"/>
  <c r="C360" i="19"/>
  <c r="C361" i="19" a="1"/>
  <c r="C361" i="19"/>
  <c r="C362" i="19" a="1"/>
  <c r="C362" i="19"/>
  <c r="C363" i="19" a="1"/>
  <c r="C363" i="19"/>
  <c r="C364" i="19" a="1"/>
  <c r="C364" i="19"/>
  <c r="C365" i="19" a="1"/>
  <c r="C365" i="19"/>
  <c r="C366" i="19" a="1"/>
  <c r="C366" i="19"/>
  <c r="C367" i="19" a="1"/>
  <c r="C367" i="19"/>
  <c r="C368" i="19" a="1"/>
  <c r="C368" i="19"/>
  <c r="C369" i="19" a="1"/>
  <c r="C369" i="19"/>
  <c r="C370" i="19" a="1"/>
  <c r="C370" i="19"/>
  <c r="C371" i="19" a="1"/>
  <c r="C371" i="19"/>
  <c r="C372" i="19" a="1"/>
  <c r="C372" i="19"/>
  <c r="C373" i="19" a="1"/>
  <c r="C373" i="19"/>
  <c r="C374" i="19" a="1"/>
  <c r="C374" i="19"/>
  <c r="C375" i="19" a="1"/>
  <c r="C375" i="19"/>
  <c r="C376" i="19" a="1"/>
  <c r="C376" i="19"/>
  <c r="C377" i="19" a="1"/>
  <c r="C377" i="19"/>
  <c r="C378" i="19" a="1"/>
  <c r="C378" i="19"/>
  <c r="C379" i="19" a="1"/>
  <c r="C379" i="19"/>
  <c r="C380" i="19" a="1"/>
  <c r="C380" i="19"/>
  <c r="C381" i="19" a="1"/>
  <c r="C381" i="19"/>
  <c r="C382" i="19" a="1"/>
  <c r="C382" i="19"/>
  <c r="C383" i="19" a="1"/>
  <c r="C383" i="19"/>
  <c r="C384" i="19" a="1"/>
  <c r="C384" i="19"/>
  <c r="C385" i="19" a="1"/>
  <c r="C385" i="19"/>
  <c r="C386" i="19" a="1"/>
  <c r="C386" i="19"/>
  <c r="C387" i="19" a="1"/>
  <c r="C387" i="19"/>
  <c r="C388" i="19" a="1"/>
  <c r="C388" i="19"/>
  <c r="C389" i="19" a="1"/>
  <c r="C389" i="19"/>
  <c r="C390" i="19" a="1"/>
  <c r="C390" i="19"/>
  <c r="C391" i="19" a="1"/>
  <c r="C391" i="19"/>
  <c r="C392" i="19" a="1"/>
  <c r="C392" i="19"/>
  <c r="C393" i="19" a="1"/>
  <c r="C393" i="19"/>
  <c r="C394" i="19" a="1"/>
  <c r="C394" i="19"/>
  <c r="C395" i="19" a="1"/>
  <c r="C395" i="19"/>
  <c r="C396" i="19" a="1"/>
  <c r="C396" i="19"/>
  <c r="C397" i="19" a="1"/>
  <c r="C397" i="19"/>
  <c r="C398" i="19" a="1"/>
  <c r="C398" i="19"/>
  <c r="C399" i="19" a="1"/>
  <c r="C399" i="19"/>
  <c r="C400" i="19" a="1"/>
  <c r="C400" i="19"/>
  <c r="C401" i="19" a="1"/>
  <c r="C401" i="19"/>
  <c r="C402" i="19" a="1"/>
  <c r="C402" i="19"/>
  <c r="C403" i="19" a="1"/>
  <c r="C403" i="19"/>
  <c r="C404" i="19" a="1"/>
  <c r="C404" i="19"/>
  <c r="C405" i="19" a="1"/>
  <c r="C405" i="19"/>
  <c r="C406" i="19" a="1"/>
  <c r="C406" i="19"/>
  <c r="C407" i="19" a="1"/>
  <c r="C407" i="19"/>
  <c r="C408" i="19" a="1"/>
  <c r="C408" i="19"/>
  <c r="C409" i="19" a="1"/>
  <c r="C409" i="19"/>
  <c r="C410" i="19" a="1"/>
  <c r="C410" i="19"/>
  <c r="C411" i="19" a="1"/>
  <c r="C411" i="19"/>
  <c r="C412" i="19" a="1"/>
  <c r="C412" i="19"/>
  <c r="C413" i="19" a="1"/>
  <c r="C413" i="19"/>
  <c r="C414" i="19" a="1"/>
  <c r="C414" i="19"/>
  <c r="C415" i="19" a="1"/>
  <c r="C415" i="19"/>
  <c r="C416" i="19" a="1"/>
  <c r="C416" i="19"/>
  <c r="C417" i="19" a="1"/>
  <c r="C417" i="19"/>
  <c r="C418" i="19" a="1"/>
  <c r="C418" i="19"/>
  <c r="C419" i="19" a="1"/>
  <c r="C419" i="19"/>
  <c r="C420" i="19" a="1"/>
  <c r="C420" i="19"/>
  <c r="C421" i="19" a="1"/>
  <c r="C421" i="19"/>
  <c r="C422" i="19" a="1"/>
  <c r="C422" i="19"/>
  <c r="C423" i="19" a="1"/>
  <c r="C423" i="19"/>
  <c r="C424" i="19" a="1"/>
  <c r="C424" i="19"/>
  <c r="C425" i="19" a="1"/>
  <c r="C425" i="19"/>
  <c r="C426" i="19" a="1"/>
  <c r="C426" i="19"/>
  <c r="C427" i="19" a="1"/>
  <c r="C427" i="19"/>
  <c r="C428" i="19" a="1"/>
  <c r="C428" i="19"/>
  <c r="C429" i="19" a="1"/>
  <c r="C429" i="19"/>
  <c r="C430" i="19" a="1"/>
  <c r="C430" i="19"/>
  <c r="C431" i="19" a="1"/>
  <c r="C431" i="19"/>
  <c r="C432" i="19" a="1"/>
  <c r="C432" i="19"/>
  <c r="C433" i="19" a="1"/>
  <c r="C433" i="19"/>
  <c r="C434" i="19" a="1"/>
  <c r="C434" i="19"/>
  <c r="C435" i="19" a="1"/>
  <c r="C435" i="19"/>
  <c r="C436" i="19" a="1"/>
  <c r="C436" i="19"/>
  <c r="C437" i="19" a="1"/>
  <c r="C437" i="19"/>
  <c r="C438" i="19" a="1"/>
  <c r="C438" i="19"/>
  <c r="C439" i="19" a="1"/>
  <c r="C439" i="19"/>
  <c r="C440" i="19" a="1"/>
  <c r="C440" i="19"/>
  <c r="C441" i="19" a="1"/>
  <c r="C441" i="19"/>
  <c r="C442" i="19" a="1"/>
  <c r="C442" i="19"/>
  <c r="C443" i="19" a="1"/>
  <c r="C443" i="19"/>
  <c r="C444" i="19" a="1"/>
  <c r="C444" i="19"/>
  <c r="C445" i="19" a="1"/>
  <c r="C445" i="19"/>
  <c r="C446" i="19" a="1"/>
  <c r="C446" i="19"/>
  <c r="C447" i="19" a="1"/>
  <c r="C447" i="19"/>
  <c r="C448" i="19" a="1"/>
  <c r="C448" i="19"/>
  <c r="C449" i="19" a="1"/>
  <c r="C449" i="19"/>
  <c r="C450" i="19" a="1"/>
  <c r="C450" i="19"/>
  <c r="C451" i="19" a="1"/>
  <c r="C451" i="19"/>
  <c r="C452" i="19" a="1"/>
  <c r="C452" i="19"/>
  <c r="C453" i="19" a="1"/>
  <c r="C453" i="19"/>
  <c r="C454" i="19" a="1"/>
  <c r="C454" i="19"/>
  <c r="C455" i="19" a="1"/>
  <c r="C455" i="19"/>
  <c r="C456" i="19" a="1"/>
  <c r="C456" i="19"/>
  <c r="C457" i="19" a="1"/>
  <c r="C457" i="19"/>
  <c r="C458" i="19" a="1"/>
  <c r="C458" i="19"/>
  <c r="C459" i="19" a="1"/>
  <c r="C459" i="19"/>
  <c r="C460" i="19" a="1"/>
  <c r="C460" i="19"/>
  <c r="C461" i="19" a="1"/>
  <c r="C461" i="19"/>
  <c r="C462" i="19" a="1"/>
  <c r="C462" i="19"/>
  <c r="C463" i="19" a="1"/>
  <c r="C463" i="19"/>
  <c r="C464" i="19" a="1"/>
  <c r="C464" i="19"/>
  <c r="C465" i="19" a="1"/>
  <c r="C465" i="19"/>
  <c r="C466" i="19" a="1"/>
  <c r="C466" i="19"/>
  <c r="C467" i="19" a="1"/>
  <c r="C467" i="19"/>
  <c r="C468" i="19" a="1"/>
  <c r="C468" i="19"/>
  <c r="C469" i="19" a="1"/>
  <c r="C469" i="19"/>
  <c r="C470" i="19" a="1"/>
  <c r="C470" i="19"/>
  <c r="C471" i="19" a="1"/>
  <c r="C471" i="19"/>
  <c r="C472" i="19" a="1"/>
  <c r="C472" i="19"/>
  <c r="C473" i="19" a="1"/>
  <c r="C473" i="19"/>
  <c r="C474" i="19" a="1"/>
  <c r="C474" i="19"/>
  <c r="C475" i="19" a="1"/>
  <c r="C475" i="19"/>
  <c r="C476" i="19" a="1"/>
  <c r="C476" i="19"/>
  <c r="C477" i="19" a="1"/>
  <c r="C477" i="19"/>
  <c r="C478" i="19" a="1"/>
  <c r="C478" i="19"/>
  <c r="C479" i="19" a="1"/>
  <c r="C479" i="19"/>
  <c r="C480" i="19" a="1"/>
  <c r="C480" i="19"/>
  <c r="C481" i="19" a="1"/>
  <c r="C481" i="19"/>
  <c r="C482" i="19" a="1"/>
  <c r="C482" i="19"/>
  <c r="C483" i="19" a="1"/>
  <c r="C483" i="19"/>
  <c r="C484" i="19" a="1"/>
  <c r="C484" i="19"/>
  <c r="C485" i="19" a="1"/>
  <c r="C485" i="19"/>
  <c r="C486" i="19" a="1"/>
  <c r="C486" i="19"/>
  <c r="C487" i="19" a="1"/>
  <c r="C487" i="19"/>
  <c r="C488" i="19" a="1"/>
  <c r="C488" i="19"/>
  <c r="C489" i="19" a="1"/>
  <c r="C489" i="19"/>
  <c r="C490" i="19" a="1"/>
  <c r="C490" i="19"/>
  <c r="C491" i="19" a="1"/>
  <c r="C491" i="19"/>
  <c r="C492" i="19" a="1"/>
  <c r="C492" i="19"/>
  <c r="C493" i="19" a="1"/>
  <c r="C493" i="19"/>
  <c r="C494" i="19" a="1"/>
  <c r="C494" i="19"/>
  <c r="C495" i="19" a="1"/>
  <c r="C495" i="19"/>
  <c r="C496" i="19" a="1"/>
  <c r="C496" i="19"/>
  <c r="C497" i="19" a="1"/>
  <c r="C497" i="19"/>
  <c r="C498" i="19" a="1"/>
  <c r="C498" i="19"/>
  <c r="C499" i="19" a="1"/>
  <c r="C499" i="19"/>
  <c r="C500" i="19" a="1"/>
  <c r="C500" i="19"/>
  <c r="C501" i="19" a="1"/>
  <c r="C501" i="19"/>
  <c r="C502" i="19" a="1"/>
  <c r="C502" i="19"/>
  <c r="C503" i="19" a="1"/>
  <c r="C503" i="19"/>
  <c r="C504" i="19" a="1"/>
  <c r="C504" i="19"/>
  <c r="C505" i="19" a="1"/>
  <c r="C505" i="19"/>
  <c r="C506" i="19" a="1"/>
  <c r="C506" i="19"/>
  <c r="C507" i="19" a="1"/>
  <c r="C507" i="19"/>
  <c r="C508" i="19" a="1"/>
  <c r="C508" i="19"/>
  <c r="C509" i="19" a="1"/>
  <c r="C509" i="19"/>
  <c r="C510" i="19" a="1"/>
  <c r="C510" i="19"/>
  <c r="C511" i="19" a="1"/>
  <c r="C511" i="19"/>
  <c r="C512" i="19" a="1"/>
  <c r="C512" i="19"/>
  <c r="C513" i="19" a="1"/>
  <c r="C513" i="19"/>
  <c r="C514" i="19" a="1"/>
  <c r="C514" i="19"/>
  <c r="C515" i="19" a="1"/>
  <c r="C515" i="19"/>
  <c r="C516" i="19" a="1"/>
  <c r="C516" i="19"/>
  <c r="C517" i="19" a="1"/>
  <c r="C517" i="19"/>
  <c r="C518" i="19" a="1"/>
  <c r="C518" i="19"/>
  <c r="C519" i="19" a="1"/>
  <c r="C519" i="19"/>
  <c r="C520" i="19" a="1"/>
  <c r="C520" i="19"/>
  <c r="C521" i="19" a="1"/>
  <c r="C521" i="19"/>
  <c r="C522" i="19" a="1"/>
  <c r="C522" i="19"/>
  <c r="C523" i="19" a="1"/>
  <c r="C523" i="19"/>
  <c r="C524" i="19" a="1"/>
  <c r="C524" i="19"/>
  <c r="C525" i="19" a="1"/>
  <c r="C525" i="19"/>
  <c r="C526" i="19" a="1"/>
  <c r="C526" i="19"/>
  <c r="C527" i="19" a="1"/>
  <c r="C527" i="19"/>
  <c r="C528" i="19" a="1"/>
  <c r="C528" i="19"/>
  <c r="C529" i="19" a="1"/>
  <c r="C529" i="19"/>
  <c r="C530" i="19" a="1"/>
  <c r="C530" i="19"/>
  <c r="C531" i="19" a="1"/>
  <c r="C531" i="19"/>
  <c r="C532" i="19" a="1"/>
  <c r="C532" i="19"/>
  <c r="C533" i="19" a="1"/>
  <c r="C533" i="19"/>
  <c r="C534" i="19" a="1"/>
  <c r="C534" i="19"/>
  <c r="C535" i="19" a="1"/>
  <c r="C535" i="19"/>
  <c r="C536" i="19" a="1"/>
  <c r="C536" i="19"/>
  <c r="C537" i="19" a="1"/>
  <c r="C537" i="19"/>
  <c r="C538" i="19" a="1"/>
  <c r="C538" i="19"/>
  <c r="C539" i="19" a="1"/>
  <c r="C539" i="19"/>
  <c r="C540" i="19" a="1"/>
  <c r="C540" i="19"/>
  <c r="C541" i="19" a="1"/>
  <c r="C541" i="19"/>
  <c r="C542" i="19" a="1"/>
  <c r="C542" i="19"/>
  <c r="C543" i="19" a="1"/>
  <c r="C543" i="19"/>
  <c r="C544" i="19" a="1"/>
  <c r="C544" i="19"/>
  <c r="C545" i="19" a="1"/>
  <c r="C545" i="19"/>
  <c r="C546" i="19" a="1"/>
  <c r="C546" i="19"/>
  <c r="C547" i="19" a="1"/>
  <c r="C547" i="19"/>
  <c r="C548" i="19" a="1"/>
  <c r="C548" i="19"/>
  <c r="C549" i="19" a="1"/>
  <c r="C549" i="19"/>
  <c r="C550" i="19" a="1"/>
  <c r="C550" i="19"/>
  <c r="C551" i="19" a="1"/>
  <c r="C551" i="19"/>
  <c r="C552" i="19" a="1"/>
  <c r="C552" i="19"/>
  <c r="C553" i="19" a="1"/>
  <c r="C553" i="19"/>
  <c r="C554" i="19" a="1"/>
  <c r="C554" i="19"/>
  <c r="C555" i="19" a="1"/>
  <c r="C555" i="19"/>
  <c r="C556" i="19" a="1"/>
  <c r="C556" i="19"/>
  <c r="C557" i="19" a="1"/>
  <c r="C557" i="19"/>
  <c r="C558" i="19" a="1"/>
  <c r="C558" i="19"/>
  <c r="C559" i="19" a="1"/>
  <c r="C559" i="19"/>
  <c r="C560" i="19" a="1"/>
  <c r="C560" i="19"/>
  <c r="C561" i="19" a="1"/>
  <c r="C561" i="19"/>
  <c r="C562" i="19" a="1"/>
  <c r="C562" i="19"/>
  <c r="C563" i="19" a="1"/>
  <c r="C563" i="19"/>
  <c r="C564" i="19" a="1"/>
  <c r="C564" i="19"/>
  <c r="C565" i="19" a="1"/>
  <c r="C565" i="19"/>
  <c r="C566" i="19" a="1"/>
  <c r="C566" i="19"/>
  <c r="C567" i="19" a="1"/>
  <c r="C567" i="19"/>
  <c r="C568" i="19" a="1"/>
  <c r="C568" i="19"/>
  <c r="C569" i="19" a="1"/>
  <c r="C569" i="19"/>
  <c r="C570" i="19" a="1"/>
  <c r="C570" i="19"/>
  <c r="C571" i="19" a="1"/>
  <c r="C571" i="19"/>
  <c r="C572" i="19" a="1"/>
  <c r="C572" i="19"/>
  <c r="C573" i="19" a="1"/>
  <c r="C573" i="19"/>
  <c r="C574" i="19" a="1"/>
  <c r="C574" i="19"/>
  <c r="C575" i="19" a="1"/>
  <c r="C575" i="19"/>
  <c r="C576" i="19" a="1"/>
  <c r="C576" i="19"/>
  <c r="C577" i="19" a="1"/>
  <c r="C577" i="19"/>
  <c r="C578" i="19" a="1"/>
  <c r="C578" i="19"/>
  <c r="C579" i="19" a="1"/>
  <c r="C579" i="19"/>
  <c r="C580" i="19" a="1"/>
  <c r="C580" i="19"/>
  <c r="C581" i="19" a="1"/>
  <c r="C581" i="19"/>
  <c r="C582" i="19" a="1"/>
  <c r="C582" i="19"/>
  <c r="C583" i="19" a="1"/>
  <c r="C583" i="19"/>
  <c r="C584" i="19" a="1"/>
  <c r="C584" i="19"/>
  <c r="C585" i="19" a="1"/>
  <c r="C585" i="19"/>
  <c r="C586" i="19" a="1"/>
  <c r="C586" i="19"/>
  <c r="C587" i="19" a="1"/>
  <c r="C587" i="19"/>
  <c r="C588" i="19" a="1"/>
  <c r="C588" i="19"/>
  <c r="C589" i="19" a="1"/>
  <c r="C589" i="19"/>
  <c r="C590" i="19" a="1"/>
  <c r="C590" i="19"/>
  <c r="C591" i="19" a="1"/>
  <c r="C591" i="19"/>
  <c r="C592" i="19" a="1"/>
  <c r="C592" i="19"/>
  <c r="C593" i="19" a="1"/>
  <c r="C593" i="19"/>
  <c r="C594" i="19" a="1"/>
  <c r="C594" i="19"/>
  <c r="C595" i="19" a="1"/>
  <c r="C595" i="19"/>
  <c r="C596" i="19" a="1"/>
  <c r="C596" i="19"/>
  <c r="C597" i="19" a="1"/>
  <c r="C597" i="19"/>
  <c r="C598" i="19" a="1"/>
  <c r="C598" i="19"/>
  <c r="C599" i="19" a="1"/>
  <c r="C599" i="19"/>
  <c r="C600" i="19" a="1"/>
  <c r="C600" i="19"/>
  <c r="C601" i="19" a="1"/>
  <c r="C601" i="19"/>
  <c r="C602" i="19" a="1"/>
  <c r="C602" i="19"/>
  <c r="C603" i="19" a="1"/>
  <c r="C603" i="19"/>
  <c r="C604" i="19" a="1"/>
  <c r="C604" i="19"/>
  <c r="C605" i="19" a="1"/>
  <c r="C605" i="19"/>
  <c r="C606" i="19" a="1"/>
  <c r="C606" i="19"/>
  <c r="C607" i="19" a="1"/>
  <c r="C607" i="19"/>
  <c r="C608" i="19" a="1"/>
  <c r="C608" i="19"/>
  <c r="C609" i="19" a="1"/>
  <c r="C609" i="19"/>
  <c r="C610" i="19" a="1"/>
  <c r="C610" i="19"/>
  <c r="C611" i="19" a="1"/>
  <c r="C611" i="19"/>
  <c r="C612" i="19" a="1"/>
  <c r="C612" i="19"/>
  <c r="C613" i="19" a="1"/>
  <c r="C613" i="19"/>
  <c r="C614" i="19" a="1"/>
  <c r="C614" i="19"/>
  <c r="C615" i="19" a="1"/>
  <c r="C615" i="19"/>
  <c r="C616" i="19" a="1"/>
  <c r="C616" i="19"/>
  <c r="C617" i="19" a="1"/>
  <c r="C617" i="19"/>
  <c r="C618" i="19" a="1"/>
  <c r="C618" i="19"/>
  <c r="C619" i="19" a="1"/>
  <c r="C619" i="19"/>
  <c r="C620" i="19" a="1"/>
  <c r="C620" i="19"/>
  <c r="C621" i="19" a="1"/>
  <c r="C621" i="19"/>
  <c r="C622" i="19" a="1"/>
  <c r="C622" i="19"/>
  <c r="C623" i="19" a="1"/>
  <c r="C623" i="19"/>
  <c r="C624" i="19" a="1"/>
  <c r="C624" i="19"/>
  <c r="C625" i="19" a="1"/>
  <c r="C625" i="19"/>
  <c r="C626" i="19" a="1"/>
  <c r="C626" i="19"/>
  <c r="C627" i="19" a="1"/>
  <c r="C627" i="19"/>
  <c r="C628" i="19" a="1"/>
  <c r="C628" i="19"/>
  <c r="C629" i="19" a="1"/>
  <c r="C629" i="19"/>
  <c r="C630" i="19" a="1"/>
  <c r="C630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8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B2" i="22"/>
  <c r="C2" i="22"/>
  <c r="D2" i="22"/>
  <c r="E2" i="22"/>
  <c r="G6" i="19"/>
  <c r="F2" i="22"/>
  <c r="G2" i="22"/>
  <c r="H2" i="22"/>
  <c r="I2" i="22"/>
  <c r="J2" i="22"/>
  <c r="Q2" i="22"/>
  <c r="R2" i="22"/>
  <c r="S2" i="22"/>
  <c r="T2" i="22"/>
  <c r="U2" i="22"/>
  <c r="V2" i="22"/>
  <c r="W2" i="22"/>
  <c r="A2" i="22"/>
</calcChain>
</file>

<file path=xl/comments1.xml><?xml version="1.0" encoding="utf-8"?>
<comments xmlns="http://schemas.openxmlformats.org/spreadsheetml/2006/main">
  <authors>
    <author>Author</author>
    <author>Ingwersen, Wesley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See EPA Report "Guidance on LCA Data Quality Assessment" 2016 for instructions on completing data quality scores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Name from Activities sheet. 
Use sector name without the number. 
Only one sector name is allowed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IO2007 Code from A ctivities sheet. Only one code is allowed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'US' for United States. Use pattern 'US-GA' for a US state. </t>
        </r>
      </text>
    </comment>
    <comment ref="L4" authorId="0">
      <text>
        <r>
          <rPr>
            <sz val="9"/>
            <color indexed="81"/>
            <rFont val="Tahoma"/>
            <family val="2"/>
          </rPr>
          <t>Options are:
Enter only a number code
0 Undefined; 1 Lognormal
2 Normal; 3 Triangular; 
4 Uniform</t>
        </r>
      </text>
    </comment>
    <comment ref="N4" authorId="0">
      <text>
        <r>
          <rPr>
            <sz val="9"/>
            <color indexed="81"/>
            <rFont val="Tahoma"/>
            <family val="2"/>
          </rPr>
          <t>Use only for distribution type 1 or 2. Enter Geometric standard deviation for type 1 or standard deviation for type 2</t>
        </r>
      </text>
    </comment>
    <comment ref="O4" authorId="0">
      <text>
        <r>
          <rPr>
            <sz val="9"/>
            <color indexed="81"/>
            <rFont val="Tahoma"/>
            <family val="2"/>
          </rPr>
          <t>Use only for types 3 and 4</t>
        </r>
      </text>
    </comment>
    <comment ref="P4" authorId="0">
      <text>
        <r>
          <rPr>
            <sz val="9"/>
            <color indexed="81"/>
            <rFont val="Tahoma"/>
            <family val="2"/>
          </rPr>
          <t xml:space="preserve">Use only for types 3 and 4
</t>
        </r>
      </text>
    </comment>
    <comment ref="V4" authorId="0">
      <text>
        <r>
          <rPr>
            <sz val="9"/>
            <color indexed="81"/>
            <rFont val="Tahoma"/>
            <family val="2"/>
          </rPr>
          <t>Year data actually represents.
This field will get aggregated into the final comment field in openLCA.</t>
        </r>
      </text>
    </comment>
    <comment ref="W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the original name of the process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field will get aggregated into the final comment field in openLCA</t>
        </r>
      </text>
    </comment>
    <comment ref="Y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field will get aggregated into the final comment field in openLCA</t>
        </r>
      </text>
    </comment>
    <comment ref="J343" authorId="1">
      <text>
        <r>
          <rPr>
            <b/>
            <sz val="9"/>
            <color indexed="81"/>
            <rFont val="Tahoma"/>
            <family val="2"/>
          </rPr>
          <t>Ingwersen, Wesley:</t>
        </r>
        <r>
          <rPr>
            <sz val="9"/>
            <color indexed="81"/>
            <rFont val="Tahoma"/>
            <family val="2"/>
          </rPr>
          <t xml:space="preserve">
Begin DMR P</t>
        </r>
      </text>
    </comment>
  </commentList>
</comments>
</file>

<file path=xl/sharedStrings.xml><?xml version="1.0" encoding="utf-8"?>
<sst xmlns="http://schemas.openxmlformats.org/spreadsheetml/2006/main" count="3916" uniqueCount="630">
  <si>
    <t>Year</t>
  </si>
  <si>
    <t>Nitrogen</t>
  </si>
  <si>
    <t>4A0000</t>
  </si>
  <si>
    <t>48A000</t>
  </si>
  <si>
    <t>52A000</t>
  </si>
  <si>
    <t>112A00</t>
  </si>
  <si>
    <t>2122A0</t>
  </si>
  <si>
    <t>517A00</t>
  </si>
  <si>
    <t>522A00</t>
  </si>
  <si>
    <t>523A00</t>
  </si>
  <si>
    <t>532A00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</si>
  <si>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</si>
  <si>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</si>
  <si>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</si>
  <si>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</si>
  <si>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</si>
  <si>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</si>
  <si>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</si>
  <si>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</si>
  <si>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</si>
  <si>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1111A0</t>
  </si>
  <si>
    <t>1111B0</t>
  </si>
  <si>
    <t>1121A0</t>
  </si>
  <si>
    <t>2123A0</t>
  </si>
  <si>
    <t>3118A0</t>
  </si>
  <si>
    <t>3219A0</t>
  </si>
  <si>
    <t>3252A0</t>
  </si>
  <si>
    <t>3259A0</t>
  </si>
  <si>
    <t>3363A0</t>
  </si>
  <si>
    <t>5111A0</t>
  </si>
  <si>
    <t>5191A0</t>
  </si>
  <si>
    <t>5416A0</t>
  </si>
  <si>
    <t>5419A0</t>
  </si>
  <si>
    <t>21311A</t>
  </si>
  <si>
    <t>31122A</t>
  </si>
  <si>
    <t>31151A</t>
  </si>
  <si>
    <t>31161A</t>
  </si>
  <si>
    <t>33712A</t>
  </si>
  <si>
    <t>33131A</t>
  </si>
  <si>
    <t>33131B</t>
  </si>
  <si>
    <t>33211A</t>
  </si>
  <si>
    <t>33211B</t>
  </si>
  <si>
    <t>33291A</t>
  </si>
  <si>
    <t>33299A</t>
  </si>
  <si>
    <t>33299B</t>
  </si>
  <si>
    <t>33329A</t>
  </si>
  <si>
    <t>33331A</t>
  </si>
  <si>
    <t>33341A</t>
  </si>
  <si>
    <t>33351A</t>
  </si>
  <si>
    <t>33351B</t>
  </si>
  <si>
    <t>33391A</t>
  </si>
  <si>
    <t>33399A</t>
  </si>
  <si>
    <t>33399B</t>
  </si>
  <si>
    <t>33411A</t>
  </si>
  <si>
    <t>33441A</t>
  </si>
  <si>
    <t>33451A</t>
  </si>
  <si>
    <t>33641A</t>
  </si>
  <si>
    <t>33721A</t>
  </si>
  <si>
    <t>54151A</t>
  </si>
  <si>
    <t>2332A0</t>
  </si>
  <si>
    <t>2332B0</t>
  </si>
  <si>
    <t>2334A0</t>
  </si>
  <si>
    <t>5310HS</t>
  </si>
  <si>
    <t>531ORE</t>
  </si>
  <si>
    <t>S00500</t>
  </si>
  <si>
    <t>S00600</t>
  </si>
  <si>
    <t>S00101</t>
  </si>
  <si>
    <t>S00102</t>
  </si>
  <si>
    <t>S00700</t>
  </si>
  <si>
    <t>S00201</t>
  </si>
  <si>
    <t>S00202</t>
  </si>
  <si>
    <t>S00203</t>
  </si>
  <si>
    <t>Phosphorus</t>
  </si>
  <si>
    <t>Prepared by:</t>
  </si>
  <si>
    <t>CSRA Inc.</t>
  </si>
  <si>
    <t>3170 Fairview Park Drive</t>
  </si>
  <si>
    <t>Falls Church, VA 22042</t>
  </si>
  <si>
    <t>In collaboration with:</t>
  </si>
  <si>
    <t>Office of Research and Development</t>
  </si>
  <si>
    <t>26 Martin Luther King Drive West</t>
  </si>
  <si>
    <t>Cincinnati, OH 45220</t>
  </si>
  <si>
    <t>Primary Author</t>
  </si>
  <si>
    <t>Yi Yang
yi.yang@csra.com</t>
  </si>
  <si>
    <t>Wesley Ingwersen</t>
  </si>
  <si>
    <t>ingwersen.wesley@epa.gov</t>
  </si>
  <si>
    <t>EPA Contract No. EP-C-15-012</t>
  </si>
  <si>
    <t>WA 00-21</t>
  </si>
  <si>
    <t>Data entry sheets (in blue)</t>
  </si>
  <si>
    <t>General Information</t>
  </si>
  <si>
    <t>Information relevant to the satellite account as a whole such as a description of the dataset, the geography, and the time period for which the data are relevant.</t>
  </si>
  <si>
    <t>Exchanges</t>
  </si>
  <si>
    <t>A table providing the elementary flows and amounts associated with each activity together with metadata relevant for understanding the data sources and quality.</t>
  </si>
  <si>
    <t>Sources</t>
  </si>
  <si>
    <t xml:space="preserve">The numbered list of references for data sources used in the dataset. </t>
  </si>
  <si>
    <t>Export sheet (in orange)</t>
  </si>
  <si>
    <t>Reference Sheets (in green)</t>
  </si>
  <si>
    <t>Activities</t>
  </si>
  <si>
    <t>Locations</t>
  </si>
  <si>
    <t>Dataset name</t>
  </si>
  <si>
    <t>Description</t>
  </si>
  <si>
    <t>Geography Comment</t>
  </si>
  <si>
    <t>This dataset represents totals for the United States.</t>
    <phoneticPr fontId="22" type="noConversion"/>
  </si>
  <si>
    <t>Intended application</t>
  </si>
  <si>
    <t>Time Comment</t>
  </si>
  <si>
    <t>Dataset Creator(s)</t>
  </si>
  <si>
    <t>Yi Yang, yi.yang@csra.gov</t>
  </si>
  <si>
    <t>Dataset Reviewer(s)</t>
  </si>
  <si>
    <t>Elementary Flow Information</t>
  </si>
  <si>
    <t>Activity Information</t>
  </si>
  <si>
    <t>Flow Quantity</t>
  </si>
  <si>
    <t>Uncertainty Information</t>
  </si>
  <si>
    <t>Data Quality</t>
  </si>
  <si>
    <t>Other Information</t>
  </si>
  <si>
    <t>Name</t>
  </si>
  <si>
    <t>CAS Number (if applicable)</t>
  </si>
  <si>
    <t>Category</t>
  </si>
  <si>
    <t>Subcategory</t>
  </si>
  <si>
    <t>UUID</t>
  </si>
  <si>
    <t>Code</t>
  </si>
  <si>
    <t>Location</t>
  </si>
  <si>
    <t>Amount</t>
  </si>
  <si>
    <t>Unit (per $ output)</t>
  </si>
  <si>
    <t>Distribution</t>
  </si>
  <si>
    <t>Expected value</t>
  </si>
  <si>
    <t>Dispersion</t>
  </si>
  <si>
    <t>Minimum</t>
  </si>
  <si>
    <t>Maximum</t>
  </si>
  <si>
    <t>Flow Reliability</t>
  </si>
  <si>
    <t>Flow Representativeness</t>
  </si>
  <si>
    <t>Tag</t>
  </si>
  <si>
    <t>Other Comments</t>
  </si>
  <si>
    <t>Temporal correlation</t>
  </si>
  <si>
    <t>Geographical correlation</t>
  </si>
  <si>
    <t>Technological correlation</t>
  </si>
  <si>
    <t>Data collection methods</t>
  </si>
  <si>
    <t>FlowName</t>
  </si>
  <si>
    <t>CAS</t>
  </si>
  <si>
    <t>FlowCategory</t>
  </si>
  <si>
    <t>FlowSubCategory</t>
  </si>
  <si>
    <t>FlowUUID</t>
  </si>
  <si>
    <t>ProcessName</t>
  </si>
  <si>
    <t>ProcessCode</t>
  </si>
  <si>
    <t>ProcessLocation</t>
  </si>
  <si>
    <t>FlowAmount</t>
  </si>
  <si>
    <t>FlowUnit</t>
  </si>
  <si>
    <t>UncertaintyDistribution</t>
  </si>
  <si>
    <t>UncertaintyExpectedValue</t>
  </si>
  <si>
    <t>UncertaintyDispersion</t>
  </si>
  <si>
    <t>UncertaintyMin</t>
  </si>
  <si>
    <t>UncertaintyMax</t>
  </si>
  <si>
    <t>DQReliability</t>
  </si>
  <si>
    <t>DQTemporal</t>
  </si>
  <si>
    <t>DQGeographical</t>
  </si>
  <si>
    <t>DQTechnological</t>
  </si>
  <si>
    <t>MetaYearofData</t>
  </si>
  <si>
    <t>MetaTags</t>
  </si>
  <si>
    <t>MetaSources</t>
  </si>
  <si>
    <t>MetaOther</t>
  </si>
  <si>
    <t>#</t>
  </si>
  <si>
    <t>Activity name</t>
  </si>
  <si>
    <t>IO2007 code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</si>
  <si>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</si>
  <si>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</si>
  <si>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</si>
  <si>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</si>
  <si>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</si>
  <si>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</si>
  <si>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Beef cattle ranching and farming, including feedlots and dual-purpose ranching and farming</t>
  </si>
  <si>
    <t>Dairy cattle and milk production</t>
  </si>
  <si>
    <t>Animal production, except cattle and poultry and eggs</t>
  </si>
  <si>
    <t>Poultry and egg production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</si>
  <si>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</si>
  <si>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</si>
  <si>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</si>
  <si>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</si>
  <si>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</si>
  <si>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Iron, gold, silver, and other metal ore mining</t>
  </si>
  <si>
    <t>Copper, nickel, lead, and zinc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</si>
  <si>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</si>
  <si>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</si>
  <si>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</si>
  <si>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</si>
  <si>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</si>
  <si>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</si>
  <si>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</si>
  <si>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</si>
  <si>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</si>
  <si>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</si>
  <si>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</si>
  <si>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</si>
  <si>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</si>
  <si>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Highways and streets</t>
  </si>
  <si>
    <t>Commercial structures, including farm structures</t>
  </si>
  <si>
    <t>Other nonresidential structures</t>
  </si>
  <si>
    <t>Single-family residential structures</t>
  </si>
  <si>
    <t>Multifamily residential structures</t>
  </si>
  <si>
    <t>Other residential structures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</si>
  <si>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</si>
  <si>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</si>
  <si>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</si>
  <si>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</si>
  <si>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</si>
  <si>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</si>
  <si>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</si>
  <si>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</si>
  <si>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</si>
  <si>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</si>
  <si>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</si>
  <si>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</si>
  <si>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</si>
  <si>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</si>
  <si>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</si>
  <si>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</si>
  <si>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</si>
  <si>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</si>
  <si>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</si>
  <si>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Secondary smelting and alloying of aluminum</t>
  </si>
  <si>
    <t>Aluminum product manufacturing from purchased aluminum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</si>
  <si>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</si>
  <si>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</si>
  <si>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</si>
  <si>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</si>
  <si>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</si>
  <si>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</si>
  <si>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All other forging, stamping, and sintering</t>
  </si>
  <si>
    <t>Custom roll forming</t>
  </si>
  <si>
    <t>Crown and closure manufacturing and metal stamping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</si>
  <si>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</si>
  <si>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</si>
  <si>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</si>
  <si>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</si>
  <si>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</si>
  <si>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</si>
  <si>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</si>
  <si>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</si>
  <si>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</si>
  <si>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</si>
  <si>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</si>
  <si>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Valve and fittings other than plumbing</t>
  </si>
  <si>
    <t>Plumbing fixture fitting and trim manufacturing</t>
  </si>
  <si>
    <t>Ball and roller bearing manufacturing</t>
  </si>
  <si>
    <t>Ammunition,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</si>
  <si>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</si>
  <si>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</si>
  <si>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</si>
  <si>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</si>
  <si>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</si>
  <si>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</si>
  <si>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Other industrial machinery manufacturing</t>
  </si>
  <si>
    <t>Plastics and rubber industry machinery manufacturing</t>
  </si>
  <si>
    <t>Semiconductor machinery manufacturing</t>
  </si>
  <si>
    <t>Vending, commercial laundry, and other commercial and service industry machinery manufacturing</t>
  </si>
  <si>
    <t>Office machinery manufacturing</t>
  </si>
  <si>
    <t>Optical instrument and lens manufacturing</t>
  </si>
  <si>
    <t>Photographic and photocopying equipment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</si>
  <si>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</si>
  <si>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</si>
  <si>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</si>
  <si>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</si>
  <si>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Metal cutting and forming machine tool manufacturing</t>
  </si>
  <si>
    <t>Special tool, die, jig, and fixture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</si>
  <si>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</si>
  <si>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</si>
  <si>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</si>
  <si>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</si>
  <si>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</si>
  <si>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</si>
  <si>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</si>
  <si>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</si>
  <si>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</si>
  <si>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Other general purpose machinery manufacturing</t>
  </si>
  <si>
    <t>Packaging machinery manufacturing</t>
  </si>
  <si>
    <t>Industrial process furnace and oven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</si>
  <si>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</si>
  <si>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</si>
  <si>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</si>
  <si>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</si>
  <si>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</si>
  <si>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</si>
  <si>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</si>
  <si>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</si>
  <si>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Other electronic component manufacturing</t>
  </si>
  <si>
    <t>Semiconductor and related device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</si>
  <si>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</si>
  <si>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</si>
  <si>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</si>
  <si>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</si>
  <si>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</si>
  <si>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</si>
  <si>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</si>
  <si>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</si>
  <si>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</si>
  <si>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</si>
  <si>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</si>
  <si>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</si>
  <si>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</si>
  <si>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</si>
  <si>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</si>
  <si>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</si>
  <si>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</si>
  <si>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</si>
  <si>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</si>
  <si>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</si>
  <si>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</si>
  <si>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</si>
  <si>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</si>
  <si>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</si>
  <si>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</si>
  <si>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</si>
  <si>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</si>
  <si>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</si>
  <si>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</si>
  <si>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</si>
  <si>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</si>
  <si>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</si>
  <si>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</si>
  <si>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</si>
  <si>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</si>
  <si>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</si>
  <si>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</si>
  <si>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</si>
  <si>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</si>
  <si>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</si>
  <si>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</si>
  <si>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</si>
  <si>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</si>
  <si>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</si>
  <si>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</si>
  <si>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</si>
  <si>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</si>
  <si>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</si>
  <si>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</si>
  <si>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</si>
  <si>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</si>
  <si>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</si>
  <si>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</si>
  <si>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</si>
  <si>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</si>
  <si>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</si>
  <si>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</t>
  </si>
  <si>
    <t>Institutional furniture manufacturing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</si>
  <si>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</si>
  <si>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</si>
  <si>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</si>
  <si>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</si>
  <si>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</si>
  <si>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</si>
  <si>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</si>
  <si>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</si>
  <si>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</si>
  <si>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</si>
  <si>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</si>
  <si>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</si>
  <si>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</si>
  <si>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</si>
  <si>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</si>
  <si>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</si>
  <si>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</si>
  <si>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</si>
  <si>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</si>
  <si>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</si>
  <si>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</si>
  <si>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</si>
  <si>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</si>
  <si>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</si>
  <si>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</si>
  <si>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</si>
  <si>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</si>
  <si>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</si>
  <si>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slaughtering, rendering, and processing</t>
  </si>
  <si>
    <t>Poultry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</si>
  <si>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</si>
  <si>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</si>
  <si>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</si>
  <si>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</si>
  <si>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</si>
  <si>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</si>
  <si>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</si>
  <si>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</si>
  <si>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</si>
  <si>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</si>
  <si>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</si>
  <si>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</si>
  <si>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</si>
  <si>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</si>
  <si>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</si>
  <si>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</si>
  <si>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</si>
  <si>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</si>
  <si>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</si>
  <si>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</si>
  <si>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</si>
  <si>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</si>
  <si>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</si>
  <si>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</si>
  <si>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</si>
  <si>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</si>
  <si>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</si>
  <si>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</si>
  <si>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</si>
  <si>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</si>
  <si>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</si>
  <si>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</si>
  <si>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</si>
  <si>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</si>
  <si>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</si>
  <si>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</si>
  <si>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</si>
  <si>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</si>
  <si>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</si>
  <si>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</si>
  <si>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</si>
  <si>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</si>
  <si>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</si>
  <si>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</si>
  <si>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</si>
  <si>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</si>
  <si>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</si>
  <si>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</si>
  <si>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</si>
  <si>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</si>
  <si>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</si>
  <si>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</si>
  <si>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</si>
  <si>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</si>
  <si>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</si>
  <si>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</si>
  <si>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</si>
  <si>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</si>
  <si>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</si>
  <si>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</si>
  <si>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</si>
  <si>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</si>
  <si>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</si>
  <si>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</si>
  <si>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</si>
  <si>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</si>
  <si>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</si>
  <si>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</si>
  <si>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</si>
  <si>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</si>
  <si>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</si>
  <si>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</si>
  <si>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</si>
  <si>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</si>
  <si>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</si>
  <si>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</si>
  <si>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</si>
  <si>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</si>
  <si>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</si>
  <si>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</si>
  <si>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</si>
  <si>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</si>
  <si>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</si>
  <si>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</si>
  <si>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</si>
  <si>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</si>
  <si>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</si>
  <si>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</si>
  <si>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</si>
  <si>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</si>
  <si>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</si>
  <si>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</si>
  <si>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</si>
  <si>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Monetary authorities and depository credit intermediation</t>
  </si>
  <si>
    <t>Nondepository credit intermediation and related activities</t>
  </si>
  <si>
    <t>Securities and commodity contracts intermediation and brokerage</t>
  </si>
  <si>
    <t>Other financial investment activities</t>
  </si>
  <si>
    <t>Insurance carriers</t>
  </si>
  <si>
    <t>Insurance agencies, brokerages, and related activities</t>
  </si>
  <si>
    <t>Funds, trusts, and other financial vehicles</t>
  </si>
  <si>
    <t>Housing</t>
  </si>
  <si>
    <t>Other real estate</t>
  </si>
  <si>
    <t>Automotive equipment rental and leasing</t>
  </si>
  <si>
    <t>Consumer goods and general rental centers</t>
  </si>
  <si>
    <t>Commercial and industrial machinery and equipment rental and leasing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</si>
  <si>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</si>
  <si>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</si>
  <si>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</si>
  <si>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</si>
  <si>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</si>
  <si>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</si>
  <si>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</si>
  <si>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</si>
  <si>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</si>
  <si>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</si>
  <si>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</si>
  <si>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</si>
  <si>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Marketing research and all other miscellaneous professional, scientific, and technical services</t>
  </si>
  <si>
    <t>Photographic services</t>
  </si>
  <si>
    <t>Veterinary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</si>
  <si>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</si>
  <si>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</si>
  <si>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</si>
  <si>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</si>
  <si>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</si>
  <si>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</si>
  <si>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</si>
  <si>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</si>
  <si>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</si>
  <si>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</si>
  <si>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</si>
  <si>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</si>
  <si>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</si>
  <si>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</si>
  <si>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</si>
  <si>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</si>
  <si>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</si>
  <si>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</si>
  <si>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</si>
  <si>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</si>
  <si>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</si>
  <si>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</si>
  <si>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</si>
  <si>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</si>
  <si>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Community food, housing, and other relief services, including rehabilitation services</t>
  </si>
  <si>
    <t>Child day care services</t>
  </si>
  <si>
    <t>Performing arts companies</t>
  </si>
  <si>
    <t>Spectator sports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</si>
  <si>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</si>
  <si>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</si>
  <si>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</si>
  <si>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</si>
  <si>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</si>
  <si>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</si>
  <si>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</si>
  <si>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</si>
  <si>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</si>
  <si>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</si>
  <si>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</si>
  <si>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</si>
  <si>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</si>
  <si>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</si>
  <si>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</si>
  <si>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</si>
  <si>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</si>
  <si>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</si>
  <si>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</si>
  <si>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</si>
  <si>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</si>
  <si>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</si>
  <si>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</si>
  <si>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</si>
  <si>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</si>
  <si>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</si>
  <si>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</si>
  <si>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general government</t>
  </si>
  <si>
    <t>State and local government passenger transit</t>
  </si>
  <si>
    <t>State and local government electric utilities</t>
  </si>
  <si>
    <t>Other state and local government enterprises</t>
  </si>
  <si>
    <t>US</t>
  </si>
  <si>
    <t>United States</t>
  </si>
  <si>
    <t>US-GA</t>
    <phoneticPr fontId="22" type="noConversion"/>
  </si>
  <si>
    <t>State of Georgia</t>
  </si>
  <si>
    <r>
      <t>R</t>
    </r>
    <r>
      <rPr>
        <sz val="10"/>
        <rFont val="Arial"/>
        <family val="2"/>
      </rPr>
      <t>oUS</t>
    </r>
    <phoneticPr fontId="22" type="noConversion"/>
  </si>
  <si>
    <t>United States except GA</t>
    <phoneticPr fontId="22" type="noConversion"/>
  </si>
  <si>
    <t>Water</t>
  </si>
  <si>
    <t>unspecified</t>
  </si>
  <si>
    <t>Mass</t>
  </si>
  <si>
    <t>kg</t>
  </si>
  <si>
    <t>water</t>
  </si>
  <si>
    <t>Additional information</t>
  </si>
  <si>
    <t>No</t>
  </si>
  <si>
    <t>Doi</t>
  </si>
  <si>
    <t>Text reference</t>
  </si>
  <si>
    <t>https://cfpub.epa.gov/dmr/</t>
  </si>
  <si>
    <t>N&amp;P from industrial sources</t>
  </si>
  <si>
    <t>Used to estimate total N&amp;P use and loss by crop production</t>
  </si>
  <si>
    <t>https://www.nass.usda.gov/Surveys/Guide_to_NASS_Surveys/Chemical_Use/</t>
  </si>
  <si>
    <t>various years</t>
  </si>
  <si>
    <t xml:space="preserve"> </t>
  </si>
  <si>
    <t>N&amp;P loss factors for crop production</t>
  </si>
  <si>
    <t>https://www.nrcs.usda.gov/Internet/FSE_DOCUMENTS/nrcs143_013138.pdf</t>
  </si>
  <si>
    <t>"The EPA's DMR (Discharge Monitoring Report) database"</t>
  </si>
  <si>
    <t>DMR</t>
  </si>
  <si>
    <t>=</t>
  </si>
  <si>
    <t>TRACI2.1</t>
  </si>
  <si>
    <t>53b5ce8f-c792-3f05-a4b1-3e8f2cc3aad1</t>
  </si>
  <si>
    <t>N</t>
  </si>
  <si>
    <t>Nitrogen/water/unspecified/kg</t>
  </si>
  <si>
    <t>1d91ba69-9367-32d9-9acc-b6884944eda8</t>
  </si>
  <si>
    <t>TRI</t>
  </si>
  <si>
    <t>PHOSPHORUS (YELLOW OR WHITE)</t>
  </si>
  <si>
    <t>Ingwersen</t>
  </si>
  <si>
    <t>Phosphorus/water/unspecified/kg</t>
  </si>
  <si>
    <t>f10970d8-e399-32b8-af59-2f3070f186be</t>
  </si>
  <si>
    <t>Source</t>
  </si>
  <si>
    <t>OriginalName</t>
  </si>
  <si>
    <t>OriginalCAS</t>
  </si>
  <si>
    <t>OriginalCategory</t>
  </si>
  <si>
    <t>OriginalProperty</t>
  </si>
  <si>
    <t>Match Condition</t>
  </si>
  <si>
    <t>NewName</t>
  </si>
  <si>
    <t>NewCategory</t>
  </si>
  <si>
    <t>NewSubCategory</t>
  </si>
  <si>
    <t>NewUnit</t>
  </si>
  <si>
    <t>IGNORE?</t>
  </si>
  <si>
    <t>Overlap source</t>
  </si>
  <si>
    <t>Chemical name in other source</t>
  </si>
  <si>
    <t>Mapper</t>
  </si>
  <si>
    <t>Verifier</t>
  </si>
  <si>
    <t>Date</t>
  </si>
  <si>
    <t>Special Instructoins</t>
  </si>
  <si>
    <t>"EPA 2015 GHG Inventory"</t>
  </si>
  <si>
    <t>https://www.epa.gov/ghgemissions/inventory-us-greenhouse-gas-emissions-and-sinks-1990-2015</t>
  </si>
  <si>
    <t>Used to estimate N&amp;P runoff for livestock</t>
  </si>
  <si>
    <t>"USDA-NRCS 2006 report"</t>
  </si>
  <si>
    <t>"USDA NRCS &amp; ERS 2000 report"</t>
  </si>
  <si>
    <t>P content in animal excrement</t>
  </si>
  <si>
    <t>https://www.nrcs.usda.gov/Internet/FSE_DOCUMENTS/nrcs143_012133.pdf</t>
  </si>
  <si>
    <t>U.S. Environmental Protection Agency*</t>
  </si>
  <si>
    <t>*Point of Contact</t>
  </si>
  <si>
    <t>Maps from the "Exchanges" sheet. This sheet should be saved as a CSV file for each desired export.</t>
  </si>
  <si>
    <t>List of sector names and codes for use in "Exchanges."</t>
  </si>
  <si>
    <t>Location codes and descriptions.</t>
  </si>
  <si>
    <t>N&amp;P Satellite Account for Use with the USEEIO Model, v1.1</t>
  </si>
  <si>
    <t>Export</t>
  </si>
  <si>
    <t>FlowMapping</t>
  </si>
  <si>
    <t>Mapping between USEEIO elementary flows and original names</t>
  </si>
  <si>
    <t>Nitrogen and Phosphorus Releases to Water for the US Economy</t>
  </si>
  <si>
    <t>Emissions for N &amp; P to water are estimated for each BEA/NAICS sector per dollar output. The primary sources are listed in the Source sheet. Two supporting information files contain the calculation details. SI 1 contains the estimations of releases to water from crops and industrial facilities. SI 2 contains the estimations of releases to water from livestock manure.</t>
  </si>
  <si>
    <t>Prepared for the USEEIO model, v1.1.</t>
  </si>
  <si>
    <t>This dataset is intended to reflect conditions in 2017 as closely as possible.</t>
  </si>
  <si>
    <t>Wesley Ingwersen and Katelyn Gilkey, USEPA</t>
  </si>
  <si>
    <t>USDA-NASS</t>
  </si>
  <si>
    <t>USEPA DMR 2013</t>
  </si>
  <si>
    <t>See N&amp;P SI1</t>
  </si>
  <si>
    <t>See N&amp;P SI2</t>
  </si>
  <si>
    <t>USEPA GHG 2015</t>
  </si>
  <si>
    <t>Last updated: 8/17/2017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</si>
</sst>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52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22"/>
      <color theme="1" tint="0.34998626667073579"/>
      <name val="Calibri"/>
      <family val="2"/>
    </font>
    <font>
      <sz val="10"/>
      <name val="Calibri"/>
      <family val="2"/>
    </font>
    <font>
      <sz val="11"/>
      <color theme="1" tint="0.34998626667073579"/>
      <name val="Calibri"/>
      <family val="2"/>
    </font>
    <font>
      <i/>
      <sz val="11"/>
      <color rgb="FFFF0000"/>
      <name val="Calibri"/>
      <family val="2"/>
    </font>
    <font>
      <i/>
      <sz val="11"/>
      <color theme="1" tint="0.34998626667073579"/>
      <name val="Calibri"/>
      <family val="2"/>
    </font>
    <font>
      <b/>
      <sz val="11"/>
      <color theme="1" tint="0.14999847407452621"/>
      <name val="Calibri"/>
      <family val="2"/>
    </font>
    <font>
      <sz val="11"/>
      <color theme="1" tint="0.1499984740745262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6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8"/>
      <name val="Helvetic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b/>
      <sz val="22"/>
      <color theme="1" tint="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u/>
      <sz val="11"/>
      <color theme="10"/>
      <name val="Calibri"/>
      <family val="2"/>
      <charset val="134"/>
      <scheme val="minor"/>
    </font>
    <font>
      <i/>
      <sz val="11"/>
      <name val="Calibri"/>
      <family val="2"/>
    </font>
    <font>
      <sz val="12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/>
    <xf numFmtId="0" fontId="24" fillId="0" borderId="0"/>
    <xf numFmtId="0" fontId="1" fillId="0" borderId="0"/>
    <xf numFmtId="0" fontId="39" fillId="0" borderId="0"/>
    <xf numFmtId="0" fontId="44" fillId="0" borderId="0"/>
    <xf numFmtId="0" fontId="42" fillId="0" borderId="0"/>
    <xf numFmtId="0" fontId="49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23" fillId="0" borderId="0" xfId="0" applyFont="1" applyAlignment="1"/>
    <xf numFmtId="0" fontId="25" fillId="33" borderId="0" xfId="43" applyFont="1" applyFill="1" applyAlignment="1">
      <alignment horizontal="right" wrapText="1"/>
    </xf>
    <xf numFmtId="0" fontId="26" fillId="33" borderId="0" xfId="43" applyFont="1" applyFill="1"/>
    <xf numFmtId="0" fontId="25" fillId="33" borderId="0" xfId="43" applyFont="1" applyFill="1" applyAlignment="1">
      <alignment wrapText="1"/>
    </xf>
    <xf numFmtId="0" fontId="27" fillId="33" borderId="0" xfId="43" applyFont="1" applyFill="1" applyAlignment="1">
      <alignment horizontal="right"/>
    </xf>
    <xf numFmtId="0" fontId="28" fillId="33" borderId="0" xfId="43" applyFont="1" applyFill="1" applyAlignment="1">
      <alignment horizontal="right"/>
    </xf>
    <xf numFmtId="0" fontId="27" fillId="33" borderId="0" xfId="43" applyFont="1" applyFill="1" applyAlignment="1">
      <alignment horizontal="right" wrapText="1"/>
    </xf>
    <xf numFmtId="0" fontId="26" fillId="0" borderId="0" xfId="0" applyFont="1" applyAlignment="1"/>
    <xf numFmtId="0" fontId="32" fillId="33" borderId="0" xfId="0" applyFont="1" applyFill="1" applyAlignment="1">
      <alignment horizontal="right" vertical="top" wrapText="1"/>
    </xf>
    <xf numFmtId="0" fontId="32" fillId="33" borderId="0" xfId="0" applyFont="1" applyFill="1" applyAlignment="1">
      <alignment horizontal="left" vertical="top" wrapText="1"/>
    </xf>
    <xf numFmtId="0" fontId="32" fillId="33" borderId="0" xfId="0" applyFont="1" applyFill="1" applyAlignment="1">
      <alignment vertical="top"/>
    </xf>
    <xf numFmtId="0" fontId="33" fillId="33" borderId="0" xfId="0" applyFont="1" applyFill="1" applyBorder="1" applyAlignment="1">
      <alignment horizontal="right" vertical="top" wrapText="1"/>
    </xf>
    <xf numFmtId="0" fontId="34" fillId="33" borderId="0" xfId="0" applyFont="1" applyFill="1" applyBorder="1" applyAlignment="1">
      <alignment vertical="top"/>
    </xf>
    <xf numFmtId="0" fontId="34" fillId="33" borderId="0" xfId="0" applyFont="1" applyFill="1" applyBorder="1" applyAlignment="1">
      <alignment horizontal="right" vertical="top" wrapText="1"/>
    </xf>
    <xf numFmtId="0" fontId="35" fillId="33" borderId="0" xfId="0" applyFont="1" applyFill="1" applyAlignment="1">
      <alignment horizontal="right" vertical="top" wrapText="1"/>
    </xf>
    <xf numFmtId="0" fontId="35" fillId="33" borderId="0" xfId="0" applyFont="1" applyFill="1" applyAlignment="1">
      <alignment horizontal="left" vertical="top" wrapText="1"/>
    </xf>
    <xf numFmtId="0" fontId="26" fillId="33" borderId="0" xfId="0" applyFont="1" applyFill="1" applyAlignment="1"/>
    <xf numFmtId="0" fontId="25" fillId="33" borderId="0" xfId="0" applyFont="1" applyFill="1" applyAlignment="1">
      <alignment wrapText="1"/>
    </xf>
    <xf numFmtId="0" fontId="29" fillId="33" borderId="13" xfId="0" applyFont="1" applyFill="1" applyBorder="1" applyAlignment="1">
      <alignment horizontal="left"/>
    </xf>
    <xf numFmtId="0" fontId="26" fillId="33" borderId="13" xfId="0" applyFont="1" applyFill="1" applyBorder="1" applyAlignment="1"/>
    <xf numFmtId="0" fontId="30" fillId="33" borderId="0" xfId="0" applyFont="1" applyFill="1" applyAlignment="1">
      <alignment horizontal="left" vertical="top"/>
    </xf>
    <xf numFmtId="0" fontId="31" fillId="33" borderId="0" xfId="0" applyFont="1" applyFill="1" applyAlignment="1">
      <alignment horizontal="left" vertical="top" wrapText="1"/>
    </xf>
    <xf numFmtId="0" fontId="30" fillId="33" borderId="13" xfId="0" applyFont="1" applyFill="1" applyBorder="1" applyAlignment="1">
      <alignment horizontal="left" vertical="top"/>
    </xf>
    <xf numFmtId="0" fontId="31" fillId="33" borderId="13" xfId="0" applyFont="1" applyFill="1" applyBorder="1" applyAlignment="1">
      <alignment horizontal="left" vertical="top" wrapText="1"/>
    </xf>
    <xf numFmtId="0" fontId="30" fillId="33" borderId="0" xfId="0" applyFont="1" applyFill="1" applyBorder="1" applyAlignment="1">
      <alignment horizontal="left" vertical="top"/>
    </xf>
    <xf numFmtId="0" fontId="31" fillId="33" borderId="0" xfId="0" applyFont="1" applyFill="1" applyBorder="1" applyAlignment="1">
      <alignment horizontal="left" vertical="top" wrapText="1"/>
    </xf>
    <xf numFmtId="0" fontId="29" fillId="33" borderId="0" xfId="0" applyFont="1" applyFill="1" applyAlignment="1">
      <alignment horizontal="left"/>
    </xf>
    <xf numFmtId="0" fontId="30" fillId="33" borderId="12" xfId="0" applyFont="1" applyFill="1" applyBorder="1" applyAlignment="1">
      <alignment horizontal="left" vertical="top"/>
    </xf>
    <xf numFmtId="0" fontId="31" fillId="33" borderId="12" xfId="0" applyFont="1" applyFill="1" applyBorder="1" applyAlignment="1">
      <alignment horizontal="left" vertical="top" wrapText="1"/>
    </xf>
    <xf numFmtId="0" fontId="29" fillId="33" borderId="12" xfId="0" applyFont="1" applyFill="1" applyBorder="1" applyAlignment="1">
      <alignment horizontal="left"/>
    </xf>
    <xf numFmtId="0" fontId="32" fillId="33" borderId="0" xfId="0" applyFont="1" applyFill="1" applyAlignment="1">
      <alignment horizontal="center" vertical="top"/>
    </xf>
    <xf numFmtId="0" fontId="36" fillId="33" borderId="0" xfId="0" applyFont="1" applyFill="1" applyAlignment="1">
      <alignment vertical="top"/>
    </xf>
    <xf numFmtId="0" fontId="33" fillId="34" borderId="15" xfId="0" applyFont="1" applyFill="1" applyBorder="1" applyAlignment="1">
      <alignment horizontal="center" textRotation="90" wrapText="1"/>
    </xf>
    <xf numFmtId="0" fontId="32" fillId="33" borderId="0" xfId="0" applyFont="1" applyFill="1" applyAlignment="1">
      <alignment vertical="top" wrapText="1"/>
    </xf>
    <xf numFmtId="0" fontId="32" fillId="35" borderId="15" xfId="0" applyFont="1" applyFill="1" applyBorder="1" applyAlignment="1">
      <alignment horizontal="left" vertical="top"/>
    </xf>
    <xf numFmtId="0" fontId="24" fillId="0" borderId="0" xfId="0" applyFont="1" applyAlignment="1"/>
    <xf numFmtId="0" fontId="33" fillId="0" borderId="0" xfId="42" applyFont="1" applyFill="1" applyAlignment="1">
      <alignment horizontal="right"/>
    </xf>
    <xf numFmtId="0" fontId="33" fillId="0" borderId="0" xfId="42" applyFont="1" applyFill="1"/>
    <xf numFmtId="0" fontId="33" fillId="0" borderId="0" xfId="42" applyFont="1" applyFill="1" applyAlignment="1">
      <alignment horizontal="left"/>
    </xf>
    <xf numFmtId="0" fontId="2" fillId="0" borderId="0" xfId="42"/>
    <xf numFmtId="0" fontId="35" fillId="0" borderId="0" xfId="42" applyFont="1" applyFill="1" applyAlignment="1">
      <alignment horizontal="right"/>
    </xf>
    <xf numFmtId="0" fontId="35" fillId="0" borderId="0" xfId="42" applyFont="1" applyFill="1"/>
    <xf numFmtId="0" fontId="35" fillId="0" borderId="0" xfId="42" applyFont="1" applyFill="1" applyAlignment="1">
      <alignment horizontal="left"/>
    </xf>
    <xf numFmtId="0" fontId="2" fillId="0" borderId="0" xfId="42" applyAlignment="1">
      <alignment horizontal="right"/>
    </xf>
    <xf numFmtId="0" fontId="2" fillId="0" borderId="0" xfId="42" applyAlignment="1">
      <alignment horizontal="left"/>
    </xf>
    <xf numFmtId="0" fontId="43" fillId="33" borderId="0" xfId="0" applyFont="1" applyFill="1" applyAlignment="1">
      <alignment vertical="top"/>
    </xf>
    <xf numFmtId="0" fontId="45" fillId="33" borderId="0" xfId="0" applyFont="1" applyFill="1" applyAlignment="1">
      <alignment vertical="top"/>
    </xf>
    <xf numFmtId="0" fontId="24" fillId="33" borderId="0" xfId="0" applyFont="1" applyFill="1" applyAlignment="1"/>
    <xf numFmtId="0" fontId="0" fillId="33" borderId="0" xfId="0" applyFill="1" applyAlignment="1">
      <alignment vertical="top"/>
    </xf>
    <xf numFmtId="0" fontId="23" fillId="33" borderId="0" xfId="0" applyFont="1" applyFill="1" applyAlignment="1"/>
    <xf numFmtId="0" fontId="23" fillId="36" borderId="15" xfId="0" applyFont="1" applyFill="1" applyBorder="1" applyAlignment="1"/>
    <xf numFmtId="0" fontId="23" fillId="34" borderId="15" xfId="0" applyFont="1" applyFill="1" applyBorder="1" applyAlignment="1"/>
    <xf numFmtId="0" fontId="24" fillId="33" borderId="15" xfId="0" applyFont="1" applyFill="1" applyBorder="1" applyAlignment="1"/>
    <xf numFmtId="0" fontId="24" fillId="35" borderId="15" xfId="0" applyFont="1" applyFill="1" applyBorder="1" applyAlignment="1">
      <alignment wrapText="1"/>
    </xf>
    <xf numFmtId="0" fontId="24" fillId="35" borderId="15" xfId="0" applyFont="1" applyFill="1" applyBorder="1" applyAlignment="1"/>
    <xf numFmtId="0" fontId="21" fillId="33" borderId="0" xfId="0" applyFont="1" applyFill="1" applyAlignment="1">
      <alignment vertical="top"/>
    </xf>
    <xf numFmtId="0" fontId="0" fillId="33" borderId="0" xfId="0" applyFill="1">
      <alignment vertical="center"/>
    </xf>
    <xf numFmtId="0" fontId="47" fillId="0" borderId="0" xfId="0" applyFont="1">
      <alignment vertical="center"/>
    </xf>
    <xf numFmtId="0" fontId="49" fillId="35" borderId="15" xfId="48" applyFill="1" applyBorder="1" applyAlignment="1"/>
    <xf numFmtId="0" fontId="34" fillId="33" borderId="13" xfId="0" applyFont="1" applyFill="1" applyBorder="1" applyAlignment="1">
      <alignment horizontal="left" vertical="top"/>
    </xf>
    <xf numFmtId="0" fontId="32" fillId="33" borderId="13" xfId="0" applyFont="1" applyFill="1" applyBorder="1" applyAlignment="1">
      <alignment horizontal="left" vertical="top" wrapText="1"/>
    </xf>
    <xf numFmtId="0" fontId="50" fillId="0" borderId="14" xfId="0" applyFont="1" applyBorder="1" applyAlignment="1">
      <alignment horizontal="right" vertical="top"/>
    </xf>
    <xf numFmtId="0" fontId="51" fillId="0" borderId="14" xfId="0" applyFont="1" applyBorder="1" applyAlignment="1">
      <alignment horizontal="left" vertical="top" wrapText="1"/>
    </xf>
    <xf numFmtId="0" fontId="50" fillId="0" borderId="0" xfId="0" applyFont="1" applyBorder="1" applyAlignment="1">
      <alignment horizontal="right" vertical="top"/>
    </xf>
    <xf numFmtId="0" fontId="51" fillId="0" borderId="0" xfId="0" applyFont="1" applyBorder="1" applyAlignment="1">
      <alignment horizontal="left" vertical="top" wrapText="1"/>
    </xf>
    <xf numFmtId="0" fontId="50" fillId="0" borderId="13" xfId="0" applyFont="1" applyBorder="1" applyAlignment="1">
      <alignment horizontal="right" vertical="top"/>
    </xf>
    <xf numFmtId="0" fontId="51" fillId="0" borderId="13" xfId="0" applyFont="1" applyBorder="1" applyAlignment="1">
      <alignment horizontal="left" vertical="top" wrapText="1"/>
    </xf>
    <xf numFmtId="0" fontId="32" fillId="35" borderId="15" xfId="0" applyNumberFormat="1" applyFont="1" applyFill="1" applyBorder="1" applyAlignment="1">
      <alignment horizontal="left" vertical="top"/>
    </xf>
    <xf numFmtId="0" fontId="32" fillId="37" borderId="15" xfId="0" applyFont="1" applyFill="1" applyBorder="1" applyAlignment="1">
      <alignment horizontal="left" vertical="top"/>
    </xf>
    <xf numFmtId="0" fontId="32" fillId="37" borderId="15" xfId="0" applyNumberFormat="1" applyFont="1" applyFill="1" applyBorder="1" applyAlignment="1">
      <alignment horizontal="left" vertical="top"/>
    </xf>
    <xf numFmtId="0" fontId="25" fillId="33" borderId="0" xfId="0" applyFont="1" applyFill="1" applyAlignment="1">
      <alignment horizontal="left" wrapText="1"/>
    </xf>
    <xf numFmtId="0" fontId="33" fillId="34" borderId="18" xfId="0" applyFont="1" applyFill="1" applyBorder="1" applyAlignment="1">
      <alignment horizontal="center" wrapText="1"/>
    </xf>
    <xf numFmtId="0" fontId="33" fillId="34" borderId="19" xfId="0" applyFont="1" applyFill="1" applyBorder="1" applyAlignment="1">
      <alignment horizontal="center" wrapText="1"/>
    </xf>
    <xf numFmtId="0" fontId="34" fillId="34" borderId="18" xfId="44" applyFont="1" applyFill="1" applyBorder="1" applyAlignment="1">
      <alignment horizontal="center" wrapText="1"/>
    </xf>
    <xf numFmtId="0" fontId="34" fillId="34" borderId="19" xfId="44" applyFont="1" applyFill="1" applyBorder="1" applyAlignment="1">
      <alignment horizontal="center" wrapText="1"/>
    </xf>
    <xf numFmtId="0" fontId="38" fillId="34" borderId="19" xfId="0" applyFont="1" applyFill="1" applyBorder="1" applyAlignment="1">
      <alignment horizontal="center" wrapText="1"/>
    </xf>
    <xf numFmtId="0" fontId="38" fillId="34" borderId="15" xfId="0" applyFont="1" applyFill="1" applyBorder="1" applyAlignment="1">
      <alignment horizontal="center" wrapText="1"/>
    </xf>
    <xf numFmtId="0" fontId="33" fillId="34" borderId="15" xfId="0" applyFont="1" applyFill="1" applyBorder="1" applyAlignment="1">
      <alignment horizontal="center" textRotation="90" wrapText="1"/>
    </xf>
    <xf numFmtId="0" fontId="33" fillId="34" borderId="15" xfId="0" applyFont="1" applyFill="1" applyBorder="1" applyAlignment="1">
      <alignment horizontal="center" vertical="top" wrapText="1"/>
    </xf>
    <xf numFmtId="0" fontId="34" fillId="34" borderId="10" xfId="0" applyFont="1" applyFill="1" applyBorder="1" applyAlignment="1">
      <alignment horizontal="center" vertical="top"/>
    </xf>
    <xf numFmtId="0" fontId="34" fillId="34" borderId="12" xfId="0" applyFont="1" applyFill="1" applyBorder="1" applyAlignment="1">
      <alignment horizontal="center" vertical="top"/>
    </xf>
    <xf numFmtId="0" fontId="34" fillId="34" borderId="11" xfId="0" applyFont="1" applyFill="1" applyBorder="1" applyAlignment="1">
      <alignment horizontal="center" vertical="top"/>
    </xf>
    <xf numFmtId="0" fontId="33" fillId="34" borderId="17" xfId="0" applyFont="1" applyFill="1" applyBorder="1" applyAlignment="1">
      <alignment horizontal="center" wrapText="1"/>
    </xf>
    <xf numFmtId="0" fontId="34" fillId="34" borderId="16" xfId="0" applyFont="1" applyFill="1" applyBorder="1" applyAlignment="1">
      <alignment horizontal="center" vertical="top" wrapText="1"/>
    </xf>
    <xf numFmtId="0" fontId="34" fillId="34" borderId="14" xfId="0" applyFont="1" applyFill="1" applyBorder="1" applyAlignment="1">
      <alignment horizontal="center" vertical="top" wrapText="1"/>
    </xf>
    <xf numFmtId="0" fontId="34" fillId="34" borderId="18" xfId="45" applyFont="1" applyFill="1" applyBorder="1" applyAlignment="1">
      <alignment horizontal="center" wrapText="1"/>
    </xf>
    <xf numFmtId="0" fontId="34" fillId="34" borderId="19" xfId="45" applyFont="1" applyFill="1" applyBorder="1" applyAlignment="1">
      <alignment horizontal="center" wrapText="1"/>
    </xf>
    <xf numFmtId="0" fontId="37" fillId="34" borderId="19" xfId="0" applyFont="1" applyFill="1" applyBorder="1" applyAlignment="1">
      <alignment horizontal="center" wrapText="1"/>
    </xf>
    <xf numFmtId="0" fontId="37" fillId="34" borderId="15" xfId="0" applyFont="1" applyFill="1" applyBorder="1" applyAlignment="1">
      <alignment horizontal="center" wrapText="1"/>
    </xf>
    <xf numFmtId="0" fontId="25" fillId="0" borderId="0" xfId="0" applyFont="1" applyBorder="1" applyAlignment="1">
      <alignment horizontal="left" vertical="top" wrapText="1"/>
    </xf>
    <xf numFmtId="0" fontId="33" fillId="34" borderId="10" xfId="0" applyFont="1" applyFill="1" applyBorder="1" applyAlignment="1">
      <alignment horizontal="center" wrapText="1"/>
    </xf>
    <xf numFmtId="0" fontId="33" fillId="34" borderId="12" xfId="0" applyFont="1" applyFill="1" applyBorder="1" applyAlignment="1">
      <alignment horizontal="center" wrapText="1"/>
    </xf>
    <xf numFmtId="0" fontId="33" fillId="34" borderId="11" xfId="0" applyFont="1" applyFill="1" applyBorder="1" applyAlignment="1">
      <alignment horizontal="center" wrapText="1"/>
    </xf>
    <xf numFmtId="0" fontId="34" fillId="34" borderId="11" xfId="0" applyFont="1" applyFill="1" applyBorder="1" applyAlignment="1">
      <alignment horizontal="center" wrapText="1"/>
    </xf>
    <xf numFmtId="0" fontId="34" fillId="34" borderId="15" xfId="0" applyFont="1" applyFill="1" applyBorder="1" applyAlignment="1">
      <alignment horizontal="center" wrapText="1"/>
    </xf>
    <xf numFmtId="0" fontId="34" fillId="34" borderId="10" xfId="0" applyFont="1" applyFill="1" applyBorder="1" applyAlignment="1">
      <alignment horizontal="center" wrapText="1"/>
    </xf>
    <xf numFmtId="0" fontId="46" fillId="0" borderId="0" xfId="0" applyFont="1" applyBorder="1" applyAlignment="1">
      <alignment horizontal="left" vertical="top" wrapText="1"/>
    </xf>
    <xf numFmtId="166" fontId="48" fillId="37" borderId="15" xfId="0" applyNumberFormat="1" applyFont="1" applyFill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1" xfId="43"/>
    <cellStyle name="Normal 2" xfId="46"/>
    <cellStyle name="Normal 27" xfId="42"/>
    <cellStyle name="Normal 28" xfId="47"/>
    <cellStyle name="Normal 4" xfId="45"/>
    <cellStyle name="Normal 4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wingwers/SharePoint/LCA%20-%20Documents%201/LCA%20Template/FEDLCA_LCI_Template_v1_03.23.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Template Insturction"/>
      <sheetName val="General information"/>
      <sheetName val="InputsOutputs"/>
      <sheetName val="Administrative information"/>
      <sheetName val="Modeling and validation"/>
      <sheetName val="Parameters"/>
      <sheetName val="Allocation"/>
      <sheetName val="Costs"/>
      <sheetName val="Actors"/>
      <sheetName val="Sources"/>
      <sheetName val="Calculations"/>
      <sheetName val="All unitgroups"/>
      <sheetName val="ISIC codes"/>
      <sheetName val="dropdowns"/>
      <sheetName val="EPA Flow DQI"/>
      <sheetName val="EPA Process DQI "/>
      <sheetName val="Process Completeness"/>
      <sheetName val="Process Completeness Checklist"/>
      <sheetName val="Codes"/>
      <sheetName val="Code - Locations"/>
      <sheetName val="Track Changes "/>
      <sheetName val="Code - Categories"/>
    </sheetNames>
    <sheetDataSet>
      <sheetData sheetId="0"/>
      <sheetData sheetId="1"/>
      <sheetData sheetId="2">
        <row r="31">
          <cell r="C31" t="str">
            <v>Resolution (A)</v>
          </cell>
        </row>
        <row r="32">
          <cell r="C32" t="str">
            <v>Resolution (B)</v>
          </cell>
        </row>
        <row r="33">
          <cell r="C33" t="str">
            <v>Resolution (C)</v>
          </cell>
        </row>
        <row r="34">
          <cell r="C34" t="str">
            <v>Resolution (D)</v>
          </cell>
        </row>
        <row r="35">
          <cell r="C35" t="str">
            <v>Resolution (E)</v>
          </cell>
        </row>
        <row r="36">
          <cell r="C36" t="str">
            <v>Resolution (F)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hgemissions/inventory-us-greenhouse-gas-emissions-and-sinks-1990-201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B2:B28"/>
  <sheetViews>
    <sheetView workbookViewId="0">
      <selection activeCell="B17" sqref="B17"/>
    </sheetView>
  </sheetViews>
  <sheetFormatPr baseColWidth="10" defaultColWidth="7.6640625" defaultRowHeight="14" x14ac:dyDescent="0.2"/>
  <cols>
    <col min="1" max="1" width="7.6640625" style="5"/>
    <col min="2" max="2" width="68.33203125" style="5" customWidth="1"/>
    <col min="3" max="16384" width="7.6640625" style="5"/>
  </cols>
  <sheetData>
    <row r="2" spans="2:2" ht="58" x14ac:dyDescent="0.35">
      <c r="B2" s="4" t="s">
        <v>615</v>
      </c>
    </row>
    <row r="3" spans="2:2" ht="29" x14ac:dyDescent="0.35">
      <c r="B3" s="6"/>
    </row>
    <row r="4" spans="2:2" ht="15" x14ac:dyDescent="0.2">
      <c r="B4" s="7" t="s">
        <v>73</v>
      </c>
    </row>
    <row r="5" spans="2:2" ht="15" x14ac:dyDescent="0.2">
      <c r="B5" s="7" t="s">
        <v>74</v>
      </c>
    </row>
    <row r="6" spans="2:2" ht="15" x14ac:dyDescent="0.2">
      <c r="B6" s="7" t="s">
        <v>75</v>
      </c>
    </row>
    <row r="7" spans="2:2" ht="15" x14ac:dyDescent="0.2">
      <c r="B7" s="7" t="s">
        <v>76</v>
      </c>
    </row>
    <row r="9" spans="2:2" ht="15" x14ac:dyDescent="0.2">
      <c r="B9" s="7" t="s">
        <v>77</v>
      </c>
    </row>
    <row r="10" spans="2:2" ht="15" x14ac:dyDescent="0.2">
      <c r="B10" s="7" t="s">
        <v>610</v>
      </c>
    </row>
    <row r="11" spans="2:2" ht="15" x14ac:dyDescent="0.2">
      <c r="B11" s="7" t="s">
        <v>78</v>
      </c>
    </row>
    <row r="12" spans="2:2" ht="15" x14ac:dyDescent="0.2">
      <c r="B12" s="7" t="s">
        <v>79</v>
      </c>
    </row>
    <row r="13" spans="2:2" ht="15" x14ac:dyDescent="0.2">
      <c r="B13" s="7" t="s">
        <v>80</v>
      </c>
    </row>
    <row r="16" spans="2:2" ht="15" x14ac:dyDescent="0.2">
      <c r="B16" s="8" t="s">
        <v>629</v>
      </c>
    </row>
    <row r="19" spans="2:2" ht="15" x14ac:dyDescent="0.2">
      <c r="B19" s="7" t="s">
        <v>81</v>
      </c>
    </row>
    <row r="20" spans="2:2" ht="30" x14ac:dyDescent="0.2">
      <c r="B20" s="9" t="s">
        <v>82</v>
      </c>
    </row>
    <row r="21" spans="2:2" ht="15" x14ac:dyDescent="0.2">
      <c r="B21" s="7"/>
    </row>
    <row r="22" spans="2:2" ht="15" x14ac:dyDescent="0.2">
      <c r="B22" s="9" t="s">
        <v>611</v>
      </c>
    </row>
    <row r="23" spans="2:2" ht="15" x14ac:dyDescent="0.2">
      <c r="B23" s="7" t="s">
        <v>83</v>
      </c>
    </row>
    <row r="24" spans="2:2" ht="15" x14ac:dyDescent="0.2">
      <c r="B24" s="9" t="s">
        <v>84</v>
      </c>
    </row>
    <row r="27" spans="2:2" ht="15" x14ac:dyDescent="0.2">
      <c r="B27" s="7" t="s">
        <v>85</v>
      </c>
    </row>
    <row r="28" spans="2:2" ht="15" x14ac:dyDescent="0.2">
      <c r="B28" s="7" t="s">
        <v>86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B2:C14"/>
  <sheetViews>
    <sheetView workbookViewId="0">
      <selection activeCell="B2" sqref="B2:C2"/>
    </sheetView>
  </sheetViews>
  <sheetFormatPr baseColWidth="10" defaultColWidth="7.6640625" defaultRowHeight="14" x14ac:dyDescent="0.2"/>
  <cols>
    <col min="1" max="1" width="7.6640625" style="19"/>
    <col min="2" max="2" width="20" style="19" customWidth="1"/>
    <col min="3" max="3" width="48.5" style="19" customWidth="1"/>
    <col min="4" max="16384" width="7.6640625" style="19"/>
  </cols>
  <sheetData>
    <row r="2" spans="2:3" ht="85.5" customHeight="1" x14ac:dyDescent="0.35">
      <c r="B2" s="73" t="s">
        <v>615</v>
      </c>
      <c r="C2" s="73"/>
    </row>
    <row r="3" spans="2:3" ht="29" x14ac:dyDescent="0.35">
      <c r="B3" s="20"/>
    </row>
    <row r="4" spans="2:3" ht="15" x14ac:dyDescent="0.2">
      <c r="B4" s="21" t="s">
        <v>87</v>
      </c>
      <c r="C4" s="22"/>
    </row>
    <row r="5" spans="2:3" ht="45" x14ac:dyDescent="0.2">
      <c r="B5" s="23" t="s">
        <v>88</v>
      </c>
      <c r="C5" s="24" t="s">
        <v>89</v>
      </c>
    </row>
    <row r="6" spans="2:3" ht="45" x14ac:dyDescent="0.2">
      <c r="B6" s="23" t="s">
        <v>90</v>
      </c>
      <c r="C6" s="24" t="s">
        <v>91</v>
      </c>
    </row>
    <row r="7" spans="2:3" ht="30" x14ac:dyDescent="0.2">
      <c r="B7" s="25" t="s">
        <v>92</v>
      </c>
      <c r="C7" s="26" t="s">
        <v>93</v>
      </c>
    </row>
    <row r="8" spans="2:3" ht="15" x14ac:dyDescent="0.2">
      <c r="B8" s="27"/>
      <c r="C8" s="28"/>
    </row>
    <row r="9" spans="2:3" ht="15" x14ac:dyDescent="0.2">
      <c r="B9" s="29" t="s">
        <v>94</v>
      </c>
    </row>
    <row r="10" spans="2:3" ht="30" x14ac:dyDescent="0.2">
      <c r="B10" s="30" t="s">
        <v>616</v>
      </c>
      <c r="C10" s="31" t="s">
        <v>612</v>
      </c>
    </row>
    <row r="11" spans="2:3" ht="15" x14ac:dyDescent="0.2">
      <c r="B11" s="32" t="s">
        <v>95</v>
      </c>
      <c r="C11" s="31"/>
    </row>
    <row r="12" spans="2:3" ht="15" x14ac:dyDescent="0.2">
      <c r="B12" s="27" t="s">
        <v>96</v>
      </c>
      <c r="C12" s="28" t="s">
        <v>613</v>
      </c>
    </row>
    <row r="13" spans="2:3" ht="15" x14ac:dyDescent="0.2">
      <c r="B13" s="27" t="s">
        <v>97</v>
      </c>
      <c r="C13" s="28" t="s">
        <v>614</v>
      </c>
    </row>
    <row r="14" spans="2:3" ht="15" x14ac:dyDescent="0.2">
      <c r="B14" s="62" t="s">
        <v>617</v>
      </c>
      <c r="C14" s="63" t="s">
        <v>618</v>
      </c>
    </row>
  </sheetData>
  <mergeCells count="1">
    <mergeCell ref="B2:C2"/>
  </mergeCells>
  <phoneticPr fontId="20" type="noConversion"/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C11"/>
  <sheetViews>
    <sheetView workbookViewId="0">
      <selection activeCell="B10" sqref="B10"/>
    </sheetView>
  </sheetViews>
  <sheetFormatPr baseColWidth="10" defaultColWidth="7.5" defaultRowHeight="15" x14ac:dyDescent="0.2"/>
  <cols>
    <col min="1" max="1" width="8.5" style="11" customWidth="1"/>
    <col min="2" max="2" width="18.5" style="12" bestFit="1" customWidth="1"/>
    <col min="3" max="3" width="48" style="12" customWidth="1"/>
    <col min="4" max="16384" width="7.5" style="13"/>
  </cols>
  <sheetData>
    <row r="2" spans="1:3" ht="66" customHeight="1" x14ac:dyDescent="0.35">
      <c r="B2" s="73" t="s">
        <v>615</v>
      </c>
      <c r="C2" s="73"/>
    </row>
    <row r="3" spans="1:3" ht="32" x14ac:dyDescent="0.2">
      <c r="A3" s="14"/>
      <c r="B3" s="64" t="s">
        <v>98</v>
      </c>
      <c r="C3" s="65" t="s">
        <v>619</v>
      </c>
    </row>
    <row r="4" spans="1:3" ht="112" x14ac:dyDescent="0.2">
      <c r="A4" s="14"/>
      <c r="B4" s="66" t="s">
        <v>99</v>
      </c>
      <c r="C4" s="67" t="s">
        <v>620</v>
      </c>
    </row>
    <row r="5" spans="1:3" ht="16" x14ac:dyDescent="0.2">
      <c r="A5" s="14"/>
      <c r="B5" s="66" t="s">
        <v>100</v>
      </c>
      <c r="C5" s="67" t="s">
        <v>101</v>
      </c>
    </row>
    <row r="6" spans="1:3" ht="16" x14ac:dyDescent="0.2">
      <c r="A6" s="15"/>
      <c r="B6" s="66" t="s">
        <v>102</v>
      </c>
      <c r="C6" s="67" t="s">
        <v>621</v>
      </c>
    </row>
    <row r="7" spans="1:3" ht="32" x14ac:dyDescent="0.2">
      <c r="A7" s="16"/>
      <c r="B7" s="66" t="s">
        <v>103</v>
      </c>
      <c r="C7" s="67" t="s">
        <v>622</v>
      </c>
    </row>
    <row r="8" spans="1:3" ht="16" x14ac:dyDescent="0.2">
      <c r="A8" s="15"/>
      <c r="B8" s="66" t="s">
        <v>104</v>
      </c>
      <c r="C8" s="67" t="s">
        <v>105</v>
      </c>
    </row>
    <row r="9" spans="1:3" ht="16" x14ac:dyDescent="0.2">
      <c r="A9" s="15"/>
      <c r="B9" s="68" t="s">
        <v>106</v>
      </c>
      <c r="C9" s="69" t="s">
        <v>623</v>
      </c>
    </row>
    <row r="10" spans="1:3" x14ac:dyDescent="0.2">
      <c r="A10" s="17"/>
      <c r="B10" s="18"/>
    </row>
    <row r="11" spans="1:3" x14ac:dyDescent="0.2">
      <c r="A11" s="17"/>
      <c r="B11" s="18"/>
    </row>
  </sheetData>
  <mergeCells count="1">
    <mergeCell ref="B2:C2"/>
  </mergeCells>
  <phoneticPr fontId="20" type="noConversion"/>
  <dataValidations count="1">
    <dataValidation type="textLength" operator="lessThanOrEqual" allowBlank="1" showInputMessage="1" showErrorMessage="1" sqref="C8:C9">
      <formula1>255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Y630"/>
  <sheetViews>
    <sheetView tabSelected="1" topLeftCell="B605" zoomScale="84" workbookViewId="0">
      <selection activeCell="J627" sqref="J627"/>
    </sheetView>
  </sheetViews>
  <sheetFormatPr baseColWidth="10" defaultColWidth="7.5" defaultRowHeight="15" x14ac:dyDescent="0.2"/>
  <cols>
    <col min="1" max="1" width="1.33203125" style="59" customWidth="1"/>
    <col min="2" max="2" width="37" style="59" customWidth="1"/>
    <col min="3" max="3" width="21.6640625" style="59" customWidth="1"/>
    <col min="4" max="4" width="11.1640625" style="59" customWidth="1"/>
    <col min="5" max="5" width="14.5" style="59" customWidth="1"/>
    <col min="6" max="6" width="15.33203125" style="59" customWidth="1"/>
    <col min="7" max="7" width="41.5" style="59" customWidth="1"/>
    <col min="8" max="9" width="10" style="59" customWidth="1"/>
    <col min="10" max="11" width="9.6640625" style="59" customWidth="1"/>
    <col min="12" max="12" width="7.5" style="59" customWidth="1"/>
    <col min="13" max="13" width="9" style="59" customWidth="1"/>
    <col min="14" max="14" width="10" style="59" customWidth="1"/>
    <col min="15" max="16" width="9.5" style="59" customWidth="1"/>
    <col min="17" max="17" width="4.6640625" style="59" customWidth="1"/>
    <col min="18" max="18" width="4.5" style="59" customWidth="1"/>
    <col min="19" max="20" width="5.33203125" style="59" bestFit="1" customWidth="1"/>
    <col min="21" max="21" width="5.33203125" style="59" customWidth="1"/>
    <col min="22" max="22" width="6.5" style="59" customWidth="1"/>
    <col min="23" max="23" width="14.6640625" style="59" customWidth="1"/>
    <col min="24" max="24" width="19" style="59" customWidth="1"/>
    <col min="25" max="25" width="22.5" style="59" customWidth="1"/>
    <col min="26" max="26" width="7.5" style="59"/>
    <col min="27" max="27" width="10.6640625" style="59" customWidth="1"/>
    <col min="28" max="16384" width="7.5" style="59"/>
  </cols>
  <sheetData>
    <row r="1" spans="1:25" s="13" customFormat="1" ht="6" customHeight="1" x14ac:dyDescent="0.2">
      <c r="H1" s="33"/>
    </row>
    <row r="2" spans="1:25" s="13" customFormat="1" ht="38.5" customHeight="1" x14ac:dyDescent="0.2">
      <c r="A2" s="34"/>
      <c r="B2" s="92" t="s">
        <v>90</v>
      </c>
      <c r="C2" s="92"/>
      <c r="H2" s="33"/>
    </row>
    <row r="3" spans="1:25" s="13" customFormat="1" x14ac:dyDescent="0.2">
      <c r="A3" s="10"/>
      <c r="B3" s="93" t="s">
        <v>107</v>
      </c>
      <c r="C3" s="94"/>
      <c r="D3" s="94"/>
      <c r="E3" s="94"/>
      <c r="F3" s="95"/>
      <c r="G3" s="96" t="s">
        <v>108</v>
      </c>
      <c r="H3" s="97"/>
      <c r="I3" s="98"/>
      <c r="J3" s="93" t="s">
        <v>109</v>
      </c>
      <c r="K3" s="95"/>
      <c r="L3" s="82" t="s">
        <v>110</v>
      </c>
      <c r="M3" s="83"/>
      <c r="N3" s="83"/>
      <c r="O3" s="83"/>
      <c r="P3" s="84"/>
      <c r="Q3" s="86" t="s">
        <v>111</v>
      </c>
      <c r="R3" s="87"/>
      <c r="S3" s="87"/>
      <c r="T3" s="87"/>
      <c r="U3" s="87"/>
      <c r="V3" s="82" t="s">
        <v>112</v>
      </c>
      <c r="W3" s="83"/>
      <c r="X3" s="83"/>
      <c r="Y3" s="84"/>
    </row>
    <row r="4" spans="1:25" s="13" customFormat="1" ht="14.75" customHeight="1" x14ac:dyDescent="0.2">
      <c r="A4" s="10"/>
      <c r="B4" s="85" t="s">
        <v>113</v>
      </c>
      <c r="C4" s="85" t="s">
        <v>114</v>
      </c>
      <c r="D4" s="85" t="s">
        <v>115</v>
      </c>
      <c r="E4" s="85" t="s">
        <v>116</v>
      </c>
      <c r="F4" s="74" t="s">
        <v>117</v>
      </c>
      <c r="G4" s="74" t="s">
        <v>113</v>
      </c>
      <c r="H4" s="74" t="s">
        <v>118</v>
      </c>
      <c r="I4" s="74" t="s">
        <v>119</v>
      </c>
      <c r="J4" s="85" t="s">
        <v>120</v>
      </c>
      <c r="K4" s="85" t="s">
        <v>121</v>
      </c>
      <c r="L4" s="90" t="s">
        <v>122</v>
      </c>
      <c r="M4" s="78" t="s">
        <v>123</v>
      </c>
      <c r="N4" s="78" t="s">
        <v>124</v>
      </c>
      <c r="O4" s="78" t="s">
        <v>125</v>
      </c>
      <c r="P4" s="78" t="s">
        <v>126</v>
      </c>
      <c r="Q4" s="80" t="s">
        <v>127</v>
      </c>
      <c r="R4" s="81" t="s">
        <v>128</v>
      </c>
      <c r="S4" s="81"/>
      <c r="T4" s="81"/>
      <c r="U4" s="81"/>
      <c r="V4" s="74" t="s">
        <v>0</v>
      </c>
      <c r="W4" s="74" t="s">
        <v>129</v>
      </c>
      <c r="X4" s="76" t="s">
        <v>92</v>
      </c>
      <c r="Y4" s="88" t="s">
        <v>130</v>
      </c>
    </row>
    <row r="5" spans="1:25" s="36" customFormat="1" ht="89" customHeight="1" x14ac:dyDescent="0.2">
      <c r="A5" s="10"/>
      <c r="B5" s="75"/>
      <c r="C5" s="75"/>
      <c r="D5" s="75"/>
      <c r="E5" s="75"/>
      <c r="F5" s="75"/>
      <c r="G5" s="75"/>
      <c r="H5" s="75"/>
      <c r="I5" s="75"/>
      <c r="J5" s="75"/>
      <c r="K5" s="75"/>
      <c r="L5" s="91"/>
      <c r="M5" s="79"/>
      <c r="N5" s="79"/>
      <c r="O5" s="79"/>
      <c r="P5" s="79"/>
      <c r="Q5" s="80"/>
      <c r="R5" s="35" t="s">
        <v>131</v>
      </c>
      <c r="S5" s="35" t="s">
        <v>132</v>
      </c>
      <c r="T5" s="35" t="s">
        <v>133</v>
      </c>
      <c r="U5" s="35" t="s">
        <v>134</v>
      </c>
      <c r="V5" s="75"/>
      <c r="W5" s="75"/>
      <c r="X5" s="77"/>
      <c r="Y5" s="89"/>
    </row>
    <row r="6" spans="1:25" x14ac:dyDescent="0.2">
      <c r="A6"/>
      <c r="B6" s="37" t="str">
        <f>VLOOKUP(W6,FlowMapping!B$2:M$3,6,FALSE)</f>
        <v>Nitrogen</v>
      </c>
      <c r="C6" s="37">
        <f>VLOOKUP(W6,FlowMapping!B$2:M$3,7,FALSE)</f>
        <v>7727379</v>
      </c>
      <c r="D6" s="37" t="str">
        <f>VLOOKUP(W6,FlowMapping!B$2:M$3,8,FALSE)</f>
        <v>water</v>
      </c>
      <c r="E6" s="37" t="str">
        <f>VLOOKUP(W6,FlowMapping!B$2:M$3,9,FALSE)</f>
        <v>unspecified</v>
      </c>
      <c r="F6" s="37" t="str">
        <f>VLOOKUP(W6,FlowMapping!B$2:M$3,12,FALSE)</f>
        <v>53b5ce8f-c792-3f05-a4b1-3e8f2cc3aad1</v>
      </c>
      <c r="G6" s="37" t="str">
        <f>INDEX(Activities!$B$2:$C$390,MATCH(H6,Activities!$C$2:$C$390,0),1)</f>
        <v>Fruit and tree nut farming</v>
      </c>
      <c r="H6" s="37">
        <v>111300</v>
      </c>
      <c r="I6" s="37" t="s">
        <v>550</v>
      </c>
      <c r="J6" s="37">
        <v>2.3778622189430752E-9</v>
      </c>
      <c r="K6" s="37" t="s">
        <v>559</v>
      </c>
      <c r="L6" s="37"/>
      <c r="M6" s="37"/>
      <c r="N6" s="37"/>
      <c r="O6" s="37"/>
      <c r="P6" s="37"/>
      <c r="Q6" s="37">
        <v>2</v>
      </c>
      <c r="R6" s="37">
        <v>2</v>
      </c>
      <c r="S6" s="37">
        <v>1</v>
      </c>
      <c r="T6" s="37">
        <v>1</v>
      </c>
      <c r="U6" s="37">
        <v>5</v>
      </c>
      <c r="V6" s="70">
        <v>2013</v>
      </c>
      <c r="W6" s="37" t="s">
        <v>1</v>
      </c>
      <c r="X6" s="37" t="s">
        <v>625</v>
      </c>
      <c r="Y6" s="37" t="s">
        <v>626</v>
      </c>
    </row>
    <row r="7" spans="1:25" x14ac:dyDescent="0.2">
      <c r="A7"/>
      <c r="B7" s="37" t="str">
        <f>VLOOKUP(W7,FlowMapping!B$2:M$3,6,FALSE)</f>
        <v>Nitrogen</v>
      </c>
      <c r="C7" s="37">
        <f t="array" ref="C7">VLOOKUP(W7,FlowMapping!B$2:M$3,7,FALSE)</f>
        <v>7727379</v>
      </c>
      <c r="D7" s="37" t="str">
        <f>VLOOKUP(W7,FlowMapping!B$2:M$3,8,FALSE)</f>
        <v>water</v>
      </c>
      <c r="E7" s="37" t="str">
        <f>VLOOKUP(W7,FlowMapping!B$2:M$3,9,FALSE)</f>
        <v>unspecified</v>
      </c>
      <c r="F7" s="37" t="str">
        <f>VLOOKUP(W7,FlowMapping!B$2:M$3,12,FALSE)</f>
        <v>53b5ce8f-c792-3f05-a4b1-3e8f2cc3aad1</v>
      </c>
      <c r="G7" s="37" t="str">
        <f>INDEX(Activities!$B$2:$C$390,MATCH(H7,Activities!$C$2:$C$390,0),1)</f>
        <v>Greenhouse, nursery, and floriculture production</v>
      </c>
      <c r="H7" s="37">
        <v>111400</v>
      </c>
      <c r="I7" s="37" t="s">
        <v>550</v>
      </c>
      <c r="J7" s="37">
        <v>2.5366772687390452E-7</v>
      </c>
      <c r="K7" s="37" t="s">
        <v>559</v>
      </c>
      <c r="L7" s="37"/>
      <c r="M7" s="37"/>
      <c r="N7" s="37"/>
      <c r="O7" s="37"/>
      <c r="P7" s="37"/>
      <c r="Q7" s="37">
        <v>2.03030709040027</v>
      </c>
      <c r="R7" s="37">
        <v>2</v>
      </c>
      <c r="S7" s="37">
        <v>1</v>
      </c>
      <c r="T7" s="37">
        <v>1</v>
      </c>
      <c r="U7" s="37">
        <v>5</v>
      </c>
      <c r="V7" s="70">
        <v>2013</v>
      </c>
      <c r="W7" s="37" t="s">
        <v>1</v>
      </c>
      <c r="X7" s="37" t="s">
        <v>625</v>
      </c>
      <c r="Y7" s="37" t="s">
        <v>626</v>
      </c>
    </row>
    <row r="8" spans="1:25" x14ac:dyDescent="0.2">
      <c r="A8"/>
      <c r="B8" s="37" t="str">
        <f>VLOOKUP(W8,FlowMapping!B$2:M$3,6,FALSE)</f>
        <v>Nitrogen</v>
      </c>
      <c r="C8" s="37">
        <f t="array" ref="C8">VLOOKUP(W8,FlowMapping!B$2:M$3,7,FALSE)</f>
        <v>7727379</v>
      </c>
      <c r="D8" s="37" t="str">
        <f>VLOOKUP(W8,FlowMapping!B$2:M$3,8,FALSE)</f>
        <v>water</v>
      </c>
      <c r="E8" s="37" t="str">
        <f>VLOOKUP(W8,FlowMapping!B$2:M$3,9,FALSE)</f>
        <v>unspecified</v>
      </c>
      <c r="F8" s="37" t="str">
        <f>VLOOKUP(W8,FlowMapping!B$2:M$3,12,FALSE)</f>
        <v>53b5ce8f-c792-3f05-a4b1-3e8f2cc3aad1</v>
      </c>
      <c r="G8" s="37" t="str">
        <f>INDEX(Activities!$B$2:$C$390,MATCH(H8,Activities!$C$2:$C$390,0),1)</f>
        <v>Other crop farming</v>
      </c>
      <c r="H8" s="37">
        <v>111900</v>
      </c>
      <c r="I8" s="37" t="s">
        <v>550</v>
      </c>
      <c r="J8" s="37">
        <v>1.7016170260852561E-6</v>
      </c>
      <c r="K8" s="37" t="s">
        <v>559</v>
      </c>
      <c r="L8" s="37"/>
      <c r="M8" s="37"/>
      <c r="N8" s="37"/>
      <c r="O8" s="37"/>
      <c r="P8" s="37"/>
      <c r="Q8" s="37">
        <v>2</v>
      </c>
      <c r="R8" s="37">
        <v>2</v>
      </c>
      <c r="S8" s="37">
        <v>1</v>
      </c>
      <c r="T8" s="37">
        <v>1</v>
      </c>
      <c r="U8" s="37">
        <v>5</v>
      </c>
      <c r="V8" s="70">
        <v>2013</v>
      </c>
      <c r="W8" s="37" t="s">
        <v>1</v>
      </c>
      <c r="X8" s="37" t="s">
        <v>625</v>
      </c>
      <c r="Y8" s="37" t="s">
        <v>626</v>
      </c>
    </row>
    <row r="9" spans="1:25" x14ac:dyDescent="0.2">
      <c r="A9"/>
      <c r="B9" s="37" t="str">
        <f>VLOOKUP(W9,FlowMapping!B$2:M$3,6,FALSE)</f>
        <v>Nitrogen</v>
      </c>
      <c r="C9" s="37">
        <f t="array" ref="C9">VLOOKUP(W9,FlowMapping!B$2:M$3,7,FALSE)</f>
        <v>7727379</v>
      </c>
      <c r="D9" s="37" t="str">
        <f>VLOOKUP(W9,FlowMapping!B$2:M$3,8,FALSE)</f>
        <v>water</v>
      </c>
      <c r="E9" s="37" t="str">
        <f>VLOOKUP(W9,FlowMapping!B$2:M$3,9,FALSE)</f>
        <v>unspecified</v>
      </c>
      <c r="F9" s="37" t="str">
        <f>VLOOKUP(W9,FlowMapping!B$2:M$3,12,FALSE)</f>
        <v>53b5ce8f-c792-3f05-a4b1-3e8f2cc3aad1</v>
      </c>
      <c r="G9" s="37" t="str">
        <f>INDEX(Activities!$B$2:$C$390,MATCH(H9,Activities!$C$2:$C$390,0),1)</f>
        <v>Dairy cattle and milk production</v>
      </c>
      <c r="H9" s="37">
        <v>112120</v>
      </c>
      <c r="I9" s="37" t="s">
        <v>550</v>
      </c>
      <c r="J9" s="37">
        <v>7.6668632033629552E-9</v>
      </c>
      <c r="K9" s="37" t="s">
        <v>559</v>
      </c>
      <c r="L9" s="37"/>
      <c r="M9" s="37"/>
      <c r="N9" s="37"/>
      <c r="O9" s="37"/>
      <c r="P9" s="37"/>
      <c r="Q9" s="37">
        <v>2</v>
      </c>
      <c r="R9" s="37">
        <v>2</v>
      </c>
      <c r="S9" s="37">
        <v>1</v>
      </c>
      <c r="T9" s="37">
        <v>1</v>
      </c>
      <c r="U9" s="37">
        <v>5</v>
      </c>
      <c r="V9" s="70">
        <v>2013</v>
      </c>
      <c r="W9" s="37" t="s">
        <v>1</v>
      </c>
      <c r="X9" s="37" t="s">
        <v>625</v>
      </c>
      <c r="Y9" s="37" t="s">
        <v>626</v>
      </c>
    </row>
    <row r="10" spans="1:25" x14ac:dyDescent="0.2">
      <c r="A10"/>
      <c r="B10" s="37" t="str">
        <f>VLOOKUP(W10,FlowMapping!B$2:M$3,6,FALSE)</f>
        <v>Nitrogen</v>
      </c>
      <c r="C10" s="37">
        <f t="array" ref="C10">VLOOKUP(W10,FlowMapping!B$2:M$3,7,FALSE)</f>
        <v>7727379</v>
      </c>
      <c r="D10" s="37" t="str">
        <f>VLOOKUP(W10,FlowMapping!B$2:M$3,8,FALSE)</f>
        <v>water</v>
      </c>
      <c r="E10" s="37" t="str">
        <f>VLOOKUP(W10,FlowMapping!B$2:M$3,9,FALSE)</f>
        <v>unspecified</v>
      </c>
      <c r="F10" s="37" t="str">
        <f>VLOOKUP(W10,FlowMapping!B$2:M$3,12,FALSE)</f>
        <v>53b5ce8f-c792-3f05-a4b1-3e8f2cc3aad1</v>
      </c>
      <c r="G10" s="37" t="str">
        <f>INDEX(Activities!$B$2:$C$390,MATCH(H10,Activities!$C$2:$C$390,0),1)</f>
        <v>Poultry and egg production</v>
      </c>
      <c r="H10" s="37">
        <v>112300</v>
      </c>
      <c r="I10" s="37" t="s">
        <v>550</v>
      </c>
      <c r="J10" s="37">
        <v>2.1171139079940802E-6</v>
      </c>
      <c r="K10" s="37" t="s">
        <v>559</v>
      </c>
      <c r="L10" s="37"/>
      <c r="M10" s="37"/>
      <c r="N10" s="37"/>
      <c r="O10" s="37"/>
      <c r="P10" s="37"/>
      <c r="Q10" s="37">
        <v>2</v>
      </c>
      <c r="R10" s="37">
        <v>2</v>
      </c>
      <c r="S10" s="37">
        <v>1</v>
      </c>
      <c r="T10" s="37">
        <v>1</v>
      </c>
      <c r="U10" s="37">
        <v>5</v>
      </c>
      <c r="V10" s="70">
        <v>2013</v>
      </c>
      <c r="W10" s="37" t="s">
        <v>1</v>
      </c>
      <c r="X10" s="37" t="s">
        <v>625</v>
      </c>
      <c r="Y10" s="37" t="s">
        <v>626</v>
      </c>
    </row>
    <row r="11" spans="1:25" x14ac:dyDescent="0.2">
      <c r="A11"/>
      <c r="B11" s="37" t="str">
        <f>VLOOKUP(W11,FlowMapping!B$2:M$3,6,FALSE)</f>
        <v>Nitrogen</v>
      </c>
      <c r="C11" s="37">
        <f t="array" ref="C11">VLOOKUP(W11,FlowMapping!B$2:M$3,7,FALSE)</f>
        <v>7727379</v>
      </c>
      <c r="D11" s="37" t="str">
        <f>VLOOKUP(W11,FlowMapping!B$2:M$3,8,FALSE)</f>
        <v>water</v>
      </c>
      <c r="E11" s="37" t="str">
        <f>VLOOKUP(W11,FlowMapping!B$2:M$3,9,FALSE)</f>
        <v>unspecified</v>
      </c>
      <c r="F11" s="37" t="str">
        <f>VLOOKUP(W11,FlowMapping!B$2:M$3,12,FALSE)</f>
        <v>53b5ce8f-c792-3f05-a4b1-3e8f2cc3aad1</v>
      </c>
      <c r="G11" s="37" t="str">
        <f>INDEX(Activities!$B$2:$C$390,MATCH(H11,Activities!$C$2:$C$390,0),1)</f>
        <v>Forestry and logging</v>
      </c>
      <c r="H11" s="37">
        <v>113000</v>
      </c>
      <c r="I11" s="37" t="s">
        <v>550</v>
      </c>
      <c r="J11" s="37">
        <v>2.6313486766982818E-7</v>
      </c>
      <c r="K11" s="37" t="s">
        <v>559</v>
      </c>
      <c r="L11" s="37"/>
      <c r="M11" s="37"/>
      <c r="N11" s="37"/>
      <c r="O11" s="37"/>
      <c r="P11" s="37"/>
      <c r="Q11" s="37">
        <v>2</v>
      </c>
      <c r="R11" s="37">
        <v>2</v>
      </c>
      <c r="S11" s="37">
        <v>1</v>
      </c>
      <c r="T11" s="37">
        <v>1</v>
      </c>
      <c r="U11" s="37">
        <v>5</v>
      </c>
      <c r="V11" s="70">
        <v>2013</v>
      </c>
      <c r="W11" s="37" t="s">
        <v>1</v>
      </c>
      <c r="X11" s="37" t="s">
        <v>625</v>
      </c>
      <c r="Y11" s="37" t="s">
        <v>626</v>
      </c>
    </row>
    <row r="12" spans="1:25" x14ac:dyDescent="0.2">
      <c r="A12"/>
      <c r="B12" s="37" t="str">
        <f>VLOOKUP(W12,FlowMapping!B$2:M$3,6,FALSE)</f>
        <v>Nitrogen</v>
      </c>
      <c r="C12" s="37">
        <f t="array" ref="C12">VLOOKUP(W12,FlowMapping!B$2:M$3,7,FALSE)</f>
        <v>7727379</v>
      </c>
      <c r="D12" s="37" t="str">
        <f>VLOOKUP(W12,FlowMapping!B$2:M$3,8,FALSE)</f>
        <v>water</v>
      </c>
      <c r="E12" s="37" t="str">
        <f>VLOOKUP(W12,FlowMapping!B$2:M$3,9,FALSE)</f>
        <v>unspecified</v>
      </c>
      <c r="F12" s="37" t="str">
        <f>VLOOKUP(W12,FlowMapping!B$2:M$3,12,FALSE)</f>
        <v>53b5ce8f-c792-3f05-a4b1-3e8f2cc3aad1</v>
      </c>
      <c r="G12" s="37" t="str">
        <f>INDEX(Activities!$B$2:$C$390,MATCH(H12,Activities!$C$2:$C$390,0),1)</f>
        <v>Fishing, hunting and trapping</v>
      </c>
      <c r="H12" s="37">
        <v>114000</v>
      </c>
      <c r="I12" s="37" t="s">
        <v>550</v>
      </c>
      <c r="J12" s="37">
        <v>1.2240405382194282E-5</v>
      </c>
      <c r="K12" s="37" t="s">
        <v>559</v>
      </c>
      <c r="L12" s="37"/>
      <c r="M12" s="37"/>
      <c r="N12" s="37"/>
      <c r="O12" s="37"/>
      <c r="P12" s="37"/>
      <c r="Q12" s="37">
        <v>2</v>
      </c>
      <c r="R12" s="37">
        <v>2</v>
      </c>
      <c r="S12" s="37">
        <v>1</v>
      </c>
      <c r="T12" s="37">
        <v>1</v>
      </c>
      <c r="U12" s="37">
        <v>5</v>
      </c>
      <c r="V12" s="70">
        <v>2013</v>
      </c>
      <c r="W12" s="37" t="s">
        <v>1</v>
      </c>
      <c r="X12" s="37" t="s">
        <v>625</v>
      </c>
      <c r="Y12" s="37" t="s">
        <v>626</v>
      </c>
    </row>
    <row r="13" spans="1:25" x14ac:dyDescent="0.2">
      <c r="A13"/>
      <c r="B13" s="37" t="str">
        <f>VLOOKUP(W13,FlowMapping!B$2:M$3,6,FALSE)</f>
        <v>Nitrogen</v>
      </c>
      <c r="C13" s="37">
        <f t="array" ref="C13">VLOOKUP(W13,FlowMapping!B$2:M$3,7,FALSE)</f>
        <v>7727379</v>
      </c>
      <c r="D13" s="37" t="str">
        <f>VLOOKUP(W13,FlowMapping!B$2:M$3,8,FALSE)</f>
        <v>water</v>
      </c>
      <c r="E13" s="37" t="str">
        <f>VLOOKUP(W13,FlowMapping!B$2:M$3,9,FALSE)</f>
        <v>unspecified</v>
      </c>
      <c r="F13" s="37" t="str">
        <f>VLOOKUP(W13,FlowMapping!B$2:M$3,12,FALSE)</f>
        <v>53b5ce8f-c792-3f05-a4b1-3e8f2cc3aad1</v>
      </c>
      <c r="G13" s="37" t="str">
        <f>INDEX(Activities!$B$2:$C$390,MATCH(H13,Activities!$C$2:$C$390,0),1)</f>
        <v>Support activities for agriculture and forestry</v>
      </c>
      <c r="H13" s="37">
        <v>115000</v>
      </c>
      <c r="I13" s="37" t="s">
        <v>550</v>
      </c>
      <c r="J13" s="37">
        <v>1.2401204972323867E-8</v>
      </c>
      <c r="K13" s="37" t="s">
        <v>559</v>
      </c>
      <c r="L13" s="37"/>
      <c r="M13" s="37"/>
      <c r="N13" s="37"/>
      <c r="O13" s="37"/>
      <c r="P13" s="37"/>
      <c r="Q13" s="37">
        <v>2.4845062725923546</v>
      </c>
      <c r="R13" s="37">
        <v>2</v>
      </c>
      <c r="S13" s="37">
        <v>1</v>
      </c>
      <c r="T13" s="37">
        <v>1</v>
      </c>
      <c r="U13" s="37">
        <v>5</v>
      </c>
      <c r="V13" s="70">
        <v>2013</v>
      </c>
      <c r="W13" s="37" t="s">
        <v>1</v>
      </c>
      <c r="X13" s="37" t="s">
        <v>625</v>
      </c>
      <c r="Y13" s="37" t="s">
        <v>626</v>
      </c>
    </row>
    <row r="14" spans="1:25" x14ac:dyDescent="0.2">
      <c r="A14"/>
      <c r="B14" s="37" t="str">
        <f>VLOOKUP(W14,FlowMapping!B$2:M$3,6,FALSE)</f>
        <v>Nitrogen</v>
      </c>
      <c r="C14" s="37">
        <f t="array" ref="C14">VLOOKUP(W14,FlowMapping!B$2:M$3,7,FALSE)</f>
        <v>7727379</v>
      </c>
      <c r="D14" s="37" t="str">
        <f>VLOOKUP(W14,FlowMapping!B$2:M$3,8,FALSE)</f>
        <v>water</v>
      </c>
      <c r="E14" s="37" t="str">
        <f>VLOOKUP(W14,FlowMapping!B$2:M$3,9,FALSE)</f>
        <v>unspecified</v>
      </c>
      <c r="F14" s="37" t="str">
        <f>VLOOKUP(W14,FlowMapping!B$2:M$3,12,FALSE)</f>
        <v>53b5ce8f-c792-3f05-a4b1-3e8f2cc3aad1</v>
      </c>
      <c r="G14" s="37" t="str">
        <f>INDEX(Activities!$B$2:$C$390,MATCH(H14,Activities!$C$2:$C$390,0),1)</f>
        <v>Oil and gas extraction</v>
      </c>
      <c r="H14" s="37">
        <v>211000</v>
      </c>
      <c r="I14" s="37" t="s">
        <v>550</v>
      </c>
      <c r="J14" s="37">
        <v>5.0132255529327189E-6</v>
      </c>
      <c r="K14" s="37" t="s">
        <v>559</v>
      </c>
      <c r="L14" s="37"/>
      <c r="M14" s="37"/>
      <c r="N14" s="37"/>
      <c r="O14" s="37"/>
      <c r="P14" s="37"/>
      <c r="Q14" s="37">
        <v>4.4518776750176414</v>
      </c>
      <c r="R14" s="37">
        <v>2</v>
      </c>
      <c r="S14" s="37">
        <v>1</v>
      </c>
      <c r="T14" s="37">
        <v>1</v>
      </c>
      <c r="U14" s="37">
        <v>5</v>
      </c>
      <c r="V14" s="70">
        <v>2013</v>
      </c>
      <c r="W14" s="37" t="s">
        <v>1</v>
      </c>
      <c r="X14" s="37" t="s">
        <v>625</v>
      </c>
      <c r="Y14" s="37" t="s">
        <v>626</v>
      </c>
    </row>
    <row r="15" spans="1:25" x14ac:dyDescent="0.2">
      <c r="A15"/>
      <c r="B15" s="37" t="str">
        <f>VLOOKUP(W15,FlowMapping!B$2:M$3,6,FALSE)</f>
        <v>Nitrogen</v>
      </c>
      <c r="C15" s="37">
        <f t="array" ref="C15">VLOOKUP(W15,FlowMapping!B$2:M$3,7,FALSE)</f>
        <v>7727379</v>
      </c>
      <c r="D15" s="37" t="str">
        <f>VLOOKUP(W15,FlowMapping!B$2:M$3,8,FALSE)</f>
        <v>water</v>
      </c>
      <c r="E15" s="37" t="str">
        <f>VLOOKUP(W15,FlowMapping!B$2:M$3,9,FALSE)</f>
        <v>unspecified</v>
      </c>
      <c r="F15" s="37" t="str">
        <f>VLOOKUP(W15,FlowMapping!B$2:M$3,12,FALSE)</f>
        <v>53b5ce8f-c792-3f05-a4b1-3e8f2cc3aad1</v>
      </c>
      <c r="G15" s="37" t="str">
        <f>INDEX(Activities!$B$2:$C$390,MATCH(H15,Activities!$C$2:$C$390,0),1)</f>
        <v>Coal mining</v>
      </c>
      <c r="H15" s="37">
        <v>212100</v>
      </c>
      <c r="I15" s="37" t="s">
        <v>550</v>
      </c>
      <c r="J15" s="37">
        <v>4.4109241979393539E-7</v>
      </c>
      <c r="K15" s="37" t="s">
        <v>559</v>
      </c>
      <c r="L15" s="37"/>
      <c r="M15" s="37"/>
      <c r="N15" s="37"/>
      <c r="O15" s="37"/>
      <c r="P15" s="37"/>
      <c r="Q15" s="37">
        <v>2</v>
      </c>
      <c r="R15" s="37">
        <v>2</v>
      </c>
      <c r="S15" s="37">
        <v>1</v>
      </c>
      <c r="T15" s="37">
        <v>1</v>
      </c>
      <c r="U15" s="37">
        <v>5</v>
      </c>
      <c r="V15" s="70">
        <v>2013</v>
      </c>
      <c r="W15" s="37" t="s">
        <v>1</v>
      </c>
      <c r="X15" s="37" t="s">
        <v>625</v>
      </c>
      <c r="Y15" s="37" t="s">
        <v>626</v>
      </c>
    </row>
    <row r="16" spans="1:25" x14ac:dyDescent="0.2">
      <c r="A16"/>
      <c r="B16" s="37" t="str">
        <f>VLOOKUP(W16,FlowMapping!B$2:M$3,6,FALSE)</f>
        <v>Nitrogen</v>
      </c>
      <c r="C16" s="37">
        <f t="array" ref="C16">VLOOKUP(W16,FlowMapping!B$2:M$3,7,FALSE)</f>
        <v>7727379</v>
      </c>
      <c r="D16" s="37" t="str">
        <f>VLOOKUP(W16,FlowMapping!B$2:M$3,8,FALSE)</f>
        <v>water</v>
      </c>
      <c r="E16" s="37" t="str">
        <f>VLOOKUP(W16,FlowMapping!B$2:M$3,9,FALSE)</f>
        <v>unspecified</v>
      </c>
      <c r="F16" s="37" t="str">
        <f>VLOOKUP(W16,FlowMapping!B$2:M$3,12,FALSE)</f>
        <v>53b5ce8f-c792-3f05-a4b1-3e8f2cc3aad1</v>
      </c>
      <c r="G16" s="37" t="str">
        <f>INDEX(Activities!$B$2:$C$390,MATCH(H16,Activities!$C$2:$C$390,0),1)</f>
        <v>Copper, nickel, lead, and zinc mining</v>
      </c>
      <c r="H16" s="37">
        <v>212230</v>
      </c>
      <c r="I16" s="37" t="s">
        <v>550</v>
      </c>
      <c r="J16" s="37">
        <v>1.3533222072152994E-7</v>
      </c>
      <c r="K16" s="37" t="s">
        <v>559</v>
      </c>
      <c r="L16" s="37"/>
      <c r="M16" s="37"/>
      <c r="N16" s="37"/>
      <c r="O16" s="37"/>
      <c r="P16" s="37"/>
      <c r="Q16" s="37">
        <v>2</v>
      </c>
      <c r="R16" s="37">
        <v>2</v>
      </c>
      <c r="S16" s="37">
        <v>1</v>
      </c>
      <c r="T16" s="37">
        <v>1</v>
      </c>
      <c r="U16" s="37">
        <v>5</v>
      </c>
      <c r="V16" s="70">
        <v>2013</v>
      </c>
      <c r="W16" s="37" t="s">
        <v>1</v>
      </c>
      <c r="X16" s="37" t="s">
        <v>625</v>
      </c>
      <c r="Y16" s="37" t="s">
        <v>626</v>
      </c>
    </row>
    <row r="17" spans="1:25" x14ac:dyDescent="0.2">
      <c r="A17"/>
      <c r="B17" s="37" t="str">
        <f>VLOOKUP(W17,FlowMapping!B$2:M$3,6,FALSE)</f>
        <v>Nitrogen</v>
      </c>
      <c r="C17" s="37">
        <f t="array" ref="C17">VLOOKUP(W17,FlowMapping!B$2:M$3,7,FALSE)</f>
        <v>7727379</v>
      </c>
      <c r="D17" s="37" t="str">
        <f>VLOOKUP(W17,FlowMapping!B$2:M$3,8,FALSE)</f>
        <v>water</v>
      </c>
      <c r="E17" s="37" t="str">
        <f>VLOOKUP(W17,FlowMapping!B$2:M$3,9,FALSE)</f>
        <v>unspecified</v>
      </c>
      <c r="F17" s="37" t="str">
        <f>VLOOKUP(W17,FlowMapping!B$2:M$3,12,FALSE)</f>
        <v>53b5ce8f-c792-3f05-a4b1-3e8f2cc3aad1</v>
      </c>
      <c r="G17" s="37" t="str">
        <f>INDEX(Activities!$B$2:$C$390,MATCH(H17,Activities!$C$2:$C$390,0),1)</f>
        <v>Stone mining and quarrying</v>
      </c>
      <c r="H17" s="37">
        <v>212310</v>
      </c>
      <c r="I17" s="37" t="s">
        <v>550</v>
      </c>
      <c r="J17" s="37">
        <v>1.9199755342639077E-4</v>
      </c>
      <c r="K17" s="37" t="s">
        <v>559</v>
      </c>
      <c r="L17" s="37"/>
      <c r="M17" s="37"/>
      <c r="N17" s="37"/>
      <c r="O17" s="37"/>
      <c r="P17" s="37"/>
      <c r="Q17" s="37">
        <v>3.7250369467008304</v>
      </c>
      <c r="R17" s="37">
        <v>2</v>
      </c>
      <c r="S17" s="37">
        <v>1</v>
      </c>
      <c r="T17" s="37">
        <v>1</v>
      </c>
      <c r="U17" s="37">
        <v>5</v>
      </c>
      <c r="V17" s="70">
        <v>2013</v>
      </c>
      <c r="W17" s="37" t="s">
        <v>1</v>
      </c>
      <c r="X17" s="37" t="s">
        <v>625</v>
      </c>
      <c r="Y17" s="37" t="s">
        <v>626</v>
      </c>
    </row>
    <row r="18" spans="1:25" x14ac:dyDescent="0.2">
      <c r="A18"/>
      <c r="B18" s="37" t="str">
        <f>VLOOKUP(W18,FlowMapping!B$2:M$3,6,FALSE)</f>
        <v>Nitrogen</v>
      </c>
      <c r="C18" s="37">
        <f t="array" ref="C18">VLOOKUP(W18,FlowMapping!B$2:M$3,7,FALSE)</f>
        <v>7727379</v>
      </c>
      <c r="D18" s="37" t="str">
        <f>VLOOKUP(W18,FlowMapping!B$2:M$3,8,FALSE)</f>
        <v>water</v>
      </c>
      <c r="E18" s="37" t="str">
        <f>VLOOKUP(W18,FlowMapping!B$2:M$3,9,FALSE)</f>
        <v>unspecified</v>
      </c>
      <c r="F18" s="37" t="str">
        <f>VLOOKUP(W18,FlowMapping!B$2:M$3,12,FALSE)</f>
        <v>53b5ce8f-c792-3f05-a4b1-3e8f2cc3aad1</v>
      </c>
      <c r="G18" s="37" t="str">
        <f>INDEX(Activities!$B$2:$C$390,MATCH(H18,Activities!$C$2:$C$390,0),1)</f>
        <v>Drilling oil and gas wells</v>
      </c>
      <c r="H18" s="37">
        <v>213111</v>
      </c>
      <c r="I18" s="37" t="s">
        <v>550</v>
      </c>
      <c r="J18" s="37">
        <v>3.1785115976786907E-11</v>
      </c>
      <c r="K18" s="37" t="s">
        <v>559</v>
      </c>
      <c r="L18" s="37"/>
      <c r="M18" s="37"/>
      <c r="N18" s="37"/>
      <c r="O18" s="37"/>
      <c r="P18" s="37"/>
      <c r="Q18" s="37">
        <v>2</v>
      </c>
      <c r="R18" s="37">
        <v>2</v>
      </c>
      <c r="S18" s="37">
        <v>1</v>
      </c>
      <c r="T18" s="37">
        <v>1</v>
      </c>
      <c r="U18" s="37">
        <v>5</v>
      </c>
      <c r="V18" s="70">
        <v>2013</v>
      </c>
      <c r="W18" s="37" t="s">
        <v>1</v>
      </c>
      <c r="X18" s="37" t="s">
        <v>625</v>
      </c>
      <c r="Y18" s="37" t="s">
        <v>626</v>
      </c>
    </row>
    <row r="19" spans="1:25" x14ac:dyDescent="0.2">
      <c r="A19"/>
      <c r="B19" s="37" t="str">
        <f>VLOOKUP(W19,FlowMapping!B$2:M$3,6,FALSE)</f>
        <v>Nitrogen</v>
      </c>
      <c r="C19" s="37">
        <f t="array" ref="C19">VLOOKUP(W19,FlowMapping!B$2:M$3,7,FALSE)</f>
        <v>7727379</v>
      </c>
      <c r="D19" s="37" t="str">
        <f>VLOOKUP(W19,FlowMapping!B$2:M$3,8,FALSE)</f>
        <v>water</v>
      </c>
      <c r="E19" s="37" t="str">
        <f>VLOOKUP(W19,FlowMapping!B$2:M$3,9,FALSE)</f>
        <v>unspecified</v>
      </c>
      <c r="F19" s="37" t="str">
        <f>VLOOKUP(W19,FlowMapping!B$2:M$3,12,FALSE)</f>
        <v>53b5ce8f-c792-3f05-a4b1-3e8f2cc3aad1</v>
      </c>
      <c r="G19" s="37" t="str">
        <f>INDEX(Activities!$B$2:$C$390,MATCH(H19,Activities!$C$2:$C$390,0),1)</f>
        <v>Electric power generation, transmission, and distribution</v>
      </c>
      <c r="H19" s="37">
        <v>221100</v>
      </c>
      <c r="I19" s="37" t="s">
        <v>550</v>
      </c>
      <c r="J19" s="37">
        <v>3.9726964946695931E-5</v>
      </c>
      <c r="K19" s="37" t="s">
        <v>559</v>
      </c>
      <c r="L19" s="37"/>
      <c r="M19" s="37"/>
      <c r="N19" s="37"/>
      <c r="O19" s="37"/>
      <c r="P19" s="37"/>
      <c r="Q19" s="37">
        <v>2.0001086900658644</v>
      </c>
      <c r="R19" s="37">
        <v>2</v>
      </c>
      <c r="S19" s="37">
        <v>1</v>
      </c>
      <c r="T19" s="37">
        <v>1</v>
      </c>
      <c r="U19" s="37">
        <v>5</v>
      </c>
      <c r="V19" s="70">
        <v>2013</v>
      </c>
      <c r="W19" s="37" t="s">
        <v>1</v>
      </c>
      <c r="X19" s="37" t="s">
        <v>625</v>
      </c>
      <c r="Y19" s="37" t="s">
        <v>626</v>
      </c>
    </row>
    <row r="20" spans="1:25" x14ac:dyDescent="0.2">
      <c r="A20"/>
      <c r="B20" s="37" t="str">
        <f>VLOOKUP(W20,FlowMapping!B$2:M$3,6,FALSE)</f>
        <v>Nitrogen</v>
      </c>
      <c r="C20" s="37">
        <f t="array" ref="C20">VLOOKUP(W20,FlowMapping!B$2:M$3,7,FALSE)</f>
        <v>7727379</v>
      </c>
      <c r="D20" s="37" t="str">
        <f>VLOOKUP(W20,FlowMapping!B$2:M$3,8,FALSE)</f>
        <v>water</v>
      </c>
      <c r="E20" s="37" t="str">
        <f>VLOOKUP(W20,FlowMapping!B$2:M$3,9,FALSE)</f>
        <v>unspecified</v>
      </c>
      <c r="F20" s="37" t="str">
        <f>VLOOKUP(W20,FlowMapping!B$2:M$3,12,FALSE)</f>
        <v>53b5ce8f-c792-3f05-a4b1-3e8f2cc3aad1</v>
      </c>
      <c r="G20" s="37" t="str">
        <f>INDEX(Activities!$B$2:$C$390,MATCH(H20,Activities!$C$2:$C$390,0),1)</f>
        <v>Natural gas distribution</v>
      </c>
      <c r="H20" s="37">
        <v>221200</v>
      </c>
      <c r="I20" s="37" t="s">
        <v>550</v>
      </c>
      <c r="J20" s="37">
        <v>1.8393218143894836E-6</v>
      </c>
      <c r="K20" s="37" t="s">
        <v>559</v>
      </c>
      <c r="L20" s="37"/>
      <c r="M20" s="37"/>
      <c r="N20" s="37"/>
      <c r="O20" s="37"/>
      <c r="P20" s="37"/>
      <c r="Q20" s="37">
        <v>3.5907088645139251</v>
      </c>
      <c r="R20" s="37">
        <v>2</v>
      </c>
      <c r="S20" s="37">
        <v>1</v>
      </c>
      <c r="T20" s="37">
        <v>1</v>
      </c>
      <c r="U20" s="37">
        <v>5</v>
      </c>
      <c r="V20" s="70">
        <v>2013</v>
      </c>
      <c r="W20" s="37" t="s">
        <v>1</v>
      </c>
      <c r="X20" s="37" t="s">
        <v>625</v>
      </c>
      <c r="Y20" s="37" t="s">
        <v>626</v>
      </c>
    </row>
    <row r="21" spans="1:25" x14ac:dyDescent="0.2">
      <c r="A21"/>
      <c r="B21" s="37" t="str">
        <f>VLOOKUP(W21,FlowMapping!B$2:M$3,6,FALSE)</f>
        <v>Nitrogen</v>
      </c>
      <c r="C21" s="37">
        <f t="array" ref="C21">VLOOKUP(W21,FlowMapping!B$2:M$3,7,FALSE)</f>
        <v>7727379</v>
      </c>
      <c r="D21" s="37" t="str">
        <f>VLOOKUP(W21,FlowMapping!B$2:M$3,8,FALSE)</f>
        <v>water</v>
      </c>
      <c r="E21" s="37" t="str">
        <f>VLOOKUP(W21,FlowMapping!B$2:M$3,9,FALSE)</f>
        <v>unspecified</v>
      </c>
      <c r="F21" s="37" t="str">
        <f>VLOOKUP(W21,FlowMapping!B$2:M$3,12,FALSE)</f>
        <v>53b5ce8f-c792-3f05-a4b1-3e8f2cc3aad1</v>
      </c>
      <c r="G21" s="37" t="str">
        <f>INDEX(Activities!$B$2:$C$390,MATCH(H21,Activities!$C$2:$C$390,0),1)</f>
        <v>Water, sewage and other systems</v>
      </c>
      <c r="H21" s="37">
        <v>221300</v>
      </c>
      <c r="I21" s="37" t="s">
        <v>550</v>
      </c>
      <c r="J21" s="37">
        <v>0.14973041745901808</v>
      </c>
      <c r="K21" s="37" t="s">
        <v>559</v>
      </c>
      <c r="L21" s="37"/>
      <c r="M21" s="37"/>
      <c r="N21" s="37"/>
      <c r="O21" s="37"/>
      <c r="P21" s="37"/>
      <c r="Q21" s="37">
        <v>2.1282982955105529</v>
      </c>
      <c r="R21" s="37">
        <v>2</v>
      </c>
      <c r="S21" s="37">
        <v>1</v>
      </c>
      <c r="T21" s="37">
        <v>1</v>
      </c>
      <c r="U21" s="37">
        <v>1</v>
      </c>
      <c r="V21" s="70">
        <v>2013</v>
      </c>
      <c r="W21" s="37" t="s">
        <v>1</v>
      </c>
      <c r="X21" s="37" t="s">
        <v>625</v>
      </c>
      <c r="Y21" s="37" t="s">
        <v>626</v>
      </c>
    </row>
    <row r="22" spans="1:25" x14ac:dyDescent="0.2">
      <c r="A22"/>
      <c r="B22" s="37" t="str">
        <f>VLOOKUP(W22,FlowMapping!B$2:M$3,6,FALSE)</f>
        <v>Nitrogen</v>
      </c>
      <c r="C22" s="37">
        <f t="array" ref="C22">VLOOKUP(W22,FlowMapping!B$2:M$3,7,FALSE)</f>
        <v>7727379</v>
      </c>
      <c r="D22" s="37" t="str">
        <f>VLOOKUP(W22,FlowMapping!B$2:M$3,8,FALSE)</f>
        <v>water</v>
      </c>
      <c r="E22" s="37" t="str">
        <f>VLOOKUP(W22,FlowMapping!B$2:M$3,9,FALSE)</f>
        <v>unspecified</v>
      </c>
      <c r="F22" s="37" t="str">
        <f>VLOOKUP(W22,FlowMapping!B$2:M$3,12,FALSE)</f>
        <v>53b5ce8f-c792-3f05-a4b1-3e8f2cc3aad1</v>
      </c>
      <c r="G22" s="37" t="str">
        <f>INDEX(Activities!$B$2:$C$390,MATCH(H22,Activities!$C$2:$C$390,0),1)</f>
        <v>Nonresidential maintenance and repair</v>
      </c>
      <c r="H22" s="37">
        <v>230301</v>
      </c>
      <c r="I22" s="37" t="s">
        <v>550</v>
      </c>
      <c r="J22" s="37">
        <v>1.6669134171176084E-6</v>
      </c>
      <c r="K22" s="37" t="s">
        <v>559</v>
      </c>
      <c r="L22" s="37"/>
      <c r="M22" s="37"/>
      <c r="N22" s="37"/>
      <c r="O22" s="37"/>
      <c r="P22" s="37"/>
      <c r="Q22" s="37">
        <v>2.0344203194399029</v>
      </c>
      <c r="R22" s="37">
        <v>2</v>
      </c>
      <c r="S22" s="37">
        <v>1</v>
      </c>
      <c r="T22" s="37">
        <v>1</v>
      </c>
      <c r="U22" s="37">
        <v>5</v>
      </c>
      <c r="V22" s="70">
        <v>2013</v>
      </c>
      <c r="W22" s="37" t="s">
        <v>1</v>
      </c>
      <c r="X22" s="37" t="s">
        <v>625</v>
      </c>
      <c r="Y22" s="37" t="s">
        <v>626</v>
      </c>
    </row>
    <row r="23" spans="1:25" x14ac:dyDescent="0.2">
      <c r="A23"/>
      <c r="B23" s="37" t="str">
        <f>VLOOKUP(W23,FlowMapping!B$2:M$3,6,FALSE)</f>
        <v>Nitrogen</v>
      </c>
      <c r="C23" s="37">
        <f t="array" ref="C23">VLOOKUP(W23,FlowMapping!B$2:M$3,7,FALSE)</f>
        <v>7727379</v>
      </c>
      <c r="D23" s="37" t="str">
        <f>VLOOKUP(W23,FlowMapping!B$2:M$3,8,FALSE)</f>
        <v>water</v>
      </c>
      <c r="E23" s="37" t="str">
        <f>VLOOKUP(W23,FlowMapping!B$2:M$3,9,FALSE)</f>
        <v>unspecified</v>
      </c>
      <c r="F23" s="37" t="str">
        <f>VLOOKUP(W23,FlowMapping!B$2:M$3,12,FALSE)</f>
        <v>53b5ce8f-c792-3f05-a4b1-3e8f2cc3aad1</v>
      </c>
      <c r="G23" s="37" t="str">
        <f>INDEX(Activities!$B$2:$C$390,MATCH(H23,Activities!$C$2:$C$390,0),1)</f>
        <v>Residential maintenance and repair</v>
      </c>
      <c r="H23" s="37">
        <v>230302</v>
      </c>
      <c r="I23" s="37" t="s">
        <v>550</v>
      </c>
      <c r="J23" s="37">
        <v>1.6669134171176086E-6</v>
      </c>
      <c r="K23" s="37" t="s">
        <v>559</v>
      </c>
      <c r="L23" s="37"/>
      <c r="M23" s="37"/>
      <c r="N23" s="37"/>
      <c r="O23" s="37"/>
      <c r="P23" s="37"/>
      <c r="Q23" s="37">
        <v>2.0344203194399024</v>
      </c>
      <c r="R23" s="37">
        <v>2</v>
      </c>
      <c r="S23" s="37">
        <v>1</v>
      </c>
      <c r="T23" s="37">
        <v>1</v>
      </c>
      <c r="U23" s="37">
        <v>5</v>
      </c>
      <c r="V23" s="70">
        <v>2013</v>
      </c>
      <c r="W23" s="37" t="s">
        <v>1</v>
      </c>
      <c r="X23" s="37" t="s">
        <v>625</v>
      </c>
      <c r="Y23" s="37" t="s">
        <v>626</v>
      </c>
    </row>
    <row r="24" spans="1:25" x14ac:dyDescent="0.2">
      <c r="A24"/>
      <c r="B24" s="37" t="str">
        <f>VLOOKUP(W24,FlowMapping!B$2:M$3,6,FALSE)</f>
        <v>Nitrogen</v>
      </c>
      <c r="C24" s="37">
        <f t="array" ref="C24">VLOOKUP(W24,FlowMapping!B$2:M$3,7,FALSE)</f>
        <v>7727379</v>
      </c>
      <c r="D24" s="37" t="str">
        <f>VLOOKUP(W24,FlowMapping!B$2:M$3,8,FALSE)</f>
        <v>water</v>
      </c>
      <c r="E24" s="37" t="str">
        <f>VLOOKUP(W24,FlowMapping!B$2:M$3,9,FALSE)</f>
        <v>unspecified</v>
      </c>
      <c r="F24" s="37" t="str">
        <f>VLOOKUP(W24,FlowMapping!B$2:M$3,12,FALSE)</f>
        <v>53b5ce8f-c792-3f05-a4b1-3e8f2cc3aad1</v>
      </c>
      <c r="G24" s="37" t="str">
        <f>INDEX(Activities!$B$2:$C$390,MATCH(H24,Activities!$C$2:$C$390,0),1)</f>
        <v>Health care structures</v>
      </c>
      <c r="H24" s="37">
        <v>233210</v>
      </c>
      <c r="I24" s="37" t="s">
        <v>550</v>
      </c>
      <c r="J24" s="37">
        <v>1.6669134171176084E-6</v>
      </c>
      <c r="K24" s="37" t="s">
        <v>559</v>
      </c>
      <c r="L24" s="37"/>
      <c r="M24" s="37"/>
      <c r="N24" s="37"/>
      <c r="O24" s="37"/>
      <c r="P24" s="37"/>
      <c r="Q24" s="37">
        <v>2.0344203194399024</v>
      </c>
      <c r="R24" s="37">
        <v>2</v>
      </c>
      <c r="S24" s="37">
        <v>1</v>
      </c>
      <c r="T24" s="37">
        <v>1</v>
      </c>
      <c r="U24" s="37">
        <v>5</v>
      </c>
      <c r="V24" s="70">
        <v>2013</v>
      </c>
      <c r="W24" s="37" t="s">
        <v>1</v>
      </c>
      <c r="X24" s="37" t="s">
        <v>625</v>
      </c>
      <c r="Y24" s="37" t="s">
        <v>626</v>
      </c>
    </row>
    <row r="25" spans="1:25" x14ac:dyDescent="0.2">
      <c r="A25"/>
      <c r="B25" s="37" t="str">
        <f>VLOOKUP(W25,FlowMapping!B$2:M$3,6,FALSE)</f>
        <v>Nitrogen</v>
      </c>
      <c r="C25" s="37">
        <f t="array" ref="C25">VLOOKUP(W25,FlowMapping!B$2:M$3,7,FALSE)</f>
        <v>7727379</v>
      </c>
      <c r="D25" s="37" t="str">
        <f>VLOOKUP(W25,FlowMapping!B$2:M$3,8,FALSE)</f>
        <v>water</v>
      </c>
      <c r="E25" s="37" t="str">
        <f>VLOOKUP(W25,FlowMapping!B$2:M$3,9,FALSE)</f>
        <v>unspecified</v>
      </c>
      <c r="F25" s="37" t="str">
        <f>VLOOKUP(W25,FlowMapping!B$2:M$3,12,FALSE)</f>
        <v>53b5ce8f-c792-3f05-a4b1-3e8f2cc3aad1</v>
      </c>
      <c r="G25" s="37" t="str">
        <f>INDEX(Activities!$B$2:$C$390,MATCH(H25,Activities!$C$2:$C$390,0),1)</f>
        <v>Manufacturing structures</v>
      </c>
      <c r="H25" s="37">
        <v>233230</v>
      </c>
      <c r="I25" s="37" t="s">
        <v>550</v>
      </c>
      <c r="J25" s="37">
        <v>1.6669134171176086E-6</v>
      </c>
      <c r="K25" s="37" t="s">
        <v>559</v>
      </c>
      <c r="L25" s="37"/>
      <c r="M25" s="37"/>
      <c r="N25" s="37"/>
      <c r="O25" s="37"/>
      <c r="P25" s="37"/>
      <c r="Q25" s="37">
        <v>2.0344203194399029</v>
      </c>
      <c r="R25" s="37">
        <v>2</v>
      </c>
      <c r="S25" s="37">
        <v>1</v>
      </c>
      <c r="T25" s="37">
        <v>1</v>
      </c>
      <c r="U25" s="37">
        <v>5</v>
      </c>
      <c r="V25" s="70">
        <v>2013</v>
      </c>
      <c r="W25" s="37" t="s">
        <v>1</v>
      </c>
      <c r="X25" s="37" t="s">
        <v>625</v>
      </c>
      <c r="Y25" s="37" t="s">
        <v>626</v>
      </c>
    </row>
    <row r="26" spans="1:25" x14ac:dyDescent="0.2">
      <c r="A26"/>
      <c r="B26" s="37" t="str">
        <f>VLOOKUP(W26,FlowMapping!B$2:M$3,6,FALSE)</f>
        <v>Nitrogen</v>
      </c>
      <c r="C26" s="37">
        <f t="array" ref="C26">VLOOKUP(W26,FlowMapping!B$2:M$3,7,FALSE)</f>
        <v>7727379</v>
      </c>
      <c r="D26" s="37" t="str">
        <f>VLOOKUP(W26,FlowMapping!B$2:M$3,8,FALSE)</f>
        <v>water</v>
      </c>
      <c r="E26" s="37" t="str">
        <f>VLOOKUP(W26,FlowMapping!B$2:M$3,9,FALSE)</f>
        <v>unspecified</v>
      </c>
      <c r="F26" s="37" t="str">
        <f>VLOOKUP(W26,FlowMapping!B$2:M$3,12,FALSE)</f>
        <v>53b5ce8f-c792-3f05-a4b1-3e8f2cc3aad1</v>
      </c>
      <c r="G26" s="37" t="str">
        <f>INDEX(Activities!$B$2:$C$390,MATCH(H26,Activities!$C$2:$C$390,0),1)</f>
        <v>Power and communication structures</v>
      </c>
      <c r="H26" s="37">
        <v>233240</v>
      </c>
      <c r="I26" s="37" t="s">
        <v>550</v>
      </c>
      <c r="J26" s="37">
        <v>1.6669134171176084E-6</v>
      </c>
      <c r="K26" s="37" t="s">
        <v>559</v>
      </c>
      <c r="L26" s="37"/>
      <c r="M26" s="37"/>
      <c r="N26" s="37"/>
      <c r="O26" s="37"/>
      <c r="P26" s="37"/>
      <c r="Q26" s="37">
        <v>2.0344203194399024</v>
      </c>
      <c r="R26" s="37">
        <v>2</v>
      </c>
      <c r="S26" s="37">
        <v>1</v>
      </c>
      <c r="T26" s="37">
        <v>1</v>
      </c>
      <c r="U26" s="37">
        <v>5</v>
      </c>
      <c r="V26" s="70">
        <v>2013</v>
      </c>
      <c r="W26" s="37" t="s">
        <v>1</v>
      </c>
      <c r="X26" s="37" t="s">
        <v>625</v>
      </c>
      <c r="Y26" s="37" t="s">
        <v>626</v>
      </c>
    </row>
    <row r="27" spans="1:25" x14ac:dyDescent="0.2">
      <c r="A27"/>
      <c r="B27" s="37" t="str">
        <f>VLOOKUP(W27,FlowMapping!B$2:M$3,6,FALSE)</f>
        <v>Nitrogen</v>
      </c>
      <c r="C27" s="37">
        <f t="array" ref="C27">VLOOKUP(W27,FlowMapping!B$2:M$3,7,FALSE)</f>
        <v>7727379</v>
      </c>
      <c r="D27" s="37" t="str">
        <f>VLOOKUP(W27,FlowMapping!B$2:M$3,8,FALSE)</f>
        <v>water</v>
      </c>
      <c r="E27" s="37" t="str">
        <f>VLOOKUP(W27,FlowMapping!B$2:M$3,9,FALSE)</f>
        <v>unspecified</v>
      </c>
      <c r="F27" s="37" t="str">
        <f>VLOOKUP(W27,FlowMapping!B$2:M$3,12,FALSE)</f>
        <v>53b5ce8f-c792-3f05-a4b1-3e8f2cc3aad1</v>
      </c>
      <c r="G27" s="37" t="str">
        <f>INDEX(Activities!$B$2:$C$390,MATCH(H27,Activities!$C$2:$C$390,0),1)</f>
        <v>Educational and vocational structures</v>
      </c>
      <c r="H27" s="37">
        <v>233262</v>
      </c>
      <c r="I27" s="37" t="s">
        <v>550</v>
      </c>
      <c r="J27" s="37">
        <v>1.6669134171176086E-6</v>
      </c>
      <c r="K27" s="37" t="s">
        <v>559</v>
      </c>
      <c r="L27" s="37"/>
      <c r="M27" s="37"/>
      <c r="N27" s="37"/>
      <c r="O27" s="37"/>
      <c r="P27" s="37"/>
      <c r="Q27" s="37">
        <v>2.0344203194399024</v>
      </c>
      <c r="R27" s="37">
        <v>2</v>
      </c>
      <c r="S27" s="37">
        <v>1</v>
      </c>
      <c r="T27" s="37">
        <v>1</v>
      </c>
      <c r="U27" s="37">
        <v>5</v>
      </c>
      <c r="V27" s="70">
        <v>2013</v>
      </c>
      <c r="W27" s="37" t="s">
        <v>1</v>
      </c>
      <c r="X27" s="37" t="s">
        <v>625</v>
      </c>
      <c r="Y27" s="37" t="s">
        <v>626</v>
      </c>
    </row>
    <row r="28" spans="1:25" x14ac:dyDescent="0.2">
      <c r="A28"/>
      <c r="B28" s="37" t="str">
        <f>VLOOKUP(W28,FlowMapping!B$2:M$3,6,FALSE)</f>
        <v>Nitrogen</v>
      </c>
      <c r="C28" s="37">
        <f t="array" ref="C28">VLOOKUP(W28,FlowMapping!B$2:M$3,7,FALSE)</f>
        <v>7727379</v>
      </c>
      <c r="D28" s="37" t="str">
        <f>VLOOKUP(W28,FlowMapping!B$2:M$3,8,FALSE)</f>
        <v>water</v>
      </c>
      <c r="E28" s="37" t="str">
        <f>VLOOKUP(W28,FlowMapping!B$2:M$3,9,FALSE)</f>
        <v>unspecified</v>
      </c>
      <c r="F28" s="37" t="str">
        <f>VLOOKUP(W28,FlowMapping!B$2:M$3,12,FALSE)</f>
        <v>53b5ce8f-c792-3f05-a4b1-3e8f2cc3aad1</v>
      </c>
      <c r="G28" s="37" t="str">
        <f>INDEX(Activities!$B$2:$C$390,MATCH(H28,Activities!$C$2:$C$390,0),1)</f>
        <v>Highways and streets</v>
      </c>
      <c r="H28" s="37">
        <v>233293</v>
      </c>
      <c r="I28" s="37" t="s">
        <v>550</v>
      </c>
      <c r="J28" s="37">
        <v>1.6669134171176088E-6</v>
      </c>
      <c r="K28" s="37" t="s">
        <v>559</v>
      </c>
      <c r="L28" s="37"/>
      <c r="M28" s="37"/>
      <c r="N28" s="37"/>
      <c r="O28" s="37"/>
      <c r="P28" s="37"/>
      <c r="Q28" s="37">
        <v>2.0344203194399029</v>
      </c>
      <c r="R28" s="37">
        <v>2</v>
      </c>
      <c r="S28" s="37">
        <v>1</v>
      </c>
      <c r="T28" s="37">
        <v>1</v>
      </c>
      <c r="U28" s="37">
        <v>5</v>
      </c>
      <c r="V28" s="70">
        <v>2013</v>
      </c>
      <c r="W28" s="37" t="s">
        <v>1</v>
      </c>
      <c r="X28" s="37" t="s">
        <v>625</v>
      </c>
      <c r="Y28" s="37" t="s">
        <v>626</v>
      </c>
    </row>
    <row r="29" spans="1:25" x14ac:dyDescent="0.2">
      <c r="A29"/>
      <c r="B29" s="37" t="str">
        <f>VLOOKUP(W29,FlowMapping!B$2:M$3,6,FALSE)</f>
        <v>Nitrogen</v>
      </c>
      <c r="C29" s="37">
        <f t="array" ref="C29">VLOOKUP(W29,FlowMapping!B$2:M$3,7,FALSE)</f>
        <v>7727379</v>
      </c>
      <c r="D29" s="37" t="str">
        <f>VLOOKUP(W29,FlowMapping!B$2:M$3,8,FALSE)</f>
        <v>water</v>
      </c>
      <c r="E29" s="37" t="str">
        <f>VLOOKUP(W29,FlowMapping!B$2:M$3,9,FALSE)</f>
        <v>unspecified</v>
      </c>
      <c r="F29" s="37" t="str">
        <f>VLOOKUP(W29,FlowMapping!B$2:M$3,12,FALSE)</f>
        <v>53b5ce8f-c792-3f05-a4b1-3e8f2cc3aad1</v>
      </c>
      <c r="G29" s="37" t="str">
        <f>INDEX(Activities!$B$2:$C$390,MATCH(H29,Activities!$C$2:$C$390,0),1)</f>
        <v>Single-family residential structures</v>
      </c>
      <c r="H29" s="37">
        <v>233411</v>
      </c>
      <c r="I29" s="37" t="s">
        <v>550</v>
      </c>
      <c r="J29" s="37">
        <v>1.6669134171176086E-6</v>
      </c>
      <c r="K29" s="37" t="s">
        <v>559</v>
      </c>
      <c r="L29" s="37"/>
      <c r="M29" s="37"/>
      <c r="N29" s="37"/>
      <c r="O29" s="37"/>
      <c r="P29" s="37"/>
      <c r="Q29" s="37">
        <v>2.0344203194399024</v>
      </c>
      <c r="R29" s="37">
        <v>2</v>
      </c>
      <c r="S29" s="37">
        <v>1</v>
      </c>
      <c r="T29" s="37">
        <v>1</v>
      </c>
      <c r="U29" s="37">
        <v>5</v>
      </c>
      <c r="V29" s="70">
        <v>2013</v>
      </c>
      <c r="W29" s="37" t="s">
        <v>1</v>
      </c>
      <c r="X29" s="37" t="s">
        <v>625</v>
      </c>
      <c r="Y29" s="37" t="s">
        <v>626</v>
      </c>
    </row>
    <row r="30" spans="1:25" x14ac:dyDescent="0.2">
      <c r="A30"/>
      <c r="B30" s="37" t="str">
        <f>VLOOKUP(W30,FlowMapping!B$2:M$3,6,FALSE)</f>
        <v>Nitrogen</v>
      </c>
      <c r="C30" s="37">
        <f t="array" ref="C30">VLOOKUP(W30,FlowMapping!B$2:M$3,7,FALSE)</f>
        <v>7727379</v>
      </c>
      <c r="D30" s="37" t="str">
        <f>VLOOKUP(W30,FlowMapping!B$2:M$3,8,FALSE)</f>
        <v>water</v>
      </c>
      <c r="E30" s="37" t="str">
        <f>VLOOKUP(W30,FlowMapping!B$2:M$3,9,FALSE)</f>
        <v>unspecified</v>
      </c>
      <c r="F30" s="37" t="str">
        <f>VLOOKUP(W30,FlowMapping!B$2:M$3,12,FALSE)</f>
        <v>53b5ce8f-c792-3f05-a4b1-3e8f2cc3aad1</v>
      </c>
      <c r="G30" s="37" t="str">
        <f>INDEX(Activities!$B$2:$C$390,MATCH(H30,Activities!$C$2:$C$390,0),1)</f>
        <v>Multifamily residential structures</v>
      </c>
      <c r="H30" s="37">
        <v>233412</v>
      </c>
      <c r="I30" s="37" t="s">
        <v>550</v>
      </c>
      <c r="J30" s="37">
        <v>1.6669134171176084E-6</v>
      </c>
      <c r="K30" s="37" t="s">
        <v>559</v>
      </c>
      <c r="L30" s="37"/>
      <c r="M30" s="37"/>
      <c r="N30" s="37"/>
      <c r="O30" s="37"/>
      <c r="P30" s="37"/>
      <c r="Q30" s="37">
        <v>2.0344203194399024</v>
      </c>
      <c r="R30" s="37">
        <v>2</v>
      </c>
      <c r="S30" s="37">
        <v>1</v>
      </c>
      <c r="T30" s="37">
        <v>1</v>
      </c>
      <c r="U30" s="37">
        <v>5</v>
      </c>
      <c r="V30" s="70">
        <v>2013</v>
      </c>
      <c r="W30" s="37" t="s">
        <v>1</v>
      </c>
      <c r="X30" s="37" t="s">
        <v>625</v>
      </c>
      <c r="Y30" s="37" t="s">
        <v>626</v>
      </c>
    </row>
    <row r="31" spans="1:25" x14ac:dyDescent="0.2">
      <c r="A31"/>
      <c r="B31" s="37" t="str">
        <f>VLOOKUP(W31,FlowMapping!B$2:M$3,6,FALSE)</f>
        <v>Nitrogen</v>
      </c>
      <c r="C31" s="37">
        <f t="array" ref="C31">VLOOKUP(W31,FlowMapping!B$2:M$3,7,FALSE)</f>
        <v>7727379</v>
      </c>
      <c r="D31" s="37" t="str">
        <f>VLOOKUP(W31,FlowMapping!B$2:M$3,8,FALSE)</f>
        <v>water</v>
      </c>
      <c r="E31" s="37" t="str">
        <f>VLOOKUP(W31,FlowMapping!B$2:M$3,9,FALSE)</f>
        <v>unspecified</v>
      </c>
      <c r="F31" s="37" t="str">
        <f>VLOOKUP(W31,FlowMapping!B$2:M$3,12,FALSE)</f>
        <v>53b5ce8f-c792-3f05-a4b1-3e8f2cc3aad1</v>
      </c>
      <c r="G31" s="37" t="str">
        <f>INDEX(Activities!$B$2:$C$390,MATCH(H31,Activities!$C$2:$C$390,0),1)</f>
        <v>Dog and cat food manufacturing</v>
      </c>
      <c r="H31" s="37">
        <v>311111</v>
      </c>
      <c r="I31" s="37" t="s">
        <v>550</v>
      </c>
      <c r="J31" s="37">
        <v>4.3428222022523261E-6</v>
      </c>
      <c r="K31" s="37" t="s">
        <v>559</v>
      </c>
      <c r="L31" s="37"/>
      <c r="M31" s="37"/>
      <c r="N31" s="37"/>
      <c r="O31" s="37"/>
      <c r="P31" s="37"/>
      <c r="Q31" s="37">
        <v>3.5652772707468325</v>
      </c>
      <c r="R31" s="37">
        <v>2</v>
      </c>
      <c r="S31" s="37">
        <v>1</v>
      </c>
      <c r="T31" s="37">
        <v>1</v>
      </c>
      <c r="U31" s="37">
        <v>5</v>
      </c>
      <c r="V31" s="70">
        <v>2013</v>
      </c>
      <c r="W31" s="37" t="s">
        <v>1</v>
      </c>
      <c r="X31" s="37" t="s">
        <v>625</v>
      </c>
      <c r="Y31" s="37" t="s">
        <v>626</v>
      </c>
    </row>
    <row r="32" spans="1:25" x14ac:dyDescent="0.2">
      <c r="A32"/>
      <c r="B32" s="37" t="str">
        <f>VLOOKUP(W32,FlowMapping!B$2:M$3,6,FALSE)</f>
        <v>Nitrogen</v>
      </c>
      <c r="C32" s="37">
        <f t="array" ref="C32">VLOOKUP(W32,FlowMapping!B$2:M$3,7,FALSE)</f>
        <v>7727379</v>
      </c>
      <c r="D32" s="37" t="str">
        <f>VLOOKUP(W32,FlowMapping!B$2:M$3,8,FALSE)</f>
        <v>water</v>
      </c>
      <c r="E32" s="37" t="str">
        <f>VLOOKUP(W32,FlowMapping!B$2:M$3,9,FALSE)</f>
        <v>unspecified</v>
      </c>
      <c r="F32" s="37" t="str">
        <f>VLOOKUP(W32,FlowMapping!B$2:M$3,12,FALSE)</f>
        <v>53b5ce8f-c792-3f05-a4b1-3e8f2cc3aad1</v>
      </c>
      <c r="G32" s="37" t="str">
        <f>INDEX(Activities!$B$2:$C$390,MATCH(H32,Activities!$C$2:$C$390,0),1)</f>
        <v>Other animal food manufacturing</v>
      </c>
      <c r="H32" s="37">
        <v>311119</v>
      </c>
      <c r="I32" s="37" t="s">
        <v>550</v>
      </c>
      <c r="J32" s="37">
        <v>1.3816842593495708E-5</v>
      </c>
      <c r="K32" s="37" t="s">
        <v>559</v>
      </c>
      <c r="L32" s="37"/>
      <c r="M32" s="37"/>
      <c r="N32" s="37"/>
      <c r="O32" s="37"/>
      <c r="P32" s="37"/>
      <c r="Q32" s="37">
        <v>2.0001015558778765</v>
      </c>
      <c r="R32" s="37">
        <v>2</v>
      </c>
      <c r="S32" s="37">
        <v>1</v>
      </c>
      <c r="T32" s="37">
        <v>1</v>
      </c>
      <c r="U32" s="37">
        <v>5</v>
      </c>
      <c r="V32" s="70">
        <v>2013</v>
      </c>
      <c r="W32" s="37" t="s">
        <v>1</v>
      </c>
      <c r="X32" s="37" t="s">
        <v>625</v>
      </c>
      <c r="Y32" s="37" t="s">
        <v>626</v>
      </c>
    </row>
    <row r="33" spans="1:25" x14ac:dyDescent="0.2">
      <c r="A33"/>
      <c r="B33" s="37" t="str">
        <f>VLOOKUP(W33,FlowMapping!B$2:M$3,6,FALSE)</f>
        <v>Nitrogen</v>
      </c>
      <c r="C33" s="37">
        <f t="array" ref="C33">VLOOKUP(W33,FlowMapping!B$2:M$3,7,FALSE)</f>
        <v>7727379</v>
      </c>
      <c r="D33" s="37" t="str">
        <f>VLOOKUP(W33,FlowMapping!B$2:M$3,8,FALSE)</f>
        <v>water</v>
      </c>
      <c r="E33" s="37" t="str">
        <f>VLOOKUP(W33,FlowMapping!B$2:M$3,9,FALSE)</f>
        <v>unspecified</v>
      </c>
      <c r="F33" s="37" t="str">
        <f>VLOOKUP(W33,FlowMapping!B$2:M$3,12,FALSE)</f>
        <v>53b5ce8f-c792-3f05-a4b1-3e8f2cc3aad1</v>
      </c>
      <c r="G33" s="37" t="str">
        <f>INDEX(Activities!$B$2:$C$390,MATCH(H33,Activities!$C$2:$C$390,0),1)</f>
        <v>Flour milling and malt manufacturing</v>
      </c>
      <c r="H33" s="37">
        <v>311210</v>
      </c>
      <c r="I33" s="37" t="s">
        <v>550</v>
      </c>
      <c r="J33" s="37">
        <v>4.1009202378944111E-9</v>
      </c>
      <c r="K33" s="37" t="s">
        <v>559</v>
      </c>
      <c r="L33" s="37"/>
      <c r="M33" s="37"/>
      <c r="N33" s="37"/>
      <c r="O33" s="37"/>
      <c r="P33" s="37"/>
      <c r="Q33" s="37">
        <v>2</v>
      </c>
      <c r="R33" s="37">
        <v>2</v>
      </c>
      <c r="S33" s="37">
        <v>1</v>
      </c>
      <c r="T33" s="37">
        <v>1</v>
      </c>
      <c r="U33" s="37">
        <v>5</v>
      </c>
      <c r="V33" s="70">
        <v>2013</v>
      </c>
      <c r="W33" s="37" t="s">
        <v>1</v>
      </c>
      <c r="X33" s="37" t="s">
        <v>625</v>
      </c>
      <c r="Y33" s="37" t="s">
        <v>626</v>
      </c>
    </row>
    <row r="34" spans="1:25" x14ac:dyDescent="0.2">
      <c r="A34"/>
      <c r="B34" s="37" t="str">
        <f>VLOOKUP(W34,FlowMapping!B$2:M$3,6,FALSE)</f>
        <v>Nitrogen</v>
      </c>
      <c r="C34" s="37">
        <f t="array" ref="C34">VLOOKUP(W34,FlowMapping!B$2:M$3,7,FALSE)</f>
        <v>7727379</v>
      </c>
      <c r="D34" s="37" t="str">
        <f>VLOOKUP(W34,FlowMapping!B$2:M$3,8,FALSE)</f>
        <v>water</v>
      </c>
      <c r="E34" s="37" t="str">
        <f>VLOOKUP(W34,FlowMapping!B$2:M$3,9,FALSE)</f>
        <v>unspecified</v>
      </c>
      <c r="F34" s="37" t="str">
        <f>VLOOKUP(W34,FlowMapping!B$2:M$3,12,FALSE)</f>
        <v>53b5ce8f-c792-3f05-a4b1-3e8f2cc3aad1</v>
      </c>
      <c r="G34" s="37" t="str">
        <f>INDEX(Activities!$B$2:$C$390,MATCH(H34,Activities!$C$2:$C$390,0),1)</f>
        <v>Wet corn milling</v>
      </c>
      <c r="H34" s="37">
        <v>311221</v>
      </c>
      <c r="I34" s="37" t="s">
        <v>550</v>
      </c>
      <c r="J34" s="37">
        <v>3.4632938608751799E-7</v>
      </c>
      <c r="K34" s="37" t="s">
        <v>559</v>
      </c>
      <c r="L34" s="37"/>
      <c r="M34" s="37"/>
      <c r="N34" s="37"/>
      <c r="O34" s="37"/>
      <c r="P34" s="37"/>
      <c r="Q34" s="37">
        <v>2</v>
      </c>
      <c r="R34" s="37">
        <v>2</v>
      </c>
      <c r="S34" s="37">
        <v>1</v>
      </c>
      <c r="T34" s="37">
        <v>1</v>
      </c>
      <c r="U34" s="37">
        <v>5</v>
      </c>
      <c r="V34" s="70">
        <v>2013</v>
      </c>
      <c r="W34" s="37" t="s">
        <v>1</v>
      </c>
      <c r="X34" s="37" t="s">
        <v>625</v>
      </c>
      <c r="Y34" s="37" t="s">
        <v>626</v>
      </c>
    </row>
    <row r="35" spans="1:25" x14ac:dyDescent="0.2">
      <c r="A35"/>
      <c r="B35" s="37" t="str">
        <f>VLOOKUP(W35,FlowMapping!B$2:M$3,6,FALSE)</f>
        <v>Nitrogen</v>
      </c>
      <c r="C35" s="37">
        <f t="array" ref="C35">VLOOKUP(W35,FlowMapping!B$2:M$3,7,FALSE)</f>
        <v>7727379</v>
      </c>
      <c r="D35" s="37" t="str">
        <f>VLOOKUP(W35,FlowMapping!B$2:M$3,8,FALSE)</f>
        <v>water</v>
      </c>
      <c r="E35" s="37" t="str">
        <f>VLOOKUP(W35,FlowMapping!B$2:M$3,9,FALSE)</f>
        <v>unspecified</v>
      </c>
      <c r="F35" s="37" t="str">
        <f>VLOOKUP(W35,FlowMapping!B$2:M$3,12,FALSE)</f>
        <v>53b5ce8f-c792-3f05-a4b1-3e8f2cc3aad1</v>
      </c>
      <c r="G35" s="37" t="str">
        <f>INDEX(Activities!$B$2:$C$390,MATCH(H35,Activities!$C$2:$C$390,0),1)</f>
        <v>Fats and oils refining and blending</v>
      </c>
      <c r="H35" s="37">
        <v>311225</v>
      </c>
      <c r="I35" s="37" t="s">
        <v>550</v>
      </c>
      <c r="J35" s="37">
        <v>2.6212504814383083E-6</v>
      </c>
      <c r="K35" s="37" t="s">
        <v>559</v>
      </c>
      <c r="L35" s="37"/>
      <c r="M35" s="37"/>
      <c r="N35" s="37"/>
      <c r="O35" s="37"/>
      <c r="P35" s="37"/>
      <c r="Q35" s="37">
        <v>2</v>
      </c>
      <c r="R35" s="37">
        <v>2</v>
      </c>
      <c r="S35" s="37">
        <v>1</v>
      </c>
      <c r="T35" s="37">
        <v>1</v>
      </c>
      <c r="U35" s="37">
        <v>5</v>
      </c>
      <c r="V35" s="70">
        <v>2013</v>
      </c>
      <c r="W35" s="37" t="s">
        <v>1</v>
      </c>
      <c r="X35" s="37" t="s">
        <v>625</v>
      </c>
      <c r="Y35" s="37" t="s">
        <v>626</v>
      </c>
    </row>
    <row r="36" spans="1:25" x14ac:dyDescent="0.2">
      <c r="A36"/>
      <c r="B36" s="37" t="str">
        <f>VLOOKUP(W36,FlowMapping!B$2:M$3,6,FALSE)</f>
        <v>Nitrogen</v>
      </c>
      <c r="C36" s="37">
        <f t="array" ref="C36">VLOOKUP(W36,FlowMapping!B$2:M$3,7,FALSE)</f>
        <v>7727379</v>
      </c>
      <c r="D36" s="37" t="str">
        <f>VLOOKUP(W36,FlowMapping!B$2:M$3,8,FALSE)</f>
        <v>water</v>
      </c>
      <c r="E36" s="37" t="str">
        <f>VLOOKUP(W36,FlowMapping!B$2:M$3,9,FALSE)</f>
        <v>unspecified</v>
      </c>
      <c r="F36" s="37" t="str">
        <f>VLOOKUP(W36,FlowMapping!B$2:M$3,12,FALSE)</f>
        <v>53b5ce8f-c792-3f05-a4b1-3e8f2cc3aad1</v>
      </c>
      <c r="G36" s="37" t="str">
        <f>INDEX(Activities!$B$2:$C$390,MATCH(H36,Activities!$C$2:$C$390,0),1)</f>
        <v>Breakfast cereal manufacturing</v>
      </c>
      <c r="H36" s="37">
        <v>311230</v>
      </c>
      <c r="I36" s="37" t="s">
        <v>550</v>
      </c>
      <c r="J36" s="37">
        <v>0</v>
      </c>
      <c r="K36" s="37" t="s">
        <v>559</v>
      </c>
      <c r="L36" s="37"/>
      <c r="M36" s="37"/>
      <c r="N36" s="37"/>
      <c r="O36" s="37"/>
      <c r="P36" s="37"/>
      <c r="Q36" s="37">
        <v>5</v>
      </c>
      <c r="R36" s="37">
        <v>2</v>
      </c>
      <c r="S36" s="37">
        <v>1</v>
      </c>
      <c r="T36" s="37">
        <v>1</v>
      </c>
      <c r="U36" s="37">
        <v>5</v>
      </c>
      <c r="V36" s="70">
        <v>2013</v>
      </c>
      <c r="W36" s="37" t="s">
        <v>1</v>
      </c>
      <c r="X36" s="37" t="s">
        <v>625</v>
      </c>
      <c r="Y36" s="37" t="s">
        <v>626</v>
      </c>
    </row>
    <row r="37" spans="1:25" x14ac:dyDescent="0.2">
      <c r="A37"/>
      <c r="B37" s="37" t="str">
        <f>VLOOKUP(W37,FlowMapping!B$2:M$3,6,FALSE)</f>
        <v>Nitrogen</v>
      </c>
      <c r="C37" s="37">
        <f t="array" ref="C37">VLOOKUP(W37,FlowMapping!B$2:M$3,7,FALSE)</f>
        <v>7727379</v>
      </c>
      <c r="D37" s="37" t="str">
        <f>VLOOKUP(W37,FlowMapping!B$2:M$3,8,FALSE)</f>
        <v>water</v>
      </c>
      <c r="E37" s="37" t="str">
        <f>VLOOKUP(W37,FlowMapping!B$2:M$3,9,FALSE)</f>
        <v>unspecified</v>
      </c>
      <c r="F37" s="37" t="str">
        <f>VLOOKUP(W37,FlowMapping!B$2:M$3,12,FALSE)</f>
        <v>53b5ce8f-c792-3f05-a4b1-3e8f2cc3aad1</v>
      </c>
      <c r="G37" s="37" t="str">
        <f>INDEX(Activities!$B$2:$C$390,MATCH(H37,Activities!$C$2:$C$390,0),1)</f>
        <v>Sugar and confectionery product manufacturing</v>
      </c>
      <c r="H37" s="37">
        <v>311300</v>
      </c>
      <c r="I37" s="37" t="s">
        <v>550</v>
      </c>
      <c r="J37" s="37">
        <v>6.7583727581023385E-6</v>
      </c>
      <c r="K37" s="37" t="s">
        <v>559</v>
      </c>
      <c r="L37" s="37"/>
      <c r="M37" s="37"/>
      <c r="N37" s="37"/>
      <c r="O37" s="37"/>
      <c r="P37" s="37"/>
      <c r="Q37" s="37">
        <v>2.8418992707236761</v>
      </c>
      <c r="R37" s="37">
        <v>2</v>
      </c>
      <c r="S37" s="37">
        <v>1</v>
      </c>
      <c r="T37" s="37">
        <v>1</v>
      </c>
      <c r="U37" s="37">
        <v>5</v>
      </c>
      <c r="V37" s="70">
        <v>2013</v>
      </c>
      <c r="W37" s="37" t="s">
        <v>1</v>
      </c>
      <c r="X37" s="37" t="s">
        <v>625</v>
      </c>
      <c r="Y37" s="37" t="s">
        <v>626</v>
      </c>
    </row>
    <row r="38" spans="1:25" x14ac:dyDescent="0.2">
      <c r="A38"/>
      <c r="B38" s="37" t="str">
        <f>VLOOKUP(W38,FlowMapping!B$2:M$3,6,FALSE)</f>
        <v>Nitrogen</v>
      </c>
      <c r="C38" s="37">
        <f t="array" ref="C38">VLOOKUP(W38,FlowMapping!B$2:M$3,7,FALSE)</f>
        <v>7727379</v>
      </c>
      <c r="D38" s="37" t="str">
        <f>VLOOKUP(W38,FlowMapping!B$2:M$3,8,FALSE)</f>
        <v>water</v>
      </c>
      <c r="E38" s="37" t="str">
        <f>VLOOKUP(W38,FlowMapping!B$2:M$3,9,FALSE)</f>
        <v>unspecified</v>
      </c>
      <c r="F38" s="37" t="str">
        <f>VLOOKUP(W38,FlowMapping!B$2:M$3,12,FALSE)</f>
        <v>53b5ce8f-c792-3f05-a4b1-3e8f2cc3aad1</v>
      </c>
      <c r="G38" s="37" t="str">
        <f>INDEX(Activities!$B$2:$C$390,MATCH(H38,Activities!$C$2:$C$390,0),1)</f>
        <v>Frozen food manufacturing</v>
      </c>
      <c r="H38" s="37">
        <v>311410</v>
      </c>
      <c r="I38" s="37" t="s">
        <v>550</v>
      </c>
      <c r="J38" s="37">
        <v>4.3043725844522468E-5</v>
      </c>
      <c r="K38" s="37" t="s">
        <v>559</v>
      </c>
      <c r="L38" s="37"/>
      <c r="M38" s="37"/>
      <c r="N38" s="37"/>
      <c r="O38" s="37"/>
      <c r="P38" s="37"/>
      <c r="Q38" s="37">
        <v>2</v>
      </c>
      <c r="R38" s="37">
        <v>2</v>
      </c>
      <c r="S38" s="37">
        <v>1</v>
      </c>
      <c r="T38" s="37">
        <v>1</v>
      </c>
      <c r="U38" s="37">
        <v>5</v>
      </c>
      <c r="V38" s="70">
        <v>2013</v>
      </c>
      <c r="W38" s="37" t="s">
        <v>1</v>
      </c>
      <c r="X38" s="37" t="s">
        <v>625</v>
      </c>
      <c r="Y38" s="37" t="s">
        <v>626</v>
      </c>
    </row>
    <row r="39" spans="1:25" x14ac:dyDescent="0.2">
      <c r="A39"/>
      <c r="B39" s="37" t="str">
        <f>VLOOKUP(W39,FlowMapping!B$2:M$3,6,FALSE)</f>
        <v>Nitrogen</v>
      </c>
      <c r="C39" s="37">
        <f t="array" ref="C39">VLOOKUP(W39,FlowMapping!B$2:M$3,7,FALSE)</f>
        <v>7727379</v>
      </c>
      <c r="D39" s="37" t="str">
        <f>VLOOKUP(W39,FlowMapping!B$2:M$3,8,FALSE)</f>
        <v>water</v>
      </c>
      <c r="E39" s="37" t="str">
        <f>VLOOKUP(W39,FlowMapping!B$2:M$3,9,FALSE)</f>
        <v>unspecified</v>
      </c>
      <c r="F39" s="37" t="str">
        <f>VLOOKUP(W39,FlowMapping!B$2:M$3,12,FALSE)</f>
        <v>53b5ce8f-c792-3f05-a4b1-3e8f2cc3aad1</v>
      </c>
      <c r="G39" s="37" t="str">
        <f>INDEX(Activities!$B$2:$C$390,MATCH(H39,Activities!$C$2:$C$390,0),1)</f>
        <v>Fruit and vegetable canning, pickling, and drying</v>
      </c>
      <c r="H39" s="37">
        <v>311420</v>
      </c>
      <c r="I39" s="37" t="s">
        <v>550</v>
      </c>
      <c r="J39" s="37">
        <v>1.5048386844112609E-6</v>
      </c>
      <c r="K39" s="37" t="s">
        <v>559</v>
      </c>
      <c r="L39" s="37"/>
      <c r="M39" s="37"/>
      <c r="N39" s="37"/>
      <c r="O39" s="37"/>
      <c r="P39" s="37"/>
      <c r="Q39" s="37">
        <v>2.0311173696917408</v>
      </c>
      <c r="R39" s="37">
        <v>2</v>
      </c>
      <c r="S39" s="37">
        <v>1</v>
      </c>
      <c r="T39" s="37">
        <v>1</v>
      </c>
      <c r="U39" s="37">
        <v>5</v>
      </c>
      <c r="V39" s="70">
        <v>2013</v>
      </c>
      <c r="W39" s="37" t="s">
        <v>1</v>
      </c>
      <c r="X39" s="37" t="s">
        <v>625</v>
      </c>
      <c r="Y39" s="37" t="s">
        <v>626</v>
      </c>
    </row>
    <row r="40" spans="1:25" x14ac:dyDescent="0.2">
      <c r="A40"/>
      <c r="B40" s="37" t="str">
        <f>VLOOKUP(W40,FlowMapping!B$2:M$3,6,FALSE)</f>
        <v>Nitrogen</v>
      </c>
      <c r="C40" s="37">
        <f t="array" ref="C40">VLOOKUP(W40,FlowMapping!B$2:M$3,7,FALSE)</f>
        <v>7727379</v>
      </c>
      <c r="D40" s="37" t="str">
        <f>VLOOKUP(W40,FlowMapping!B$2:M$3,8,FALSE)</f>
        <v>water</v>
      </c>
      <c r="E40" s="37" t="str">
        <f>VLOOKUP(W40,FlowMapping!B$2:M$3,9,FALSE)</f>
        <v>unspecified</v>
      </c>
      <c r="F40" s="37" t="str">
        <f>VLOOKUP(W40,FlowMapping!B$2:M$3,12,FALSE)</f>
        <v>53b5ce8f-c792-3f05-a4b1-3e8f2cc3aad1</v>
      </c>
      <c r="G40" s="37" t="str">
        <f>INDEX(Activities!$B$2:$C$390,MATCH(H40,Activities!$C$2:$C$390,0),1)</f>
        <v>Cheese manufacturing</v>
      </c>
      <c r="H40" s="37">
        <v>311513</v>
      </c>
      <c r="I40" s="37" t="s">
        <v>550</v>
      </c>
      <c r="J40" s="37">
        <v>2.1527827926578644E-6</v>
      </c>
      <c r="K40" s="37" t="s">
        <v>559</v>
      </c>
      <c r="L40" s="37"/>
      <c r="M40" s="37"/>
      <c r="N40" s="37"/>
      <c r="O40" s="37"/>
      <c r="P40" s="37"/>
      <c r="Q40" s="37">
        <v>2.5493360671588388</v>
      </c>
      <c r="R40" s="37">
        <v>2</v>
      </c>
      <c r="S40" s="37">
        <v>1</v>
      </c>
      <c r="T40" s="37">
        <v>1</v>
      </c>
      <c r="U40" s="37">
        <v>5</v>
      </c>
      <c r="V40" s="70">
        <v>2013</v>
      </c>
      <c r="W40" s="37" t="s">
        <v>1</v>
      </c>
      <c r="X40" s="37" t="s">
        <v>625</v>
      </c>
      <c r="Y40" s="37" t="s">
        <v>626</v>
      </c>
    </row>
    <row r="41" spans="1:25" x14ac:dyDescent="0.2">
      <c r="A41"/>
      <c r="B41" s="37" t="str">
        <f>VLOOKUP(W41,FlowMapping!B$2:M$3,6,FALSE)</f>
        <v>Nitrogen</v>
      </c>
      <c r="C41" s="37">
        <f t="array" ref="C41">VLOOKUP(W41,FlowMapping!B$2:M$3,7,FALSE)</f>
        <v>7727379</v>
      </c>
      <c r="D41" s="37" t="str">
        <f>VLOOKUP(W41,FlowMapping!B$2:M$3,8,FALSE)</f>
        <v>water</v>
      </c>
      <c r="E41" s="37" t="str">
        <f>VLOOKUP(W41,FlowMapping!B$2:M$3,9,FALSE)</f>
        <v>unspecified</v>
      </c>
      <c r="F41" s="37" t="str">
        <f>VLOOKUP(W41,FlowMapping!B$2:M$3,12,FALSE)</f>
        <v>53b5ce8f-c792-3f05-a4b1-3e8f2cc3aad1</v>
      </c>
      <c r="G41" s="37" t="str">
        <f>INDEX(Activities!$B$2:$C$390,MATCH(H41,Activities!$C$2:$C$390,0),1)</f>
        <v>Dry, condensed, and evaporated dairy product manufacturing</v>
      </c>
      <c r="H41" s="37">
        <v>311514</v>
      </c>
      <c r="I41" s="37" t="s">
        <v>550</v>
      </c>
      <c r="J41" s="37">
        <v>4.2240643734258091E-7</v>
      </c>
      <c r="K41" s="37" t="s">
        <v>559</v>
      </c>
      <c r="L41" s="37"/>
      <c r="M41" s="37"/>
      <c r="N41" s="37"/>
      <c r="O41" s="37"/>
      <c r="P41" s="37"/>
      <c r="Q41" s="37">
        <v>2.261721166479103</v>
      </c>
      <c r="R41" s="37">
        <v>2</v>
      </c>
      <c r="S41" s="37">
        <v>1</v>
      </c>
      <c r="T41" s="37">
        <v>1</v>
      </c>
      <c r="U41" s="37">
        <v>5</v>
      </c>
      <c r="V41" s="70">
        <v>2013</v>
      </c>
      <c r="W41" s="37" t="s">
        <v>1</v>
      </c>
      <c r="X41" s="37" t="s">
        <v>625</v>
      </c>
      <c r="Y41" s="37" t="s">
        <v>626</v>
      </c>
    </row>
    <row r="42" spans="1:25" x14ac:dyDescent="0.2">
      <c r="A42"/>
      <c r="B42" s="37" t="str">
        <f>VLOOKUP(W42,FlowMapping!B$2:M$3,6,FALSE)</f>
        <v>Nitrogen</v>
      </c>
      <c r="C42" s="37">
        <f t="array" ref="C42">VLOOKUP(W42,FlowMapping!B$2:M$3,7,FALSE)</f>
        <v>7727379</v>
      </c>
      <c r="D42" s="37" t="str">
        <f>VLOOKUP(W42,FlowMapping!B$2:M$3,8,FALSE)</f>
        <v>water</v>
      </c>
      <c r="E42" s="37" t="str">
        <f>VLOOKUP(W42,FlowMapping!B$2:M$3,9,FALSE)</f>
        <v>unspecified</v>
      </c>
      <c r="F42" s="37" t="str">
        <f>VLOOKUP(W42,FlowMapping!B$2:M$3,12,FALSE)</f>
        <v>53b5ce8f-c792-3f05-a4b1-3e8f2cc3aad1</v>
      </c>
      <c r="G42" s="37" t="str">
        <f>INDEX(Activities!$B$2:$C$390,MATCH(H42,Activities!$C$2:$C$390,0),1)</f>
        <v>Ice cream and frozen dessert manufacturing</v>
      </c>
      <c r="H42" s="37">
        <v>311520</v>
      </c>
      <c r="I42" s="37" t="s">
        <v>550</v>
      </c>
      <c r="J42" s="37">
        <v>1.6937759754624533E-8</v>
      </c>
      <c r="K42" s="37" t="s">
        <v>559</v>
      </c>
      <c r="L42" s="37"/>
      <c r="M42" s="37"/>
      <c r="N42" s="37"/>
      <c r="O42" s="37"/>
      <c r="P42" s="37"/>
      <c r="Q42" s="37">
        <v>5</v>
      </c>
      <c r="R42" s="37">
        <v>2</v>
      </c>
      <c r="S42" s="37">
        <v>1</v>
      </c>
      <c r="T42" s="37">
        <v>1</v>
      </c>
      <c r="U42" s="37">
        <v>5</v>
      </c>
      <c r="V42" s="70">
        <v>2013</v>
      </c>
      <c r="W42" s="37" t="s">
        <v>1</v>
      </c>
      <c r="X42" s="37" t="s">
        <v>625</v>
      </c>
      <c r="Y42" s="37" t="s">
        <v>626</v>
      </c>
    </row>
    <row r="43" spans="1:25" x14ac:dyDescent="0.2">
      <c r="A43"/>
      <c r="B43" s="37" t="str">
        <f>VLOOKUP(W43,FlowMapping!B$2:M$3,6,FALSE)</f>
        <v>Nitrogen</v>
      </c>
      <c r="C43" s="37">
        <f t="array" ref="C43">VLOOKUP(W43,FlowMapping!B$2:M$3,7,FALSE)</f>
        <v>7727379</v>
      </c>
      <c r="D43" s="37" t="str">
        <f>VLOOKUP(W43,FlowMapping!B$2:M$3,8,FALSE)</f>
        <v>water</v>
      </c>
      <c r="E43" s="37" t="str">
        <f>VLOOKUP(W43,FlowMapping!B$2:M$3,9,FALSE)</f>
        <v>unspecified</v>
      </c>
      <c r="F43" s="37" t="str">
        <f>VLOOKUP(W43,FlowMapping!B$2:M$3,12,FALSE)</f>
        <v>53b5ce8f-c792-3f05-a4b1-3e8f2cc3aad1</v>
      </c>
      <c r="G43" s="37" t="str">
        <f>INDEX(Activities!$B$2:$C$390,MATCH(H43,Activities!$C$2:$C$390,0),1)</f>
        <v>Poultry processing</v>
      </c>
      <c r="H43" s="37">
        <v>311615</v>
      </c>
      <c r="I43" s="37" t="s">
        <v>550</v>
      </c>
      <c r="J43" s="37">
        <v>3.8240155271558591E-5</v>
      </c>
      <c r="K43" s="37" t="s">
        <v>559</v>
      </c>
      <c r="L43" s="37"/>
      <c r="M43" s="37"/>
      <c r="N43" s="37"/>
      <c r="O43" s="37"/>
      <c r="P43" s="37"/>
      <c r="Q43" s="37">
        <v>2.001602790397</v>
      </c>
      <c r="R43" s="37">
        <v>2</v>
      </c>
      <c r="S43" s="37">
        <v>1</v>
      </c>
      <c r="T43" s="37">
        <v>1</v>
      </c>
      <c r="U43" s="37">
        <v>5</v>
      </c>
      <c r="V43" s="70">
        <v>2013</v>
      </c>
      <c r="W43" s="37" t="s">
        <v>1</v>
      </c>
      <c r="X43" s="37" t="s">
        <v>625</v>
      </c>
      <c r="Y43" s="37" t="s">
        <v>626</v>
      </c>
    </row>
    <row r="44" spans="1:25" x14ac:dyDescent="0.2">
      <c r="A44"/>
      <c r="B44" s="37" t="str">
        <f>VLOOKUP(W44,FlowMapping!B$2:M$3,6,FALSE)</f>
        <v>Nitrogen</v>
      </c>
      <c r="C44" s="37">
        <f t="array" ref="C44">VLOOKUP(W44,FlowMapping!B$2:M$3,7,FALSE)</f>
        <v>7727379</v>
      </c>
      <c r="D44" s="37" t="str">
        <f>VLOOKUP(W44,FlowMapping!B$2:M$3,8,FALSE)</f>
        <v>water</v>
      </c>
      <c r="E44" s="37" t="str">
        <f>VLOOKUP(W44,FlowMapping!B$2:M$3,9,FALSE)</f>
        <v>unspecified</v>
      </c>
      <c r="F44" s="37" t="str">
        <f>VLOOKUP(W44,FlowMapping!B$2:M$3,12,FALSE)</f>
        <v>53b5ce8f-c792-3f05-a4b1-3e8f2cc3aad1</v>
      </c>
      <c r="G44" s="37" t="str">
        <f>INDEX(Activities!$B$2:$C$390,MATCH(H44,Activities!$C$2:$C$390,0),1)</f>
        <v>Seafood product preparation and packaging</v>
      </c>
      <c r="H44" s="37">
        <v>311700</v>
      </c>
      <c r="I44" s="37" t="s">
        <v>550</v>
      </c>
      <c r="J44" s="37">
        <v>4.0361179814616156E-3</v>
      </c>
      <c r="K44" s="37" t="s">
        <v>559</v>
      </c>
      <c r="L44" s="37"/>
      <c r="M44" s="37"/>
      <c r="N44" s="37"/>
      <c r="O44" s="37"/>
      <c r="P44" s="37"/>
      <c r="Q44" s="37">
        <v>2.1711644691564316</v>
      </c>
      <c r="R44" s="37">
        <v>2</v>
      </c>
      <c r="S44" s="37">
        <v>1</v>
      </c>
      <c r="T44" s="37">
        <v>1</v>
      </c>
      <c r="U44" s="37">
        <v>5</v>
      </c>
      <c r="V44" s="70">
        <v>2013</v>
      </c>
      <c r="W44" s="37" t="s">
        <v>1</v>
      </c>
      <c r="X44" s="37" t="s">
        <v>625</v>
      </c>
      <c r="Y44" s="37" t="s">
        <v>626</v>
      </c>
    </row>
    <row r="45" spans="1:25" x14ac:dyDescent="0.2">
      <c r="A45"/>
      <c r="B45" s="37" t="str">
        <f>VLOOKUP(W45,FlowMapping!B$2:M$3,6,FALSE)</f>
        <v>Nitrogen</v>
      </c>
      <c r="C45" s="37">
        <f t="array" ref="C45">VLOOKUP(W45,FlowMapping!B$2:M$3,7,FALSE)</f>
        <v>7727379</v>
      </c>
      <c r="D45" s="37" t="str">
        <f>VLOOKUP(W45,FlowMapping!B$2:M$3,8,FALSE)</f>
        <v>water</v>
      </c>
      <c r="E45" s="37" t="str">
        <f>VLOOKUP(W45,FlowMapping!B$2:M$3,9,FALSE)</f>
        <v>unspecified</v>
      </c>
      <c r="F45" s="37" t="str">
        <f>VLOOKUP(W45,FlowMapping!B$2:M$3,12,FALSE)</f>
        <v>53b5ce8f-c792-3f05-a4b1-3e8f2cc3aad1</v>
      </c>
      <c r="G45" s="37" t="str">
        <f>INDEX(Activities!$B$2:$C$390,MATCH(H45,Activities!$C$2:$C$390,0),1)</f>
        <v>Bread and bakery product manufacturing</v>
      </c>
      <c r="H45" s="37">
        <v>311810</v>
      </c>
      <c r="I45" s="37" t="s">
        <v>550</v>
      </c>
      <c r="J45" s="37">
        <v>1.862215573576879E-12</v>
      </c>
      <c r="K45" s="37" t="s">
        <v>559</v>
      </c>
      <c r="L45" s="37"/>
      <c r="M45" s="37"/>
      <c r="N45" s="37"/>
      <c r="O45" s="37"/>
      <c r="P45" s="37"/>
      <c r="Q45" s="37">
        <v>2</v>
      </c>
      <c r="R45" s="37">
        <v>2</v>
      </c>
      <c r="S45" s="37">
        <v>1</v>
      </c>
      <c r="T45" s="37">
        <v>1</v>
      </c>
      <c r="U45" s="37">
        <v>5</v>
      </c>
      <c r="V45" s="70">
        <v>2013</v>
      </c>
      <c r="W45" s="37" t="s">
        <v>1</v>
      </c>
      <c r="X45" s="37" t="s">
        <v>625</v>
      </c>
      <c r="Y45" s="37" t="s">
        <v>626</v>
      </c>
    </row>
    <row r="46" spans="1:25" x14ac:dyDescent="0.2">
      <c r="A46"/>
      <c r="B46" s="37" t="str">
        <f>VLOOKUP(W46,FlowMapping!B$2:M$3,6,FALSE)</f>
        <v>Nitrogen</v>
      </c>
      <c r="C46" s="37">
        <f t="array" ref="C46">VLOOKUP(W46,FlowMapping!B$2:M$3,7,FALSE)</f>
        <v>7727379</v>
      </c>
      <c r="D46" s="37" t="str">
        <f>VLOOKUP(W46,FlowMapping!B$2:M$3,8,FALSE)</f>
        <v>water</v>
      </c>
      <c r="E46" s="37" t="str">
        <f>VLOOKUP(W46,FlowMapping!B$2:M$3,9,FALSE)</f>
        <v>unspecified</v>
      </c>
      <c r="F46" s="37" t="str">
        <f>VLOOKUP(W46,FlowMapping!B$2:M$3,12,FALSE)</f>
        <v>53b5ce8f-c792-3f05-a4b1-3e8f2cc3aad1</v>
      </c>
      <c r="G46" s="37" t="str">
        <f>INDEX(Activities!$B$2:$C$390,MATCH(H46,Activities!$C$2:$C$390,0),1)</f>
        <v>Snack food manufacturing</v>
      </c>
      <c r="H46" s="37">
        <v>311910</v>
      </c>
      <c r="I46" s="37" t="s">
        <v>550</v>
      </c>
      <c r="J46" s="37">
        <v>1.601733325055903E-6</v>
      </c>
      <c r="K46" s="37" t="s">
        <v>559</v>
      </c>
      <c r="L46" s="37"/>
      <c r="M46" s="37"/>
      <c r="N46" s="37"/>
      <c r="O46" s="37"/>
      <c r="P46" s="37"/>
      <c r="Q46" s="37">
        <v>4.9149212888378484</v>
      </c>
      <c r="R46" s="37">
        <v>2</v>
      </c>
      <c r="S46" s="37">
        <v>1</v>
      </c>
      <c r="T46" s="37">
        <v>1</v>
      </c>
      <c r="U46" s="37">
        <v>5</v>
      </c>
      <c r="V46" s="70">
        <v>2013</v>
      </c>
      <c r="W46" s="37" t="s">
        <v>1</v>
      </c>
      <c r="X46" s="37" t="s">
        <v>625</v>
      </c>
      <c r="Y46" s="37" t="s">
        <v>626</v>
      </c>
    </row>
    <row r="47" spans="1:25" x14ac:dyDescent="0.2">
      <c r="A47"/>
      <c r="B47" s="37" t="str">
        <f>VLOOKUP(W47,FlowMapping!B$2:M$3,6,FALSE)</f>
        <v>Nitrogen</v>
      </c>
      <c r="C47" s="37">
        <f t="array" ref="C47">VLOOKUP(W47,FlowMapping!B$2:M$3,7,FALSE)</f>
        <v>7727379</v>
      </c>
      <c r="D47" s="37" t="str">
        <f>VLOOKUP(W47,FlowMapping!B$2:M$3,8,FALSE)</f>
        <v>water</v>
      </c>
      <c r="E47" s="37" t="str">
        <f>VLOOKUP(W47,FlowMapping!B$2:M$3,9,FALSE)</f>
        <v>unspecified</v>
      </c>
      <c r="F47" s="37" t="str">
        <f>VLOOKUP(W47,FlowMapping!B$2:M$3,12,FALSE)</f>
        <v>53b5ce8f-c792-3f05-a4b1-3e8f2cc3aad1</v>
      </c>
      <c r="G47" s="37" t="str">
        <f>INDEX(Activities!$B$2:$C$390,MATCH(H47,Activities!$C$2:$C$390,0),1)</f>
        <v>Coffee and tea manufacturing</v>
      </c>
      <c r="H47" s="37">
        <v>311920</v>
      </c>
      <c r="I47" s="37" t="s">
        <v>550</v>
      </c>
      <c r="J47" s="37">
        <v>3.9636358994595116E-9</v>
      </c>
      <c r="K47" s="37" t="s">
        <v>559</v>
      </c>
      <c r="L47" s="37"/>
      <c r="M47" s="37"/>
      <c r="N47" s="37"/>
      <c r="O47" s="37"/>
      <c r="P47" s="37"/>
      <c r="Q47" s="37">
        <v>2</v>
      </c>
      <c r="R47" s="37">
        <v>2</v>
      </c>
      <c r="S47" s="37">
        <v>1</v>
      </c>
      <c r="T47" s="37">
        <v>1</v>
      </c>
      <c r="U47" s="37">
        <v>5</v>
      </c>
      <c r="V47" s="70">
        <v>2013</v>
      </c>
      <c r="W47" s="37" t="s">
        <v>1</v>
      </c>
      <c r="X47" s="37" t="s">
        <v>625</v>
      </c>
      <c r="Y47" s="37" t="s">
        <v>626</v>
      </c>
    </row>
    <row r="48" spans="1:25" x14ac:dyDescent="0.2">
      <c r="A48"/>
      <c r="B48" s="37" t="str">
        <f>VLOOKUP(W48,FlowMapping!B$2:M$3,6,FALSE)</f>
        <v>Nitrogen</v>
      </c>
      <c r="C48" s="37">
        <f t="array" ref="C48">VLOOKUP(W48,FlowMapping!B$2:M$3,7,FALSE)</f>
        <v>7727379</v>
      </c>
      <c r="D48" s="37" t="str">
        <f>VLOOKUP(W48,FlowMapping!B$2:M$3,8,FALSE)</f>
        <v>water</v>
      </c>
      <c r="E48" s="37" t="str">
        <f>VLOOKUP(W48,FlowMapping!B$2:M$3,9,FALSE)</f>
        <v>unspecified</v>
      </c>
      <c r="F48" s="37" t="str">
        <f>VLOOKUP(W48,FlowMapping!B$2:M$3,12,FALSE)</f>
        <v>53b5ce8f-c792-3f05-a4b1-3e8f2cc3aad1</v>
      </c>
      <c r="G48" s="37" t="str">
        <f>INDEX(Activities!$B$2:$C$390,MATCH(H48,Activities!$C$2:$C$390,0),1)</f>
        <v>Seasoning and dressing manufacturing</v>
      </c>
      <c r="H48" s="37">
        <v>311940</v>
      </c>
      <c r="I48" s="37" t="s">
        <v>550</v>
      </c>
      <c r="J48" s="37">
        <v>6.8652050104125945E-7</v>
      </c>
      <c r="K48" s="37" t="s">
        <v>559</v>
      </c>
      <c r="L48" s="37"/>
      <c r="M48" s="37"/>
      <c r="N48" s="37"/>
      <c r="O48" s="37"/>
      <c r="P48" s="37"/>
      <c r="Q48" s="37">
        <v>3.6481940970962867</v>
      </c>
      <c r="R48" s="37">
        <v>2</v>
      </c>
      <c r="S48" s="37">
        <v>1</v>
      </c>
      <c r="T48" s="37">
        <v>1</v>
      </c>
      <c r="U48" s="37">
        <v>5</v>
      </c>
      <c r="V48" s="70">
        <v>2013</v>
      </c>
      <c r="W48" s="37" t="s">
        <v>1</v>
      </c>
      <c r="X48" s="37" t="s">
        <v>625</v>
      </c>
      <c r="Y48" s="37" t="s">
        <v>626</v>
      </c>
    </row>
    <row r="49" spans="1:25" x14ac:dyDescent="0.2">
      <c r="A49"/>
      <c r="B49" s="37" t="str">
        <f>VLOOKUP(W49,FlowMapping!B$2:M$3,6,FALSE)</f>
        <v>Nitrogen</v>
      </c>
      <c r="C49" s="37">
        <f t="array" ref="C49">VLOOKUP(W49,FlowMapping!B$2:M$3,7,FALSE)</f>
        <v>7727379</v>
      </c>
      <c r="D49" s="37" t="str">
        <f>VLOOKUP(W49,FlowMapping!B$2:M$3,8,FALSE)</f>
        <v>water</v>
      </c>
      <c r="E49" s="37" t="str">
        <f>VLOOKUP(W49,FlowMapping!B$2:M$3,9,FALSE)</f>
        <v>unspecified</v>
      </c>
      <c r="F49" s="37" t="str">
        <f>VLOOKUP(W49,FlowMapping!B$2:M$3,12,FALSE)</f>
        <v>53b5ce8f-c792-3f05-a4b1-3e8f2cc3aad1</v>
      </c>
      <c r="G49" s="37" t="str">
        <f>INDEX(Activities!$B$2:$C$390,MATCH(H49,Activities!$C$2:$C$390,0),1)</f>
        <v>All other food manufacturing</v>
      </c>
      <c r="H49" s="37">
        <v>311990</v>
      </c>
      <c r="I49" s="37" t="s">
        <v>550</v>
      </c>
      <c r="J49" s="37">
        <v>2.8185784253537795E-5</v>
      </c>
      <c r="K49" s="37" t="s">
        <v>559</v>
      </c>
      <c r="L49" s="37"/>
      <c r="M49" s="37"/>
      <c r="N49" s="37"/>
      <c r="O49" s="37"/>
      <c r="P49" s="37"/>
      <c r="Q49" s="37">
        <v>2.002165281259416</v>
      </c>
      <c r="R49" s="37">
        <v>2</v>
      </c>
      <c r="S49" s="37">
        <v>1</v>
      </c>
      <c r="T49" s="37">
        <v>1</v>
      </c>
      <c r="U49" s="37">
        <v>5</v>
      </c>
      <c r="V49" s="70">
        <v>2013</v>
      </c>
      <c r="W49" s="37" t="s">
        <v>1</v>
      </c>
      <c r="X49" s="37" t="s">
        <v>625</v>
      </c>
      <c r="Y49" s="37" t="s">
        <v>626</v>
      </c>
    </row>
    <row r="50" spans="1:25" x14ac:dyDescent="0.2">
      <c r="A50"/>
      <c r="B50" s="37" t="str">
        <f>VLOOKUP(W50,FlowMapping!B$2:M$3,6,FALSE)</f>
        <v>Nitrogen</v>
      </c>
      <c r="C50" s="37">
        <f t="array" ref="C50">VLOOKUP(W50,FlowMapping!B$2:M$3,7,FALSE)</f>
        <v>7727379</v>
      </c>
      <c r="D50" s="37" t="str">
        <f>VLOOKUP(W50,FlowMapping!B$2:M$3,8,FALSE)</f>
        <v>water</v>
      </c>
      <c r="E50" s="37" t="str">
        <f>VLOOKUP(W50,FlowMapping!B$2:M$3,9,FALSE)</f>
        <v>unspecified</v>
      </c>
      <c r="F50" s="37" t="str">
        <f>VLOOKUP(W50,FlowMapping!B$2:M$3,12,FALSE)</f>
        <v>53b5ce8f-c792-3f05-a4b1-3e8f2cc3aad1</v>
      </c>
      <c r="G50" s="37" t="str">
        <f>INDEX(Activities!$B$2:$C$390,MATCH(H50,Activities!$C$2:$C$390,0),1)</f>
        <v>Soft drink and ice manufacturing</v>
      </c>
      <c r="H50" s="37">
        <v>312110</v>
      </c>
      <c r="I50" s="37" t="s">
        <v>550</v>
      </c>
      <c r="J50" s="37">
        <v>7.7888861884477606E-9</v>
      </c>
      <c r="K50" s="37" t="s">
        <v>559</v>
      </c>
      <c r="L50" s="37"/>
      <c r="M50" s="37"/>
      <c r="N50" s="37"/>
      <c r="O50" s="37"/>
      <c r="P50" s="37"/>
      <c r="Q50" s="37">
        <v>2</v>
      </c>
      <c r="R50" s="37">
        <v>2</v>
      </c>
      <c r="S50" s="37">
        <v>1</v>
      </c>
      <c r="T50" s="37">
        <v>1</v>
      </c>
      <c r="U50" s="37">
        <v>5</v>
      </c>
      <c r="V50" s="70">
        <v>2013</v>
      </c>
      <c r="W50" s="37" t="s">
        <v>1</v>
      </c>
      <c r="X50" s="37" t="s">
        <v>625</v>
      </c>
      <c r="Y50" s="37" t="s">
        <v>626</v>
      </c>
    </row>
    <row r="51" spans="1:25" x14ac:dyDescent="0.2">
      <c r="A51"/>
      <c r="B51" s="37" t="str">
        <f>VLOOKUP(W51,FlowMapping!B$2:M$3,6,FALSE)</f>
        <v>Nitrogen</v>
      </c>
      <c r="C51" s="37">
        <f t="array" ref="C51">VLOOKUP(W51,FlowMapping!B$2:M$3,7,FALSE)</f>
        <v>7727379</v>
      </c>
      <c r="D51" s="37" t="str">
        <f>VLOOKUP(W51,FlowMapping!B$2:M$3,8,FALSE)</f>
        <v>water</v>
      </c>
      <c r="E51" s="37" t="str">
        <f>VLOOKUP(W51,FlowMapping!B$2:M$3,9,FALSE)</f>
        <v>unspecified</v>
      </c>
      <c r="F51" s="37" t="str">
        <f>VLOOKUP(W51,FlowMapping!B$2:M$3,12,FALSE)</f>
        <v>53b5ce8f-c792-3f05-a4b1-3e8f2cc3aad1</v>
      </c>
      <c r="G51" s="37" t="str">
        <f>INDEX(Activities!$B$2:$C$390,MATCH(H51,Activities!$C$2:$C$390,0),1)</f>
        <v>Breweries</v>
      </c>
      <c r="H51" s="37">
        <v>312120</v>
      </c>
      <c r="I51" s="37" t="s">
        <v>550</v>
      </c>
      <c r="J51" s="37">
        <v>9.8416200133663117E-7</v>
      </c>
      <c r="K51" s="37" t="s">
        <v>559</v>
      </c>
      <c r="L51" s="37"/>
      <c r="M51" s="37"/>
      <c r="N51" s="37"/>
      <c r="O51" s="37"/>
      <c r="P51" s="37"/>
      <c r="Q51" s="37">
        <v>3.1478168005459768</v>
      </c>
      <c r="R51" s="37">
        <v>2</v>
      </c>
      <c r="S51" s="37">
        <v>1</v>
      </c>
      <c r="T51" s="37">
        <v>1</v>
      </c>
      <c r="U51" s="37">
        <v>5</v>
      </c>
      <c r="V51" s="70">
        <v>2013</v>
      </c>
      <c r="W51" s="37" t="s">
        <v>1</v>
      </c>
      <c r="X51" s="37" t="s">
        <v>625</v>
      </c>
      <c r="Y51" s="37" t="s">
        <v>626</v>
      </c>
    </row>
    <row r="52" spans="1:25" x14ac:dyDescent="0.2">
      <c r="A52"/>
      <c r="B52" s="37" t="str">
        <f>VLOOKUP(W52,FlowMapping!B$2:M$3,6,FALSE)</f>
        <v>Nitrogen</v>
      </c>
      <c r="C52" s="37">
        <f t="array" ref="C52">VLOOKUP(W52,FlowMapping!B$2:M$3,7,FALSE)</f>
        <v>7727379</v>
      </c>
      <c r="D52" s="37" t="str">
        <f>VLOOKUP(W52,FlowMapping!B$2:M$3,8,FALSE)</f>
        <v>water</v>
      </c>
      <c r="E52" s="37" t="str">
        <f>VLOOKUP(W52,FlowMapping!B$2:M$3,9,FALSE)</f>
        <v>unspecified</v>
      </c>
      <c r="F52" s="37" t="str">
        <f>VLOOKUP(W52,FlowMapping!B$2:M$3,12,FALSE)</f>
        <v>53b5ce8f-c792-3f05-a4b1-3e8f2cc3aad1</v>
      </c>
      <c r="G52" s="37" t="str">
        <f>INDEX(Activities!$B$2:$C$390,MATCH(H52,Activities!$C$2:$C$390,0),1)</f>
        <v>Wineries</v>
      </c>
      <c r="H52" s="37">
        <v>312130</v>
      </c>
      <c r="I52" s="37" t="s">
        <v>550</v>
      </c>
      <c r="J52" s="37">
        <v>3.9432868519663315E-6</v>
      </c>
      <c r="K52" s="37" t="s">
        <v>559</v>
      </c>
      <c r="L52" s="37"/>
      <c r="M52" s="37"/>
      <c r="N52" s="37"/>
      <c r="O52" s="37"/>
      <c r="P52" s="37"/>
      <c r="Q52" s="37">
        <v>2.538292326468274</v>
      </c>
      <c r="R52" s="37">
        <v>2</v>
      </c>
      <c r="S52" s="37">
        <v>1</v>
      </c>
      <c r="T52" s="37">
        <v>1</v>
      </c>
      <c r="U52" s="37">
        <v>5</v>
      </c>
      <c r="V52" s="70">
        <v>2013</v>
      </c>
      <c r="W52" s="37" t="s">
        <v>1</v>
      </c>
      <c r="X52" s="37" t="s">
        <v>625</v>
      </c>
      <c r="Y52" s="37" t="s">
        <v>626</v>
      </c>
    </row>
    <row r="53" spans="1:25" x14ac:dyDescent="0.2">
      <c r="A53"/>
      <c r="B53" s="37" t="str">
        <f>VLOOKUP(W53,FlowMapping!B$2:M$3,6,FALSE)</f>
        <v>Nitrogen</v>
      </c>
      <c r="C53" s="37">
        <f t="array" ref="C53">VLOOKUP(W53,FlowMapping!B$2:M$3,7,FALSE)</f>
        <v>7727379</v>
      </c>
      <c r="D53" s="37" t="str">
        <f>VLOOKUP(W53,FlowMapping!B$2:M$3,8,FALSE)</f>
        <v>water</v>
      </c>
      <c r="E53" s="37" t="str">
        <f>VLOOKUP(W53,FlowMapping!B$2:M$3,9,FALSE)</f>
        <v>unspecified</v>
      </c>
      <c r="F53" s="37" t="str">
        <f>VLOOKUP(W53,FlowMapping!B$2:M$3,12,FALSE)</f>
        <v>53b5ce8f-c792-3f05-a4b1-3e8f2cc3aad1</v>
      </c>
      <c r="G53" s="37" t="str">
        <f>INDEX(Activities!$B$2:$C$390,MATCH(H53,Activities!$C$2:$C$390,0),1)</f>
        <v>Distilleries</v>
      </c>
      <c r="H53" s="37">
        <v>312140</v>
      </c>
      <c r="I53" s="37" t="s">
        <v>550</v>
      </c>
      <c r="J53" s="37">
        <v>3.9424789647523511E-6</v>
      </c>
      <c r="K53" s="37" t="s">
        <v>559</v>
      </c>
      <c r="L53" s="37"/>
      <c r="M53" s="37"/>
      <c r="N53" s="37"/>
      <c r="O53" s="37"/>
      <c r="P53" s="37"/>
      <c r="Q53" s="37">
        <v>2.5384013085742998</v>
      </c>
      <c r="R53" s="37">
        <v>2</v>
      </c>
      <c r="S53" s="37">
        <v>1</v>
      </c>
      <c r="T53" s="37">
        <v>1</v>
      </c>
      <c r="U53" s="37">
        <v>5</v>
      </c>
      <c r="V53" s="70">
        <v>2013</v>
      </c>
      <c r="W53" s="37" t="s">
        <v>1</v>
      </c>
      <c r="X53" s="37" t="s">
        <v>625</v>
      </c>
      <c r="Y53" s="37" t="s">
        <v>626</v>
      </c>
    </row>
    <row r="54" spans="1:25" x14ac:dyDescent="0.2">
      <c r="A54"/>
      <c r="B54" s="37" t="str">
        <f>VLOOKUP(W54,FlowMapping!B$2:M$3,6,FALSE)</f>
        <v>Nitrogen</v>
      </c>
      <c r="C54" s="37">
        <f t="array" ref="C54">VLOOKUP(W54,FlowMapping!B$2:M$3,7,FALSE)</f>
        <v>7727379</v>
      </c>
      <c r="D54" s="37" t="str">
        <f>VLOOKUP(W54,FlowMapping!B$2:M$3,8,FALSE)</f>
        <v>water</v>
      </c>
      <c r="E54" s="37" t="str">
        <f>VLOOKUP(W54,FlowMapping!B$2:M$3,9,FALSE)</f>
        <v>unspecified</v>
      </c>
      <c r="F54" s="37" t="str">
        <f>VLOOKUP(W54,FlowMapping!B$2:M$3,12,FALSE)</f>
        <v>53b5ce8f-c792-3f05-a4b1-3e8f2cc3aad1</v>
      </c>
      <c r="G54" s="37" t="str">
        <f>INDEX(Activities!$B$2:$C$390,MATCH(H54,Activities!$C$2:$C$390,0),1)</f>
        <v>Tobacco product manufacturing</v>
      </c>
      <c r="H54" s="37">
        <v>312200</v>
      </c>
      <c r="I54" s="37" t="s">
        <v>550</v>
      </c>
      <c r="J54" s="37">
        <v>1.7335827843735815E-9</v>
      </c>
      <c r="K54" s="37" t="s">
        <v>559</v>
      </c>
      <c r="L54" s="37"/>
      <c r="M54" s="37"/>
      <c r="N54" s="37"/>
      <c r="O54" s="37"/>
      <c r="P54" s="37"/>
      <c r="Q54" s="37">
        <v>3.3981307632219555</v>
      </c>
      <c r="R54" s="37">
        <v>2</v>
      </c>
      <c r="S54" s="37">
        <v>1</v>
      </c>
      <c r="T54" s="37">
        <v>1</v>
      </c>
      <c r="U54" s="37">
        <v>5</v>
      </c>
      <c r="V54" s="70">
        <v>2013</v>
      </c>
      <c r="W54" s="37" t="s">
        <v>1</v>
      </c>
      <c r="X54" s="37" t="s">
        <v>625</v>
      </c>
      <c r="Y54" s="37" t="s">
        <v>626</v>
      </c>
    </row>
    <row r="55" spans="1:25" x14ac:dyDescent="0.2">
      <c r="A55"/>
      <c r="B55" s="37" t="str">
        <f>VLOOKUP(W55,FlowMapping!B$2:M$3,6,FALSE)</f>
        <v>Nitrogen</v>
      </c>
      <c r="C55" s="37">
        <f t="array" ref="C55">VLOOKUP(W55,FlowMapping!B$2:M$3,7,FALSE)</f>
        <v>7727379</v>
      </c>
      <c r="D55" s="37" t="str">
        <f>VLOOKUP(W55,FlowMapping!B$2:M$3,8,FALSE)</f>
        <v>water</v>
      </c>
      <c r="E55" s="37" t="str">
        <f>VLOOKUP(W55,FlowMapping!B$2:M$3,9,FALSE)</f>
        <v>unspecified</v>
      </c>
      <c r="F55" s="37" t="str">
        <f>VLOOKUP(W55,FlowMapping!B$2:M$3,12,FALSE)</f>
        <v>53b5ce8f-c792-3f05-a4b1-3e8f2cc3aad1</v>
      </c>
      <c r="G55" s="37" t="str">
        <f>INDEX(Activities!$B$2:$C$390,MATCH(H55,Activities!$C$2:$C$390,0),1)</f>
        <v>Fiber, yarn, and thread mills</v>
      </c>
      <c r="H55" s="37">
        <v>313100</v>
      </c>
      <c r="I55" s="37" t="s">
        <v>550</v>
      </c>
      <c r="J55" s="37">
        <v>1.4585411446929799E-7</v>
      </c>
      <c r="K55" s="37" t="s">
        <v>559</v>
      </c>
      <c r="L55" s="37"/>
      <c r="M55" s="37"/>
      <c r="N55" s="37"/>
      <c r="O55" s="37"/>
      <c r="P55" s="37"/>
      <c r="Q55" s="37">
        <v>2.2759865565615565</v>
      </c>
      <c r="R55" s="37">
        <v>2</v>
      </c>
      <c r="S55" s="37">
        <v>1</v>
      </c>
      <c r="T55" s="37">
        <v>1</v>
      </c>
      <c r="U55" s="37">
        <v>5</v>
      </c>
      <c r="V55" s="70">
        <v>2013</v>
      </c>
      <c r="W55" s="37" t="s">
        <v>1</v>
      </c>
      <c r="X55" s="37" t="s">
        <v>625</v>
      </c>
      <c r="Y55" s="37" t="s">
        <v>626</v>
      </c>
    </row>
    <row r="56" spans="1:25" x14ac:dyDescent="0.2">
      <c r="A56"/>
      <c r="B56" s="37" t="str">
        <f>VLOOKUP(W56,FlowMapping!B$2:M$3,6,FALSE)</f>
        <v>Nitrogen</v>
      </c>
      <c r="C56" s="37">
        <f t="array" ref="C56">VLOOKUP(W56,FlowMapping!B$2:M$3,7,FALSE)</f>
        <v>7727379</v>
      </c>
      <c r="D56" s="37" t="str">
        <f>VLOOKUP(W56,FlowMapping!B$2:M$3,8,FALSE)</f>
        <v>water</v>
      </c>
      <c r="E56" s="37" t="str">
        <f>VLOOKUP(W56,FlowMapping!B$2:M$3,9,FALSE)</f>
        <v>unspecified</v>
      </c>
      <c r="F56" s="37" t="str">
        <f>VLOOKUP(W56,FlowMapping!B$2:M$3,12,FALSE)</f>
        <v>53b5ce8f-c792-3f05-a4b1-3e8f2cc3aad1</v>
      </c>
      <c r="G56" s="37" t="str">
        <f>INDEX(Activities!$B$2:$C$390,MATCH(H56,Activities!$C$2:$C$390,0),1)</f>
        <v>Fabric mills</v>
      </c>
      <c r="H56" s="37">
        <v>313200</v>
      </c>
      <c r="I56" s="37" t="s">
        <v>550</v>
      </c>
      <c r="J56" s="37">
        <v>1.4361027783532964E-6</v>
      </c>
      <c r="K56" s="37" t="s">
        <v>559</v>
      </c>
      <c r="L56" s="37"/>
      <c r="M56" s="37"/>
      <c r="N56" s="37"/>
      <c r="O56" s="37"/>
      <c r="P56" s="37"/>
      <c r="Q56" s="37">
        <v>2.5662792120665983</v>
      </c>
      <c r="R56" s="37">
        <v>2</v>
      </c>
      <c r="S56" s="37">
        <v>1</v>
      </c>
      <c r="T56" s="37">
        <v>1</v>
      </c>
      <c r="U56" s="37">
        <v>5</v>
      </c>
      <c r="V56" s="70">
        <v>2013</v>
      </c>
      <c r="W56" s="37" t="s">
        <v>1</v>
      </c>
      <c r="X56" s="37" t="s">
        <v>625</v>
      </c>
      <c r="Y56" s="37" t="s">
        <v>626</v>
      </c>
    </row>
    <row r="57" spans="1:25" x14ac:dyDescent="0.2">
      <c r="A57"/>
      <c r="B57" s="37" t="str">
        <f>VLOOKUP(W57,FlowMapping!B$2:M$3,6,FALSE)</f>
        <v>Nitrogen</v>
      </c>
      <c r="C57" s="37">
        <f t="array" ref="C57">VLOOKUP(W57,FlowMapping!B$2:M$3,7,FALSE)</f>
        <v>7727379</v>
      </c>
      <c r="D57" s="37" t="str">
        <f>VLOOKUP(W57,FlowMapping!B$2:M$3,8,FALSE)</f>
        <v>water</v>
      </c>
      <c r="E57" s="37" t="str">
        <f>VLOOKUP(W57,FlowMapping!B$2:M$3,9,FALSE)</f>
        <v>unspecified</v>
      </c>
      <c r="F57" s="37" t="str">
        <f>VLOOKUP(W57,FlowMapping!B$2:M$3,12,FALSE)</f>
        <v>53b5ce8f-c792-3f05-a4b1-3e8f2cc3aad1</v>
      </c>
      <c r="G57" s="37" t="str">
        <f>INDEX(Activities!$B$2:$C$390,MATCH(H57,Activities!$C$2:$C$390,0),1)</f>
        <v>Textile and fabric finishing and fabric coating mills</v>
      </c>
      <c r="H57" s="37">
        <v>313300</v>
      </c>
      <c r="I57" s="37" t="s">
        <v>550</v>
      </c>
      <c r="J57" s="37">
        <v>1.9313194468185647E-5</v>
      </c>
      <c r="K57" s="37" t="s">
        <v>559</v>
      </c>
      <c r="L57" s="37"/>
      <c r="M57" s="37"/>
      <c r="N57" s="37"/>
      <c r="O57" s="37"/>
      <c r="P57" s="37"/>
      <c r="Q57" s="37">
        <v>2.1343102917529766</v>
      </c>
      <c r="R57" s="37">
        <v>2</v>
      </c>
      <c r="S57" s="37">
        <v>1</v>
      </c>
      <c r="T57" s="37">
        <v>1</v>
      </c>
      <c r="U57" s="37">
        <v>5</v>
      </c>
      <c r="V57" s="70">
        <v>2013</v>
      </c>
      <c r="W57" s="37" t="s">
        <v>1</v>
      </c>
      <c r="X57" s="37" t="s">
        <v>625</v>
      </c>
      <c r="Y57" s="37" t="s">
        <v>626</v>
      </c>
    </row>
    <row r="58" spans="1:25" x14ac:dyDescent="0.2">
      <c r="A58"/>
      <c r="B58" s="37" t="str">
        <f>VLOOKUP(W58,FlowMapping!B$2:M$3,6,FALSE)</f>
        <v>Nitrogen</v>
      </c>
      <c r="C58" s="37">
        <f t="array" ref="C58">VLOOKUP(W58,FlowMapping!B$2:M$3,7,FALSE)</f>
        <v>7727379</v>
      </c>
      <c r="D58" s="37" t="str">
        <f>VLOOKUP(W58,FlowMapping!B$2:M$3,8,FALSE)</f>
        <v>water</v>
      </c>
      <c r="E58" s="37" t="str">
        <f>VLOOKUP(W58,FlowMapping!B$2:M$3,9,FALSE)</f>
        <v>unspecified</v>
      </c>
      <c r="F58" s="37" t="str">
        <f>VLOOKUP(W58,FlowMapping!B$2:M$3,12,FALSE)</f>
        <v>53b5ce8f-c792-3f05-a4b1-3e8f2cc3aad1</v>
      </c>
      <c r="G58" s="37" t="str">
        <f>INDEX(Activities!$B$2:$C$390,MATCH(H58,Activities!$C$2:$C$390,0),1)</f>
        <v>Carpet and rug mills</v>
      </c>
      <c r="H58" s="37">
        <v>314110</v>
      </c>
      <c r="I58" s="37" t="s">
        <v>550</v>
      </c>
      <c r="J58" s="37">
        <v>3.0265730917667952E-8</v>
      </c>
      <c r="K58" s="37" t="s">
        <v>559</v>
      </c>
      <c r="L58" s="37"/>
      <c r="M58" s="37"/>
      <c r="N58" s="37"/>
      <c r="O58" s="37"/>
      <c r="P58" s="37"/>
      <c r="Q58" s="37">
        <v>2</v>
      </c>
      <c r="R58" s="37">
        <v>2</v>
      </c>
      <c r="S58" s="37">
        <v>1</v>
      </c>
      <c r="T58" s="37">
        <v>1</v>
      </c>
      <c r="U58" s="37">
        <v>5</v>
      </c>
      <c r="V58" s="70">
        <v>2013</v>
      </c>
      <c r="W58" s="37" t="s">
        <v>1</v>
      </c>
      <c r="X58" s="37" t="s">
        <v>625</v>
      </c>
      <c r="Y58" s="37" t="s">
        <v>626</v>
      </c>
    </row>
    <row r="59" spans="1:25" x14ac:dyDescent="0.2">
      <c r="A59"/>
      <c r="B59" s="37" t="str">
        <f>VLOOKUP(W59,FlowMapping!B$2:M$3,6,FALSE)</f>
        <v>Nitrogen</v>
      </c>
      <c r="C59" s="37">
        <f t="array" ref="C59">VLOOKUP(W59,FlowMapping!B$2:M$3,7,FALSE)</f>
        <v>7727379</v>
      </c>
      <c r="D59" s="37" t="str">
        <f>VLOOKUP(W59,FlowMapping!B$2:M$3,8,FALSE)</f>
        <v>water</v>
      </c>
      <c r="E59" s="37" t="str">
        <f>VLOOKUP(W59,FlowMapping!B$2:M$3,9,FALSE)</f>
        <v>unspecified</v>
      </c>
      <c r="F59" s="37" t="str">
        <f>VLOOKUP(W59,FlowMapping!B$2:M$3,12,FALSE)</f>
        <v>53b5ce8f-c792-3f05-a4b1-3e8f2cc3aad1</v>
      </c>
      <c r="G59" s="37" t="str">
        <f>INDEX(Activities!$B$2:$C$390,MATCH(H59,Activities!$C$2:$C$390,0),1)</f>
        <v>Curtain and linen mills</v>
      </c>
      <c r="H59" s="37">
        <v>314120</v>
      </c>
      <c r="I59" s="37" t="s">
        <v>550</v>
      </c>
      <c r="J59" s="37">
        <v>0</v>
      </c>
      <c r="K59" s="37" t="s">
        <v>559</v>
      </c>
      <c r="L59" s="37"/>
      <c r="M59" s="37"/>
      <c r="N59" s="37"/>
      <c r="O59" s="37"/>
      <c r="P59" s="37"/>
      <c r="Q59" s="37">
        <v>5</v>
      </c>
      <c r="R59" s="37">
        <v>2</v>
      </c>
      <c r="S59" s="37">
        <v>1</v>
      </c>
      <c r="T59" s="37">
        <v>1</v>
      </c>
      <c r="U59" s="37">
        <v>5</v>
      </c>
      <c r="V59" s="70">
        <v>2013</v>
      </c>
      <c r="W59" s="37" t="s">
        <v>1</v>
      </c>
      <c r="X59" s="37" t="s">
        <v>625</v>
      </c>
      <c r="Y59" s="37" t="s">
        <v>626</v>
      </c>
    </row>
    <row r="60" spans="1:25" x14ac:dyDescent="0.2">
      <c r="A60"/>
      <c r="B60" s="37" t="str">
        <f>VLOOKUP(W60,FlowMapping!B$2:M$3,6,FALSE)</f>
        <v>Nitrogen</v>
      </c>
      <c r="C60" s="37">
        <f t="array" ref="C60">VLOOKUP(W60,FlowMapping!B$2:M$3,7,FALSE)</f>
        <v>7727379</v>
      </c>
      <c r="D60" s="37" t="str">
        <f>VLOOKUP(W60,FlowMapping!B$2:M$3,8,FALSE)</f>
        <v>water</v>
      </c>
      <c r="E60" s="37" t="str">
        <f>VLOOKUP(W60,FlowMapping!B$2:M$3,9,FALSE)</f>
        <v>unspecified</v>
      </c>
      <c r="F60" s="37" t="str">
        <f>VLOOKUP(W60,FlowMapping!B$2:M$3,12,FALSE)</f>
        <v>53b5ce8f-c792-3f05-a4b1-3e8f2cc3aad1</v>
      </c>
      <c r="G60" s="37" t="str">
        <f>INDEX(Activities!$B$2:$C$390,MATCH(H60,Activities!$C$2:$C$390,0),1)</f>
        <v>Other textile product mills</v>
      </c>
      <c r="H60" s="37">
        <v>314900</v>
      </c>
      <c r="I60" s="37" t="s">
        <v>550</v>
      </c>
      <c r="J60" s="37">
        <v>7.2688379122954555E-8</v>
      </c>
      <c r="K60" s="37" t="s">
        <v>559</v>
      </c>
      <c r="L60" s="37"/>
      <c r="M60" s="37"/>
      <c r="N60" s="37"/>
      <c r="O60" s="37"/>
      <c r="P60" s="37"/>
      <c r="Q60" s="37">
        <v>2.7266966014065526</v>
      </c>
      <c r="R60" s="37">
        <v>2</v>
      </c>
      <c r="S60" s="37">
        <v>1</v>
      </c>
      <c r="T60" s="37">
        <v>1</v>
      </c>
      <c r="U60" s="37">
        <v>5</v>
      </c>
      <c r="V60" s="70">
        <v>2013</v>
      </c>
      <c r="W60" s="37" t="s">
        <v>1</v>
      </c>
      <c r="X60" s="37" t="s">
        <v>625</v>
      </c>
      <c r="Y60" s="37" t="s">
        <v>626</v>
      </c>
    </row>
    <row r="61" spans="1:25" x14ac:dyDescent="0.2">
      <c r="A61"/>
      <c r="B61" s="37" t="str">
        <f>VLOOKUP(W61,FlowMapping!B$2:M$3,6,FALSE)</f>
        <v>Nitrogen</v>
      </c>
      <c r="C61" s="37">
        <f t="array" ref="C61">VLOOKUP(W61,FlowMapping!B$2:M$3,7,FALSE)</f>
        <v>7727379</v>
      </c>
      <c r="D61" s="37" t="str">
        <f>VLOOKUP(W61,FlowMapping!B$2:M$3,8,FALSE)</f>
        <v>water</v>
      </c>
      <c r="E61" s="37" t="str">
        <f>VLOOKUP(W61,FlowMapping!B$2:M$3,9,FALSE)</f>
        <v>unspecified</v>
      </c>
      <c r="F61" s="37" t="str">
        <f>VLOOKUP(W61,FlowMapping!B$2:M$3,12,FALSE)</f>
        <v>53b5ce8f-c792-3f05-a4b1-3e8f2cc3aad1</v>
      </c>
      <c r="G61" s="37" t="str">
        <f>INDEX(Activities!$B$2:$C$390,MATCH(H61,Activities!$C$2:$C$390,0),1)</f>
        <v>Apparel manufacturing</v>
      </c>
      <c r="H61" s="37">
        <v>315000</v>
      </c>
      <c r="I61" s="37" t="s">
        <v>550</v>
      </c>
      <c r="J61" s="37">
        <v>4.0586246448518665E-8</v>
      </c>
      <c r="K61" s="37" t="s">
        <v>559</v>
      </c>
      <c r="L61" s="37"/>
      <c r="M61" s="37"/>
      <c r="N61" s="37"/>
      <c r="O61" s="37"/>
      <c r="P61" s="37"/>
      <c r="Q61" s="37">
        <v>2</v>
      </c>
      <c r="R61" s="37">
        <v>2</v>
      </c>
      <c r="S61" s="37">
        <v>1</v>
      </c>
      <c r="T61" s="37">
        <v>1</v>
      </c>
      <c r="U61" s="37">
        <v>5</v>
      </c>
      <c r="V61" s="70">
        <v>2013</v>
      </c>
      <c r="W61" s="37" t="s">
        <v>1</v>
      </c>
      <c r="X61" s="37" t="s">
        <v>625</v>
      </c>
      <c r="Y61" s="37" t="s">
        <v>626</v>
      </c>
    </row>
    <row r="62" spans="1:25" x14ac:dyDescent="0.2">
      <c r="A62"/>
      <c r="B62" s="37" t="str">
        <f>VLOOKUP(W62,FlowMapping!B$2:M$3,6,FALSE)</f>
        <v>Nitrogen</v>
      </c>
      <c r="C62" s="37">
        <f t="array" ref="C62">VLOOKUP(W62,FlowMapping!B$2:M$3,7,FALSE)</f>
        <v>7727379</v>
      </c>
      <c r="D62" s="37" t="str">
        <f>VLOOKUP(W62,FlowMapping!B$2:M$3,8,FALSE)</f>
        <v>water</v>
      </c>
      <c r="E62" s="37" t="str">
        <f>VLOOKUP(W62,FlowMapping!B$2:M$3,9,FALSE)</f>
        <v>unspecified</v>
      </c>
      <c r="F62" s="37" t="str">
        <f>VLOOKUP(W62,FlowMapping!B$2:M$3,12,FALSE)</f>
        <v>53b5ce8f-c792-3f05-a4b1-3e8f2cc3aad1</v>
      </c>
      <c r="G62" s="37" t="str">
        <f>INDEX(Activities!$B$2:$C$390,MATCH(H62,Activities!$C$2:$C$390,0),1)</f>
        <v>Leather and allied product manufacturing</v>
      </c>
      <c r="H62" s="37">
        <v>316000</v>
      </c>
      <c r="I62" s="37" t="s">
        <v>550</v>
      </c>
      <c r="J62" s="37">
        <v>2.6918892146670347E-5</v>
      </c>
      <c r="K62" s="37" t="s">
        <v>559</v>
      </c>
      <c r="L62" s="37"/>
      <c r="M62" s="37"/>
      <c r="N62" s="37"/>
      <c r="O62" s="37"/>
      <c r="P62" s="37"/>
      <c r="Q62" s="37">
        <v>2.0036092531271641</v>
      </c>
      <c r="R62" s="37">
        <v>2</v>
      </c>
      <c r="S62" s="37">
        <v>1</v>
      </c>
      <c r="T62" s="37">
        <v>1</v>
      </c>
      <c r="U62" s="37">
        <v>5</v>
      </c>
      <c r="V62" s="70">
        <v>2013</v>
      </c>
      <c r="W62" s="37" t="s">
        <v>1</v>
      </c>
      <c r="X62" s="37" t="s">
        <v>625</v>
      </c>
      <c r="Y62" s="37" t="s">
        <v>626</v>
      </c>
    </row>
    <row r="63" spans="1:25" x14ac:dyDescent="0.2">
      <c r="A63"/>
      <c r="B63" s="37" t="str">
        <f>VLOOKUP(W63,FlowMapping!B$2:M$3,6,FALSE)</f>
        <v>Nitrogen</v>
      </c>
      <c r="C63" s="37">
        <f t="array" ref="C63">VLOOKUP(W63,FlowMapping!B$2:M$3,7,FALSE)</f>
        <v>7727379</v>
      </c>
      <c r="D63" s="37" t="str">
        <f>VLOOKUP(W63,FlowMapping!B$2:M$3,8,FALSE)</f>
        <v>water</v>
      </c>
      <c r="E63" s="37" t="str">
        <f>VLOOKUP(W63,FlowMapping!B$2:M$3,9,FALSE)</f>
        <v>unspecified</v>
      </c>
      <c r="F63" s="37" t="str">
        <f>VLOOKUP(W63,FlowMapping!B$2:M$3,12,FALSE)</f>
        <v>53b5ce8f-c792-3f05-a4b1-3e8f2cc3aad1</v>
      </c>
      <c r="G63" s="37" t="str">
        <f>INDEX(Activities!$B$2:$C$390,MATCH(H63,Activities!$C$2:$C$390,0),1)</f>
        <v>Sawmills and wood preservation</v>
      </c>
      <c r="H63" s="37">
        <v>321100</v>
      </c>
      <c r="I63" s="37" t="s">
        <v>550</v>
      </c>
      <c r="J63" s="37">
        <v>2.0027757478048757E-5</v>
      </c>
      <c r="K63" s="37" t="s">
        <v>559</v>
      </c>
      <c r="L63" s="37"/>
      <c r="M63" s="37"/>
      <c r="N63" s="37"/>
      <c r="O63" s="37"/>
      <c r="P63" s="37"/>
      <c r="Q63" s="37">
        <v>2</v>
      </c>
      <c r="R63" s="37">
        <v>2</v>
      </c>
      <c r="S63" s="37">
        <v>1</v>
      </c>
      <c r="T63" s="37">
        <v>1</v>
      </c>
      <c r="U63" s="37">
        <v>5</v>
      </c>
      <c r="V63" s="70">
        <v>2013</v>
      </c>
      <c r="W63" s="37" t="s">
        <v>1</v>
      </c>
      <c r="X63" s="37" t="s">
        <v>625</v>
      </c>
      <c r="Y63" s="37" t="s">
        <v>626</v>
      </c>
    </row>
    <row r="64" spans="1:25" x14ac:dyDescent="0.2">
      <c r="A64"/>
      <c r="B64" s="37" t="str">
        <f>VLOOKUP(W64,FlowMapping!B$2:M$3,6,FALSE)</f>
        <v>Nitrogen</v>
      </c>
      <c r="C64" s="37">
        <f t="array" ref="C64">VLOOKUP(W64,FlowMapping!B$2:M$3,7,FALSE)</f>
        <v>7727379</v>
      </c>
      <c r="D64" s="37" t="str">
        <f>VLOOKUP(W64,FlowMapping!B$2:M$3,8,FALSE)</f>
        <v>water</v>
      </c>
      <c r="E64" s="37" t="str">
        <f>VLOOKUP(W64,FlowMapping!B$2:M$3,9,FALSE)</f>
        <v>unspecified</v>
      </c>
      <c r="F64" s="37" t="str">
        <f>VLOOKUP(W64,FlowMapping!B$2:M$3,12,FALSE)</f>
        <v>53b5ce8f-c792-3f05-a4b1-3e8f2cc3aad1</v>
      </c>
      <c r="G64" s="37" t="str">
        <f>INDEX(Activities!$B$2:$C$390,MATCH(H64,Activities!$C$2:$C$390,0),1)</f>
        <v>Veneer, plywood, and engineered wood product manufacturing</v>
      </c>
      <c r="H64" s="37">
        <v>321200</v>
      </c>
      <c r="I64" s="37" t="s">
        <v>550</v>
      </c>
      <c r="J64" s="37">
        <v>5.1103923933411705E-6</v>
      </c>
      <c r="K64" s="37" t="s">
        <v>559</v>
      </c>
      <c r="L64" s="37"/>
      <c r="M64" s="37"/>
      <c r="N64" s="37"/>
      <c r="O64" s="37"/>
      <c r="P64" s="37"/>
      <c r="Q64" s="37">
        <v>2.0722408972065196</v>
      </c>
      <c r="R64" s="37">
        <v>2</v>
      </c>
      <c r="S64" s="37">
        <v>1</v>
      </c>
      <c r="T64" s="37">
        <v>1</v>
      </c>
      <c r="U64" s="37">
        <v>5</v>
      </c>
      <c r="V64" s="70">
        <v>2013</v>
      </c>
      <c r="W64" s="37" t="s">
        <v>1</v>
      </c>
      <c r="X64" s="37" t="s">
        <v>625</v>
      </c>
      <c r="Y64" s="37" t="s">
        <v>626</v>
      </c>
    </row>
    <row r="65" spans="1:25" x14ac:dyDescent="0.2">
      <c r="A65"/>
      <c r="B65" s="37" t="str">
        <f>VLOOKUP(W65,FlowMapping!B$2:M$3,6,FALSE)</f>
        <v>Nitrogen</v>
      </c>
      <c r="C65" s="37">
        <f t="array" ref="C65">VLOOKUP(W65,FlowMapping!B$2:M$3,7,FALSE)</f>
        <v>7727379</v>
      </c>
      <c r="D65" s="37" t="str">
        <f>VLOOKUP(W65,FlowMapping!B$2:M$3,8,FALSE)</f>
        <v>water</v>
      </c>
      <c r="E65" s="37" t="str">
        <f>VLOOKUP(W65,FlowMapping!B$2:M$3,9,FALSE)</f>
        <v>unspecified</v>
      </c>
      <c r="F65" s="37" t="str">
        <f>VLOOKUP(W65,FlowMapping!B$2:M$3,12,FALSE)</f>
        <v>53b5ce8f-c792-3f05-a4b1-3e8f2cc3aad1</v>
      </c>
      <c r="G65" s="37" t="str">
        <f>INDEX(Activities!$B$2:$C$390,MATCH(H65,Activities!$C$2:$C$390,0),1)</f>
        <v>Millwork</v>
      </c>
      <c r="H65" s="37">
        <v>321910</v>
      </c>
      <c r="I65" s="37" t="s">
        <v>550</v>
      </c>
      <c r="J65" s="37">
        <v>2.9487205982918926E-9</v>
      </c>
      <c r="K65" s="37" t="s">
        <v>559</v>
      </c>
      <c r="L65" s="37"/>
      <c r="M65" s="37"/>
      <c r="N65" s="37"/>
      <c r="O65" s="37"/>
      <c r="P65" s="37"/>
      <c r="Q65" s="37">
        <v>2</v>
      </c>
      <c r="R65" s="37">
        <v>2</v>
      </c>
      <c r="S65" s="37">
        <v>1</v>
      </c>
      <c r="T65" s="37">
        <v>1</v>
      </c>
      <c r="U65" s="37">
        <v>5</v>
      </c>
      <c r="V65" s="70">
        <v>2013</v>
      </c>
      <c r="W65" s="37" t="s">
        <v>1</v>
      </c>
      <c r="X65" s="37" t="s">
        <v>625</v>
      </c>
      <c r="Y65" s="37" t="s">
        <v>626</v>
      </c>
    </row>
    <row r="66" spans="1:25" x14ac:dyDescent="0.2">
      <c r="A66"/>
      <c r="B66" s="37" t="str">
        <f>VLOOKUP(W66,FlowMapping!B$2:M$3,6,FALSE)</f>
        <v>Nitrogen</v>
      </c>
      <c r="C66" s="37">
        <f t="array" ref="C66">VLOOKUP(W66,FlowMapping!B$2:M$3,7,FALSE)</f>
        <v>7727379</v>
      </c>
      <c r="D66" s="37" t="str">
        <f>VLOOKUP(W66,FlowMapping!B$2:M$3,8,FALSE)</f>
        <v>water</v>
      </c>
      <c r="E66" s="37" t="str">
        <f>VLOOKUP(W66,FlowMapping!B$2:M$3,9,FALSE)</f>
        <v>unspecified</v>
      </c>
      <c r="F66" s="37" t="str">
        <f>VLOOKUP(W66,FlowMapping!B$2:M$3,12,FALSE)</f>
        <v>53b5ce8f-c792-3f05-a4b1-3e8f2cc3aad1</v>
      </c>
      <c r="G66" s="37" t="str">
        <f>INDEX(Activities!$B$2:$C$390,MATCH(H66,Activities!$C$2:$C$390,0),1)</f>
        <v>Pulp mills</v>
      </c>
      <c r="H66" s="37">
        <v>322110</v>
      </c>
      <c r="I66" s="37" t="s">
        <v>550</v>
      </c>
      <c r="J66" s="37">
        <v>1.8265061938042428E-4</v>
      </c>
      <c r="K66" s="37" t="s">
        <v>559</v>
      </c>
      <c r="L66" s="37"/>
      <c r="M66" s="37"/>
      <c r="N66" s="37"/>
      <c r="O66" s="37"/>
      <c r="P66" s="37"/>
      <c r="Q66" s="37">
        <v>3.6413248421653157</v>
      </c>
      <c r="R66" s="37">
        <v>2</v>
      </c>
      <c r="S66" s="37">
        <v>1</v>
      </c>
      <c r="T66" s="37">
        <v>1</v>
      </c>
      <c r="U66" s="37">
        <v>5</v>
      </c>
      <c r="V66" s="70">
        <v>2013</v>
      </c>
      <c r="W66" s="37" t="s">
        <v>1</v>
      </c>
      <c r="X66" s="37" t="s">
        <v>625</v>
      </c>
      <c r="Y66" s="37" t="s">
        <v>626</v>
      </c>
    </row>
    <row r="67" spans="1:25" x14ac:dyDescent="0.2">
      <c r="A67"/>
      <c r="B67" s="37" t="str">
        <f>VLOOKUP(W67,FlowMapping!B$2:M$3,6,FALSE)</f>
        <v>Nitrogen</v>
      </c>
      <c r="C67" s="37">
        <f t="array" ref="C67">VLOOKUP(W67,FlowMapping!B$2:M$3,7,FALSE)</f>
        <v>7727379</v>
      </c>
      <c r="D67" s="37" t="str">
        <f>VLOOKUP(W67,FlowMapping!B$2:M$3,8,FALSE)</f>
        <v>water</v>
      </c>
      <c r="E67" s="37" t="str">
        <f>VLOOKUP(W67,FlowMapping!B$2:M$3,9,FALSE)</f>
        <v>unspecified</v>
      </c>
      <c r="F67" s="37" t="str">
        <f>VLOOKUP(W67,FlowMapping!B$2:M$3,12,FALSE)</f>
        <v>53b5ce8f-c792-3f05-a4b1-3e8f2cc3aad1</v>
      </c>
      <c r="G67" s="37" t="str">
        <f>INDEX(Activities!$B$2:$C$390,MATCH(H67,Activities!$C$2:$C$390,0),1)</f>
        <v>Paper mills</v>
      </c>
      <c r="H67" s="37">
        <v>322120</v>
      </c>
      <c r="I67" s="37" t="s">
        <v>550</v>
      </c>
      <c r="J67" s="37">
        <v>2.5900890451096127E-4</v>
      </c>
      <c r="K67" s="37" t="s">
        <v>559</v>
      </c>
      <c r="L67" s="37"/>
      <c r="M67" s="37"/>
      <c r="N67" s="37"/>
      <c r="O67" s="37"/>
      <c r="P67" s="37"/>
      <c r="Q67" s="37">
        <v>4.1039883567609214</v>
      </c>
      <c r="R67" s="37">
        <v>2</v>
      </c>
      <c r="S67" s="37">
        <v>1</v>
      </c>
      <c r="T67" s="37">
        <v>1</v>
      </c>
      <c r="U67" s="37">
        <v>2</v>
      </c>
      <c r="V67" s="70">
        <v>2013</v>
      </c>
      <c r="W67" s="37" t="s">
        <v>1</v>
      </c>
      <c r="X67" s="37" t="s">
        <v>625</v>
      </c>
      <c r="Y67" s="37" t="s">
        <v>626</v>
      </c>
    </row>
    <row r="68" spans="1:25" x14ac:dyDescent="0.2">
      <c r="A68"/>
      <c r="B68" s="37" t="str">
        <f>VLOOKUP(W68,FlowMapping!B$2:M$3,6,FALSE)</f>
        <v>Nitrogen</v>
      </c>
      <c r="C68" s="37">
        <f t="array" ref="C68">VLOOKUP(W68,FlowMapping!B$2:M$3,7,FALSE)</f>
        <v>7727379</v>
      </c>
      <c r="D68" s="37" t="str">
        <f>VLOOKUP(W68,FlowMapping!B$2:M$3,8,FALSE)</f>
        <v>water</v>
      </c>
      <c r="E68" s="37" t="str">
        <f>VLOOKUP(W68,FlowMapping!B$2:M$3,9,FALSE)</f>
        <v>unspecified</v>
      </c>
      <c r="F68" s="37" t="str">
        <f>VLOOKUP(W68,FlowMapping!B$2:M$3,12,FALSE)</f>
        <v>53b5ce8f-c792-3f05-a4b1-3e8f2cc3aad1</v>
      </c>
      <c r="G68" s="37" t="str">
        <f>INDEX(Activities!$B$2:$C$390,MATCH(H68,Activities!$C$2:$C$390,0),1)</f>
        <v>Paperboard mills</v>
      </c>
      <c r="H68" s="37">
        <v>322130</v>
      </c>
      <c r="I68" s="37" t="s">
        <v>550</v>
      </c>
      <c r="J68" s="37">
        <v>2.5474875700018466E-4</v>
      </c>
      <c r="K68" s="37" t="s">
        <v>559</v>
      </c>
      <c r="L68" s="37"/>
      <c r="M68" s="37"/>
      <c r="N68" s="37"/>
      <c r="O68" s="37"/>
      <c r="P68" s="37"/>
      <c r="Q68" s="37">
        <v>4.2825454140162416</v>
      </c>
      <c r="R68" s="37">
        <v>2</v>
      </c>
      <c r="S68" s="37">
        <v>1</v>
      </c>
      <c r="T68" s="37">
        <v>1</v>
      </c>
      <c r="U68" s="37">
        <v>4</v>
      </c>
      <c r="V68" s="70">
        <v>2013</v>
      </c>
      <c r="W68" s="37" t="s">
        <v>1</v>
      </c>
      <c r="X68" s="37" t="s">
        <v>625</v>
      </c>
      <c r="Y68" s="37" t="s">
        <v>626</v>
      </c>
    </row>
    <row r="69" spans="1:25" x14ac:dyDescent="0.2">
      <c r="A69"/>
      <c r="B69" s="37" t="str">
        <f>VLOOKUP(W69,FlowMapping!B$2:M$3,6,FALSE)</f>
        <v>Nitrogen</v>
      </c>
      <c r="C69" s="37">
        <f t="array" ref="C69">VLOOKUP(W69,FlowMapping!B$2:M$3,7,FALSE)</f>
        <v>7727379</v>
      </c>
      <c r="D69" s="37" t="str">
        <f>VLOOKUP(W69,FlowMapping!B$2:M$3,8,FALSE)</f>
        <v>water</v>
      </c>
      <c r="E69" s="37" t="str">
        <f>VLOOKUP(W69,FlowMapping!B$2:M$3,9,FALSE)</f>
        <v>unspecified</v>
      </c>
      <c r="F69" s="37" t="str">
        <f>VLOOKUP(W69,FlowMapping!B$2:M$3,12,FALSE)</f>
        <v>53b5ce8f-c792-3f05-a4b1-3e8f2cc3aad1</v>
      </c>
      <c r="G69" s="37" t="str">
        <f>INDEX(Activities!$B$2:$C$390,MATCH(H69,Activities!$C$2:$C$390,0),1)</f>
        <v>Paperboard container manufacturing</v>
      </c>
      <c r="H69" s="37">
        <v>322210</v>
      </c>
      <c r="I69" s="37" t="s">
        <v>550</v>
      </c>
      <c r="J69" s="37">
        <v>6.8746333219097475E-8</v>
      </c>
      <c r="K69" s="37" t="s">
        <v>559</v>
      </c>
      <c r="L69" s="37"/>
      <c r="M69" s="37"/>
      <c r="N69" s="37"/>
      <c r="O69" s="37"/>
      <c r="P69" s="37"/>
      <c r="Q69" s="37">
        <v>2</v>
      </c>
      <c r="R69" s="37">
        <v>2</v>
      </c>
      <c r="S69" s="37">
        <v>1</v>
      </c>
      <c r="T69" s="37">
        <v>1</v>
      </c>
      <c r="U69" s="37">
        <v>5</v>
      </c>
      <c r="V69" s="70">
        <v>2013</v>
      </c>
      <c r="W69" s="37" t="s">
        <v>1</v>
      </c>
      <c r="X69" s="37" t="s">
        <v>625</v>
      </c>
      <c r="Y69" s="37" t="s">
        <v>626</v>
      </c>
    </row>
    <row r="70" spans="1:25" x14ac:dyDescent="0.2">
      <c r="A70"/>
      <c r="B70" s="37" t="str">
        <f>VLOOKUP(W70,FlowMapping!B$2:M$3,6,FALSE)</f>
        <v>Nitrogen</v>
      </c>
      <c r="C70" s="37">
        <f t="array" ref="C70">VLOOKUP(W70,FlowMapping!B$2:M$3,7,FALSE)</f>
        <v>7727379</v>
      </c>
      <c r="D70" s="37" t="str">
        <f>VLOOKUP(W70,FlowMapping!B$2:M$3,8,FALSE)</f>
        <v>water</v>
      </c>
      <c r="E70" s="37" t="str">
        <f>VLOOKUP(W70,FlowMapping!B$2:M$3,9,FALSE)</f>
        <v>unspecified</v>
      </c>
      <c r="F70" s="37" t="str">
        <f>VLOOKUP(W70,FlowMapping!B$2:M$3,12,FALSE)</f>
        <v>53b5ce8f-c792-3f05-a4b1-3e8f2cc3aad1</v>
      </c>
      <c r="G70" s="37" t="str">
        <f>INDEX(Activities!$B$2:$C$390,MATCH(H70,Activities!$C$2:$C$390,0),1)</f>
        <v>Paper bag and coated and treated paper manufacturing</v>
      </c>
      <c r="H70" s="37">
        <v>322220</v>
      </c>
      <c r="I70" s="37" t="s">
        <v>550</v>
      </c>
      <c r="J70" s="37">
        <v>2.9278745329915021E-7</v>
      </c>
      <c r="K70" s="37" t="s">
        <v>559</v>
      </c>
      <c r="L70" s="37"/>
      <c r="M70" s="37"/>
      <c r="N70" s="37"/>
      <c r="O70" s="37"/>
      <c r="P70" s="37"/>
      <c r="Q70" s="37">
        <v>2</v>
      </c>
      <c r="R70" s="37">
        <v>2</v>
      </c>
      <c r="S70" s="37">
        <v>1</v>
      </c>
      <c r="T70" s="37">
        <v>1</v>
      </c>
      <c r="U70" s="37">
        <v>5</v>
      </c>
      <c r="V70" s="70">
        <v>2013</v>
      </c>
      <c r="W70" s="37" t="s">
        <v>1</v>
      </c>
      <c r="X70" s="37" t="s">
        <v>625</v>
      </c>
      <c r="Y70" s="37" t="s">
        <v>626</v>
      </c>
    </row>
    <row r="71" spans="1:25" x14ac:dyDescent="0.2">
      <c r="A71"/>
      <c r="B71" s="37" t="str">
        <f>VLOOKUP(W71,FlowMapping!B$2:M$3,6,FALSE)</f>
        <v>Nitrogen</v>
      </c>
      <c r="C71" s="37">
        <f t="array" ref="C71">VLOOKUP(W71,FlowMapping!B$2:M$3,7,FALSE)</f>
        <v>7727379</v>
      </c>
      <c r="D71" s="37" t="str">
        <f>VLOOKUP(W71,FlowMapping!B$2:M$3,8,FALSE)</f>
        <v>water</v>
      </c>
      <c r="E71" s="37" t="str">
        <f>VLOOKUP(W71,FlowMapping!B$2:M$3,9,FALSE)</f>
        <v>unspecified</v>
      </c>
      <c r="F71" s="37" t="str">
        <f>VLOOKUP(W71,FlowMapping!B$2:M$3,12,FALSE)</f>
        <v>53b5ce8f-c792-3f05-a4b1-3e8f2cc3aad1</v>
      </c>
      <c r="G71" s="37" t="str">
        <f>INDEX(Activities!$B$2:$C$390,MATCH(H71,Activities!$C$2:$C$390,0),1)</f>
        <v>Stationery product manufacturing</v>
      </c>
      <c r="H71" s="37">
        <v>322230</v>
      </c>
      <c r="I71" s="37" t="s">
        <v>550</v>
      </c>
      <c r="J71" s="37">
        <v>2.9481914463753951E-8</v>
      </c>
      <c r="K71" s="37" t="s">
        <v>559</v>
      </c>
      <c r="L71" s="37"/>
      <c r="M71" s="37"/>
      <c r="N71" s="37"/>
      <c r="O71" s="37"/>
      <c r="P71" s="37"/>
      <c r="Q71" s="37">
        <v>2</v>
      </c>
      <c r="R71" s="37">
        <v>2</v>
      </c>
      <c r="S71" s="37">
        <v>1</v>
      </c>
      <c r="T71" s="37">
        <v>1</v>
      </c>
      <c r="U71" s="37">
        <v>5</v>
      </c>
      <c r="V71" s="70">
        <v>2013</v>
      </c>
      <c r="W71" s="37" t="s">
        <v>1</v>
      </c>
      <c r="X71" s="37" t="s">
        <v>625</v>
      </c>
      <c r="Y71" s="37" t="s">
        <v>626</v>
      </c>
    </row>
    <row r="72" spans="1:25" x14ac:dyDescent="0.2">
      <c r="A72"/>
      <c r="B72" s="37" t="str">
        <f>VLOOKUP(W72,FlowMapping!B$2:M$3,6,FALSE)</f>
        <v>Nitrogen</v>
      </c>
      <c r="C72" s="37">
        <f t="array" ref="C72">VLOOKUP(W72,FlowMapping!B$2:M$3,7,FALSE)</f>
        <v>7727379</v>
      </c>
      <c r="D72" s="37" t="str">
        <f>VLOOKUP(W72,FlowMapping!B$2:M$3,8,FALSE)</f>
        <v>water</v>
      </c>
      <c r="E72" s="37" t="str">
        <f>VLOOKUP(W72,FlowMapping!B$2:M$3,9,FALSE)</f>
        <v>unspecified</v>
      </c>
      <c r="F72" s="37" t="str">
        <f>VLOOKUP(W72,FlowMapping!B$2:M$3,12,FALSE)</f>
        <v>53b5ce8f-c792-3f05-a4b1-3e8f2cc3aad1</v>
      </c>
      <c r="G72" s="37" t="str">
        <f>INDEX(Activities!$B$2:$C$390,MATCH(H72,Activities!$C$2:$C$390,0),1)</f>
        <v>Sanitary paper product manufacturing</v>
      </c>
      <c r="H72" s="37">
        <v>322291</v>
      </c>
      <c r="I72" s="37" t="s">
        <v>550</v>
      </c>
      <c r="J72" s="37">
        <v>9.990772310969662E-6</v>
      </c>
      <c r="K72" s="37" t="s">
        <v>559</v>
      </c>
      <c r="L72" s="37"/>
      <c r="M72" s="37"/>
      <c r="N72" s="37"/>
      <c r="O72" s="37"/>
      <c r="P72" s="37"/>
      <c r="Q72" s="37">
        <v>4.3494206023610049</v>
      </c>
      <c r="R72" s="37">
        <v>2</v>
      </c>
      <c r="S72" s="37">
        <v>1</v>
      </c>
      <c r="T72" s="37">
        <v>1</v>
      </c>
      <c r="U72" s="37">
        <v>5</v>
      </c>
      <c r="V72" s="70">
        <v>2013</v>
      </c>
      <c r="W72" s="37" t="s">
        <v>1</v>
      </c>
      <c r="X72" s="37" t="s">
        <v>625</v>
      </c>
      <c r="Y72" s="37" t="s">
        <v>626</v>
      </c>
    </row>
    <row r="73" spans="1:25" x14ac:dyDescent="0.2">
      <c r="A73"/>
      <c r="B73" s="37" t="str">
        <f>VLOOKUP(W73,FlowMapping!B$2:M$3,6,FALSE)</f>
        <v>Nitrogen</v>
      </c>
      <c r="C73" s="37">
        <f t="array" ref="C73">VLOOKUP(W73,FlowMapping!B$2:M$3,7,FALSE)</f>
        <v>7727379</v>
      </c>
      <c r="D73" s="37" t="str">
        <f>VLOOKUP(W73,FlowMapping!B$2:M$3,8,FALSE)</f>
        <v>water</v>
      </c>
      <c r="E73" s="37" t="str">
        <f>VLOOKUP(W73,FlowMapping!B$2:M$3,9,FALSE)</f>
        <v>unspecified</v>
      </c>
      <c r="F73" s="37" t="str">
        <f>VLOOKUP(W73,FlowMapping!B$2:M$3,12,FALSE)</f>
        <v>53b5ce8f-c792-3f05-a4b1-3e8f2cc3aad1</v>
      </c>
      <c r="G73" s="37" t="str">
        <f>INDEX(Activities!$B$2:$C$390,MATCH(H73,Activities!$C$2:$C$390,0),1)</f>
        <v>All other converted paper product manufacturing</v>
      </c>
      <c r="H73" s="37">
        <v>322299</v>
      </c>
      <c r="I73" s="37" t="s">
        <v>550</v>
      </c>
      <c r="J73" s="37">
        <v>7.4934245289209374E-7</v>
      </c>
      <c r="K73" s="37" t="s">
        <v>559</v>
      </c>
      <c r="L73" s="37"/>
      <c r="M73" s="37"/>
      <c r="N73" s="37"/>
      <c r="O73" s="37"/>
      <c r="P73" s="37"/>
      <c r="Q73" s="37">
        <v>2</v>
      </c>
      <c r="R73" s="37">
        <v>2</v>
      </c>
      <c r="S73" s="37">
        <v>1</v>
      </c>
      <c r="T73" s="37">
        <v>1</v>
      </c>
      <c r="U73" s="37">
        <v>5</v>
      </c>
      <c r="V73" s="70">
        <v>2013</v>
      </c>
      <c r="W73" s="37" t="s">
        <v>1</v>
      </c>
      <c r="X73" s="37" t="s">
        <v>625</v>
      </c>
      <c r="Y73" s="37" t="s">
        <v>626</v>
      </c>
    </row>
    <row r="74" spans="1:25" x14ac:dyDescent="0.2">
      <c r="A74"/>
      <c r="B74" s="37" t="str">
        <f>VLOOKUP(W74,FlowMapping!B$2:M$3,6,FALSE)</f>
        <v>Nitrogen</v>
      </c>
      <c r="C74" s="37">
        <f t="array" ref="C74">VLOOKUP(W74,FlowMapping!B$2:M$3,7,FALSE)</f>
        <v>7727379</v>
      </c>
      <c r="D74" s="37" t="str">
        <f>VLOOKUP(W74,FlowMapping!B$2:M$3,8,FALSE)</f>
        <v>water</v>
      </c>
      <c r="E74" s="37" t="str">
        <f>VLOOKUP(W74,FlowMapping!B$2:M$3,9,FALSE)</f>
        <v>unspecified</v>
      </c>
      <c r="F74" s="37" t="str">
        <f>VLOOKUP(W74,FlowMapping!B$2:M$3,12,FALSE)</f>
        <v>53b5ce8f-c792-3f05-a4b1-3e8f2cc3aad1</v>
      </c>
      <c r="G74" s="37" t="str">
        <f>INDEX(Activities!$B$2:$C$390,MATCH(H74,Activities!$C$2:$C$390,0),1)</f>
        <v>Printing</v>
      </c>
      <c r="H74" s="37">
        <v>323110</v>
      </c>
      <c r="I74" s="37" t="s">
        <v>550</v>
      </c>
      <c r="J74" s="37">
        <v>1.458484853283566E-9</v>
      </c>
      <c r="K74" s="37" t="s">
        <v>559</v>
      </c>
      <c r="L74" s="37"/>
      <c r="M74" s="37"/>
      <c r="N74" s="37"/>
      <c r="O74" s="37"/>
      <c r="P74" s="37"/>
      <c r="Q74" s="37">
        <v>2</v>
      </c>
      <c r="R74" s="37">
        <v>2</v>
      </c>
      <c r="S74" s="37">
        <v>1</v>
      </c>
      <c r="T74" s="37">
        <v>1</v>
      </c>
      <c r="U74" s="37">
        <v>5</v>
      </c>
      <c r="V74" s="70">
        <v>2013</v>
      </c>
      <c r="W74" s="37" t="s">
        <v>1</v>
      </c>
      <c r="X74" s="37" t="s">
        <v>625</v>
      </c>
      <c r="Y74" s="37" t="s">
        <v>626</v>
      </c>
    </row>
    <row r="75" spans="1:25" x14ac:dyDescent="0.2">
      <c r="A75"/>
      <c r="B75" s="37" t="str">
        <f>VLOOKUP(W75,FlowMapping!B$2:M$3,6,FALSE)</f>
        <v>Nitrogen</v>
      </c>
      <c r="C75" s="37">
        <f t="array" ref="C75">VLOOKUP(W75,FlowMapping!B$2:M$3,7,FALSE)</f>
        <v>7727379</v>
      </c>
      <c r="D75" s="37" t="str">
        <f>VLOOKUP(W75,FlowMapping!B$2:M$3,8,FALSE)</f>
        <v>water</v>
      </c>
      <c r="E75" s="37" t="str">
        <f>VLOOKUP(W75,FlowMapping!B$2:M$3,9,FALSE)</f>
        <v>unspecified</v>
      </c>
      <c r="F75" s="37" t="str">
        <f>VLOOKUP(W75,FlowMapping!B$2:M$3,12,FALSE)</f>
        <v>53b5ce8f-c792-3f05-a4b1-3e8f2cc3aad1</v>
      </c>
      <c r="G75" s="37" t="str">
        <f>INDEX(Activities!$B$2:$C$390,MATCH(H75,Activities!$C$2:$C$390,0),1)</f>
        <v>Petroleum refineries</v>
      </c>
      <c r="H75" s="37">
        <v>324110</v>
      </c>
      <c r="I75" s="37" t="s">
        <v>550</v>
      </c>
      <c r="J75" s="37">
        <v>2.4608639686585048E-6</v>
      </c>
      <c r="K75" s="37" t="s">
        <v>559</v>
      </c>
      <c r="L75" s="37"/>
      <c r="M75" s="37"/>
      <c r="N75" s="37"/>
      <c r="O75" s="37"/>
      <c r="P75" s="37"/>
      <c r="Q75" s="37">
        <v>3.2522125178207069</v>
      </c>
      <c r="R75" s="37">
        <v>2</v>
      </c>
      <c r="S75" s="37">
        <v>1</v>
      </c>
      <c r="T75" s="37">
        <v>1</v>
      </c>
      <c r="U75" s="37">
        <v>2</v>
      </c>
      <c r="V75" s="70">
        <v>2013</v>
      </c>
      <c r="W75" s="37" t="s">
        <v>1</v>
      </c>
      <c r="X75" s="37" t="s">
        <v>625</v>
      </c>
      <c r="Y75" s="37" t="s">
        <v>626</v>
      </c>
    </row>
    <row r="76" spans="1:25" x14ac:dyDescent="0.2">
      <c r="A76"/>
      <c r="B76" s="37" t="str">
        <f>VLOOKUP(W76,FlowMapping!B$2:M$3,6,FALSE)</f>
        <v>Nitrogen</v>
      </c>
      <c r="C76" s="37">
        <f t="array" ref="C76">VLOOKUP(W76,FlowMapping!B$2:M$3,7,FALSE)</f>
        <v>7727379</v>
      </c>
      <c r="D76" s="37" t="str">
        <f>VLOOKUP(W76,FlowMapping!B$2:M$3,8,FALSE)</f>
        <v>water</v>
      </c>
      <c r="E76" s="37" t="str">
        <f>VLOOKUP(W76,FlowMapping!B$2:M$3,9,FALSE)</f>
        <v>unspecified</v>
      </c>
      <c r="F76" s="37" t="str">
        <f>VLOOKUP(W76,FlowMapping!B$2:M$3,12,FALSE)</f>
        <v>53b5ce8f-c792-3f05-a4b1-3e8f2cc3aad1</v>
      </c>
      <c r="G76" s="37" t="str">
        <f>INDEX(Activities!$B$2:$C$390,MATCH(H76,Activities!$C$2:$C$390,0),1)</f>
        <v>Asphalt paving mixture and block manufacturing</v>
      </c>
      <c r="H76" s="37">
        <v>324121</v>
      </c>
      <c r="I76" s="37" t="s">
        <v>550</v>
      </c>
      <c r="J76" s="37">
        <v>1.7192352748612169E-7</v>
      </c>
      <c r="K76" s="37" t="s">
        <v>559</v>
      </c>
      <c r="L76" s="37"/>
      <c r="M76" s="37"/>
      <c r="N76" s="37"/>
      <c r="O76" s="37"/>
      <c r="P76" s="37"/>
      <c r="Q76" s="37">
        <v>3.9248600238868314</v>
      </c>
      <c r="R76" s="37">
        <v>2</v>
      </c>
      <c r="S76" s="37">
        <v>1</v>
      </c>
      <c r="T76" s="37">
        <v>1</v>
      </c>
      <c r="U76" s="37">
        <v>5</v>
      </c>
      <c r="V76" s="70">
        <v>2013</v>
      </c>
      <c r="W76" s="37" t="s">
        <v>1</v>
      </c>
      <c r="X76" s="37" t="s">
        <v>625</v>
      </c>
      <c r="Y76" s="37" t="s">
        <v>626</v>
      </c>
    </row>
    <row r="77" spans="1:25" x14ac:dyDescent="0.2">
      <c r="A77"/>
      <c r="B77" s="37" t="str">
        <f>VLOOKUP(W77,FlowMapping!B$2:M$3,6,FALSE)</f>
        <v>Nitrogen</v>
      </c>
      <c r="C77" s="37">
        <f t="array" ref="C77">VLOOKUP(W77,FlowMapping!B$2:M$3,7,FALSE)</f>
        <v>7727379</v>
      </c>
      <c r="D77" s="37" t="str">
        <f>VLOOKUP(W77,FlowMapping!B$2:M$3,8,FALSE)</f>
        <v>water</v>
      </c>
      <c r="E77" s="37" t="str">
        <f>VLOOKUP(W77,FlowMapping!B$2:M$3,9,FALSE)</f>
        <v>unspecified</v>
      </c>
      <c r="F77" s="37" t="str">
        <f>VLOOKUP(W77,FlowMapping!B$2:M$3,12,FALSE)</f>
        <v>53b5ce8f-c792-3f05-a4b1-3e8f2cc3aad1</v>
      </c>
      <c r="G77" s="37" t="str">
        <f>INDEX(Activities!$B$2:$C$390,MATCH(H77,Activities!$C$2:$C$390,0),1)</f>
        <v>Asphalt shingle and coating materials manufacturing</v>
      </c>
      <c r="H77" s="37">
        <v>324122</v>
      </c>
      <c r="I77" s="37" t="s">
        <v>550</v>
      </c>
      <c r="J77" s="37">
        <v>3.8154372876574494E-5</v>
      </c>
      <c r="K77" s="37" t="s">
        <v>559</v>
      </c>
      <c r="L77" s="37"/>
      <c r="M77" s="37"/>
      <c r="N77" s="37"/>
      <c r="O77" s="37"/>
      <c r="P77" s="37"/>
      <c r="Q77" s="37">
        <v>4.9749242629206156</v>
      </c>
      <c r="R77" s="37">
        <v>2</v>
      </c>
      <c r="S77" s="37">
        <v>1</v>
      </c>
      <c r="T77" s="37">
        <v>1</v>
      </c>
      <c r="U77" s="37">
        <v>5</v>
      </c>
      <c r="V77" s="70">
        <v>2013</v>
      </c>
      <c r="W77" s="37" t="s">
        <v>1</v>
      </c>
      <c r="X77" s="37" t="s">
        <v>625</v>
      </c>
      <c r="Y77" s="37" t="s">
        <v>626</v>
      </c>
    </row>
    <row r="78" spans="1:25" x14ac:dyDescent="0.2">
      <c r="A78"/>
      <c r="B78" s="37" t="str">
        <f>VLOOKUP(W78,FlowMapping!B$2:M$3,6,FALSE)</f>
        <v>Nitrogen</v>
      </c>
      <c r="C78" s="37">
        <f t="array" ref="C78">VLOOKUP(W78,FlowMapping!B$2:M$3,7,FALSE)</f>
        <v>7727379</v>
      </c>
      <c r="D78" s="37" t="str">
        <f>VLOOKUP(W78,FlowMapping!B$2:M$3,8,FALSE)</f>
        <v>water</v>
      </c>
      <c r="E78" s="37" t="str">
        <f>VLOOKUP(W78,FlowMapping!B$2:M$3,9,FALSE)</f>
        <v>unspecified</v>
      </c>
      <c r="F78" s="37" t="str">
        <f>VLOOKUP(W78,FlowMapping!B$2:M$3,12,FALSE)</f>
        <v>53b5ce8f-c792-3f05-a4b1-3e8f2cc3aad1</v>
      </c>
      <c r="G78" s="37" t="str">
        <f>INDEX(Activities!$B$2:$C$390,MATCH(H78,Activities!$C$2:$C$390,0),1)</f>
        <v>Other petroleum and coal products manufacturing</v>
      </c>
      <c r="H78" s="37">
        <v>324190</v>
      </c>
      <c r="I78" s="37" t="s">
        <v>550</v>
      </c>
      <c r="J78" s="37">
        <v>1.2509132731080702E-5</v>
      </c>
      <c r="K78" s="37" t="s">
        <v>559</v>
      </c>
      <c r="L78" s="37"/>
      <c r="M78" s="37"/>
      <c r="N78" s="37"/>
      <c r="O78" s="37"/>
      <c r="P78" s="37"/>
      <c r="Q78" s="37">
        <v>3.2400126551303727</v>
      </c>
      <c r="R78" s="37">
        <v>2</v>
      </c>
      <c r="S78" s="37">
        <v>1</v>
      </c>
      <c r="T78" s="37">
        <v>1</v>
      </c>
      <c r="U78" s="37">
        <v>5</v>
      </c>
      <c r="V78" s="70">
        <v>2013</v>
      </c>
      <c r="W78" s="37" t="s">
        <v>1</v>
      </c>
      <c r="X78" s="37" t="s">
        <v>625</v>
      </c>
      <c r="Y78" s="37" t="s">
        <v>626</v>
      </c>
    </row>
    <row r="79" spans="1:25" x14ac:dyDescent="0.2">
      <c r="A79"/>
      <c r="B79" s="37" t="str">
        <f>VLOOKUP(W79,FlowMapping!B$2:M$3,6,FALSE)</f>
        <v>Nitrogen</v>
      </c>
      <c r="C79" s="37">
        <f t="array" ref="C79">VLOOKUP(W79,FlowMapping!B$2:M$3,7,FALSE)</f>
        <v>7727379</v>
      </c>
      <c r="D79" s="37" t="str">
        <f>VLOOKUP(W79,FlowMapping!B$2:M$3,8,FALSE)</f>
        <v>water</v>
      </c>
      <c r="E79" s="37" t="str">
        <f>VLOOKUP(W79,FlowMapping!B$2:M$3,9,FALSE)</f>
        <v>unspecified</v>
      </c>
      <c r="F79" s="37" t="str">
        <f>VLOOKUP(W79,FlowMapping!B$2:M$3,12,FALSE)</f>
        <v>53b5ce8f-c792-3f05-a4b1-3e8f2cc3aad1</v>
      </c>
      <c r="G79" s="37" t="str">
        <f>INDEX(Activities!$B$2:$C$390,MATCH(H79,Activities!$C$2:$C$390,0),1)</f>
        <v>Petrochemical manufacturing</v>
      </c>
      <c r="H79" s="37">
        <v>325110</v>
      </c>
      <c r="I79" s="37" t="s">
        <v>550</v>
      </c>
      <c r="J79" s="37">
        <v>4.0181867440294582E-5</v>
      </c>
      <c r="K79" s="37" t="s">
        <v>559</v>
      </c>
      <c r="L79" s="37"/>
      <c r="M79" s="37"/>
      <c r="N79" s="37"/>
      <c r="O79" s="37"/>
      <c r="P79" s="37"/>
      <c r="Q79" s="37">
        <v>4.455130699456328</v>
      </c>
      <c r="R79" s="37">
        <v>2</v>
      </c>
      <c r="S79" s="37">
        <v>1</v>
      </c>
      <c r="T79" s="37">
        <v>1</v>
      </c>
      <c r="U79" s="37">
        <v>1</v>
      </c>
      <c r="V79" s="70">
        <v>2013</v>
      </c>
      <c r="W79" s="37" t="s">
        <v>1</v>
      </c>
      <c r="X79" s="37" t="s">
        <v>625</v>
      </c>
      <c r="Y79" s="37" t="s">
        <v>626</v>
      </c>
    </row>
    <row r="80" spans="1:25" x14ac:dyDescent="0.2">
      <c r="A80"/>
      <c r="B80" s="37" t="str">
        <f>VLOOKUP(W80,FlowMapping!B$2:M$3,6,FALSE)</f>
        <v>Nitrogen</v>
      </c>
      <c r="C80" s="37">
        <f t="array" ref="C80">VLOOKUP(W80,FlowMapping!B$2:M$3,7,FALSE)</f>
        <v>7727379</v>
      </c>
      <c r="D80" s="37" t="str">
        <f>VLOOKUP(W80,FlowMapping!B$2:M$3,8,FALSE)</f>
        <v>water</v>
      </c>
      <c r="E80" s="37" t="str">
        <f>VLOOKUP(W80,FlowMapping!B$2:M$3,9,FALSE)</f>
        <v>unspecified</v>
      </c>
      <c r="F80" s="37" t="str">
        <f>VLOOKUP(W80,FlowMapping!B$2:M$3,12,FALSE)</f>
        <v>53b5ce8f-c792-3f05-a4b1-3e8f2cc3aad1</v>
      </c>
      <c r="G80" s="37" t="str">
        <f>INDEX(Activities!$B$2:$C$390,MATCH(H80,Activities!$C$2:$C$390,0),1)</f>
        <v>Industrial gas manufacturing</v>
      </c>
      <c r="H80" s="37">
        <v>325120</v>
      </c>
      <c r="I80" s="37" t="s">
        <v>550</v>
      </c>
      <c r="J80" s="37">
        <v>3.7339145365640169E-5</v>
      </c>
      <c r="K80" s="37" t="s">
        <v>559</v>
      </c>
      <c r="L80" s="37"/>
      <c r="M80" s="37"/>
      <c r="N80" s="37"/>
      <c r="O80" s="37"/>
      <c r="P80" s="37"/>
      <c r="Q80" s="37">
        <v>4.4241952913620146</v>
      </c>
      <c r="R80" s="37">
        <v>2</v>
      </c>
      <c r="S80" s="37">
        <v>1</v>
      </c>
      <c r="T80" s="37">
        <v>1</v>
      </c>
      <c r="U80" s="37">
        <v>5</v>
      </c>
      <c r="V80" s="70">
        <v>2013</v>
      </c>
      <c r="W80" s="37" t="s">
        <v>1</v>
      </c>
      <c r="X80" s="37" t="s">
        <v>625</v>
      </c>
      <c r="Y80" s="37" t="s">
        <v>626</v>
      </c>
    </row>
    <row r="81" spans="1:25" x14ac:dyDescent="0.2">
      <c r="A81"/>
      <c r="B81" s="37" t="str">
        <f>VLOOKUP(W81,FlowMapping!B$2:M$3,6,FALSE)</f>
        <v>Nitrogen</v>
      </c>
      <c r="C81" s="37">
        <f t="array" ref="C81">VLOOKUP(W81,FlowMapping!B$2:M$3,7,FALSE)</f>
        <v>7727379</v>
      </c>
      <c r="D81" s="37" t="str">
        <f>VLOOKUP(W81,FlowMapping!B$2:M$3,8,FALSE)</f>
        <v>water</v>
      </c>
      <c r="E81" s="37" t="str">
        <f>VLOOKUP(W81,FlowMapping!B$2:M$3,9,FALSE)</f>
        <v>unspecified</v>
      </c>
      <c r="F81" s="37" t="str">
        <f>VLOOKUP(W81,FlowMapping!B$2:M$3,12,FALSE)</f>
        <v>53b5ce8f-c792-3f05-a4b1-3e8f2cc3aad1</v>
      </c>
      <c r="G81" s="37" t="str">
        <f>INDEX(Activities!$B$2:$C$390,MATCH(H81,Activities!$C$2:$C$390,0),1)</f>
        <v>Synthetic dye and pigment manufacturing</v>
      </c>
      <c r="H81" s="37">
        <v>325130</v>
      </c>
      <c r="I81" s="37" t="s">
        <v>550</v>
      </c>
      <c r="J81" s="37">
        <v>2.0456411372504805E-5</v>
      </c>
      <c r="K81" s="37" t="s">
        <v>559</v>
      </c>
      <c r="L81" s="37"/>
      <c r="M81" s="37"/>
      <c r="N81" s="37"/>
      <c r="O81" s="37"/>
      <c r="P81" s="37"/>
      <c r="Q81" s="37">
        <v>4.6898362409531931</v>
      </c>
      <c r="R81" s="37">
        <v>2</v>
      </c>
      <c r="S81" s="37">
        <v>1</v>
      </c>
      <c r="T81" s="37">
        <v>1</v>
      </c>
      <c r="U81" s="37">
        <v>5</v>
      </c>
      <c r="V81" s="70">
        <v>2013</v>
      </c>
      <c r="W81" s="37" t="s">
        <v>1</v>
      </c>
      <c r="X81" s="37" t="s">
        <v>625</v>
      </c>
      <c r="Y81" s="37" t="s">
        <v>626</v>
      </c>
    </row>
    <row r="82" spans="1:25" x14ac:dyDescent="0.2">
      <c r="A82"/>
      <c r="B82" s="37" t="str">
        <f>VLOOKUP(W82,FlowMapping!B$2:M$3,6,FALSE)</f>
        <v>Nitrogen</v>
      </c>
      <c r="C82" s="37">
        <f t="array" ref="C82">VLOOKUP(W82,FlowMapping!B$2:M$3,7,FALSE)</f>
        <v>7727379</v>
      </c>
      <c r="D82" s="37" t="str">
        <f>VLOOKUP(W82,FlowMapping!B$2:M$3,8,FALSE)</f>
        <v>water</v>
      </c>
      <c r="E82" s="37" t="str">
        <f>VLOOKUP(W82,FlowMapping!B$2:M$3,9,FALSE)</f>
        <v>unspecified</v>
      </c>
      <c r="F82" s="37" t="str">
        <f>VLOOKUP(W82,FlowMapping!B$2:M$3,12,FALSE)</f>
        <v>53b5ce8f-c792-3f05-a4b1-3e8f2cc3aad1</v>
      </c>
      <c r="G82" s="37" t="str">
        <f>INDEX(Activities!$B$2:$C$390,MATCH(H82,Activities!$C$2:$C$390,0),1)</f>
        <v>Other basic inorganic chemical manufacturing</v>
      </c>
      <c r="H82" s="37">
        <v>325180</v>
      </c>
      <c r="I82" s="37" t="s">
        <v>550</v>
      </c>
      <c r="J82" s="37">
        <v>1.4471696803739921E-3</v>
      </c>
      <c r="K82" s="37" t="s">
        <v>559</v>
      </c>
      <c r="L82" s="37"/>
      <c r="M82" s="37"/>
      <c r="N82" s="37"/>
      <c r="O82" s="37"/>
      <c r="P82" s="37"/>
      <c r="Q82" s="37">
        <v>4.971198756106797</v>
      </c>
      <c r="R82" s="37">
        <v>2</v>
      </c>
      <c r="S82" s="37">
        <v>1</v>
      </c>
      <c r="T82" s="37">
        <v>1</v>
      </c>
      <c r="U82" s="37">
        <v>5</v>
      </c>
      <c r="V82" s="70">
        <v>2013</v>
      </c>
      <c r="W82" s="37" t="s">
        <v>1</v>
      </c>
      <c r="X82" s="37" t="s">
        <v>625</v>
      </c>
      <c r="Y82" s="37" t="s">
        <v>626</v>
      </c>
    </row>
    <row r="83" spans="1:25" x14ac:dyDescent="0.2">
      <c r="A83"/>
      <c r="B83" s="37" t="str">
        <f>VLOOKUP(W83,FlowMapping!B$2:M$3,6,FALSE)</f>
        <v>Nitrogen</v>
      </c>
      <c r="C83" s="37">
        <f t="array" ref="C83">VLOOKUP(W83,FlowMapping!B$2:M$3,7,FALSE)</f>
        <v>7727379</v>
      </c>
      <c r="D83" s="37" t="str">
        <f>VLOOKUP(W83,FlowMapping!B$2:M$3,8,FALSE)</f>
        <v>water</v>
      </c>
      <c r="E83" s="37" t="str">
        <f>VLOOKUP(W83,FlowMapping!B$2:M$3,9,FALSE)</f>
        <v>unspecified</v>
      </c>
      <c r="F83" s="37" t="str">
        <f>VLOOKUP(W83,FlowMapping!B$2:M$3,12,FALSE)</f>
        <v>53b5ce8f-c792-3f05-a4b1-3e8f2cc3aad1</v>
      </c>
      <c r="G83" s="37" t="str">
        <f>INDEX(Activities!$B$2:$C$390,MATCH(H83,Activities!$C$2:$C$390,0),1)</f>
        <v>Other basic organic chemical manufacturing</v>
      </c>
      <c r="H83" s="37">
        <v>325190</v>
      </c>
      <c r="I83" s="37" t="s">
        <v>550</v>
      </c>
      <c r="J83" s="37">
        <v>4.0541019506873456E-5</v>
      </c>
      <c r="K83" s="37" t="s">
        <v>559</v>
      </c>
      <c r="L83" s="37"/>
      <c r="M83" s="37"/>
      <c r="N83" s="37"/>
      <c r="O83" s="37"/>
      <c r="P83" s="37"/>
      <c r="Q83" s="37">
        <v>4.4333578194177452</v>
      </c>
      <c r="R83" s="37">
        <v>2</v>
      </c>
      <c r="S83" s="37">
        <v>1</v>
      </c>
      <c r="T83" s="37">
        <v>1</v>
      </c>
      <c r="U83" s="37">
        <v>5</v>
      </c>
      <c r="V83" s="70">
        <v>2013</v>
      </c>
      <c r="W83" s="37" t="s">
        <v>1</v>
      </c>
      <c r="X83" s="37" t="s">
        <v>625</v>
      </c>
      <c r="Y83" s="37" t="s">
        <v>626</v>
      </c>
    </row>
    <row r="84" spans="1:25" x14ac:dyDescent="0.2">
      <c r="A84"/>
      <c r="B84" s="37" t="str">
        <f>VLOOKUP(W84,FlowMapping!B$2:M$3,6,FALSE)</f>
        <v>Nitrogen</v>
      </c>
      <c r="C84" s="37">
        <f t="array" ref="C84">VLOOKUP(W84,FlowMapping!B$2:M$3,7,FALSE)</f>
        <v>7727379</v>
      </c>
      <c r="D84" s="37" t="str">
        <f>VLOOKUP(W84,FlowMapping!B$2:M$3,8,FALSE)</f>
        <v>water</v>
      </c>
      <c r="E84" s="37" t="str">
        <f>VLOOKUP(W84,FlowMapping!B$2:M$3,9,FALSE)</f>
        <v>unspecified</v>
      </c>
      <c r="F84" s="37" t="str">
        <f>VLOOKUP(W84,FlowMapping!B$2:M$3,12,FALSE)</f>
        <v>53b5ce8f-c792-3f05-a4b1-3e8f2cc3aad1</v>
      </c>
      <c r="G84" s="37" t="str">
        <f>INDEX(Activities!$B$2:$C$390,MATCH(H84,Activities!$C$2:$C$390,0),1)</f>
        <v>Plastics material and resin manufacturing</v>
      </c>
      <c r="H84" s="37">
        <v>325211</v>
      </c>
      <c r="I84" s="37" t="s">
        <v>550</v>
      </c>
      <c r="J84" s="37">
        <v>1.1475163055294397E-5</v>
      </c>
      <c r="K84" s="37" t="s">
        <v>559</v>
      </c>
      <c r="L84" s="37"/>
      <c r="M84" s="37"/>
      <c r="N84" s="37"/>
      <c r="O84" s="37"/>
      <c r="P84" s="37"/>
      <c r="Q84" s="37">
        <v>2.8225063251287508</v>
      </c>
      <c r="R84" s="37">
        <v>2</v>
      </c>
      <c r="S84" s="37">
        <v>1</v>
      </c>
      <c r="T84" s="37">
        <v>1</v>
      </c>
      <c r="U84" s="37">
        <v>5</v>
      </c>
      <c r="V84" s="70">
        <v>2013</v>
      </c>
      <c r="W84" s="37" t="s">
        <v>1</v>
      </c>
      <c r="X84" s="37" t="s">
        <v>625</v>
      </c>
      <c r="Y84" s="37" t="s">
        <v>626</v>
      </c>
    </row>
    <row r="85" spans="1:25" x14ac:dyDescent="0.2">
      <c r="A85"/>
      <c r="B85" s="37" t="str">
        <f>VLOOKUP(W85,FlowMapping!B$2:M$3,6,FALSE)</f>
        <v>Nitrogen</v>
      </c>
      <c r="C85" s="37">
        <f t="array" ref="C85">VLOOKUP(W85,FlowMapping!B$2:M$3,7,FALSE)</f>
        <v>7727379</v>
      </c>
      <c r="D85" s="37" t="str">
        <f>VLOOKUP(W85,FlowMapping!B$2:M$3,8,FALSE)</f>
        <v>water</v>
      </c>
      <c r="E85" s="37" t="str">
        <f>VLOOKUP(W85,FlowMapping!B$2:M$3,9,FALSE)</f>
        <v>unspecified</v>
      </c>
      <c r="F85" s="37" t="str">
        <f>VLOOKUP(W85,FlowMapping!B$2:M$3,12,FALSE)</f>
        <v>53b5ce8f-c792-3f05-a4b1-3e8f2cc3aad1</v>
      </c>
      <c r="G85" s="37" t="str">
        <f>INDEX(Activities!$B$2:$C$390,MATCH(H85,Activities!$C$2:$C$390,0),1)</f>
        <v>Fertilizer manufacturing</v>
      </c>
      <c r="H85" s="37">
        <v>325310</v>
      </c>
      <c r="I85" s="37" t="s">
        <v>550</v>
      </c>
      <c r="J85" s="37">
        <v>5.589090723017279E-5</v>
      </c>
      <c r="K85" s="37" t="s">
        <v>559</v>
      </c>
      <c r="L85" s="37"/>
      <c r="M85" s="37"/>
      <c r="N85" s="37"/>
      <c r="O85" s="37"/>
      <c r="P85" s="37"/>
      <c r="Q85" s="37">
        <v>2</v>
      </c>
      <c r="R85" s="37">
        <v>2</v>
      </c>
      <c r="S85" s="37">
        <v>1</v>
      </c>
      <c r="T85" s="37">
        <v>1</v>
      </c>
      <c r="U85" s="37">
        <v>5</v>
      </c>
      <c r="V85" s="70">
        <v>2013</v>
      </c>
      <c r="W85" s="37" t="s">
        <v>1</v>
      </c>
      <c r="X85" s="37" t="s">
        <v>625</v>
      </c>
      <c r="Y85" s="37" t="s">
        <v>626</v>
      </c>
    </row>
    <row r="86" spans="1:25" x14ac:dyDescent="0.2">
      <c r="A86"/>
      <c r="B86" s="37" t="str">
        <f>VLOOKUP(W86,FlowMapping!B$2:M$3,6,FALSE)</f>
        <v>Nitrogen</v>
      </c>
      <c r="C86" s="37">
        <f t="array" ref="C86">VLOOKUP(W86,FlowMapping!B$2:M$3,7,FALSE)</f>
        <v>7727379</v>
      </c>
      <c r="D86" s="37" t="str">
        <f>VLOOKUP(W86,FlowMapping!B$2:M$3,8,FALSE)</f>
        <v>water</v>
      </c>
      <c r="E86" s="37" t="str">
        <f>VLOOKUP(W86,FlowMapping!B$2:M$3,9,FALSE)</f>
        <v>unspecified</v>
      </c>
      <c r="F86" s="37" t="str">
        <f>VLOOKUP(W86,FlowMapping!B$2:M$3,12,FALSE)</f>
        <v>53b5ce8f-c792-3f05-a4b1-3e8f2cc3aad1</v>
      </c>
      <c r="G86" s="37" t="str">
        <f>INDEX(Activities!$B$2:$C$390,MATCH(H86,Activities!$C$2:$C$390,0),1)</f>
        <v>Pesticide and other agricultural chemical manufacturing</v>
      </c>
      <c r="H86" s="37">
        <v>325320</v>
      </c>
      <c r="I86" s="37" t="s">
        <v>550</v>
      </c>
      <c r="J86" s="37">
        <v>2.9723776550151293E-6</v>
      </c>
      <c r="K86" s="37" t="s">
        <v>559</v>
      </c>
      <c r="L86" s="37"/>
      <c r="M86" s="37"/>
      <c r="N86" s="37"/>
      <c r="O86" s="37"/>
      <c r="P86" s="37"/>
      <c r="Q86" s="37">
        <v>2.4987976430775647</v>
      </c>
      <c r="R86" s="37">
        <v>2</v>
      </c>
      <c r="S86" s="37">
        <v>1</v>
      </c>
      <c r="T86" s="37">
        <v>1</v>
      </c>
      <c r="U86" s="37">
        <v>5</v>
      </c>
      <c r="V86" s="70">
        <v>2013</v>
      </c>
      <c r="W86" s="37" t="s">
        <v>1</v>
      </c>
      <c r="X86" s="37" t="s">
        <v>625</v>
      </c>
      <c r="Y86" s="37" t="s">
        <v>626</v>
      </c>
    </row>
    <row r="87" spans="1:25" x14ac:dyDescent="0.2">
      <c r="A87"/>
      <c r="B87" s="37" t="str">
        <f>VLOOKUP(W87,FlowMapping!B$2:M$3,6,FALSE)</f>
        <v>Nitrogen</v>
      </c>
      <c r="C87" s="37">
        <f t="array" ref="C87">VLOOKUP(W87,FlowMapping!B$2:M$3,7,FALSE)</f>
        <v>7727379</v>
      </c>
      <c r="D87" s="37" t="str">
        <f>VLOOKUP(W87,FlowMapping!B$2:M$3,8,FALSE)</f>
        <v>water</v>
      </c>
      <c r="E87" s="37" t="str">
        <f>VLOOKUP(W87,FlowMapping!B$2:M$3,9,FALSE)</f>
        <v>unspecified</v>
      </c>
      <c r="F87" s="37" t="str">
        <f>VLOOKUP(W87,FlowMapping!B$2:M$3,12,FALSE)</f>
        <v>53b5ce8f-c792-3f05-a4b1-3e8f2cc3aad1</v>
      </c>
      <c r="G87" s="37" t="str">
        <f>INDEX(Activities!$B$2:$C$390,MATCH(H87,Activities!$C$2:$C$390,0),1)</f>
        <v>Medicinal and botanical manufacturing</v>
      </c>
      <c r="H87" s="37">
        <v>325411</v>
      </c>
      <c r="I87" s="37" t="s">
        <v>550</v>
      </c>
      <c r="J87" s="37">
        <v>2.3130090581794046E-5</v>
      </c>
      <c r="K87" s="37" t="s">
        <v>559</v>
      </c>
      <c r="L87" s="37"/>
      <c r="M87" s="37"/>
      <c r="N87" s="37"/>
      <c r="O87" s="37"/>
      <c r="P87" s="37"/>
      <c r="Q87" s="37">
        <v>2.6005895451390555</v>
      </c>
      <c r="R87" s="37">
        <v>2</v>
      </c>
      <c r="S87" s="37">
        <v>1</v>
      </c>
      <c r="T87" s="37">
        <v>1</v>
      </c>
      <c r="U87" s="37">
        <v>5</v>
      </c>
      <c r="V87" s="70">
        <v>2013</v>
      </c>
      <c r="W87" s="37" t="s">
        <v>1</v>
      </c>
      <c r="X87" s="37" t="s">
        <v>625</v>
      </c>
      <c r="Y87" s="37" t="s">
        <v>626</v>
      </c>
    </row>
    <row r="88" spans="1:25" x14ac:dyDescent="0.2">
      <c r="A88"/>
      <c r="B88" s="37" t="str">
        <f>VLOOKUP(W88,FlowMapping!B$2:M$3,6,FALSE)</f>
        <v>Nitrogen</v>
      </c>
      <c r="C88" s="37">
        <f t="array" ref="C88">VLOOKUP(W88,FlowMapping!B$2:M$3,7,FALSE)</f>
        <v>7727379</v>
      </c>
      <c r="D88" s="37" t="str">
        <f>VLOOKUP(W88,FlowMapping!B$2:M$3,8,FALSE)</f>
        <v>water</v>
      </c>
      <c r="E88" s="37" t="str">
        <f>VLOOKUP(W88,FlowMapping!B$2:M$3,9,FALSE)</f>
        <v>unspecified</v>
      </c>
      <c r="F88" s="37" t="str">
        <f>VLOOKUP(W88,FlowMapping!B$2:M$3,12,FALSE)</f>
        <v>53b5ce8f-c792-3f05-a4b1-3e8f2cc3aad1</v>
      </c>
      <c r="G88" s="37" t="str">
        <f>INDEX(Activities!$B$2:$C$390,MATCH(H88,Activities!$C$2:$C$390,0),1)</f>
        <v>Pharmaceutical preparation manufacturing</v>
      </c>
      <c r="H88" s="37">
        <v>325412</v>
      </c>
      <c r="I88" s="37" t="s">
        <v>550</v>
      </c>
      <c r="J88" s="37">
        <v>9.9008758803723465E-7</v>
      </c>
      <c r="K88" s="37" t="s">
        <v>559</v>
      </c>
      <c r="L88" s="37"/>
      <c r="M88" s="37"/>
      <c r="N88" s="37"/>
      <c r="O88" s="37"/>
      <c r="P88" s="37"/>
      <c r="Q88" s="37">
        <v>4.1272754676214243</v>
      </c>
      <c r="R88" s="37">
        <v>2</v>
      </c>
      <c r="S88" s="37">
        <v>1</v>
      </c>
      <c r="T88" s="37">
        <v>1</v>
      </c>
      <c r="U88" s="37">
        <v>5</v>
      </c>
      <c r="V88" s="70">
        <v>2013</v>
      </c>
      <c r="W88" s="37" t="s">
        <v>1</v>
      </c>
      <c r="X88" s="37" t="s">
        <v>625</v>
      </c>
      <c r="Y88" s="37" t="s">
        <v>626</v>
      </c>
    </row>
    <row r="89" spans="1:25" x14ac:dyDescent="0.2">
      <c r="A89"/>
      <c r="B89" s="37" t="str">
        <f>VLOOKUP(W89,FlowMapping!B$2:M$3,6,FALSE)</f>
        <v>Nitrogen</v>
      </c>
      <c r="C89" s="37">
        <f t="array" ref="C89">VLOOKUP(W89,FlowMapping!B$2:M$3,7,FALSE)</f>
        <v>7727379</v>
      </c>
      <c r="D89" s="37" t="str">
        <f>VLOOKUP(W89,FlowMapping!B$2:M$3,8,FALSE)</f>
        <v>water</v>
      </c>
      <c r="E89" s="37" t="str">
        <f>VLOOKUP(W89,FlowMapping!B$2:M$3,9,FALSE)</f>
        <v>unspecified</v>
      </c>
      <c r="F89" s="37" t="str">
        <f>VLOOKUP(W89,FlowMapping!B$2:M$3,12,FALSE)</f>
        <v>53b5ce8f-c792-3f05-a4b1-3e8f2cc3aad1</v>
      </c>
      <c r="G89" s="37" t="str">
        <f>INDEX(Activities!$B$2:$C$390,MATCH(H89,Activities!$C$2:$C$390,0),1)</f>
        <v>Biological product (except diagnostic) manufacturing</v>
      </c>
      <c r="H89" s="37">
        <v>325414</v>
      </c>
      <c r="I89" s="37" t="s">
        <v>550</v>
      </c>
      <c r="J89" s="37">
        <v>2.7406027394610377E-4</v>
      </c>
      <c r="K89" s="37" t="s">
        <v>559</v>
      </c>
      <c r="L89" s="37"/>
      <c r="M89" s="37"/>
      <c r="N89" s="37"/>
      <c r="O89" s="37"/>
      <c r="P89" s="37"/>
      <c r="Q89" s="37">
        <v>4.9999999999999991</v>
      </c>
      <c r="R89" s="37">
        <v>2</v>
      </c>
      <c r="S89" s="37">
        <v>1</v>
      </c>
      <c r="T89" s="37">
        <v>1</v>
      </c>
      <c r="U89" s="37">
        <v>5</v>
      </c>
      <c r="V89" s="70">
        <v>2013</v>
      </c>
      <c r="W89" s="37" t="s">
        <v>1</v>
      </c>
      <c r="X89" s="37" t="s">
        <v>625</v>
      </c>
      <c r="Y89" s="37" t="s">
        <v>626</v>
      </c>
    </row>
    <row r="90" spans="1:25" x14ac:dyDescent="0.2">
      <c r="A90"/>
      <c r="B90" s="37" t="str">
        <f>VLOOKUP(W90,FlowMapping!B$2:M$3,6,FALSE)</f>
        <v>Nitrogen</v>
      </c>
      <c r="C90" s="37">
        <f t="array" ref="C90">VLOOKUP(W90,FlowMapping!B$2:M$3,7,FALSE)</f>
        <v>7727379</v>
      </c>
      <c r="D90" s="37" t="str">
        <f>VLOOKUP(W90,FlowMapping!B$2:M$3,8,FALSE)</f>
        <v>water</v>
      </c>
      <c r="E90" s="37" t="str">
        <f>VLOOKUP(W90,FlowMapping!B$2:M$3,9,FALSE)</f>
        <v>unspecified</v>
      </c>
      <c r="F90" s="37" t="str">
        <f>VLOOKUP(W90,FlowMapping!B$2:M$3,12,FALSE)</f>
        <v>53b5ce8f-c792-3f05-a4b1-3e8f2cc3aad1</v>
      </c>
      <c r="G90" s="37" t="str">
        <f>INDEX(Activities!$B$2:$C$390,MATCH(H90,Activities!$C$2:$C$390,0),1)</f>
        <v>Paint and coating manufacturing</v>
      </c>
      <c r="H90" s="37">
        <v>325510</v>
      </c>
      <c r="I90" s="37" t="s">
        <v>550</v>
      </c>
      <c r="J90" s="37">
        <v>1.2838342519520685E-8</v>
      </c>
      <c r="K90" s="37" t="s">
        <v>559</v>
      </c>
      <c r="L90" s="37"/>
      <c r="M90" s="37"/>
      <c r="N90" s="37"/>
      <c r="O90" s="37"/>
      <c r="P90" s="37"/>
      <c r="Q90" s="37">
        <v>2</v>
      </c>
      <c r="R90" s="37">
        <v>2</v>
      </c>
      <c r="S90" s="37">
        <v>1</v>
      </c>
      <c r="T90" s="37">
        <v>1</v>
      </c>
      <c r="U90" s="37">
        <v>5</v>
      </c>
      <c r="V90" s="70">
        <v>2013</v>
      </c>
      <c r="W90" s="37" t="s">
        <v>1</v>
      </c>
      <c r="X90" s="37" t="s">
        <v>625</v>
      </c>
      <c r="Y90" s="37" t="s">
        <v>626</v>
      </c>
    </row>
    <row r="91" spans="1:25" x14ac:dyDescent="0.2">
      <c r="A91"/>
      <c r="B91" s="37" t="str">
        <f>VLOOKUP(W91,FlowMapping!B$2:M$3,6,FALSE)</f>
        <v>Nitrogen</v>
      </c>
      <c r="C91" s="37">
        <f t="array" ref="C91">VLOOKUP(W91,FlowMapping!B$2:M$3,7,FALSE)</f>
        <v>7727379</v>
      </c>
      <c r="D91" s="37" t="str">
        <f>VLOOKUP(W91,FlowMapping!B$2:M$3,8,FALSE)</f>
        <v>water</v>
      </c>
      <c r="E91" s="37" t="str">
        <f>VLOOKUP(W91,FlowMapping!B$2:M$3,9,FALSE)</f>
        <v>unspecified</v>
      </c>
      <c r="F91" s="37" t="str">
        <f>VLOOKUP(W91,FlowMapping!B$2:M$3,12,FALSE)</f>
        <v>53b5ce8f-c792-3f05-a4b1-3e8f2cc3aad1</v>
      </c>
      <c r="G91" s="37" t="str">
        <f>INDEX(Activities!$B$2:$C$390,MATCH(H91,Activities!$C$2:$C$390,0),1)</f>
        <v>Adhesive manufacturing</v>
      </c>
      <c r="H91" s="37">
        <v>325520</v>
      </c>
      <c r="I91" s="37" t="s">
        <v>550</v>
      </c>
      <c r="J91" s="37">
        <v>1.697335563104255E-8</v>
      </c>
      <c r="K91" s="37" t="s">
        <v>559</v>
      </c>
      <c r="L91" s="37"/>
      <c r="M91" s="37"/>
      <c r="N91" s="37"/>
      <c r="O91" s="37"/>
      <c r="P91" s="37"/>
      <c r="Q91" s="37">
        <v>2</v>
      </c>
      <c r="R91" s="37">
        <v>2</v>
      </c>
      <c r="S91" s="37">
        <v>1</v>
      </c>
      <c r="T91" s="37">
        <v>1</v>
      </c>
      <c r="U91" s="37">
        <v>5</v>
      </c>
      <c r="V91" s="70">
        <v>2013</v>
      </c>
      <c r="W91" s="37" t="s">
        <v>1</v>
      </c>
      <c r="X91" s="37" t="s">
        <v>625</v>
      </c>
      <c r="Y91" s="37" t="s">
        <v>626</v>
      </c>
    </row>
    <row r="92" spans="1:25" x14ac:dyDescent="0.2">
      <c r="A92"/>
      <c r="B92" s="37" t="str">
        <f>VLOOKUP(W92,FlowMapping!B$2:M$3,6,FALSE)</f>
        <v>Nitrogen</v>
      </c>
      <c r="C92" s="37">
        <f t="array" ref="C92">VLOOKUP(W92,FlowMapping!B$2:M$3,7,FALSE)</f>
        <v>7727379</v>
      </c>
      <c r="D92" s="37" t="str">
        <f>VLOOKUP(W92,FlowMapping!B$2:M$3,8,FALSE)</f>
        <v>water</v>
      </c>
      <c r="E92" s="37" t="str">
        <f>VLOOKUP(W92,FlowMapping!B$2:M$3,9,FALSE)</f>
        <v>unspecified</v>
      </c>
      <c r="F92" s="37" t="str">
        <f>VLOOKUP(W92,FlowMapping!B$2:M$3,12,FALSE)</f>
        <v>53b5ce8f-c792-3f05-a4b1-3e8f2cc3aad1</v>
      </c>
      <c r="G92" s="37" t="str">
        <f>INDEX(Activities!$B$2:$C$390,MATCH(H92,Activities!$C$2:$C$390,0),1)</f>
        <v>Soap and cleaning compound manufacturing</v>
      </c>
      <c r="H92" s="37">
        <v>325610</v>
      </c>
      <c r="I92" s="37" t="s">
        <v>550</v>
      </c>
      <c r="J92" s="37">
        <v>6.2136424837681172E-8</v>
      </c>
      <c r="K92" s="37" t="s">
        <v>559</v>
      </c>
      <c r="L92" s="37"/>
      <c r="M92" s="37"/>
      <c r="N92" s="37"/>
      <c r="O92" s="37"/>
      <c r="P92" s="37"/>
      <c r="Q92" s="37">
        <v>4.858103420485242</v>
      </c>
      <c r="R92" s="37">
        <v>2</v>
      </c>
      <c r="S92" s="37">
        <v>1</v>
      </c>
      <c r="T92" s="37">
        <v>1</v>
      </c>
      <c r="U92" s="37">
        <v>5</v>
      </c>
      <c r="V92" s="70">
        <v>2013</v>
      </c>
      <c r="W92" s="37" t="s">
        <v>1</v>
      </c>
      <c r="X92" s="37" t="s">
        <v>625</v>
      </c>
      <c r="Y92" s="37" t="s">
        <v>626</v>
      </c>
    </row>
    <row r="93" spans="1:25" x14ac:dyDescent="0.2">
      <c r="A93"/>
      <c r="B93" s="37" t="str">
        <f>VLOOKUP(W93,FlowMapping!B$2:M$3,6,FALSE)</f>
        <v>Nitrogen</v>
      </c>
      <c r="C93" s="37">
        <f t="array" ref="C93">VLOOKUP(W93,FlowMapping!B$2:M$3,7,FALSE)</f>
        <v>7727379</v>
      </c>
      <c r="D93" s="37" t="str">
        <f>VLOOKUP(W93,FlowMapping!B$2:M$3,8,FALSE)</f>
        <v>water</v>
      </c>
      <c r="E93" s="37" t="str">
        <f>VLOOKUP(W93,FlowMapping!B$2:M$3,9,FALSE)</f>
        <v>unspecified</v>
      </c>
      <c r="F93" s="37" t="str">
        <f>VLOOKUP(W93,FlowMapping!B$2:M$3,12,FALSE)</f>
        <v>53b5ce8f-c792-3f05-a4b1-3e8f2cc3aad1</v>
      </c>
      <c r="G93" s="37" t="str">
        <f>INDEX(Activities!$B$2:$C$390,MATCH(H93,Activities!$C$2:$C$390,0),1)</f>
        <v>Toilet preparation manufacturing</v>
      </c>
      <c r="H93" s="37">
        <v>325620</v>
      </c>
      <c r="I93" s="37" t="s">
        <v>550</v>
      </c>
      <c r="J93" s="37">
        <v>4.0179091220627722E-9</v>
      </c>
      <c r="K93" s="37" t="s">
        <v>559</v>
      </c>
      <c r="L93" s="37"/>
      <c r="M93" s="37"/>
      <c r="N93" s="37"/>
      <c r="O93" s="37"/>
      <c r="P93" s="37"/>
      <c r="Q93" s="37">
        <v>5</v>
      </c>
      <c r="R93" s="37">
        <v>2</v>
      </c>
      <c r="S93" s="37">
        <v>1</v>
      </c>
      <c r="T93" s="37">
        <v>1</v>
      </c>
      <c r="U93" s="37">
        <v>5</v>
      </c>
      <c r="V93" s="70">
        <v>2013</v>
      </c>
      <c r="W93" s="37" t="s">
        <v>1</v>
      </c>
      <c r="X93" s="37" t="s">
        <v>625</v>
      </c>
      <c r="Y93" s="37" t="s">
        <v>626</v>
      </c>
    </row>
    <row r="94" spans="1:25" x14ac:dyDescent="0.2">
      <c r="A94"/>
      <c r="B94" s="37" t="str">
        <f>VLOOKUP(W94,FlowMapping!B$2:M$3,6,FALSE)</f>
        <v>Nitrogen</v>
      </c>
      <c r="C94" s="37">
        <f t="array" ref="C94">VLOOKUP(W94,FlowMapping!B$2:M$3,7,FALSE)</f>
        <v>7727379</v>
      </c>
      <c r="D94" s="37" t="str">
        <f>VLOOKUP(W94,FlowMapping!B$2:M$3,8,FALSE)</f>
        <v>water</v>
      </c>
      <c r="E94" s="37" t="str">
        <f>VLOOKUP(W94,FlowMapping!B$2:M$3,9,FALSE)</f>
        <v>unspecified</v>
      </c>
      <c r="F94" s="37" t="str">
        <f>VLOOKUP(W94,FlowMapping!B$2:M$3,12,FALSE)</f>
        <v>53b5ce8f-c792-3f05-a4b1-3e8f2cc3aad1</v>
      </c>
      <c r="G94" s="37" t="str">
        <f>INDEX(Activities!$B$2:$C$390,MATCH(H94,Activities!$C$2:$C$390,0),1)</f>
        <v>Plastics packaging materials and unlaminated film and sheet manufacturing</v>
      </c>
      <c r="H94" s="37">
        <v>326110</v>
      </c>
      <c r="I94" s="37" t="s">
        <v>550</v>
      </c>
      <c r="J94" s="37">
        <v>1.2062789172439402E-5</v>
      </c>
      <c r="K94" s="37" t="s">
        <v>559</v>
      </c>
      <c r="L94" s="37"/>
      <c r="M94" s="37"/>
      <c r="N94" s="37"/>
      <c r="O94" s="37"/>
      <c r="P94" s="37"/>
      <c r="Q94" s="37">
        <v>4.9371856323970764</v>
      </c>
      <c r="R94" s="37">
        <v>2</v>
      </c>
      <c r="S94" s="37">
        <v>1</v>
      </c>
      <c r="T94" s="37">
        <v>1</v>
      </c>
      <c r="U94" s="37">
        <v>5</v>
      </c>
      <c r="V94" s="70">
        <v>2013</v>
      </c>
      <c r="W94" s="37" t="s">
        <v>1</v>
      </c>
      <c r="X94" s="37" t="s">
        <v>625</v>
      </c>
      <c r="Y94" s="37" t="s">
        <v>626</v>
      </c>
    </row>
    <row r="95" spans="1:25" x14ac:dyDescent="0.2">
      <c r="A95"/>
      <c r="B95" s="37" t="str">
        <f>VLOOKUP(W95,FlowMapping!B$2:M$3,6,FALSE)</f>
        <v>Nitrogen</v>
      </c>
      <c r="C95" s="37">
        <f t="array" ref="C95">VLOOKUP(W95,FlowMapping!B$2:M$3,7,FALSE)</f>
        <v>7727379</v>
      </c>
      <c r="D95" s="37" t="str">
        <f>VLOOKUP(W95,FlowMapping!B$2:M$3,8,FALSE)</f>
        <v>water</v>
      </c>
      <c r="E95" s="37" t="str">
        <f>VLOOKUP(W95,FlowMapping!B$2:M$3,9,FALSE)</f>
        <v>unspecified</v>
      </c>
      <c r="F95" s="37" t="str">
        <f>VLOOKUP(W95,FlowMapping!B$2:M$3,12,FALSE)</f>
        <v>53b5ce8f-c792-3f05-a4b1-3e8f2cc3aad1</v>
      </c>
      <c r="G95" s="37" t="str">
        <f>INDEX(Activities!$B$2:$C$390,MATCH(H95,Activities!$C$2:$C$390,0),1)</f>
        <v>Plastics pipe, pipe fitting, and unlaminated profile shape manufacturing</v>
      </c>
      <c r="H95" s="37">
        <v>326120</v>
      </c>
      <c r="I95" s="37" t="s">
        <v>550</v>
      </c>
      <c r="J95" s="37">
        <v>1.1132260511901852E-10</v>
      </c>
      <c r="K95" s="37" t="s">
        <v>559</v>
      </c>
      <c r="L95" s="37"/>
      <c r="M95" s="37"/>
      <c r="N95" s="37"/>
      <c r="O95" s="37"/>
      <c r="P95" s="37"/>
      <c r="Q95" s="37">
        <v>2</v>
      </c>
      <c r="R95" s="37">
        <v>2</v>
      </c>
      <c r="S95" s="37">
        <v>1</v>
      </c>
      <c r="T95" s="37">
        <v>1</v>
      </c>
      <c r="U95" s="37">
        <v>5</v>
      </c>
      <c r="V95" s="70">
        <v>2013</v>
      </c>
      <c r="W95" s="37" t="s">
        <v>1</v>
      </c>
      <c r="X95" s="37" t="s">
        <v>625</v>
      </c>
      <c r="Y95" s="37" t="s">
        <v>626</v>
      </c>
    </row>
    <row r="96" spans="1:25" x14ac:dyDescent="0.2">
      <c r="A96"/>
      <c r="B96" s="37" t="str">
        <f>VLOOKUP(W96,FlowMapping!B$2:M$3,6,FALSE)</f>
        <v>Nitrogen</v>
      </c>
      <c r="C96" s="37">
        <f t="array" ref="C96">VLOOKUP(W96,FlowMapping!B$2:M$3,7,FALSE)</f>
        <v>7727379</v>
      </c>
      <c r="D96" s="37" t="str">
        <f>VLOOKUP(W96,FlowMapping!B$2:M$3,8,FALSE)</f>
        <v>water</v>
      </c>
      <c r="E96" s="37" t="str">
        <f>VLOOKUP(W96,FlowMapping!B$2:M$3,9,FALSE)</f>
        <v>unspecified</v>
      </c>
      <c r="F96" s="37" t="str">
        <f>VLOOKUP(W96,FlowMapping!B$2:M$3,12,FALSE)</f>
        <v>53b5ce8f-c792-3f05-a4b1-3e8f2cc3aad1</v>
      </c>
      <c r="G96" s="37" t="str">
        <f>INDEX(Activities!$B$2:$C$390,MATCH(H96,Activities!$C$2:$C$390,0),1)</f>
        <v>Laminated plastics plate, sheet (except packaging), and shape manufacturing</v>
      </c>
      <c r="H96" s="37">
        <v>326130</v>
      </c>
      <c r="I96" s="37" t="s">
        <v>550</v>
      </c>
      <c r="J96" s="37">
        <v>1.6962245929253097E-8</v>
      </c>
      <c r="K96" s="37" t="s">
        <v>559</v>
      </c>
      <c r="L96" s="37"/>
      <c r="M96" s="37"/>
      <c r="N96" s="37"/>
      <c r="O96" s="37"/>
      <c r="P96" s="37"/>
      <c r="Q96" s="37">
        <v>2</v>
      </c>
      <c r="R96" s="37">
        <v>2</v>
      </c>
      <c r="S96" s="37">
        <v>1</v>
      </c>
      <c r="T96" s="37">
        <v>1</v>
      </c>
      <c r="U96" s="37">
        <v>5</v>
      </c>
      <c r="V96" s="70">
        <v>2013</v>
      </c>
      <c r="W96" s="37" t="s">
        <v>1</v>
      </c>
      <c r="X96" s="37" t="s">
        <v>625</v>
      </c>
      <c r="Y96" s="37" t="s">
        <v>626</v>
      </c>
    </row>
    <row r="97" spans="1:25" x14ac:dyDescent="0.2">
      <c r="A97"/>
      <c r="B97" s="37" t="str">
        <f>VLOOKUP(W97,FlowMapping!B$2:M$3,6,FALSE)</f>
        <v>Nitrogen</v>
      </c>
      <c r="C97" s="37">
        <f t="array" ref="C97">VLOOKUP(W97,FlowMapping!B$2:M$3,7,FALSE)</f>
        <v>7727379</v>
      </c>
      <c r="D97" s="37" t="str">
        <f>VLOOKUP(W97,FlowMapping!B$2:M$3,8,FALSE)</f>
        <v>water</v>
      </c>
      <c r="E97" s="37" t="str">
        <f>VLOOKUP(W97,FlowMapping!B$2:M$3,9,FALSE)</f>
        <v>unspecified</v>
      </c>
      <c r="F97" s="37" t="str">
        <f>VLOOKUP(W97,FlowMapping!B$2:M$3,12,FALSE)</f>
        <v>53b5ce8f-c792-3f05-a4b1-3e8f2cc3aad1</v>
      </c>
      <c r="G97" s="37" t="str">
        <f>INDEX(Activities!$B$2:$C$390,MATCH(H97,Activities!$C$2:$C$390,0),1)</f>
        <v>Other plastics product manufacturing</v>
      </c>
      <c r="H97" s="37">
        <v>326190</v>
      </c>
      <c r="I97" s="37" t="s">
        <v>550</v>
      </c>
      <c r="J97" s="37">
        <v>4.0743747414666441E-8</v>
      </c>
      <c r="K97" s="37" t="s">
        <v>559</v>
      </c>
      <c r="L97" s="37"/>
      <c r="M97" s="37"/>
      <c r="N97" s="37"/>
      <c r="O97" s="37"/>
      <c r="P97" s="37"/>
      <c r="Q97" s="37">
        <v>3.9102240515552351</v>
      </c>
      <c r="R97" s="37">
        <v>2</v>
      </c>
      <c r="S97" s="37">
        <v>1</v>
      </c>
      <c r="T97" s="37">
        <v>1</v>
      </c>
      <c r="U97" s="37">
        <v>5</v>
      </c>
      <c r="V97" s="70">
        <v>2013</v>
      </c>
      <c r="W97" s="37" t="s">
        <v>1</v>
      </c>
      <c r="X97" s="37" t="s">
        <v>625</v>
      </c>
      <c r="Y97" s="37" t="s">
        <v>626</v>
      </c>
    </row>
    <row r="98" spans="1:25" x14ac:dyDescent="0.2">
      <c r="A98"/>
      <c r="B98" s="37" t="str">
        <f>VLOOKUP(W98,FlowMapping!B$2:M$3,6,FALSE)</f>
        <v>Nitrogen</v>
      </c>
      <c r="C98" s="37">
        <f t="array" ref="C98">VLOOKUP(W98,FlowMapping!B$2:M$3,7,FALSE)</f>
        <v>7727379</v>
      </c>
      <c r="D98" s="37" t="str">
        <f>VLOOKUP(W98,FlowMapping!B$2:M$3,8,FALSE)</f>
        <v>water</v>
      </c>
      <c r="E98" s="37" t="str">
        <f>VLOOKUP(W98,FlowMapping!B$2:M$3,9,FALSE)</f>
        <v>unspecified</v>
      </c>
      <c r="F98" s="37" t="str">
        <f>VLOOKUP(W98,FlowMapping!B$2:M$3,12,FALSE)</f>
        <v>53b5ce8f-c792-3f05-a4b1-3e8f2cc3aad1</v>
      </c>
      <c r="G98" s="37" t="str">
        <f>INDEX(Activities!$B$2:$C$390,MATCH(H98,Activities!$C$2:$C$390,0),1)</f>
        <v>Tire manufacturing</v>
      </c>
      <c r="H98" s="37">
        <v>326210</v>
      </c>
      <c r="I98" s="37" t="s">
        <v>550</v>
      </c>
      <c r="J98" s="37">
        <v>8.7689531840242184E-7</v>
      </c>
      <c r="K98" s="37" t="s">
        <v>559</v>
      </c>
      <c r="L98" s="37"/>
      <c r="M98" s="37"/>
      <c r="N98" s="37"/>
      <c r="O98" s="37"/>
      <c r="P98" s="37"/>
      <c r="Q98" s="37">
        <v>4.2989069385223333</v>
      </c>
      <c r="R98" s="37">
        <v>2</v>
      </c>
      <c r="S98" s="37">
        <v>1</v>
      </c>
      <c r="T98" s="37">
        <v>1</v>
      </c>
      <c r="U98" s="37">
        <v>5</v>
      </c>
      <c r="V98" s="70">
        <v>2013</v>
      </c>
      <c r="W98" s="37" t="s">
        <v>1</v>
      </c>
      <c r="X98" s="37" t="s">
        <v>625</v>
      </c>
      <c r="Y98" s="37" t="s">
        <v>626</v>
      </c>
    </row>
    <row r="99" spans="1:25" x14ac:dyDescent="0.2">
      <c r="A99"/>
      <c r="B99" s="37" t="str">
        <f>VLOOKUP(W99,FlowMapping!B$2:M$3,6,FALSE)</f>
        <v>Nitrogen</v>
      </c>
      <c r="C99" s="37">
        <f t="array" ref="C99">VLOOKUP(W99,FlowMapping!B$2:M$3,7,FALSE)</f>
        <v>7727379</v>
      </c>
      <c r="D99" s="37" t="str">
        <f>VLOOKUP(W99,FlowMapping!B$2:M$3,8,FALSE)</f>
        <v>water</v>
      </c>
      <c r="E99" s="37" t="str">
        <f>VLOOKUP(W99,FlowMapping!B$2:M$3,9,FALSE)</f>
        <v>unspecified</v>
      </c>
      <c r="F99" s="37" t="str">
        <f>VLOOKUP(W99,FlowMapping!B$2:M$3,12,FALSE)</f>
        <v>53b5ce8f-c792-3f05-a4b1-3e8f2cc3aad1</v>
      </c>
      <c r="G99" s="37" t="str">
        <f>INDEX(Activities!$B$2:$C$390,MATCH(H99,Activities!$C$2:$C$390,0),1)</f>
        <v>Rubber and plastics hoses and belting manufacturing</v>
      </c>
      <c r="H99" s="37">
        <v>326220</v>
      </c>
      <c r="I99" s="37" t="s">
        <v>550</v>
      </c>
      <c r="J99" s="37">
        <v>1.674921690111802E-5</v>
      </c>
      <c r="K99" s="37" t="s">
        <v>559</v>
      </c>
      <c r="L99" s="37"/>
      <c r="M99" s="37"/>
      <c r="N99" s="37"/>
      <c r="O99" s="37"/>
      <c r="P99" s="37"/>
      <c r="Q99" s="37">
        <v>4.9884367449728284</v>
      </c>
      <c r="R99" s="37">
        <v>2</v>
      </c>
      <c r="S99" s="37">
        <v>1</v>
      </c>
      <c r="T99" s="37">
        <v>1</v>
      </c>
      <c r="U99" s="37">
        <v>5</v>
      </c>
      <c r="V99" s="70">
        <v>2013</v>
      </c>
      <c r="W99" s="37" t="s">
        <v>1</v>
      </c>
      <c r="X99" s="37" t="s">
        <v>625</v>
      </c>
      <c r="Y99" s="37" t="s">
        <v>626</v>
      </c>
    </row>
    <row r="100" spans="1:25" x14ac:dyDescent="0.2">
      <c r="A100"/>
      <c r="B100" s="37" t="str">
        <f>VLOOKUP(W100,FlowMapping!B$2:M$3,6,FALSE)</f>
        <v>Nitrogen</v>
      </c>
      <c r="C100" s="37">
        <f t="array" ref="C100">VLOOKUP(W100,FlowMapping!B$2:M$3,7,FALSE)</f>
        <v>7727379</v>
      </c>
      <c r="D100" s="37" t="str">
        <f>VLOOKUP(W100,FlowMapping!B$2:M$3,8,FALSE)</f>
        <v>water</v>
      </c>
      <c r="E100" s="37" t="str">
        <f>VLOOKUP(W100,FlowMapping!B$2:M$3,9,FALSE)</f>
        <v>unspecified</v>
      </c>
      <c r="F100" s="37" t="str">
        <f>VLOOKUP(W100,FlowMapping!B$2:M$3,12,FALSE)</f>
        <v>53b5ce8f-c792-3f05-a4b1-3e8f2cc3aad1</v>
      </c>
      <c r="G100" s="37" t="str">
        <f>INDEX(Activities!$B$2:$C$390,MATCH(H100,Activities!$C$2:$C$390,0),1)</f>
        <v>Other rubber product manufacturing</v>
      </c>
      <c r="H100" s="37">
        <v>326290</v>
      </c>
      <c r="I100" s="37" t="s">
        <v>550</v>
      </c>
      <c r="J100" s="37">
        <v>1.1637440908902439E-7</v>
      </c>
      <c r="K100" s="37" t="s">
        <v>559</v>
      </c>
      <c r="L100" s="37"/>
      <c r="M100" s="37"/>
      <c r="N100" s="37"/>
      <c r="O100" s="37"/>
      <c r="P100" s="37"/>
      <c r="Q100" s="37">
        <v>2</v>
      </c>
      <c r="R100" s="37">
        <v>2</v>
      </c>
      <c r="S100" s="37">
        <v>1</v>
      </c>
      <c r="T100" s="37">
        <v>1</v>
      </c>
      <c r="U100" s="37">
        <v>5</v>
      </c>
      <c r="V100" s="70">
        <v>2013</v>
      </c>
      <c r="W100" s="37" t="s">
        <v>1</v>
      </c>
      <c r="X100" s="37" t="s">
        <v>625</v>
      </c>
      <c r="Y100" s="37" t="s">
        <v>626</v>
      </c>
    </row>
    <row r="101" spans="1:25" x14ac:dyDescent="0.2">
      <c r="A101"/>
      <c r="B101" s="37" t="str">
        <f>VLOOKUP(W101,FlowMapping!B$2:M$3,6,FALSE)</f>
        <v>Nitrogen</v>
      </c>
      <c r="C101" s="37">
        <f t="array" ref="C101">VLOOKUP(W101,FlowMapping!B$2:M$3,7,FALSE)</f>
        <v>7727379</v>
      </c>
      <c r="D101" s="37" t="str">
        <f>VLOOKUP(W101,FlowMapping!B$2:M$3,8,FALSE)</f>
        <v>water</v>
      </c>
      <c r="E101" s="37" t="str">
        <f>VLOOKUP(W101,FlowMapping!B$2:M$3,9,FALSE)</f>
        <v>unspecified</v>
      </c>
      <c r="F101" s="37" t="str">
        <f>VLOOKUP(W101,FlowMapping!B$2:M$3,12,FALSE)</f>
        <v>53b5ce8f-c792-3f05-a4b1-3e8f2cc3aad1</v>
      </c>
      <c r="G101" s="37" t="str">
        <f>INDEX(Activities!$B$2:$C$390,MATCH(H101,Activities!$C$2:$C$390,0),1)</f>
        <v>Clay product and refractory manufacturing</v>
      </c>
      <c r="H101" s="37">
        <v>327100</v>
      </c>
      <c r="I101" s="37" t="s">
        <v>550</v>
      </c>
      <c r="J101" s="37">
        <v>3.0586569813137204E-7</v>
      </c>
      <c r="K101" s="37" t="s">
        <v>559</v>
      </c>
      <c r="L101" s="37"/>
      <c r="M101" s="37"/>
      <c r="N101" s="37"/>
      <c r="O101" s="37"/>
      <c r="P101" s="37"/>
      <c r="Q101" s="37">
        <v>3.2746626600295383</v>
      </c>
      <c r="R101" s="37">
        <v>2</v>
      </c>
      <c r="S101" s="37">
        <v>1</v>
      </c>
      <c r="T101" s="37">
        <v>1</v>
      </c>
      <c r="U101" s="37">
        <v>5</v>
      </c>
      <c r="V101" s="70">
        <v>2013</v>
      </c>
      <c r="W101" s="37" t="s">
        <v>1</v>
      </c>
      <c r="X101" s="37" t="s">
        <v>625</v>
      </c>
      <c r="Y101" s="37" t="s">
        <v>626</v>
      </c>
    </row>
    <row r="102" spans="1:25" x14ac:dyDescent="0.2">
      <c r="A102"/>
      <c r="B102" s="37" t="str">
        <f>VLOOKUP(W102,FlowMapping!B$2:M$3,6,FALSE)</f>
        <v>Nitrogen</v>
      </c>
      <c r="C102" s="37">
        <f t="array" ref="C102">VLOOKUP(W102,FlowMapping!B$2:M$3,7,FALSE)</f>
        <v>7727379</v>
      </c>
      <c r="D102" s="37" t="str">
        <f>VLOOKUP(W102,FlowMapping!B$2:M$3,8,FALSE)</f>
        <v>water</v>
      </c>
      <c r="E102" s="37" t="str">
        <f>VLOOKUP(W102,FlowMapping!B$2:M$3,9,FALSE)</f>
        <v>unspecified</v>
      </c>
      <c r="F102" s="37" t="str">
        <f>VLOOKUP(W102,FlowMapping!B$2:M$3,12,FALSE)</f>
        <v>53b5ce8f-c792-3f05-a4b1-3e8f2cc3aad1</v>
      </c>
      <c r="G102" s="37" t="str">
        <f>INDEX(Activities!$B$2:$C$390,MATCH(H102,Activities!$C$2:$C$390,0),1)</f>
        <v>Glass and glass product manufacturing</v>
      </c>
      <c r="H102" s="37">
        <v>327200</v>
      </c>
      <c r="I102" s="37" t="s">
        <v>550</v>
      </c>
      <c r="J102" s="37">
        <v>1.33396664372589E-7</v>
      </c>
      <c r="K102" s="37" t="s">
        <v>559</v>
      </c>
      <c r="L102" s="37"/>
      <c r="M102" s="37"/>
      <c r="N102" s="37"/>
      <c r="O102" s="37"/>
      <c r="P102" s="37"/>
      <c r="Q102" s="37">
        <v>2</v>
      </c>
      <c r="R102" s="37">
        <v>2</v>
      </c>
      <c r="S102" s="37">
        <v>1</v>
      </c>
      <c r="T102" s="37">
        <v>1</v>
      </c>
      <c r="U102" s="37">
        <v>5</v>
      </c>
      <c r="V102" s="70">
        <v>2013</v>
      </c>
      <c r="W102" s="37" t="s">
        <v>1</v>
      </c>
      <c r="X102" s="37" t="s">
        <v>625</v>
      </c>
      <c r="Y102" s="37" t="s">
        <v>626</v>
      </c>
    </row>
    <row r="103" spans="1:25" x14ac:dyDescent="0.2">
      <c r="A103"/>
      <c r="B103" s="37" t="str">
        <f>VLOOKUP(W103,FlowMapping!B$2:M$3,6,FALSE)</f>
        <v>Nitrogen</v>
      </c>
      <c r="C103" s="37">
        <f t="array" ref="C103">VLOOKUP(W103,FlowMapping!B$2:M$3,7,FALSE)</f>
        <v>7727379</v>
      </c>
      <c r="D103" s="37" t="str">
        <f>VLOOKUP(W103,FlowMapping!B$2:M$3,8,FALSE)</f>
        <v>water</v>
      </c>
      <c r="E103" s="37" t="str">
        <f>VLOOKUP(W103,FlowMapping!B$2:M$3,9,FALSE)</f>
        <v>unspecified</v>
      </c>
      <c r="F103" s="37" t="str">
        <f>VLOOKUP(W103,FlowMapping!B$2:M$3,12,FALSE)</f>
        <v>53b5ce8f-c792-3f05-a4b1-3e8f2cc3aad1</v>
      </c>
      <c r="G103" s="37" t="str">
        <f>INDEX(Activities!$B$2:$C$390,MATCH(H103,Activities!$C$2:$C$390,0),1)</f>
        <v>Cement manufacturing</v>
      </c>
      <c r="H103" s="37">
        <v>327310</v>
      </c>
      <c r="I103" s="37" t="s">
        <v>550</v>
      </c>
      <c r="J103" s="37">
        <v>2.2251847621378165E-4</v>
      </c>
      <c r="K103" s="37" t="s">
        <v>559</v>
      </c>
      <c r="L103" s="37"/>
      <c r="M103" s="37"/>
      <c r="N103" s="37"/>
      <c r="O103" s="37"/>
      <c r="P103" s="37"/>
      <c r="Q103" s="37">
        <v>1.9999999999999998</v>
      </c>
      <c r="R103" s="37">
        <v>2</v>
      </c>
      <c r="S103" s="37">
        <v>1</v>
      </c>
      <c r="T103" s="37">
        <v>1</v>
      </c>
      <c r="U103" s="37">
        <v>5</v>
      </c>
      <c r="V103" s="70">
        <v>2013</v>
      </c>
      <c r="W103" s="37" t="s">
        <v>1</v>
      </c>
      <c r="X103" s="37" t="s">
        <v>625</v>
      </c>
      <c r="Y103" s="37" t="s">
        <v>626</v>
      </c>
    </row>
    <row r="104" spans="1:25" x14ac:dyDescent="0.2">
      <c r="A104"/>
      <c r="B104" s="37" t="str">
        <f>VLOOKUP(W104,FlowMapping!B$2:M$3,6,FALSE)</f>
        <v>Nitrogen</v>
      </c>
      <c r="C104" s="37">
        <f t="array" ref="C104">VLOOKUP(W104,FlowMapping!B$2:M$3,7,FALSE)</f>
        <v>7727379</v>
      </c>
      <c r="D104" s="37" t="str">
        <f>VLOOKUP(W104,FlowMapping!B$2:M$3,8,FALSE)</f>
        <v>water</v>
      </c>
      <c r="E104" s="37" t="str">
        <f>VLOOKUP(W104,FlowMapping!B$2:M$3,9,FALSE)</f>
        <v>unspecified</v>
      </c>
      <c r="F104" s="37" t="str">
        <f>VLOOKUP(W104,FlowMapping!B$2:M$3,12,FALSE)</f>
        <v>53b5ce8f-c792-3f05-a4b1-3e8f2cc3aad1</v>
      </c>
      <c r="G104" s="37" t="str">
        <f>INDEX(Activities!$B$2:$C$390,MATCH(H104,Activities!$C$2:$C$390,0),1)</f>
        <v>Ready-mix concrete manufacturing</v>
      </c>
      <c r="H104" s="37">
        <v>327320</v>
      </c>
      <c r="I104" s="37" t="s">
        <v>550</v>
      </c>
      <c r="J104" s="37">
        <v>2.5879702242610558E-9</v>
      </c>
      <c r="K104" s="37" t="s">
        <v>559</v>
      </c>
      <c r="L104" s="37"/>
      <c r="M104" s="37"/>
      <c r="N104" s="37"/>
      <c r="O104" s="37"/>
      <c r="P104" s="37"/>
      <c r="Q104" s="37">
        <v>4.4974392872326536</v>
      </c>
      <c r="R104" s="37">
        <v>2</v>
      </c>
      <c r="S104" s="37">
        <v>1</v>
      </c>
      <c r="T104" s="37">
        <v>1</v>
      </c>
      <c r="U104" s="37">
        <v>5</v>
      </c>
      <c r="V104" s="70">
        <v>2013</v>
      </c>
      <c r="W104" s="37" t="s">
        <v>1</v>
      </c>
      <c r="X104" s="37" t="s">
        <v>625</v>
      </c>
      <c r="Y104" s="37" t="s">
        <v>626</v>
      </c>
    </row>
    <row r="105" spans="1:25" x14ac:dyDescent="0.2">
      <c r="A105"/>
      <c r="B105" s="37" t="str">
        <f>VLOOKUP(W105,FlowMapping!B$2:M$3,6,FALSE)</f>
        <v>Nitrogen</v>
      </c>
      <c r="C105" s="37">
        <f t="array" ref="C105">VLOOKUP(W105,FlowMapping!B$2:M$3,7,FALSE)</f>
        <v>7727379</v>
      </c>
      <c r="D105" s="37" t="str">
        <f>VLOOKUP(W105,FlowMapping!B$2:M$3,8,FALSE)</f>
        <v>water</v>
      </c>
      <c r="E105" s="37" t="str">
        <f>VLOOKUP(W105,FlowMapping!B$2:M$3,9,FALSE)</f>
        <v>unspecified</v>
      </c>
      <c r="F105" s="37" t="str">
        <f>VLOOKUP(W105,FlowMapping!B$2:M$3,12,FALSE)</f>
        <v>53b5ce8f-c792-3f05-a4b1-3e8f2cc3aad1</v>
      </c>
      <c r="G105" s="37" t="str">
        <f>INDEX(Activities!$B$2:$C$390,MATCH(H105,Activities!$C$2:$C$390,0),1)</f>
        <v>Concrete pipe, brick, and block manufacturing</v>
      </c>
      <c r="H105" s="37">
        <v>327330</v>
      </c>
      <c r="I105" s="37" t="s">
        <v>550</v>
      </c>
      <c r="J105" s="37">
        <v>3.5993473457159663E-12</v>
      </c>
      <c r="K105" s="37" t="s">
        <v>559</v>
      </c>
      <c r="L105" s="37"/>
      <c r="M105" s="37"/>
      <c r="N105" s="37"/>
      <c r="O105" s="37"/>
      <c r="P105" s="37"/>
      <c r="Q105" s="37">
        <v>2</v>
      </c>
      <c r="R105" s="37">
        <v>2</v>
      </c>
      <c r="S105" s="37">
        <v>1</v>
      </c>
      <c r="T105" s="37">
        <v>1</v>
      </c>
      <c r="U105" s="37">
        <v>5</v>
      </c>
      <c r="V105" s="70">
        <v>2013</v>
      </c>
      <c r="W105" s="37" t="s">
        <v>1</v>
      </c>
      <c r="X105" s="37" t="s">
        <v>625</v>
      </c>
      <c r="Y105" s="37" t="s">
        <v>626</v>
      </c>
    </row>
    <row r="106" spans="1:25" x14ac:dyDescent="0.2">
      <c r="A106"/>
      <c r="B106" s="37" t="str">
        <f>VLOOKUP(W106,FlowMapping!B$2:M$3,6,FALSE)</f>
        <v>Nitrogen</v>
      </c>
      <c r="C106" s="37">
        <f t="array" ref="C106">VLOOKUP(W106,FlowMapping!B$2:M$3,7,FALSE)</f>
        <v>7727379</v>
      </c>
      <c r="D106" s="37" t="str">
        <f>VLOOKUP(W106,FlowMapping!B$2:M$3,8,FALSE)</f>
        <v>water</v>
      </c>
      <c r="E106" s="37" t="str">
        <f>VLOOKUP(W106,FlowMapping!B$2:M$3,9,FALSE)</f>
        <v>unspecified</v>
      </c>
      <c r="F106" s="37" t="str">
        <f>VLOOKUP(W106,FlowMapping!B$2:M$3,12,FALSE)</f>
        <v>53b5ce8f-c792-3f05-a4b1-3e8f2cc3aad1</v>
      </c>
      <c r="G106" s="37" t="str">
        <f>INDEX(Activities!$B$2:$C$390,MATCH(H106,Activities!$C$2:$C$390,0),1)</f>
        <v>Other concrete product manufacturing</v>
      </c>
      <c r="H106" s="37">
        <v>327390</v>
      </c>
      <c r="I106" s="37" t="s">
        <v>550</v>
      </c>
      <c r="J106" s="37">
        <v>2.1356806550665281E-12</v>
      </c>
      <c r="K106" s="37" t="s">
        <v>559</v>
      </c>
      <c r="L106" s="37"/>
      <c r="M106" s="37"/>
      <c r="N106" s="37"/>
      <c r="O106" s="37"/>
      <c r="P106" s="37"/>
      <c r="Q106" s="37">
        <v>2</v>
      </c>
      <c r="R106" s="37">
        <v>2</v>
      </c>
      <c r="S106" s="37">
        <v>1</v>
      </c>
      <c r="T106" s="37">
        <v>1</v>
      </c>
      <c r="U106" s="37">
        <v>5</v>
      </c>
      <c r="V106" s="70">
        <v>2013</v>
      </c>
      <c r="W106" s="37" t="s">
        <v>1</v>
      </c>
      <c r="X106" s="37" t="s">
        <v>625</v>
      </c>
      <c r="Y106" s="37" t="s">
        <v>626</v>
      </c>
    </row>
    <row r="107" spans="1:25" x14ac:dyDescent="0.2">
      <c r="A107"/>
      <c r="B107" s="37" t="str">
        <f>VLOOKUP(W107,FlowMapping!B$2:M$3,6,FALSE)</f>
        <v>Nitrogen</v>
      </c>
      <c r="C107" s="37">
        <f t="array" ref="C107">VLOOKUP(W107,FlowMapping!B$2:M$3,7,FALSE)</f>
        <v>7727379</v>
      </c>
      <c r="D107" s="37" t="str">
        <f>VLOOKUP(W107,FlowMapping!B$2:M$3,8,FALSE)</f>
        <v>water</v>
      </c>
      <c r="E107" s="37" t="str">
        <f>VLOOKUP(W107,FlowMapping!B$2:M$3,9,FALSE)</f>
        <v>unspecified</v>
      </c>
      <c r="F107" s="37" t="str">
        <f>VLOOKUP(W107,FlowMapping!B$2:M$3,12,FALSE)</f>
        <v>53b5ce8f-c792-3f05-a4b1-3e8f2cc3aad1</v>
      </c>
      <c r="G107" s="37" t="str">
        <f>INDEX(Activities!$B$2:$C$390,MATCH(H107,Activities!$C$2:$C$390,0),1)</f>
        <v>Lime and gypsum product manufacturing</v>
      </c>
      <c r="H107" s="37">
        <v>327400</v>
      </c>
      <c r="I107" s="37" t="s">
        <v>550</v>
      </c>
      <c r="J107" s="37">
        <v>1.44359066515633E-6</v>
      </c>
      <c r="K107" s="37" t="s">
        <v>559</v>
      </c>
      <c r="L107" s="37"/>
      <c r="M107" s="37"/>
      <c r="N107" s="37"/>
      <c r="O107" s="37"/>
      <c r="P107" s="37"/>
      <c r="Q107" s="37">
        <v>3.9635937160247079</v>
      </c>
      <c r="R107" s="37">
        <v>2</v>
      </c>
      <c r="S107" s="37">
        <v>1</v>
      </c>
      <c r="T107" s="37">
        <v>1</v>
      </c>
      <c r="U107" s="37">
        <v>5</v>
      </c>
      <c r="V107" s="70">
        <v>2013</v>
      </c>
      <c r="W107" s="37" t="s">
        <v>1</v>
      </c>
      <c r="X107" s="37" t="s">
        <v>625</v>
      </c>
      <c r="Y107" s="37" t="s">
        <v>626</v>
      </c>
    </row>
    <row r="108" spans="1:25" x14ac:dyDescent="0.2">
      <c r="A108"/>
      <c r="B108" s="37" t="str">
        <f>VLOOKUP(W108,FlowMapping!B$2:M$3,6,FALSE)</f>
        <v>Nitrogen</v>
      </c>
      <c r="C108" s="37">
        <f t="array" ref="C108">VLOOKUP(W108,FlowMapping!B$2:M$3,7,FALSE)</f>
        <v>7727379</v>
      </c>
      <c r="D108" s="37" t="str">
        <f>VLOOKUP(W108,FlowMapping!B$2:M$3,8,FALSE)</f>
        <v>water</v>
      </c>
      <c r="E108" s="37" t="str">
        <f>VLOOKUP(W108,FlowMapping!B$2:M$3,9,FALSE)</f>
        <v>unspecified</v>
      </c>
      <c r="F108" s="37" t="str">
        <f>VLOOKUP(W108,FlowMapping!B$2:M$3,12,FALSE)</f>
        <v>53b5ce8f-c792-3f05-a4b1-3e8f2cc3aad1</v>
      </c>
      <c r="G108" s="37" t="str">
        <f>INDEX(Activities!$B$2:$C$390,MATCH(H108,Activities!$C$2:$C$390,0),1)</f>
        <v>Abrasive product manufacturing</v>
      </c>
      <c r="H108" s="37">
        <v>327910</v>
      </c>
      <c r="I108" s="37" t="s">
        <v>550</v>
      </c>
      <c r="J108" s="37">
        <v>6.8385207294372101E-11</v>
      </c>
      <c r="K108" s="37" t="s">
        <v>559</v>
      </c>
      <c r="L108" s="37"/>
      <c r="M108" s="37"/>
      <c r="N108" s="37"/>
      <c r="O108" s="37"/>
      <c r="P108" s="37"/>
      <c r="Q108" s="37">
        <v>2</v>
      </c>
      <c r="R108" s="37">
        <v>2</v>
      </c>
      <c r="S108" s="37">
        <v>1</v>
      </c>
      <c r="T108" s="37">
        <v>1</v>
      </c>
      <c r="U108" s="37">
        <v>5</v>
      </c>
      <c r="V108" s="70">
        <v>2013</v>
      </c>
      <c r="W108" s="37" t="s">
        <v>1</v>
      </c>
      <c r="X108" s="37" t="s">
        <v>625</v>
      </c>
      <c r="Y108" s="37" t="s">
        <v>626</v>
      </c>
    </row>
    <row r="109" spans="1:25" x14ac:dyDescent="0.2">
      <c r="A109"/>
      <c r="B109" s="37" t="str">
        <f>VLOOKUP(W109,FlowMapping!B$2:M$3,6,FALSE)</f>
        <v>Nitrogen</v>
      </c>
      <c r="C109" s="37">
        <f t="array" ref="C109">VLOOKUP(W109,FlowMapping!B$2:M$3,7,FALSE)</f>
        <v>7727379</v>
      </c>
      <c r="D109" s="37" t="str">
        <f>VLOOKUP(W109,FlowMapping!B$2:M$3,8,FALSE)</f>
        <v>water</v>
      </c>
      <c r="E109" s="37" t="str">
        <f>VLOOKUP(W109,FlowMapping!B$2:M$3,9,FALSE)</f>
        <v>unspecified</v>
      </c>
      <c r="F109" s="37" t="str">
        <f>VLOOKUP(W109,FlowMapping!B$2:M$3,12,FALSE)</f>
        <v>53b5ce8f-c792-3f05-a4b1-3e8f2cc3aad1</v>
      </c>
      <c r="G109" s="37" t="str">
        <f>INDEX(Activities!$B$2:$C$390,MATCH(H109,Activities!$C$2:$C$390,0),1)</f>
        <v>Cut stone and stone product manufacturing</v>
      </c>
      <c r="H109" s="37">
        <v>327991</v>
      </c>
      <c r="I109" s="37" t="s">
        <v>550</v>
      </c>
      <c r="J109" s="37">
        <v>1.940205823587873E-9</v>
      </c>
      <c r="K109" s="37" t="s">
        <v>559</v>
      </c>
      <c r="L109" s="37"/>
      <c r="M109" s="37"/>
      <c r="N109" s="37"/>
      <c r="O109" s="37"/>
      <c r="P109" s="37"/>
      <c r="Q109" s="37">
        <v>5.0000000000000009</v>
      </c>
      <c r="R109" s="37">
        <v>2</v>
      </c>
      <c r="S109" s="37">
        <v>1</v>
      </c>
      <c r="T109" s="37">
        <v>1</v>
      </c>
      <c r="U109" s="37">
        <v>5</v>
      </c>
      <c r="V109" s="70">
        <v>2013</v>
      </c>
      <c r="W109" s="37" t="s">
        <v>1</v>
      </c>
      <c r="X109" s="37" t="s">
        <v>625</v>
      </c>
      <c r="Y109" s="37" t="s">
        <v>626</v>
      </c>
    </row>
    <row r="110" spans="1:25" x14ac:dyDescent="0.2">
      <c r="A110"/>
      <c r="B110" s="37" t="str">
        <f>VLOOKUP(W110,FlowMapping!B$2:M$3,6,FALSE)</f>
        <v>Nitrogen</v>
      </c>
      <c r="C110" s="37">
        <f t="array" ref="C110">VLOOKUP(W110,FlowMapping!B$2:M$3,7,FALSE)</f>
        <v>7727379</v>
      </c>
      <c r="D110" s="37" t="str">
        <f>VLOOKUP(W110,FlowMapping!B$2:M$3,8,FALSE)</f>
        <v>water</v>
      </c>
      <c r="E110" s="37" t="str">
        <f>VLOOKUP(W110,FlowMapping!B$2:M$3,9,FALSE)</f>
        <v>unspecified</v>
      </c>
      <c r="F110" s="37" t="str">
        <f>VLOOKUP(W110,FlowMapping!B$2:M$3,12,FALSE)</f>
        <v>53b5ce8f-c792-3f05-a4b1-3e8f2cc3aad1</v>
      </c>
      <c r="G110" s="37" t="str">
        <f>INDEX(Activities!$B$2:$C$390,MATCH(H110,Activities!$C$2:$C$390,0),1)</f>
        <v>Ground or treated mineral and earth manufacturing</v>
      </c>
      <c r="H110" s="37">
        <v>327992</v>
      </c>
      <c r="I110" s="37" t="s">
        <v>550</v>
      </c>
      <c r="J110" s="37">
        <v>3.356436713337974E-5</v>
      </c>
      <c r="K110" s="37" t="s">
        <v>559</v>
      </c>
      <c r="L110" s="37"/>
      <c r="M110" s="37"/>
      <c r="N110" s="37"/>
      <c r="O110" s="37"/>
      <c r="P110" s="37"/>
      <c r="Q110" s="37">
        <v>4.992478275852509</v>
      </c>
      <c r="R110" s="37">
        <v>2</v>
      </c>
      <c r="S110" s="37">
        <v>1</v>
      </c>
      <c r="T110" s="37">
        <v>1</v>
      </c>
      <c r="U110" s="37">
        <v>5</v>
      </c>
      <c r="V110" s="70">
        <v>2013</v>
      </c>
      <c r="W110" s="37" t="s">
        <v>1</v>
      </c>
      <c r="X110" s="37" t="s">
        <v>625</v>
      </c>
      <c r="Y110" s="37" t="s">
        <v>626</v>
      </c>
    </row>
    <row r="111" spans="1:25" x14ac:dyDescent="0.2">
      <c r="A111"/>
      <c r="B111" s="37" t="str">
        <f>VLOOKUP(W111,FlowMapping!B$2:M$3,6,FALSE)</f>
        <v>Nitrogen</v>
      </c>
      <c r="C111" s="37">
        <f t="array" ref="C111">VLOOKUP(W111,FlowMapping!B$2:M$3,7,FALSE)</f>
        <v>7727379</v>
      </c>
      <c r="D111" s="37" t="str">
        <f>VLOOKUP(W111,FlowMapping!B$2:M$3,8,FALSE)</f>
        <v>water</v>
      </c>
      <c r="E111" s="37" t="str">
        <f>VLOOKUP(W111,FlowMapping!B$2:M$3,9,FALSE)</f>
        <v>unspecified</v>
      </c>
      <c r="F111" s="37" t="str">
        <f>VLOOKUP(W111,FlowMapping!B$2:M$3,12,FALSE)</f>
        <v>53b5ce8f-c792-3f05-a4b1-3e8f2cc3aad1</v>
      </c>
      <c r="G111" s="37" t="str">
        <f>INDEX(Activities!$B$2:$C$390,MATCH(H111,Activities!$C$2:$C$390,0),1)</f>
        <v>Mineral wool manufacturing</v>
      </c>
      <c r="H111" s="37">
        <v>327993</v>
      </c>
      <c r="I111" s="37" t="s">
        <v>550</v>
      </c>
      <c r="J111" s="37">
        <v>2.6647444587006071E-7</v>
      </c>
      <c r="K111" s="37" t="s">
        <v>559</v>
      </c>
      <c r="L111" s="37"/>
      <c r="M111" s="37"/>
      <c r="N111" s="37"/>
      <c r="O111" s="37"/>
      <c r="P111" s="37"/>
      <c r="Q111" s="37">
        <v>2</v>
      </c>
      <c r="R111" s="37">
        <v>2</v>
      </c>
      <c r="S111" s="37">
        <v>1</v>
      </c>
      <c r="T111" s="37">
        <v>1</v>
      </c>
      <c r="U111" s="37">
        <v>5</v>
      </c>
      <c r="V111" s="70">
        <v>2013</v>
      </c>
      <c r="W111" s="37" t="s">
        <v>1</v>
      </c>
      <c r="X111" s="37" t="s">
        <v>625</v>
      </c>
      <c r="Y111" s="37" t="s">
        <v>626</v>
      </c>
    </row>
    <row r="112" spans="1:25" x14ac:dyDescent="0.2">
      <c r="A112"/>
      <c r="B112" s="37" t="str">
        <f>VLOOKUP(W112,FlowMapping!B$2:M$3,6,FALSE)</f>
        <v>Nitrogen</v>
      </c>
      <c r="C112" s="37">
        <f t="array" ref="C112">VLOOKUP(W112,FlowMapping!B$2:M$3,7,FALSE)</f>
        <v>7727379</v>
      </c>
      <c r="D112" s="37" t="str">
        <f>VLOOKUP(W112,FlowMapping!B$2:M$3,8,FALSE)</f>
        <v>water</v>
      </c>
      <c r="E112" s="37" t="str">
        <f>VLOOKUP(W112,FlowMapping!B$2:M$3,9,FALSE)</f>
        <v>unspecified</v>
      </c>
      <c r="F112" s="37" t="str">
        <f>VLOOKUP(W112,FlowMapping!B$2:M$3,12,FALSE)</f>
        <v>53b5ce8f-c792-3f05-a4b1-3e8f2cc3aad1</v>
      </c>
      <c r="G112" s="37" t="str">
        <f>INDEX(Activities!$B$2:$C$390,MATCH(H112,Activities!$C$2:$C$390,0),1)</f>
        <v>Miscellaneous nonmetallic mineral products</v>
      </c>
      <c r="H112" s="37">
        <v>327999</v>
      </c>
      <c r="I112" s="37" t="s">
        <v>550</v>
      </c>
      <c r="J112" s="37">
        <v>2.1356806550665277E-12</v>
      </c>
      <c r="K112" s="37" t="s">
        <v>559</v>
      </c>
      <c r="L112" s="37"/>
      <c r="M112" s="37"/>
      <c r="N112" s="37"/>
      <c r="O112" s="37"/>
      <c r="P112" s="37"/>
      <c r="Q112" s="37">
        <v>2</v>
      </c>
      <c r="R112" s="37">
        <v>2</v>
      </c>
      <c r="S112" s="37">
        <v>1</v>
      </c>
      <c r="T112" s="37">
        <v>1</v>
      </c>
      <c r="U112" s="37">
        <v>5</v>
      </c>
      <c r="V112" s="70">
        <v>2013</v>
      </c>
      <c r="W112" s="37" t="s">
        <v>1</v>
      </c>
      <c r="X112" s="37" t="s">
        <v>625</v>
      </c>
      <c r="Y112" s="37" t="s">
        <v>626</v>
      </c>
    </row>
    <row r="113" spans="1:25" x14ac:dyDescent="0.2">
      <c r="A113"/>
      <c r="B113" s="37" t="str">
        <f>VLOOKUP(W113,FlowMapping!B$2:M$3,6,FALSE)</f>
        <v>Nitrogen</v>
      </c>
      <c r="C113" s="37">
        <f t="array" ref="C113">VLOOKUP(W113,FlowMapping!B$2:M$3,7,FALSE)</f>
        <v>7727379</v>
      </c>
      <c r="D113" s="37" t="str">
        <f>VLOOKUP(W113,FlowMapping!B$2:M$3,8,FALSE)</f>
        <v>water</v>
      </c>
      <c r="E113" s="37" t="str">
        <f>VLOOKUP(W113,FlowMapping!B$2:M$3,9,FALSE)</f>
        <v>unspecified</v>
      </c>
      <c r="F113" s="37" t="str">
        <f>VLOOKUP(W113,FlowMapping!B$2:M$3,12,FALSE)</f>
        <v>53b5ce8f-c792-3f05-a4b1-3e8f2cc3aad1</v>
      </c>
      <c r="G113" s="37" t="str">
        <f>INDEX(Activities!$B$2:$C$390,MATCH(H113,Activities!$C$2:$C$390,0),1)</f>
        <v>Iron and steel mills and ferroalloy manufacturing</v>
      </c>
      <c r="H113" s="37">
        <v>331110</v>
      </c>
      <c r="I113" s="37" t="s">
        <v>550</v>
      </c>
      <c r="J113" s="37">
        <v>8.1705667616816195E-6</v>
      </c>
      <c r="K113" s="37" t="s">
        <v>559</v>
      </c>
      <c r="L113" s="37"/>
      <c r="M113" s="37"/>
      <c r="N113" s="37"/>
      <c r="O113" s="37"/>
      <c r="P113" s="37"/>
      <c r="Q113" s="37">
        <v>2.0005029508421734</v>
      </c>
      <c r="R113" s="37">
        <v>2</v>
      </c>
      <c r="S113" s="37">
        <v>1</v>
      </c>
      <c r="T113" s="37">
        <v>1</v>
      </c>
      <c r="U113" s="37">
        <v>5</v>
      </c>
      <c r="V113" s="70">
        <v>2013</v>
      </c>
      <c r="W113" s="37" t="s">
        <v>1</v>
      </c>
      <c r="X113" s="37" t="s">
        <v>625</v>
      </c>
      <c r="Y113" s="37" t="s">
        <v>626</v>
      </c>
    </row>
    <row r="114" spans="1:25" x14ac:dyDescent="0.2">
      <c r="A114"/>
      <c r="B114" s="37" t="str">
        <f>VLOOKUP(W114,FlowMapping!B$2:M$3,6,FALSE)</f>
        <v>Nitrogen</v>
      </c>
      <c r="C114" s="37">
        <f t="array" ref="C114">VLOOKUP(W114,FlowMapping!B$2:M$3,7,FALSE)</f>
        <v>7727379</v>
      </c>
      <c r="D114" s="37" t="str">
        <f>VLOOKUP(W114,FlowMapping!B$2:M$3,8,FALSE)</f>
        <v>water</v>
      </c>
      <c r="E114" s="37" t="str">
        <f>VLOOKUP(W114,FlowMapping!B$2:M$3,9,FALSE)</f>
        <v>unspecified</v>
      </c>
      <c r="F114" s="37" t="str">
        <f>VLOOKUP(W114,FlowMapping!B$2:M$3,12,FALSE)</f>
        <v>53b5ce8f-c792-3f05-a4b1-3e8f2cc3aad1</v>
      </c>
      <c r="G114" s="37" t="str">
        <f>INDEX(Activities!$B$2:$C$390,MATCH(H114,Activities!$C$2:$C$390,0),1)</f>
        <v>Steel product manufacturing from purchased steel</v>
      </c>
      <c r="H114" s="37">
        <v>331200</v>
      </c>
      <c r="I114" s="37" t="s">
        <v>550</v>
      </c>
      <c r="J114" s="37">
        <v>1.8879657704298006E-5</v>
      </c>
      <c r="K114" s="37" t="s">
        <v>559</v>
      </c>
      <c r="L114" s="37"/>
      <c r="M114" s="37"/>
      <c r="N114" s="37"/>
      <c r="O114" s="37"/>
      <c r="P114" s="37"/>
      <c r="Q114" s="37">
        <v>2.7652570107939547</v>
      </c>
      <c r="R114" s="37">
        <v>2</v>
      </c>
      <c r="S114" s="37">
        <v>1</v>
      </c>
      <c r="T114" s="37">
        <v>1</v>
      </c>
      <c r="U114" s="37">
        <v>5</v>
      </c>
      <c r="V114" s="70">
        <v>2013</v>
      </c>
      <c r="W114" s="37" t="s">
        <v>1</v>
      </c>
      <c r="X114" s="37" t="s">
        <v>625</v>
      </c>
      <c r="Y114" s="37" t="s">
        <v>626</v>
      </c>
    </row>
    <row r="115" spans="1:25" x14ac:dyDescent="0.2">
      <c r="A115"/>
      <c r="B115" s="37" t="str">
        <f>VLOOKUP(W115,FlowMapping!B$2:M$3,6,FALSE)</f>
        <v>Nitrogen</v>
      </c>
      <c r="C115" s="37">
        <f t="array" ref="C115">VLOOKUP(W115,FlowMapping!B$2:M$3,7,FALSE)</f>
        <v>7727379</v>
      </c>
      <c r="D115" s="37" t="str">
        <f>VLOOKUP(W115,FlowMapping!B$2:M$3,8,FALSE)</f>
        <v>water</v>
      </c>
      <c r="E115" s="37" t="str">
        <f>VLOOKUP(W115,FlowMapping!B$2:M$3,9,FALSE)</f>
        <v>unspecified</v>
      </c>
      <c r="F115" s="37" t="str">
        <f>VLOOKUP(W115,FlowMapping!B$2:M$3,12,FALSE)</f>
        <v>53b5ce8f-c792-3f05-a4b1-3e8f2cc3aad1</v>
      </c>
      <c r="G115" s="37" t="str">
        <f>INDEX(Activities!$B$2:$C$390,MATCH(H115,Activities!$C$2:$C$390,0),1)</f>
        <v>Secondary smelting and alloying of aluminum</v>
      </c>
      <c r="H115" s="37">
        <v>331314</v>
      </c>
      <c r="I115" s="37" t="s">
        <v>550</v>
      </c>
      <c r="J115" s="37">
        <v>1.5137004374407566E-6</v>
      </c>
      <c r="K115" s="37" t="s">
        <v>559</v>
      </c>
      <c r="L115" s="37"/>
      <c r="M115" s="37"/>
      <c r="N115" s="37"/>
      <c r="O115" s="37"/>
      <c r="P115" s="37"/>
      <c r="Q115" s="37">
        <v>2.8292583918897107</v>
      </c>
      <c r="R115" s="37">
        <v>2</v>
      </c>
      <c r="S115" s="37">
        <v>1</v>
      </c>
      <c r="T115" s="37">
        <v>1</v>
      </c>
      <c r="U115" s="37">
        <v>5</v>
      </c>
      <c r="V115" s="70">
        <v>2013</v>
      </c>
      <c r="W115" s="37" t="s">
        <v>1</v>
      </c>
      <c r="X115" s="37" t="s">
        <v>625</v>
      </c>
      <c r="Y115" s="37" t="s">
        <v>626</v>
      </c>
    </row>
    <row r="116" spans="1:25" x14ac:dyDescent="0.2">
      <c r="A116"/>
      <c r="B116" s="37" t="str">
        <f>VLOOKUP(W116,FlowMapping!B$2:M$3,6,FALSE)</f>
        <v>Nitrogen</v>
      </c>
      <c r="C116" s="37">
        <f t="array" ref="C116">VLOOKUP(W116,FlowMapping!B$2:M$3,7,FALSE)</f>
        <v>7727379</v>
      </c>
      <c r="D116" s="37" t="str">
        <f>VLOOKUP(W116,FlowMapping!B$2:M$3,8,FALSE)</f>
        <v>water</v>
      </c>
      <c r="E116" s="37" t="str">
        <f>VLOOKUP(W116,FlowMapping!B$2:M$3,9,FALSE)</f>
        <v>unspecified</v>
      </c>
      <c r="F116" s="37" t="str">
        <f>VLOOKUP(W116,FlowMapping!B$2:M$3,12,FALSE)</f>
        <v>53b5ce8f-c792-3f05-a4b1-3e8f2cc3aad1</v>
      </c>
      <c r="G116" s="37" t="str">
        <f>INDEX(Activities!$B$2:$C$390,MATCH(H116,Activities!$C$2:$C$390,0),1)</f>
        <v>Primary smelting and refining of copper</v>
      </c>
      <c r="H116" s="37">
        <v>331411</v>
      </c>
      <c r="I116" s="37" t="s">
        <v>550</v>
      </c>
      <c r="J116" s="37">
        <v>3.7291336782008686E-5</v>
      </c>
      <c r="K116" s="37" t="s">
        <v>559</v>
      </c>
      <c r="L116" s="37"/>
      <c r="M116" s="37"/>
      <c r="N116" s="37"/>
      <c r="O116" s="37"/>
      <c r="P116" s="37"/>
      <c r="Q116" s="37">
        <v>4.060081142813579</v>
      </c>
      <c r="R116" s="37">
        <v>2</v>
      </c>
      <c r="S116" s="37">
        <v>1</v>
      </c>
      <c r="T116" s="37">
        <v>1</v>
      </c>
      <c r="U116" s="37">
        <v>5</v>
      </c>
      <c r="V116" s="70">
        <v>2013</v>
      </c>
      <c r="W116" s="37" t="s">
        <v>1</v>
      </c>
      <c r="X116" s="37" t="s">
        <v>625</v>
      </c>
      <c r="Y116" s="37" t="s">
        <v>626</v>
      </c>
    </row>
    <row r="117" spans="1:25" x14ac:dyDescent="0.2">
      <c r="A117"/>
      <c r="B117" s="37" t="str">
        <f>VLOOKUP(W117,FlowMapping!B$2:M$3,6,FALSE)</f>
        <v>Nitrogen</v>
      </c>
      <c r="C117" s="37">
        <f t="array" ref="C117">VLOOKUP(W117,FlowMapping!B$2:M$3,7,FALSE)</f>
        <v>7727379</v>
      </c>
      <c r="D117" s="37" t="str">
        <f>VLOOKUP(W117,FlowMapping!B$2:M$3,8,FALSE)</f>
        <v>water</v>
      </c>
      <c r="E117" s="37" t="str">
        <f>VLOOKUP(W117,FlowMapping!B$2:M$3,9,FALSE)</f>
        <v>unspecified</v>
      </c>
      <c r="F117" s="37" t="str">
        <f>VLOOKUP(W117,FlowMapping!B$2:M$3,12,FALSE)</f>
        <v>53b5ce8f-c792-3f05-a4b1-3e8f2cc3aad1</v>
      </c>
      <c r="G117" s="37" t="str">
        <f>INDEX(Activities!$B$2:$C$390,MATCH(H117,Activities!$C$2:$C$390,0),1)</f>
        <v>Primary smelting and refining of nonferrous metal (except copper and aluminum)</v>
      </c>
      <c r="H117" s="37">
        <v>331419</v>
      </c>
      <c r="I117" s="37" t="s">
        <v>550</v>
      </c>
      <c r="J117" s="37">
        <v>2.0877960045967116E-5</v>
      </c>
      <c r="K117" s="37" t="s">
        <v>559</v>
      </c>
      <c r="L117" s="37"/>
      <c r="M117" s="37"/>
      <c r="N117" s="37"/>
      <c r="O117" s="37"/>
      <c r="P117" s="37"/>
      <c r="Q117" s="37">
        <v>2</v>
      </c>
      <c r="R117" s="37">
        <v>2</v>
      </c>
      <c r="S117" s="37">
        <v>1</v>
      </c>
      <c r="T117" s="37">
        <v>1</v>
      </c>
      <c r="U117" s="37">
        <v>5</v>
      </c>
      <c r="V117" s="70">
        <v>2013</v>
      </c>
      <c r="W117" s="37" t="s">
        <v>1</v>
      </c>
      <c r="X117" s="37" t="s">
        <v>625</v>
      </c>
      <c r="Y117" s="37" t="s">
        <v>626</v>
      </c>
    </row>
    <row r="118" spans="1:25" x14ac:dyDescent="0.2">
      <c r="A118"/>
      <c r="B118" s="37" t="str">
        <f>VLOOKUP(W118,FlowMapping!B$2:M$3,6,FALSE)</f>
        <v>Nitrogen</v>
      </c>
      <c r="C118" s="37">
        <f t="array" ref="C118">VLOOKUP(W118,FlowMapping!B$2:M$3,7,FALSE)</f>
        <v>7727379</v>
      </c>
      <c r="D118" s="37" t="str">
        <f>VLOOKUP(W118,FlowMapping!B$2:M$3,8,FALSE)</f>
        <v>water</v>
      </c>
      <c r="E118" s="37" t="str">
        <f>VLOOKUP(W118,FlowMapping!B$2:M$3,9,FALSE)</f>
        <v>unspecified</v>
      </c>
      <c r="F118" s="37" t="str">
        <f>VLOOKUP(W118,FlowMapping!B$2:M$3,12,FALSE)</f>
        <v>53b5ce8f-c792-3f05-a4b1-3e8f2cc3aad1</v>
      </c>
      <c r="G118" s="37" t="str">
        <f>INDEX(Activities!$B$2:$C$390,MATCH(H118,Activities!$C$2:$C$390,0),1)</f>
        <v>Copper rolling, drawing, extruding and alloying</v>
      </c>
      <c r="H118" s="37">
        <v>331420</v>
      </c>
      <c r="I118" s="37" t="s">
        <v>550</v>
      </c>
      <c r="J118" s="37">
        <v>9.6401115826269078E-7</v>
      </c>
      <c r="K118" s="37" t="s">
        <v>559</v>
      </c>
      <c r="L118" s="37"/>
      <c r="M118" s="37"/>
      <c r="N118" s="37"/>
      <c r="O118" s="37"/>
      <c r="P118" s="37"/>
      <c r="Q118" s="37">
        <v>3.3069429307064868</v>
      </c>
      <c r="R118" s="37">
        <v>2</v>
      </c>
      <c r="S118" s="37">
        <v>1</v>
      </c>
      <c r="T118" s="37">
        <v>1</v>
      </c>
      <c r="U118" s="37">
        <v>5</v>
      </c>
      <c r="V118" s="70">
        <v>2013</v>
      </c>
      <c r="W118" s="37" t="s">
        <v>1</v>
      </c>
      <c r="X118" s="37" t="s">
        <v>625</v>
      </c>
      <c r="Y118" s="37" t="s">
        <v>626</v>
      </c>
    </row>
    <row r="119" spans="1:25" x14ac:dyDescent="0.2">
      <c r="A119"/>
      <c r="B119" s="37" t="str">
        <f>VLOOKUP(W119,FlowMapping!B$2:M$3,6,FALSE)</f>
        <v>Nitrogen</v>
      </c>
      <c r="C119" s="37">
        <f t="array" ref="C119">VLOOKUP(W119,FlowMapping!B$2:M$3,7,FALSE)</f>
        <v>7727379</v>
      </c>
      <c r="D119" s="37" t="str">
        <f>VLOOKUP(W119,FlowMapping!B$2:M$3,8,FALSE)</f>
        <v>water</v>
      </c>
      <c r="E119" s="37" t="str">
        <f>VLOOKUP(W119,FlowMapping!B$2:M$3,9,FALSE)</f>
        <v>unspecified</v>
      </c>
      <c r="F119" s="37" t="str">
        <f>VLOOKUP(W119,FlowMapping!B$2:M$3,12,FALSE)</f>
        <v>53b5ce8f-c792-3f05-a4b1-3e8f2cc3aad1</v>
      </c>
      <c r="G119" s="37" t="str">
        <f>INDEX(Activities!$B$2:$C$390,MATCH(H119,Activities!$C$2:$C$390,0),1)</f>
        <v>Nonferrous metal (except copper and aluminum) rolling, drawing, extruding and alloying</v>
      </c>
      <c r="H119" s="37">
        <v>331490</v>
      </c>
      <c r="I119" s="37" t="s">
        <v>550</v>
      </c>
      <c r="J119" s="37">
        <v>9.9355792927038569E-7</v>
      </c>
      <c r="K119" s="37" t="s">
        <v>559</v>
      </c>
      <c r="L119" s="37"/>
      <c r="M119" s="37"/>
      <c r="N119" s="37"/>
      <c r="O119" s="37"/>
      <c r="P119" s="37"/>
      <c r="Q119" s="37">
        <v>3.2682866766643697</v>
      </c>
      <c r="R119" s="37">
        <v>2</v>
      </c>
      <c r="S119" s="37">
        <v>1</v>
      </c>
      <c r="T119" s="37">
        <v>1</v>
      </c>
      <c r="U119" s="37">
        <v>5</v>
      </c>
      <c r="V119" s="70">
        <v>2013</v>
      </c>
      <c r="W119" s="37" t="s">
        <v>1</v>
      </c>
      <c r="X119" s="37" t="s">
        <v>625</v>
      </c>
      <c r="Y119" s="37" t="s">
        <v>626</v>
      </c>
    </row>
    <row r="120" spans="1:25" x14ac:dyDescent="0.2">
      <c r="A120"/>
      <c r="B120" s="37" t="str">
        <f>VLOOKUP(W120,FlowMapping!B$2:M$3,6,FALSE)</f>
        <v>Nitrogen</v>
      </c>
      <c r="C120" s="37">
        <f t="array" ref="C120">VLOOKUP(W120,FlowMapping!B$2:M$3,7,FALSE)</f>
        <v>7727379</v>
      </c>
      <c r="D120" s="37" t="str">
        <f>VLOOKUP(W120,FlowMapping!B$2:M$3,8,FALSE)</f>
        <v>water</v>
      </c>
      <c r="E120" s="37" t="str">
        <f>VLOOKUP(W120,FlowMapping!B$2:M$3,9,FALSE)</f>
        <v>unspecified</v>
      </c>
      <c r="F120" s="37" t="str">
        <f>VLOOKUP(W120,FlowMapping!B$2:M$3,12,FALSE)</f>
        <v>53b5ce8f-c792-3f05-a4b1-3e8f2cc3aad1</v>
      </c>
      <c r="G120" s="37" t="str">
        <f>INDEX(Activities!$B$2:$C$390,MATCH(H120,Activities!$C$2:$C$390,0),1)</f>
        <v>Ferrous metal foundries</v>
      </c>
      <c r="H120" s="37">
        <v>331510</v>
      </c>
      <c r="I120" s="37" t="s">
        <v>550</v>
      </c>
      <c r="J120" s="37">
        <v>3.7679838252321299E-7</v>
      </c>
      <c r="K120" s="37" t="s">
        <v>559</v>
      </c>
      <c r="L120" s="37"/>
      <c r="M120" s="37"/>
      <c r="N120" s="37"/>
      <c r="O120" s="37"/>
      <c r="P120" s="37"/>
      <c r="Q120" s="37">
        <v>4.6126159596726257</v>
      </c>
      <c r="R120" s="37">
        <v>2</v>
      </c>
      <c r="S120" s="37">
        <v>1</v>
      </c>
      <c r="T120" s="37">
        <v>1</v>
      </c>
      <c r="U120" s="37">
        <v>5</v>
      </c>
      <c r="V120" s="70">
        <v>2013</v>
      </c>
      <c r="W120" s="37" t="s">
        <v>1</v>
      </c>
      <c r="X120" s="37" t="s">
        <v>625</v>
      </c>
      <c r="Y120" s="37" t="s">
        <v>626</v>
      </c>
    </row>
    <row r="121" spans="1:25" x14ac:dyDescent="0.2">
      <c r="A121"/>
      <c r="B121" s="37" t="str">
        <f>VLOOKUP(W121,FlowMapping!B$2:M$3,6,FALSE)</f>
        <v>Nitrogen</v>
      </c>
      <c r="C121" s="37">
        <f t="array" ref="C121">VLOOKUP(W121,FlowMapping!B$2:M$3,7,FALSE)</f>
        <v>7727379</v>
      </c>
      <c r="D121" s="37" t="str">
        <f>VLOOKUP(W121,FlowMapping!B$2:M$3,8,FALSE)</f>
        <v>water</v>
      </c>
      <c r="E121" s="37" t="str">
        <f>VLOOKUP(W121,FlowMapping!B$2:M$3,9,FALSE)</f>
        <v>unspecified</v>
      </c>
      <c r="F121" s="37" t="str">
        <f>VLOOKUP(W121,FlowMapping!B$2:M$3,12,FALSE)</f>
        <v>53b5ce8f-c792-3f05-a4b1-3e8f2cc3aad1</v>
      </c>
      <c r="G121" s="37" t="str">
        <f>INDEX(Activities!$B$2:$C$390,MATCH(H121,Activities!$C$2:$C$390,0),1)</f>
        <v>Nonferrous metal foundries</v>
      </c>
      <c r="H121" s="37">
        <v>331520</v>
      </c>
      <c r="I121" s="37" t="s">
        <v>550</v>
      </c>
      <c r="J121" s="37">
        <v>1.7607914042819173E-7</v>
      </c>
      <c r="K121" s="37" t="s">
        <v>559</v>
      </c>
      <c r="L121" s="37"/>
      <c r="M121" s="37"/>
      <c r="N121" s="37"/>
      <c r="O121" s="37"/>
      <c r="P121" s="37"/>
      <c r="Q121" s="37">
        <v>2</v>
      </c>
      <c r="R121" s="37">
        <v>2</v>
      </c>
      <c r="S121" s="37">
        <v>1</v>
      </c>
      <c r="T121" s="37">
        <v>1</v>
      </c>
      <c r="U121" s="37">
        <v>5</v>
      </c>
      <c r="V121" s="70">
        <v>2013</v>
      </c>
      <c r="W121" s="37" t="s">
        <v>1</v>
      </c>
      <c r="X121" s="37" t="s">
        <v>625</v>
      </c>
      <c r="Y121" s="37" t="s">
        <v>626</v>
      </c>
    </row>
    <row r="122" spans="1:25" x14ac:dyDescent="0.2">
      <c r="A122"/>
      <c r="B122" s="37" t="str">
        <f>VLOOKUP(W122,FlowMapping!B$2:M$3,6,FALSE)</f>
        <v>Nitrogen</v>
      </c>
      <c r="C122" s="37">
        <f t="array" ref="C122">VLOOKUP(W122,FlowMapping!B$2:M$3,7,FALSE)</f>
        <v>7727379</v>
      </c>
      <c r="D122" s="37" t="str">
        <f>VLOOKUP(W122,FlowMapping!B$2:M$3,8,FALSE)</f>
        <v>water</v>
      </c>
      <c r="E122" s="37" t="str">
        <f>VLOOKUP(W122,FlowMapping!B$2:M$3,9,FALSE)</f>
        <v>unspecified</v>
      </c>
      <c r="F122" s="37" t="str">
        <f>VLOOKUP(W122,FlowMapping!B$2:M$3,12,FALSE)</f>
        <v>53b5ce8f-c792-3f05-a4b1-3e8f2cc3aad1</v>
      </c>
      <c r="G122" s="37" t="str">
        <f>INDEX(Activities!$B$2:$C$390,MATCH(H122,Activities!$C$2:$C$390,0),1)</f>
        <v>Custom roll forming</v>
      </c>
      <c r="H122" s="37">
        <v>332114</v>
      </c>
      <c r="I122" s="37" t="s">
        <v>550</v>
      </c>
      <c r="J122" s="37">
        <v>0</v>
      </c>
      <c r="K122" s="37" t="s">
        <v>559</v>
      </c>
      <c r="L122" s="37"/>
      <c r="M122" s="37"/>
      <c r="N122" s="37"/>
      <c r="O122" s="37"/>
      <c r="P122" s="37"/>
      <c r="Q122" s="37">
        <v>5</v>
      </c>
      <c r="R122" s="37">
        <v>2</v>
      </c>
      <c r="S122" s="37">
        <v>1</v>
      </c>
      <c r="T122" s="37">
        <v>1</v>
      </c>
      <c r="U122" s="37">
        <v>5</v>
      </c>
      <c r="V122" s="70">
        <v>2013</v>
      </c>
      <c r="W122" s="37" t="s">
        <v>1</v>
      </c>
      <c r="X122" s="37" t="s">
        <v>625</v>
      </c>
      <c r="Y122" s="37" t="s">
        <v>626</v>
      </c>
    </row>
    <row r="123" spans="1:25" x14ac:dyDescent="0.2">
      <c r="A123"/>
      <c r="B123" s="37" t="str">
        <f>VLOOKUP(W123,FlowMapping!B$2:M$3,6,FALSE)</f>
        <v>Nitrogen</v>
      </c>
      <c r="C123" s="37">
        <f t="array" ref="C123">VLOOKUP(W123,FlowMapping!B$2:M$3,7,FALSE)</f>
        <v>7727379</v>
      </c>
      <c r="D123" s="37" t="str">
        <f>VLOOKUP(W123,FlowMapping!B$2:M$3,8,FALSE)</f>
        <v>water</v>
      </c>
      <c r="E123" s="37" t="str">
        <f>VLOOKUP(W123,FlowMapping!B$2:M$3,9,FALSE)</f>
        <v>unspecified</v>
      </c>
      <c r="F123" s="37" t="str">
        <f>VLOOKUP(W123,FlowMapping!B$2:M$3,12,FALSE)</f>
        <v>53b5ce8f-c792-3f05-a4b1-3e8f2cc3aad1</v>
      </c>
      <c r="G123" s="37" t="str">
        <f>INDEX(Activities!$B$2:$C$390,MATCH(H123,Activities!$C$2:$C$390,0),1)</f>
        <v>Cutlery and handtool manufacturing</v>
      </c>
      <c r="H123" s="37">
        <v>332200</v>
      </c>
      <c r="I123" s="37" t="s">
        <v>550</v>
      </c>
      <c r="J123" s="37">
        <v>5.6053451650883686E-7</v>
      </c>
      <c r="K123" s="37" t="s">
        <v>559</v>
      </c>
      <c r="L123" s="37"/>
      <c r="M123" s="37"/>
      <c r="N123" s="37"/>
      <c r="O123" s="37"/>
      <c r="P123" s="37"/>
      <c r="Q123" s="37">
        <v>3.7217137130558098</v>
      </c>
      <c r="R123" s="37">
        <v>2</v>
      </c>
      <c r="S123" s="37">
        <v>1</v>
      </c>
      <c r="T123" s="37">
        <v>1</v>
      </c>
      <c r="U123" s="37">
        <v>5</v>
      </c>
      <c r="V123" s="70">
        <v>2013</v>
      </c>
      <c r="W123" s="37" t="s">
        <v>1</v>
      </c>
      <c r="X123" s="37" t="s">
        <v>625</v>
      </c>
      <c r="Y123" s="37" t="s">
        <v>626</v>
      </c>
    </row>
    <row r="124" spans="1:25" x14ac:dyDescent="0.2">
      <c r="A124"/>
      <c r="B124" s="37" t="str">
        <f>VLOOKUP(W124,FlowMapping!B$2:M$3,6,FALSE)</f>
        <v>Nitrogen</v>
      </c>
      <c r="C124" s="37">
        <f t="array" ref="C124">VLOOKUP(W124,FlowMapping!B$2:M$3,7,FALSE)</f>
        <v>7727379</v>
      </c>
      <c r="D124" s="37" t="str">
        <f>VLOOKUP(W124,FlowMapping!B$2:M$3,8,FALSE)</f>
        <v>water</v>
      </c>
      <c r="E124" s="37" t="str">
        <f>VLOOKUP(W124,FlowMapping!B$2:M$3,9,FALSE)</f>
        <v>unspecified</v>
      </c>
      <c r="F124" s="37" t="str">
        <f>VLOOKUP(W124,FlowMapping!B$2:M$3,12,FALSE)</f>
        <v>53b5ce8f-c792-3f05-a4b1-3e8f2cc3aad1</v>
      </c>
      <c r="G124" s="37" t="str">
        <f>INDEX(Activities!$B$2:$C$390,MATCH(H124,Activities!$C$2:$C$390,0),1)</f>
        <v>Plate work and fabricated structural product manufacturing</v>
      </c>
      <c r="H124" s="37">
        <v>332310</v>
      </c>
      <c r="I124" s="37" t="s">
        <v>550</v>
      </c>
      <c r="J124" s="37">
        <v>5.1247806680655476E-9</v>
      </c>
      <c r="K124" s="37" t="s">
        <v>559</v>
      </c>
      <c r="L124" s="37"/>
      <c r="M124" s="37"/>
      <c r="N124" s="37"/>
      <c r="O124" s="37"/>
      <c r="P124" s="37"/>
      <c r="Q124" s="37">
        <v>4.4380178905613823</v>
      </c>
      <c r="R124" s="37">
        <v>2</v>
      </c>
      <c r="S124" s="37">
        <v>1</v>
      </c>
      <c r="T124" s="37">
        <v>1</v>
      </c>
      <c r="U124" s="37">
        <v>5</v>
      </c>
      <c r="V124" s="70">
        <v>2013</v>
      </c>
      <c r="W124" s="37" t="s">
        <v>1</v>
      </c>
      <c r="X124" s="37" t="s">
        <v>625</v>
      </c>
      <c r="Y124" s="37" t="s">
        <v>626</v>
      </c>
    </row>
    <row r="125" spans="1:25" x14ac:dyDescent="0.2">
      <c r="A125"/>
      <c r="B125" s="37" t="str">
        <f>VLOOKUP(W125,FlowMapping!B$2:M$3,6,FALSE)</f>
        <v>Nitrogen</v>
      </c>
      <c r="C125" s="37">
        <f t="array" ref="C125">VLOOKUP(W125,FlowMapping!B$2:M$3,7,FALSE)</f>
        <v>7727379</v>
      </c>
      <c r="D125" s="37" t="str">
        <f>VLOOKUP(W125,FlowMapping!B$2:M$3,8,FALSE)</f>
        <v>water</v>
      </c>
      <c r="E125" s="37" t="str">
        <f>VLOOKUP(W125,FlowMapping!B$2:M$3,9,FALSE)</f>
        <v>unspecified</v>
      </c>
      <c r="F125" s="37" t="str">
        <f>VLOOKUP(W125,FlowMapping!B$2:M$3,12,FALSE)</f>
        <v>53b5ce8f-c792-3f05-a4b1-3e8f2cc3aad1</v>
      </c>
      <c r="G125" s="37" t="str">
        <f>INDEX(Activities!$B$2:$C$390,MATCH(H125,Activities!$C$2:$C$390,0),1)</f>
        <v>Ornamental and architectural metal products manufacturing</v>
      </c>
      <c r="H125" s="37">
        <v>332320</v>
      </c>
      <c r="I125" s="37" t="s">
        <v>550</v>
      </c>
      <c r="J125" s="37">
        <v>2.6679614119028903E-7</v>
      </c>
      <c r="K125" s="37" t="s">
        <v>559</v>
      </c>
      <c r="L125" s="37"/>
      <c r="M125" s="37"/>
      <c r="N125" s="37"/>
      <c r="O125" s="37"/>
      <c r="P125" s="37"/>
      <c r="Q125" s="37">
        <v>4.9799810012356813</v>
      </c>
      <c r="R125" s="37">
        <v>2</v>
      </c>
      <c r="S125" s="37">
        <v>1</v>
      </c>
      <c r="T125" s="37">
        <v>1</v>
      </c>
      <c r="U125" s="37">
        <v>5</v>
      </c>
      <c r="V125" s="70">
        <v>2013</v>
      </c>
      <c r="W125" s="37" t="s">
        <v>1</v>
      </c>
      <c r="X125" s="37" t="s">
        <v>625</v>
      </c>
      <c r="Y125" s="37" t="s">
        <v>626</v>
      </c>
    </row>
    <row r="126" spans="1:25" x14ac:dyDescent="0.2">
      <c r="A126"/>
      <c r="B126" s="37" t="str">
        <f>VLOOKUP(W126,FlowMapping!B$2:M$3,6,FALSE)</f>
        <v>Nitrogen</v>
      </c>
      <c r="C126" s="37">
        <f t="array" ref="C126">VLOOKUP(W126,FlowMapping!B$2:M$3,7,FALSE)</f>
        <v>7727379</v>
      </c>
      <c r="D126" s="37" t="str">
        <f>VLOOKUP(W126,FlowMapping!B$2:M$3,8,FALSE)</f>
        <v>water</v>
      </c>
      <c r="E126" s="37" t="str">
        <f>VLOOKUP(W126,FlowMapping!B$2:M$3,9,FALSE)</f>
        <v>unspecified</v>
      </c>
      <c r="F126" s="37" t="str">
        <f>VLOOKUP(W126,FlowMapping!B$2:M$3,12,FALSE)</f>
        <v>53b5ce8f-c792-3f05-a4b1-3e8f2cc3aad1</v>
      </c>
      <c r="G126" s="37" t="str">
        <f>INDEX(Activities!$B$2:$C$390,MATCH(H126,Activities!$C$2:$C$390,0),1)</f>
        <v>Power boiler and heat exchanger manufacturing</v>
      </c>
      <c r="H126" s="37">
        <v>332410</v>
      </c>
      <c r="I126" s="37" t="s">
        <v>550</v>
      </c>
      <c r="J126" s="37">
        <v>4.2474054561176079E-9</v>
      </c>
      <c r="K126" s="37" t="s">
        <v>559</v>
      </c>
      <c r="L126" s="37"/>
      <c r="M126" s="37"/>
      <c r="N126" s="37"/>
      <c r="O126" s="37"/>
      <c r="P126" s="37"/>
      <c r="Q126" s="37">
        <v>4.9409420592350193</v>
      </c>
      <c r="R126" s="37">
        <v>2</v>
      </c>
      <c r="S126" s="37">
        <v>1</v>
      </c>
      <c r="T126" s="37">
        <v>1</v>
      </c>
      <c r="U126" s="37">
        <v>5</v>
      </c>
      <c r="V126" s="70">
        <v>2013</v>
      </c>
      <c r="W126" s="37" t="s">
        <v>1</v>
      </c>
      <c r="X126" s="37" t="s">
        <v>625</v>
      </c>
      <c r="Y126" s="37" t="s">
        <v>626</v>
      </c>
    </row>
    <row r="127" spans="1:25" x14ac:dyDescent="0.2">
      <c r="A127"/>
      <c r="B127" s="37" t="str">
        <f>VLOOKUP(W127,FlowMapping!B$2:M$3,6,FALSE)</f>
        <v>Nitrogen</v>
      </c>
      <c r="C127" s="37">
        <f t="array" ref="C127">VLOOKUP(W127,FlowMapping!B$2:M$3,7,FALSE)</f>
        <v>7727379</v>
      </c>
      <c r="D127" s="37" t="str">
        <f>VLOOKUP(W127,FlowMapping!B$2:M$3,8,FALSE)</f>
        <v>water</v>
      </c>
      <c r="E127" s="37" t="str">
        <f>VLOOKUP(W127,FlowMapping!B$2:M$3,9,FALSE)</f>
        <v>unspecified</v>
      </c>
      <c r="F127" s="37" t="str">
        <f>VLOOKUP(W127,FlowMapping!B$2:M$3,12,FALSE)</f>
        <v>53b5ce8f-c792-3f05-a4b1-3e8f2cc3aad1</v>
      </c>
      <c r="G127" s="37" t="str">
        <f>INDEX(Activities!$B$2:$C$390,MATCH(H127,Activities!$C$2:$C$390,0),1)</f>
        <v>Metal tank (heavy gauge) manufacturing</v>
      </c>
      <c r="H127" s="37">
        <v>332420</v>
      </c>
      <c r="I127" s="37" t="s">
        <v>550</v>
      </c>
      <c r="J127" s="37">
        <v>4.2472797309409999E-9</v>
      </c>
      <c r="K127" s="37" t="s">
        <v>559</v>
      </c>
      <c r="L127" s="37"/>
      <c r="M127" s="37"/>
      <c r="N127" s="37"/>
      <c r="O127" s="37"/>
      <c r="P127" s="37"/>
      <c r="Q127" s="37">
        <v>4.9410325585169579</v>
      </c>
      <c r="R127" s="37">
        <v>2</v>
      </c>
      <c r="S127" s="37">
        <v>1</v>
      </c>
      <c r="T127" s="37">
        <v>1</v>
      </c>
      <c r="U127" s="37">
        <v>5</v>
      </c>
      <c r="V127" s="70">
        <v>2013</v>
      </c>
      <c r="W127" s="37" t="s">
        <v>1</v>
      </c>
      <c r="X127" s="37" t="s">
        <v>625</v>
      </c>
      <c r="Y127" s="37" t="s">
        <v>626</v>
      </c>
    </row>
    <row r="128" spans="1:25" x14ac:dyDescent="0.2">
      <c r="A128"/>
      <c r="B128" s="37" t="str">
        <f>VLOOKUP(W128,FlowMapping!B$2:M$3,6,FALSE)</f>
        <v>Nitrogen</v>
      </c>
      <c r="C128" s="37">
        <f t="array" ref="C128">VLOOKUP(W128,FlowMapping!B$2:M$3,7,FALSE)</f>
        <v>7727379</v>
      </c>
      <c r="D128" s="37" t="str">
        <f>VLOOKUP(W128,FlowMapping!B$2:M$3,8,FALSE)</f>
        <v>water</v>
      </c>
      <c r="E128" s="37" t="str">
        <f>VLOOKUP(W128,FlowMapping!B$2:M$3,9,FALSE)</f>
        <v>unspecified</v>
      </c>
      <c r="F128" s="37" t="str">
        <f>VLOOKUP(W128,FlowMapping!B$2:M$3,12,FALSE)</f>
        <v>53b5ce8f-c792-3f05-a4b1-3e8f2cc3aad1</v>
      </c>
      <c r="G128" s="37" t="str">
        <f>INDEX(Activities!$B$2:$C$390,MATCH(H128,Activities!$C$2:$C$390,0),1)</f>
        <v>Metal can, box, and other metal container (light gauge) manufacturing</v>
      </c>
      <c r="H128" s="37">
        <v>332430</v>
      </c>
      <c r="I128" s="37" t="s">
        <v>550</v>
      </c>
      <c r="J128" s="37">
        <v>2.0946409450607315E-7</v>
      </c>
      <c r="K128" s="37" t="s">
        <v>559</v>
      </c>
      <c r="L128" s="37"/>
      <c r="M128" s="37"/>
      <c r="N128" s="37"/>
      <c r="O128" s="37"/>
      <c r="P128" s="37"/>
      <c r="Q128" s="37">
        <v>4.3489476792304451</v>
      </c>
      <c r="R128" s="37">
        <v>2</v>
      </c>
      <c r="S128" s="37">
        <v>1</v>
      </c>
      <c r="T128" s="37">
        <v>1</v>
      </c>
      <c r="U128" s="37">
        <v>5</v>
      </c>
      <c r="V128" s="70">
        <v>2013</v>
      </c>
      <c r="W128" s="37" t="s">
        <v>1</v>
      </c>
      <c r="X128" s="37" t="s">
        <v>625</v>
      </c>
      <c r="Y128" s="37" t="s">
        <v>626</v>
      </c>
    </row>
    <row r="129" spans="1:25" x14ac:dyDescent="0.2">
      <c r="A129"/>
      <c r="B129" s="37" t="str">
        <f>VLOOKUP(W129,FlowMapping!B$2:M$3,6,FALSE)</f>
        <v>Nitrogen</v>
      </c>
      <c r="C129" s="37">
        <f t="array" ref="C129">VLOOKUP(W129,FlowMapping!B$2:M$3,7,FALSE)</f>
        <v>7727379</v>
      </c>
      <c r="D129" s="37" t="str">
        <f>VLOOKUP(W129,FlowMapping!B$2:M$3,8,FALSE)</f>
        <v>water</v>
      </c>
      <c r="E129" s="37" t="str">
        <f>VLOOKUP(W129,FlowMapping!B$2:M$3,9,FALSE)</f>
        <v>unspecified</v>
      </c>
      <c r="F129" s="37" t="str">
        <f>VLOOKUP(W129,FlowMapping!B$2:M$3,12,FALSE)</f>
        <v>53b5ce8f-c792-3f05-a4b1-3e8f2cc3aad1</v>
      </c>
      <c r="G129" s="37" t="str">
        <f>INDEX(Activities!$B$2:$C$390,MATCH(H129,Activities!$C$2:$C$390,0),1)</f>
        <v>Hardware manufacturing</v>
      </c>
      <c r="H129" s="37">
        <v>332500</v>
      </c>
      <c r="I129" s="37" t="s">
        <v>550</v>
      </c>
      <c r="J129" s="37">
        <v>0</v>
      </c>
      <c r="K129" s="37" t="s">
        <v>559</v>
      </c>
      <c r="L129" s="37"/>
      <c r="M129" s="37"/>
      <c r="N129" s="37"/>
      <c r="O129" s="37"/>
      <c r="P129" s="37"/>
      <c r="Q129" s="37">
        <v>5</v>
      </c>
      <c r="R129" s="37">
        <v>2</v>
      </c>
      <c r="S129" s="37">
        <v>1</v>
      </c>
      <c r="T129" s="37">
        <v>1</v>
      </c>
      <c r="U129" s="37">
        <v>5</v>
      </c>
      <c r="V129" s="70">
        <v>2013</v>
      </c>
      <c r="W129" s="37" t="s">
        <v>1</v>
      </c>
      <c r="X129" s="37" t="s">
        <v>625</v>
      </c>
      <c r="Y129" s="37" t="s">
        <v>626</v>
      </c>
    </row>
    <row r="130" spans="1:25" x14ac:dyDescent="0.2">
      <c r="A130"/>
      <c r="B130" s="37" t="str">
        <f>VLOOKUP(W130,FlowMapping!B$2:M$3,6,FALSE)</f>
        <v>Nitrogen</v>
      </c>
      <c r="C130" s="37">
        <f t="array" ref="C130">VLOOKUP(W130,FlowMapping!B$2:M$3,7,FALSE)</f>
        <v>7727379</v>
      </c>
      <c r="D130" s="37" t="str">
        <f>VLOOKUP(W130,FlowMapping!B$2:M$3,8,FALSE)</f>
        <v>water</v>
      </c>
      <c r="E130" s="37" t="str">
        <f>VLOOKUP(W130,FlowMapping!B$2:M$3,9,FALSE)</f>
        <v>unspecified</v>
      </c>
      <c r="F130" s="37" t="str">
        <f>VLOOKUP(W130,FlowMapping!B$2:M$3,12,FALSE)</f>
        <v>53b5ce8f-c792-3f05-a4b1-3e8f2cc3aad1</v>
      </c>
      <c r="G130" s="37" t="str">
        <f>INDEX(Activities!$B$2:$C$390,MATCH(H130,Activities!$C$2:$C$390,0),1)</f>
        <v>Spring and wire product manufacturing</v>
      </c>
      <c r="H130" s="37">
        <v>332600</v>
      </c>
      <c r="I130" s="37" t="s">
        <v>550</v>
      </c>
      <c r="J130" s="37">
        <v>9.2221849409674433E-6</v>
      </c>
      <c r="K130" s="37" t="s">
        <v>559</v>
      </c>
      <c r="L130" s="37"/>
      <c r="M130" s="37"/>
      <c r="N130" s="37"/>
      <c r="O130" s="37"/>
      <c r="P130" s="37"/>
      <c r="Q130" s="37">
        <v>2.9939161084372494</v>
      </c>
      <c r="R130" s="37">
        <v>2</v>
      </c>
      <c r="S130" s="37">
        <v>1</v>
      </c>
      <c r="T130" s="37">
        <v>1</v>
      </c>
      <c r="U130" s="37">
        <v>5</v>
      </c>
      <c r="V130" s="70">
        <v>2013</v>
      </c>
      <c r="W130" s="37" t="s">
        <v>1</v>
      </c>
      <c r="X130" s="37" t="s">
        <v>625</v>
      </c>
      <c r="Y130" s="37" t="s">
        <v>626</v>
      </c>
    </row>
    <row r="131" spans="1:25" x14ac:dyDescent="0.2">
      <c r="A131"/>
      <c r="B131" s="37" t="str">
        <f>VLOOKUP(W131,FlowMapping!B$2:M$3,6,FALSE)</f>
        <v>Nitrogen</v>
      </c>
      <c r="C131" s="37">
        <f t="array" ref="C131">VLOOKUP(W131,FlowMapping!B$2:M$3,7,FALSE)</f>
        <v>7727379</v>
      </c>
      <c r="D131" s="37" t="str">
        <f>VLOOKUP(W131,FlowMapping!B$2:M$3,8,FALSE)</f>
        <v>water</v>
      </c>
      <c r="E131" s="37" t="str">
        <f>VLOOKUP(W131,FlowMapping!B$2:M$3,9,FALSE)</f>
        <v>unspecified</v>
      </c>
      <c r="F131" s="37" t="str">
        <f>VLOOKUP(W131,FlowMapping!B$2:M$3,12,FALSE)</f>
        <v>53b5ce8f-c792-3f05-a4b1-3e8f2cc3aad1</v>
      </c>
      <c r="G131" s="37" t="str">
        <f>INDEX(Activities!$B$2:$C$390,MATCH(H131,Activities!$C$2:$C$390,0),1)</f>
        <v>Machine shops</v>
      </c>
      <c r="H131" s="37">
        <v>332710</v>
      </c>
      <c r="I131" s="37" t="s">
        <v>550</v>
      </c>
      <c r="J131" s="37">
        <v>1.4260408585664985E-11</v>
      </c>
      <c r="K131" s="37" t="s">
        <v>559</v>
      </c>
      <c r="L131" s="37"/>
      <c r="M131" s="37"/>
      <c r="N131" s="37"/>
      <c r="O131" s="37"/>
      <c r="P131" s="37"/>
      <c r="Q131" s="37">
        <v>2</v>
      </c>
      <c r="R131" s="37">
        <v>2</v>
      </c>
      <c r="S131" s="37">
        <v>1</v>
      </c>
      <c r="T131" s="37">
        <v>1</v>
      </c>
      <c r="U131" s="37">
        <v>5</v>
      </c>
      <c r="V131" s="70">
        <v>2013</v>
      </c>
      <c r="W131" s="37" t="s">
        <v>1</v>
      </c>
      <c r="X131" s="37" t="s">
        <v>625</v>
      </c>
      <c r="Y131" s="37" t="s">
        <v>626</v>
      </c>
    </row>
    <row r="132" spans="1:25" x14ac:dyDescent="0.2">
      <c r="A132"/>
      <c r="B132" s="37" t="str">
        <f>VLOOKUP(W132,FlowMapping!B$2:M$3,6,FALSE)</f>
        <v>Nitrogen</v>
      </c>
      <c r="C132" s="37">
        <f t="array" ref="C132">VLOOKUP(W132,FlowMapping!B$2:M$3,7,FALSE)</f>
        <v>7727379</v>
      </c>
      <c r="D132" s="37" t="str">
        <f>VLOOKUP(W132,FlowMapping!B$2:M$3,8,FALSE)</f>
        <v>water</v>
      </c>
      <c r="E132" s="37" t="str">
        <f>VLOOKUP(W132,FlowMapping!B$2:M$3,9,FALSE)</f>
        <v>unspecified</v>
      </c>
      <c r="F132" s="37" t="str">
        <f>VLOOKUP(W132,FlowMapping!B$2:M$3,12,FALSE)</f>
        <v>53b5ce8f-c792-3f05-a4b1-3e8f2cc3aad1</v>
      </c>
      <c r="G132" s="37" t="str">
        <f>INDEX(Activities!$B$2:$C$390,MATCH(H132,Activities!$C$2:$C$390,0),1)</f>
        <v>Turned product and screw, nut, and bolt manufacturing</v>
      </c>
      <c r="H132" s="37">
        <v>332720</v>
      </c>
      <c r="I132" s="37" t="s">
        <v>550</v>
      </c>
      <c r="J132" s="37">
        <v>7.9234519540109659E-9</v>
      </c>
      <c r="K132" s="37" t="s">
        <v>559</v>
      </c>
      <c r="L132" s="37"/>
      <c r="M132" s="37"/>
      <c r="N132" s="37"/>
      <c r="O132" s="37"/>
      <c r="P132" s="37"/>
      <c r="Q132" s="37">
        <v>5</v>
      </c>
      <c r="R132" s="37">
        <v>2</v>
      </c>
      <c r="S132" s="37">
        <v>1</v>
      </c>
      <c r="T132" s="37">
        <v>1</v>
      </c>
      <c r="U132" s="37">
        <v>5</v>
      </c>
      <c r="V132" s="70">
        <v>2013</v>
      </c>
      <c r="W132" s="37" t="s">
        <v>1</v>
      </c>
      <c r="X132" s="37" t="s">
        <v>625</v>
      </c>
      <c r="Y132" s="37" t="s">
        <v>626</v>
      </c>
    </row>
    <row r="133" spans="1:25" x14ac:dyDescent="0.2">
      <c r="A133"/>
      <c r="B133" s="37" t="str">
        <f>VLOOKUP(W133,FlowMapping!B$2:M$3,6,FALSE)</f>
        <v>Nitrogen</v>
      </c>
      <c r="C133" s="37">
        <f t="array" ref="C133">VLOOKUP(W133,FlowMapping!B$2:M$3,7,FALSE)</f>
        <v>7727379</v>
      </c>
      <c r="D133" s="37" t="str">
        <f>VLOOKUP(W133,FlowMapping!B$2:M$3,8,FALSE)</f>
        <v>water</v>
      </c>
      <c r="E133" s="37" t="str">
        <f>VLOOKUP(W133,FlowMapping!B$2:M$3,9,FALSE)</f>
        <v>unspecified</v>
      </c>
      <c r="F133" s="37" t="str">
        <f>VLOOKUP(W133,FlowMapping!B$2:M$3,12,FALSE)</f>
        <v>53b5ce8f-c792-3f05-a4b1-3e8f2cc3aad1</v>
      </c>
      <c r="G133" s="37" t="str">
        <f>INDEX(Activities!$B$2:$C$390,MATCH(H133,Activities!$C$2:$C$390,0),1)</f>
        <v>Coating, engraving, heat treating and allied activities</v>
      </c>
      <c r="H133" s="37">
        <v>332800</v>
      </c>
      <c r="I133" s="37" t="s">
        <v>550</v>
      </c>
      <c r="J133" s="37">
        <v>2.9267741353639408E-6</v>
      </c>
      <c r="K133" s="37" t="s">
        <v>559</v>
      </c>
      <c r="L133" s="37"/>
      <c r="M133" s="37"/>
      <c r="N133" s="37"/>
      <c r="O133" s="37"/>
      <c r="P133" s="37"/>
      <c r="Q133" s="37">
        <v>3.9797870602367178</v>
      </c>
      <c r="R133" s="37">
        <v>2</v>
      </c>
      <c r="S133" s="37">
        <v>1</v>
      </c>
      <c r="T133" s="37">
        <v>1</v>
      </c>
      <c r="U133" s="37">
        <v>5</v>
      </c>
      <c r="V133" s="70">
        <v>2013</v>
      </c>
      <c r="W133" s="37" t="s">
        <v>1</v>
      </c>
      <c r="X133" s="37" t="s">
        <v>625</v>
      </c>
      <c r="Y133" s="37" t="s">
        <v>626</v>
      </c>
    </row>
    <row r="134" spans="1:25" x14ac:dyDescent="0.2">
      <c r="A134"/>
      <c r="B134" s="37" t="str">
        <f>VLOOKUP(W134,FlowMapping!B$2:M$3,6,FALSE)</f>
        <v>Nitrogen</v>
      </c>
      <c r="C134" s="37">
        <f t="array" ref="C134">VLOOKUP(W134,FlowMapping!B$2:M$3,7,FALSE)</f>
        <v>7727379</v>
      </c>
      <c r="D134" s="37" t="str">
        <f>VLOOKUP(W134,FlowMapping!B$2:M$3,8,FALSE)</f>
        <v>water</v>
      </c>
      <c r="E134" s="37" t="str">
        <f>VLOOKUP(W134,FlowMapping!B$2:M$3,9,FALSE)</f>
        <v>unspecified</v>
      </c>
      <c r="F134" s="37" t="str">
        <f>VLOOKUP(W134,FlowMapping!B$2:M$3,12,FALSE)</f>
        <v>53b5ce8f-c792-3f05-a4b1-3e8f2cc3aad1</v>
      </c>
      <c r="G134" s="37" t="str">
        <f>INDEX(Activities!$B$2:$C$390,MATCH(H134,Activities!$C$2:$C$390,0),1)</f>
        <v>Ball and roller bearing manufacturing</v>
      </c>
      <c r="H134" s="37">
        <v>332991</v>
      </c>
      <c r="I134" s="37" t="s">
        <v>550</v>
      </c>
      <c r="J134" s="37">
        <v>1.617300549144094E-6</v>
      </c>
      <c r="K134" s="37" t="s">
        <v>559</v>
      </c>
      <c r="L134" s="37"/>
      <c r="M134" s="37"/>
      <c r="N134" s="37"/>
      <c r="O134" s="37"/>
      <c r="P134" s="37"/>
      <c r="Q134" s="37">
        <v>4.9965541907611062</v>
      </c>
      <c r="R134" s="37">
        <v>2</v>
      </c>
      <c r="S134" s="37">
        <v>1</v>
      </c>
      <c r="T134" s="37">
        <v>1</v>
      </c>
      <c r="U134" s="37">
        <v>5</v>
      </c>
      <c r="V134" s="70">
        <v>2013</v>
      </c>
      <c r="W134" s="37" t="s">
        <v>1</v>
      </c>
      <c r="X134" s="37" t="s">
        <v>625</v>
      </c>
      <c r="Y134" s="37" t="s">
        <v>626</v>
      </c>
    </row>
    <row r="135" spans="1:25" x14ac:dyDescent="0.2">
      <c r="A135"/>
      <c r="B135" s="37" t="str">
        <f>VLOOKUP(W135,FlowMapping!B$2:M$3,6,FALSE)</f>
        <v>Nitrogen</v>
      </c>
      <c r="C135" s="37">
        <f t="array" ref="C135">VLOOKUP(W135,FlowMapping!B$2:M$3,7,FALSE)</f>
        <v>7727379</v>
      </c>
      <c r="D135" s="37" t="str">
        <f>VLOOKUP(W135,FlowMapping!B$2:M$3,8,FALSE)</f>
        <v>water</v>
      </c>
      <c r="E135" s="37" t="str">
        <f>VLOOKUP(W135,FlowMapping!B$2:M$3,9,FALSE)</f>
        <v>unspecified</v>
      </c>
      <c r="F135" s="37" t="str">
        <f>VLOOKUP(W135,FlowMapping!B$2:M$3,12,FALSE)</f>
        <v>53b5ce8f-c792-3f05-a4b1-3e8f2cc3aad1</v>
      </c>
      <c r="G135" s="37" t="str">
        <f>INDEX(Activities!$B$2:$C$390,MATCH(H135,Activities!$C$2:$C$390,0),1)</f>
        <v>Fabricated pipe and pipe fitting manufacturing</v>
      </c>
      <c r="H135" s="37">
        <v>332996</v>
      </c>
      <c r="I135" s="37" t="s">
        <v>550</v>
      </c>
      <c r="J135" s="37">
        <v>6.9089904977374984E-10</v>
      </c>
      <c r="K135" s="37" t="s">
        <v>559</v>
      </c>
      <c r="L135" s="37"/>
      <c r="M135" s="37"/>
      <c r="N135" s="37"/>
      <c r="O135" s="37"/>
      <c r="P135" s="37"/>
      <c r="Q135" s="37">
        <v>2</v>
      </c>
      <c r="R135" s="37">
        <v>2</v>
      </c>
      <c r="S135" s="37">
        <v>1</v>
      </c>
      <c r="T135" s="37">
        <v>1</v>
      </c>
      <c r="U135" s="37">
        <v>5</v>
      </c>
      <c r="V135" s="70">
        <v>2013</v>
      </c>
      <c r="W135" s="37" t="s">
        <v>1</v>
      </c>
      <c r="X135" s="37" t="s">
        <v>625</v>
      </c>
      <c r="Y135" s="37" t="s">
        <v>626</v>
      </c>
    </row>
    <row r="136" spans="1:25" x14ac:dyDescent="0.2">
      <c r="A136"/>
      <c r="B136" s="37" t="str">
        <f>VLOOKUP(W136,FlowMapping!B$2:M$3,6,FALSE)</f>
        <v>Nitrogen</v>
      </c>
      <c r="C136" s="37">
        <f t="array" ref="C136">VLOOKUP(W136,FlowMapping!B$2:M$3,7,FALSE)</f>
        <v>7727379</v>
      </c>
      <c r="D136" s="37" t="str">
        <f>VLOOKUP(W136,FlowMapping!B$2:M$3,8,FALSE)</f>
        <v>water</v>
      </c>
      <c r="E136" s="37" t="str">
        <f>VLOOKUP(W136,FlowMapping!B$2:M$3,9,FALSE)</f>
        <v>unspecified</v>
      </c>
      <c r="F136" s="37" t="str">
        <f>VLOOKUP(W136,FlowMapping!B$2:M$3,12,FALSE)</f>
        <v>53b5ce8f-c792-3f05-a4b1-3e8f2cc3aad1</v>
      </c>
      <c r="G136" s="37" t="str">
        <f>INDEX(Activities!$B$2:$C$390,MATCH(H136,Activities!$C$2:$C$390,0),1)</f>
        <v>Farm machinery and equipment manufacturing</v>
      </c>
      <c r="H136" s="37">
        <v>333111</v>
      </c>
      <c r="I136" s="37" t="s">
        <v>550</v>
      </c>
      <c r="J136" s="37">
        <v>5.6500224184297467E-7</v>
      </c>
      <c r="K136" s="37" t="s">
        <v>559</v>
      </c>
      <c r="L136" s="37"/>
      <c r="M136" s="37"/>
      <c r="N136" s="37"/>
      <c r="O136" s="37"/>
      <c r="P136" s="37"/>
      <c r="Q136" s="37">
        <v>4.9994784778906318</v>
      </c>
      <c r="R136" s="37">
        <v>2</v>
      </c>
      <c r="S136" s="37">
        <v>1</v>
      </c>
      <c r="T136" s="37">
        <v>1</v>
      </c>
      <c r="U136" s="37">
        <v>5</v>
      </c>
      <c r="V136" s="70">
        <v>2013</v>
      </c>
      <c r="W136" s="37" t="s">
        <v>1</v>
      </c>
      <c r="X136" s="37" t="s">
        <v>625</v>
      </c>
      <c r="Y136" s="37" t="s">
        <v>626</v>
      </c>
    </row>
    <row r="137" spans="1:25" x14ac:dyDescent="0.2">
      <c r="A137"/>
      <c r="B137" s="37" t="str">
        <f>VLOOKUP(W137,FlowMapping!B$2:M$3,6,FALSE)</f>
        <v>Nitrogen</v>
      </c>
      <c r="C137" s="37">
        <f t="array" ref="C137">VLOOKUP(W137,FlowMapping!B$2:M$3,7,FALSE)</f>
        <v>7727379</v>
      </c>
      <c r="D137" s="37" t="str">
        <f>VLOOKUP(W137,FlowMapping!B$2:M$3,8,FALSE)</f>
        <v>water</v>
      </c>
      <c r="E137" s="37" t="str">
        <f>VLOOKUP(W137,FlowMapping!B$2:M$3,9,FALSE)</f>
        <v>unspecified</v>
      </c>
      <c r="F137" s="37" t="str">
        <f>VLOOKUP(W137,FlowMapping!B$2:M$3,12,FALSE)</f>
        <v>53b5ce8f-c792-3f05-a4b1-3e8f2cc3aad1</v>
      </c>
      <c r="G137" s="37" t="str">
        <f>INDEX(Activities!$B$2:$C$390,MATCH(H137,Activities!$C$2:$C$390,0),1)</f>
        <v>Construction machinery manufacturing</v>
      </c>
      <c r="H137" s="37">
        <v>333120</v>
      </c>
      <c r="I137" s="37" t="s">
        <v>550</v>
      </c>
      <c r="J137" s="37">
        <v>1.9444338323106456E-7</v>
      </c>
      <c r="K137" s="37" t="s">
        <v>559</v>
      </c>
      <c r="L137" s="37"/>
      <c r="M137" s="37"/>
      <c r="N137" s="37"/>
      <c r="O137" s="37"/>
      <c r="P137" s="37"/>
      <c r="Q137" s="37">
        <v>5</v>
      </c>
      <c r="R137" s="37">
        <v>2</v>
      </c>
      <c r="S137" s="37">
        <v>1</v>
      </c>
      <c r="T137" s="37">
        <v>1</v>
      </c>
      <c r="U137" s="37">
        <v>5</v>
      </c>
      <c r="V137" s="70">
        <v>2013</v>
      </c>
      <c r="W137" s="37" t="s">
        <v>1</v>
      </c>
      <c r="X137" s="37" t="s">
        <v>625</v>
      </c>
      <c r="Y137" s="37" t="s">
        <v>626</v>
      </c>
    </row>
    <row r="138" spans="1:25" x14ac:dyDescent="0.2">
      <c r="A138"/>
      <c r="B138" s="37" t="str">
        <f>VLOOKUP(W138,FlowMapping!B$2:M$3,6,FALSE)</f>
        <v>Nitrogen</v>
      </c>
      <c r="C138" s="37">
        <f t="array" ref="C138">VLOOKUP(W138,FlowMapping!B$2:M$3,7,FALSE)</f>
        <v>7727379</v>
      </c>
      <c r="D138" s="37" t="str">
        <f>VLOOKUP(W138,FlowMapping!B$2:M$3,8,FALSE)</f>
        <v>water</v>
      </c>
      <c r="E138" s="37" t="str">
        <f>VLOOKUP(W138,FlowMapping!B$2:M$3,9,FALSE)</f>
        <v>unspecified</v>
      </c>
      <c r="F138" s="37" t="str">
        <f>VLOOKUP(W138,FlowMapping!B$2:M$3,12,FALSE)</f>
        <v>53b5ce8f-c792-3f05-a4b1-3e8f2cc3aad1</v>
      </c>
      <c r="G138" s="37" t="str">
        <f>INDEX(Activities!$B$2:$C$390,MATCH(H138,Activities!$C$2:$C$390,0),1)</f>
        <v>Mining and oil and gas field machinery manufacturing</v>
      </c>
      <c r="H138" s="37">
        <v>333130</v>
      </c>
      <c r="I138" s="37" t="s">
        <v>550</v>
      </c>
      <c r="J138" s="37">
        <v>1.1728657337513961E-8</v>
      </c>
      <c r="K138" s="37" t="s">
        <v>559</v>
      </c>
      <c r="L138" s="37"/>
      <c r="M138" s="37"/>
      <c r="N138" s="37"/>
      <c r="O138" s="37"/>
      <c r="P138" s="37"/>
      <c r="Q138" s="37">
        <v>3.7239601989822906</v>
      </c>
      <c r="R138" s="37">
        <v>2</v>
      </c>
      <c r="S138" s="37">
        <v>1</v>
      </c>
      <c r="T138" s="37">
        <v>1</v>
      </c>
      <c r="U138" s="37">
        <v>5</v>
      </c>
      <c r="V138" s="70">
        <v>2013</v>
      </c>
      <c r="W138" s="37" t="s">
        <v>1</v>
      </c>
      <c r="X138" s="37" t="s">
        <v>625</v>
      </c>
      <c r="Y138" s="37" t="s">
        <v>626</v>
      </c>
    </row>
    <row r="139" spans="1:25" x14ac:dyDescent="0.2">
      <c r="A139"/>
      <c r="B139" s="37" t="str">
        <f>VLOOKUP(W139,FlowMapping!B$2:M$3,6,FALSE)</f>
        <v>Nitrogen</v>
      </c>
      <c r="C139" s="37">
        <f t="array" ref="C139">VLOOKUP(W139,FlowMapping!B$2:M$3,7,FALSE)</f>
        <v>7727379</v>
      </c>
      <c r="D139" s="37" t="str">
        <f>VLOOKUP(W139,FlowMapping!B$2:M$3,8,FALSE)</f>
        <v>water</v>
      </c>
      <c r="E139" s="37" t="str">
        <f>VLOOKUP(W139,FlowMapping!B$2:M$3,9,FALSE)</f>
        <v>unspecified</v>
      </c>
      <c r="F139" s="37" t="str">
        <f>VLOOKUP(W139,FlowMapping!B$2:M$3,12,FALSE)</f>
        <v>53b5ce8f-c792-3f05-a4b1-3e8f2cc3aad1</v>
      </c>
      <c r="G139" s="37" t="str">
        <f>INDEX(Activities!$B$2:$C$390,MATCH(H139,Activities!$C$2:$C$390,0),1)</f>
        <v>Plastics and rubber industry machinery manufacturing</v>
      </c>
      <c r="H139" s="37">
        <v>333220</v>
      </c>
      <c r="I139" s="37" t="s">
        <v>550</v>
      </c>
      <c r="J139" s="37">
        <v>2.443429275808923E-9</v>
      </c>
      <c r="K139" s="37" t="s">
        <v>559</v>
      </c>
      <c r="L139" s="37"/>
      <c r="M139" s="37"/>
      <c r="N139" s="37"/>
      <c r="O139" s="37"/>
      <c r="P139" s="37"/>
      <c r="Q139" s="37">
        <v>2</v>
      </c>
      <c r="R139" s="37">
        <v>2</v>
      </c>
      <c r="S139" s="37">
        <v>1</v>
      </c>
      <c r="T139" s="37">
        <v>1</v>
      </c>
      <c r="U139" s="37">
        <v>5</v>
      </c>
      <c r="V139" s="70">
        <v>2013</v>
      </c>
      <c r="W139" s="37" t="s">
        <v>1</v>
      </c>
      <c r="X139" s="37" t="s">
        <v>625</v>
      </c>
      <c r="Y139" s="37" t="s">
        <v>626</v>
      </c>
    </row>
    <row r="140" spans="1:25" x14ac:dyDescent="0.2">
      <c r="A140"/>
      <c r="B140" s="37" t="str">
        <f>VLOOKUP(W140,FlowMapping!B$2:M$3,6,FALSE)</f>
        <v>Nitrogen</v>
      </c>
      <c r="C140" s="37">
        <f t="array" ref="C140">VLOOKUP(W140,FlowMapping!B$2:M$3,7,FALSE)</f>
        <v>7727379</v>
      </c>
      <c r="D140" s="37" t="str">
        <f>VLOOKUP(W140,FlowMapping!B$2:M$3,8,FALSE)</f>
        <v>water</v>
      </c>
      <c r="E140" s="37" t="str">
        <f>VLOOKUP(W140,FlowMapping!B$2:M$3,9,FALSE)</f>
        <v>unspecified</v>
      </c>
      <c r="F140" s="37" t="str">
        <f>VLOOKUP(W140,FlowMapping!B$2:M$3,12,FALSE)</f>
        <v>53b5ce8f-c792-3f05-a4b1-3e8f2cc3aad1</v>
      </c>
      <c r="G140" s="37" t="str">
        <f>INDEX(Activities!$B$2:$C$390,MATCH(H140,Activities!$C$2:$C$390,0),1)</f>
        <v>Semiconductor machinery manufacturing</v>
      </c>
      <c r="H140" s="37">
        <v>333295</v>
      </c>
      <c r="I140" s="37" t="s">
        <v>550</v>
      </c>
      <c r="J140" s="37">
        <v>1.2572517660852369E-13</v>
      </c>
      <c r="K140" s="37" t="s">
        <v>559</v>
      </c>
      <c r="L140" s="37"/>
      <c r="M140" s="37"/>
      <c r="N140" s="37"/>
      <c r="O140" s="37"/>
      <c r="P140" s="37"/>
      <c r="Q140" s="37">
        <v>2</v>
      </c>
      <c r="R140" s="37">
        <v>2</v>
      </c>
      <c r="S140" s="37">
        <v>1</v>
      </c>
      <c r="T140" s="37">
        <v>1</v>
      </c>
      <c r="U140" s="37">
        <v>5</v>
      </c>
      <c r="V140" s="70">
        <v>2013</v>
      </c>
      <c r="W140" s="37" t="s">
        <v>1</v>
      </c>
      <c r="X140" s="37" t="s">
        <v>625</v>
      </c>
      <c r="Y140" s="37" t="s">
        <v>626</v>
      </c>
    </row>
    <row r="141" spans="1:25" x14ac:dyDescent="0.2">
      <c r="A141"/>
      <c r="B141" s="37" t="str">
        <f>VLOOKUP(W141,FlowMapping!B$2:M$3,6,FALSE)</f>
        <v>Nitrogen</v>
      </c>
      <c r="C141" s="37">
        <f t="array" ref="C141">VLOOKUP(W141,FlowMapping!B$2:M$3,7,FALSE)</f>
        <v>7727379</v>
      </c>
      <c r="D141" s="37" t="str">
        <f>VLOOKUP(W141,FlowMapping!B$2:M$3,8,FALSE)</f>
        <v>water</v>
      </c>
      <c r="E141" s="37" t="str">
        <f>VLOOKUP(W141,FlowMapping!B$2:M$3,9,FALSE)</f>
        <v>unspecified</v>
      </c>
      <c r="F141" s="37" t="str">
        <f>VLOOKUP(W141,FlowMapping!B$2:M$3,12,FALSE)</f>
        <v>53b5ce8f-c792-3f05-a4b1-3e8f2cc3aad1</v>
      </c>
      <c r="G141" s="37" t="str">
        <f>INDEX(Activities!$B$2:$C$390,MATCH(H141,Activities!$C$2:$C$390,0),1)</f>
        <v>Optical instrument and lens manufacturing</v>
      </c>
      <c r="H141" s="37">
        <v>333314</v>
      </c>
      <c r="I141" s="37" t="s">
        <v>550</v>
      </c>
      <c r="J141" s="37">
        <v>1.1850730334147739E-7</v>
      </c>
      <c r="K141" s="37" t="s">
        <v>559</v>
      </c>
      <c r="L141" s="37"/>
      <c r="M141" s="37"/>
      <c r="N141" s="37"/>
      <c r="O141" s="37"/>
      <c r="P141" s="37"/>
      <c r="Q141" s="37">
        <v>2</v>
      </c>
      <c r="R141" s="37">
        <v>2</v>
      </c>
      <c r="S141" s="37">
        <v>1</v>
      </c>
      <c r="T141" s="37">
        <v>1</v>
      </c>
      <c r="U141" s="37">
        <v>5</v>
      </c>
      <c r="V141" s="70">
        <v>2013</v>
      </c>
      <c r="W141" s="37" t="s">
        <v>1</v>
      </c>
      <c r="X141" s="37" t="s">
        <v>625</v>
      </c>
      <c r="Y141" s="37" t="s">
        <v>626</v>
      </c>
    </row>
    <row r="142" spans="1:25" x14ac:dyDescent="0.2">
      <c r="A142"/>
      <c r="B142" s="37" t="str">
        <f>VLOOKUP(W142,FlowMapping!B$2:M$3,6,FALSE)</f>
        <v>Nitrogen</v>
      </c>
      <c r="C142" s="37">
        <f t="array" ref="C142">VLOOKUP(W142,FlowMapping!B$2:M$3,7,FALSE)</f>
        <v>7727379</v>
      </c>
      <c r="D142" s="37" t="str">
        <f>VLOOKUP(W142,FlowMapping!B$2:M$3,8,FALSE)</f>
        <v>water</v>
      </c>
      <c r="E142" s="37" t="str">
        <f>VLOOKUP(W142,FlowMapping!B$2:M$3,9,FALSE)</f>
        <v>unspecified</v>
      </c>
      <c r="F142" s="37" t="str">
        <f>VLOOKUP(W142,FlowMapping!B$2:M$3,12,FALSE)</f>
        <v>53b5ce8f-c792-3f05-a4b1-3e8f2cc3aad1</v>
      </c>
      <c r="G142" s="37" t="str">
        <f>INDEX(Activities!$B$2:$C$390,MATCH(H142,Activities!$C$2:$C$390,0),1)</f>
        <v>Photographic and photocopying equipment manufacturing</v>
      </c>
      <c r="H142" s="37">
        <v>333315</v>
      </c>
      <c r="I142" s="37" t="s">
        <v>550</v>
      </c>
      <c r="J142" s="37">
        <v>1.5471522004477742E-6</v>
      </c>
      <c r="K142" s="37" t="s">
        <v>559</v>
      </c>
      <c r="L142" s="37"/>
      <c r="M142" s="37"/>
      <c r="N142" s="37"/>
      <c r="O142" s="37"/>
      <c r="P142" s="37"/>
      <c r="Q142" s="37">
        <v>2</v>
      </c>
      <c r="R142" s="37">
        <v>2</v>
      </c>
      <c r="S142" s="37">
        <v>1</v>
      </c>
      <c r="T142" s="37">
        <v>1</v>
      </c>
      <c r="U142" s="37">
        <v>5</v>
      </c>
      <c r="V142" s="70">
        <v>2013</v>
      </c>
      <c r="W142" s="37" t="s">
        <v>1</v>
      </c>
      <c r="X142" s="37" t="s">
        <v>625</v>
      </c>
      <c r="Y142" s="37" t="s">
        <v>626</v>
      </c>
    </row>
    <row r="143" spans="1:25" x14ac:dyDescent="0.2">
      <c r="A143"/>
      <c r="B143" s="37" t="str">
        <f>VLOOKUP(W143,FlowMapping!B$2:M$3,6,FALSE)</f>
        <v>Nitrogen</v>
      </c>
      <c r="C143" s="37">
        <f t="array" ref="C143">VLOOKUP(W143,FlowMapping!B$2:M$3,7,FALSE)</f>
        <v>7727379</v>
      </c>
      <c r="D143" s="37" t="str">
        <f>VLOOKUP(W143,FlowMapping!B$2:M$3,8,FALSE)</f>
        <v>water</v>
      </c>
      <c r="E143" s="37" t="str">
        <f>VLOOKUP(W143,FlowMapping!B$2:M$3,9,FALSE)</f>
        <v>unspecified</v>
      </c>
      <c r="F143" s="37" t="str">
        <f>VLOOKUP(W143,FlowMapping!B$2:M$3,12,FALSE)</f>
        <v>53b5ce8f-c792-3f05-a4b1-3e8f2cc3aad1</v>
      </c>
      <c r="G143" s="37" t="str">
        <f>INDEX(Activities!$B$2:$C$390,MATCH(H143,Activities!$C$2:$C$390,0),1)</f>
        <v>Heating equipment (except warm air furnaces) manufacturing</v>
      </c>
      <c r="H143" s="37">
        <v>333414</v>
      </c>
      <c r="I143" s="37" t="s">
        <v>550</v>
      </c>
      <c r="J143" s="37">
        <v>3.0868301092595398E-9</v>
      </c>
      <c r="K143" s="37" t="s">
        <v>559</v>
      </c>
      <c r="L143" s="37"/>
      <c r="M143" s="37"/>
      <c r="N143" s="37"/>
      <c r="O143" s="37"/>
      <c r="P143" s="37"/>
      <c r="Q143" s="37">
        <v>4.5573195162896871</v>
      </c>
      <c r="R143" s="37">
        <v>2</v>
      </c>
      <c r="S143" s="37">
        <v>1</v>
      </c>
      <c r="T143" s="37">
        <v>1</v>
      </c>
      <c r="U143" s="37">
        <v>5</v>
      </c>
      <c r="V143" s="70">
        <v>2013</v>
      </c>
      <c r="W143" s="37" t="s">
        <v>1</v>
      </c>
      <c r="X143" s="37" t="s">
        <v>625</v>
      </c>
      <c r="Y143" s="37" t="s">
        <v>626</v>
      </c>
    </row>
    <row r="144" spans="1:25" x14ac:dyDescent="0.2">
      <c r="A144"/>
      <c r="B144" s="37" t="str">
        <f>VLOOKUP(W144,FlowMapping!B$2:M$3,6,FALSE)</f>
        <v>Nitrogen</v>
      </c>
      <c r="C144" s="37">
        <f t="array" ref="C144">VLOOKUP(W144,FlowMapping!B$2:M$3,7,FALSE)</f>
        <v>7727379</v>
      </c>
      <c r="D144" s="37" t="str">
        <f>VLOOKUP(W144,FlowMapping!B$2:M$3,8,FALSE)</f>
        <v>water</v>
      </c>
      <c r="E144" s="37" t="str">
        <f>VLOOKUP(W144,FlowMapping!B$2:M$3,9,FALSE)</f>
        <v>unspecified</v>
      </c>
      <c r="F144" s="37" t="str">
        <f>VLOOKUP(W144,FlowMapping!B$2:M$3,12,FALSE)</f>
        <v>53b5ce8f-c792-3f05-a4b1-3e8f2cc3aad1</v>
      </c>
      <c r="G144" s="37" t="str">
        <f>INDEX(Activities!$B$2:$C$390,MATCH(H144,Activities!$C$2:$C$390,0),1)</f>
        <v>Air conditioning, refrigeration, and warm air heating equipment manufacturing</v>
      </c>
      <c r="H144" s="37">
        <v>333415</v>
      </c>
      <c r="I144" s="37" t="s">
        <v>550</v>
      </c>
      <c r="J144" s="37">
        <v>5.0374967451988175E-7</v>
      </c>
      <c r="K144" s="37" t="s">
        <v>559</v>
      </c>
      <c r="L144" s="37"/>
      <c r="M144" s="37"/>
      <c r="N144" s="37"/>
      <c r="O144" s="37"/>
      <c r="P144" s="37"/>
      <c r="Q144" s="37">
        <v>2.4988181612095226</v>
      </c>
      <c r="R144" s="37">
        <v>2</v>
      </c>
      <c r="S144" s="37">
        <v>1</v>
      </c>
      <c r="T144" s="37">
        <v>1</v>
      </c>
      <c r="U144" s="37">
        <v>5</v>
      </c>
      <c r="V144" s="70">
        <v>2013</v>
      </c>
      <c r="W144" s="37" t="s">
        <v>1</v>
      </c>
      <c r="X144" s="37" t="s">
        <v>625</v>
      </c>
      <c r="Y144" s="37" t="s">
        <v>626</v>
      </c>
    </row>
    <row r="145" spans="1:25" x14ac:dyDescent="0.2">
      <c r="A145"/>
      <c r="B145" s="37" t="str">
        <f>VLOOKUP(W145,FlowMapping!B$2:M$3,6,FALSE)</f>
        <v>Nitrogen</v>
      </c>
      <c r="C145" s="37">
        <f t="array" ref="C145">VLOOKUP(W145,FlowMapping!B$2:M$3,7,FALSE)</f>
        <v>7727379</v>
      </c>
      <c r="D145" s="37" t="str">
        <f>VLOOKUP(W145,FlowMapping!B$2:M$3,8,FALSE)</f>
        <v>water</v>
      </c>
      <c r="E145" s="37" t="str">
        <f>VLOOKUP(W145,FlowMapping!B$2:M$3,9,FALSE)</f>
        <v>unspecified</v>
      </c>
      <c r="F145" s="37" t="str">
        <f>VLOOKUP(W145,FlowMapping!B$2:M$3,12,FALSE)</f>
        <v>53b5ce8f-c792-3f05-a4b1-3e8f2cc3aad1</v>
      </c>
      <c r="G145" s="37" t="str">
        <f>INDEX(Activities!$B$2:$C$390,MATCH(H145,Activities!$C$2:$C$390,0),1)</f>
        <v>Turbine and turbine generator set units manufacturing</v>
      </c>
      <c r="H145" s="37">
        <v>333611</v>
      </c>
      <c r="I145" s="37" t="s">
        <v>550</v>
      </c>
      <c r="J145" s="37">
        <v>5.2827002015696776E-6</v>
      </c>
      <c r="K145" s="37" t="s">
        <v>559</v>
      </c>
      <c r="L145" s="37"/>
      <c r="M145" s="37"/>
      <c r="N145" s="37"/>
      <c r="O145" s="37"/>
      <c r="P145" s="37"/>
      <c r="Q145" s="37">
        <v>4.9997825351767649</v>
      </c>
      <c r="R145" s="37">
        <v>2</v>
      </c>
      <c r="S145" s="37">
        <v>1</v>
      </c>
      <c r="T145" s="37">
        <v>1</v>
      </c>
      <c r="U145" s="37">
        <v>5</v>
      </c>
      <c r="V145" s="70">
        <v>2013</v>
      </c>
      <c r="W145" s="37" t="s">
        <v>1</v>
      </c>
      <c r="X145" s="37" t="s">
        <v>625</v>
      </c>
      <c r="Y145" s="37" t="s">
        <v>626</v>
      </c>
    </row>
    <row r="146" spans="1:25" x14ac:dyDescent="0.2">
      <c r="A146"/>
      <c r="B146" s="37" t="str">
        <f>VLOOKUP(W146,FlowMapping!B$2:M$3,6,FALSE)</f>
        <v>Nitrogen</v>
      </c>
      <c r="C146" s="37">
        <f t="array" ref="C146">VLOOKUP(W146,FlowMapping!B$2:M$3,7,FALSE)</f>
        <v>7727379</v>
      </c>
      <c r="D146" s="37" t="str">
        <f>VLOOKUP(W146,FlowMapping!B$2:M$3,8,FALSE)</f>
        <v>water</v>
      </c>
      <c r="E146" s="37" t="str">
        <f>VLOOKUP(W146,FlowMapping!B$2:M$3,9,FALSE)</f>
        <v>unspecified</v>
      </c>
      <c r="F146" s="37" t="str">
        <f>VLOOKUP(W146,FlowMapping!B$2:M$3,12,FALSE)</f>
        <v>53b5ce8f-c792-3f05-a4b1-3e8f2cc3aad1</v>
      </c>
      <c r="G146" s="37" t="str">
        <f>INDEX(Activities!$B$2:$C$390,MATCH(H146,Activities!$C$2:$C$390,0),1)</f>
        <v>Speed changer, industrial high-speed drive, and gear manufacturing</v>
      </c>
      <c r="H146" s="37">
        <v>333612</v>
      </c>
      <c r="I146" s="37" t="s">
        <v>550</v>
      </c>
      <c r="J146" s="37">
        <v>3.702991750296799E-8</v>
      </c>
      <c r="K146" s="37" t="s">
        <v>559</v>
      </c>
      <c r="L146" s="37"/>
      <c r="M146" s="37"/>
      <c r="N146" s="37"/>
      <c r="O146" s="37"/>
      <c r="P146" s="37"/>
      <c r="Q146" s="37">
        <v>2</v>
      </c>
      <c r="R146" s="37">
        <v>2</v>
      </c>
      <c r="S146" s="37">
        <v>1</v>
      </c>
      <c r="T146" s="37">
        <v>1</v>
      </c>
      <c r="U146" s="37">
        <v>5</v>
      </c>
      <c r="V146" s="70">
        <v>2013</v>
      </c>
      <c r="W146" s="37" t="s">
        <v>1</v>
      </c>
      <c r="X146" s="37" t="s">
        <v>625</v>
      </c>
      <c r="Y146" s="37" t="s">
        <v>626</v>
      </c>
    </row>
    <row r="147" spans="1:25" x14ac:dyDescent="0.2">
      <c r="A147"/>
      <c r="B147" s="37" t="str">
        <f>VLOOKUP(W147,FlowMapping!B$2:M$3,6,FALSE)</f>
        <v>Nitrogen</v>
      </c>
      <c r="C147" s="37">
        <f t="array" ref="C147">VLOOKUP(W147,FlowMapping!B$2:M$3,7,FALSE)</f>
        <v>7727379</v>
      </c>
      <c r="D147" s="37" t="str">
        <f>VLOOKUP(W147,FlowMapping!B$2:M$3,8,FALSE)</f>
        <v>water</v>
      </c>
      <c r="E147" s="37" t="str">
        <f>VLOOKUP(W147,FlowMapping!B$2:M$3,9,FALSE)</f>
        <v>unspecified</v>
      </c>
      <c r="F147" s="37" t="str">
        <f>VLOOKUP(W147,FlowMapping!B$2:M$3,12,FALSE)</f>
        <v>53b5ce8f-c792-3f05-a4b1-3e8f2cc3aad1</v>
      </c>
      <c r="G147" s="37" t="str">
        <f>INDEX(Activities!$B$2:$C$390,MATCH(H147,Activities!$C$2:$C$390,0),1)</f>
        <v>Other engine equipment manufacturing</v>
      </c>
      <c r="H147" s="37">
        <v>333618</v>
      </c>
      <c r="I147" s="37" t="s">
        <v>550</v>
      </c>
      <c r="J147" s="37">
        <v>3.7799307011289416E-8</v>
      </c>
      <c r="K147" s="37" t="s">
        <v>559</v>
      </c>
      <c r="L147" s="37"/>
      <c r="M147" s="37"/>
      <c r="N147" s="37"/>
      <c r="O147" s="37"/>
      <c r="P147" s="37"/>
      <c r="Q147" s="37">
        <v>5</v>
      </c>
      <c r="R147" s="37">
        <v>2</v>
      </c>
      <c r="S147" s="37">
        <v>1</v>
      </c>
      <c r="T147" s="37">
        <v>1</v>
      </c>
      <c r="U147" s="37">
        <v>5</v>
      </c>
      <c r="V147" s="70">
        <v>2013</v>
      </c>
      <c r="W147" s="37" t="s">
        <v>1</v>
      </c>
      <c r="X147" s="37" t="s">
        <v>625</v>
      </c>
      <c r="Y147" s="37" t="s">
        <v>626</v>
      </c>
    </row>
    <row r="148" spans="1:25" x14ac:dyDescent="0.2">
      <c r="A148"/>
      <c r="B148" s="37" t="str">
        <f>VLOOKUP(W148,FlowMapping!B$2:M$3,6,FALSE)</f>
        <v>Nitrogen</v>
      </c>
      <c r="C148" s="37">
        <f t="array" ref="C148">VLOOKUP(W148,FlowMapping!B$2:M$3,7,FALSE)</f>
        <v>7727379</v>
      </c>
      <c r="D148" s="37" t="str">
        <f>VLOOKUP(W148,FlowMapping!B$2:M$3,8,FALSE)</f>
        <v>water</v>
      </c>
      <c r="E148" s="37" t="str">
        <f>VLOOKUP(W148,FlowMapping!B$2:M$3,9,FALSE)</f>
        <v>unspecified</v>
      </c>
      <c r="F148" s="37" t="str">
        <f>VLOOKUP(W148,FlowMapping!B$2:M$3,12,FALSE)</f>
        <v>53b5ce8f-c792-3f05-a4b1-3e8f2cc3aad1</v>
      </c>
      <c r="G148" s="37" t="str">
        <f>INDEX(Activities!$B$2:$C$390,MATCH(H148,Activities!$C$2:$C$390,0),1)</f>
        <v>Air and gas compressor manufacturing</v>
      </c>
      <c r="H148" s="37">
        <v>333912</v>
      </c>
      <c r="I148" s="37" t="s">
        <v>550</v>
      </c>
      <c r="J148" s="37">
        <v>8.8410486763991138E-7</v>
      </c>
      <c r="K148" s="37" t="s">
        <v>559</v>
      </c>
      <c r="L148" s="37"/>
      <c r="M148" s="37"/>
      <c r="N148" s="37"/>
      <c r="O148" s="37"/>
      <c r="P148" s="37"/>
      <c r="Q148" s="37">
        <v>5.0000000000000009</v>
      </c>
      <c r="R148" s="37">
        <v>2</v>
      </c>
      <c r="S148" s="37">
        <v>1</v>
      </c>
      <c r="T148" s="37">
        <v>1</v>
      </c>
      <c r="U148" s="37">
        <v>5</v>
      </c>
      <c r="V148" s="70">
        <v>2013</v>
      </c>
      <c r="W148" s="37" t="s">
        <v>1</v>
      </c>
      <c r="X148" s="37" t="s">
        <v>625</v>
      </c>
      <c r="Y148" s="37" t="s">
        <v>626</v>
      </c>
    </row>
    <row r="149" spans="1:25" x14ac:dyDescent="0.2">
      <c r="A149"/>
      <c r="B149" s="37" t="str">
        <f>VLOOKUP(W149,FlowMapping!B$2:M$3,6,FALSE)</f>
        <v>Nitrogen</v>
      </c>
      <c r="C149" s="37">
        <f t="array" ref="C149">VLOOKUP(W149,FlowMapping!B$2:M$3,7,FALSE)</f>
        <v>7727379</v>
      </c>
      <c r="D149" s="37" t="str">
        <f>VLOOKUP(W149,FlowMapping!B$2:M$3,8,FALSE)</f>
        <v>water</v>
      </c>
      <c r="E149" s="37" t="str">
        <f>VLOOKUP(W149,FlowMapping!B$2:M$3,9,FALSE)</f>
        <v>unspecified</v>
      </c>
      <c r="F149" s="37" t="str">
        <f>VLOOKUP(W149,FlowMapping!B$2:M$3,12,FALSE)</f>
        <v>53b5ce8f-c792-3f05-a4b1-3e8f2cc3aad1</v>
      </c>
      <c r="G149" s="37" t="str">
        <f>INDEX(Activities!$B$2:$C$390,MATCH(H149,Activities!$C$2:$C$390,0),1)</f>
        <v>Material handling equipment manufacturing</v>
      </c>
      <c r="H149" s="37">
        <v>333920</v>
      </c>
      <c r="I149" s="37" t="s">
        <v>550</v>
      </c>
      <c r="J149" s="37">
        <v>4.5944207910276915E-7</v>
      </c>
      <c r="K149" s="37" t="s">
        <v>559</v>
      </c>
      <c r="L149" s="37"/>
      <c r="M149" s="37"/>
      <c r="N149" s="37"/>
      <c r="O149" s="37"/>
      <c r="P149" s="37"/>
      <c r="Q149" s="37">
        <v>4.9997821439853256</v>
      </c>
      <c r="R149" s="37">
        <v>2</v>
      </c>
      <c r="S149" s="37">
        <v>1</v>
      </c>
      <c r="T149" s="37">
        <v>1</v>
      </c>
      <c r="U149" s="37">
        <v>5</v>
      </c>
      <c r="V149" s="70">
        <v>2013</v>
      </c>
      <c r="W149" s="37" t="s">
        <v>1</v>
      </c>
      <c r="X149" s="37" t="s">
        <v>625</v>
      </c>
      <c r="Y149" s="37" t="s">
        <v>626</v>
      </c>
    </row>
    <row r="150" spans="1:25" x14ac:dyDescent="0.2">
      <c r="A150"/>
      <c r="B150" s="37" t="str">
        <f>VLOOKUP(W150,FlowMapping!B$2:M$3,6,FALSE)</f>
        <v>Nitrogen</v>
      </c>
      <c r="C150" s="37">
        <f t="array" ref="C150">VLOOKUP(W150,FlowMapping!B$2:M$3,7,FALSE)</f>
        <v>7727379</v>
      </c>
      <c r="D150" s="37" t="str">
        <f>VLOOKUP(W150,FlowMapping!B$2:M$3,8,FALSE)</f>
        <v>water</v>
      </c>
      <c r="E150" s="37" t="str">
        <f>VLOOKUP(W150,FlowMapping!B$2:M$3,9,FALSE)</f>
        <v>unspecified</v>
      </c>
      <c r="F150" s="37" t="str">
        <f>VLOOKUP(W150,FlowMapping!B$2:M$3,12,FALSE)</f>
        <v>53b5ce8f-c792-3f05-a4b1-3e8f2cc3aad1</v>
      </c>
      <c r="G150" s="37" t="str">
        <f>INDEX(Activities!$B$2:$C$390,MATCH(H150,Activities!$C$2:$C$390,0),1)</f>
        <v>Industrial process furnace and oven manufacturing</v>
      </c>
      <c r="H150" s="37">
        <v>333994</v>
      </c>
      <c r="I150" s="37" t="s">
        <v>550</v>
      </c>
      <c r="J150" s="37">
        <v>8.0160760179567241E-8</v>
      </c>
      <c r="K150" s="37" t="s">
        <v>559</v>
      </c>
      <c r="L150" s="37"/>
      <c r="M150" s="37"/>
      <c r="N150" s="37"/>
      <c r="O150" s="37"/>
      <c r="P150" s="37"/>
      <c r="Q150" s="37">
        <v>4.9627779441743805</v>
      </c>
      <c r="R150" s="37">
        <v>2</v>
      </c>
      <c r="S150" s="37">
        <v>1</v>
      </c>
      <c r="T150" s="37">
        <v>1</v>
      </c>
      <c r="U150" s="37">
        <v>5</v>
      </c>
      <c r="V150" s="70">
        <v>2013</v>
      </c>
      <c r="W150" s="37" t="s">
        <v>1</v>
      </c>
      <c r="X150" s="37" t="s">
        <v>625</v>
      </c>
      <c r="Y150" s="37" t="s">
        <v>626</v>
      </c>
    </row>
    <row r="151" spans="1:25" x14ac:dyDescent="0.2">
      <c r="A151"/>
      <c r="B151" s="37" t="str">
        <f>VLOOKUP(W151,FlowMapping!B$2:M$3,6,FALSE)</f>
        <v>Nitrogen</v>
      </c>
      <c r="C151" s="37">
        <f t="array" ref="C151">VLOOKUP(W151,FlowMapping!B$2:M$3,7,FALSE)</f>
        <v>7727379</v>
      </c>
      <c r="D151" s="37" t="str">
        <f>VLOOKUP(W151,FlowMapping!B$2:M$3,8,FALSE)</f>
        <v>water</v>
      </c>
      <c r="E151" s="37" t="str">
        <f>VLOOKUP(W151,FlowMapping!B$2:M$3,9,FALSE)</f>
        <v>unspecified</v>
      </c>
      <c r="F151" s="37" t="str">
        <f>VLOOKUP(W151,FlowMapping!B$2:M$3,12,FALSE)</f>
        <v>53b5ce8f-c792-3f05-a4b1-3e8f2cc3aad1</v>
      </c>
      <c r="G151" s="37" t="str">
        <f>INDEX(Activities!$B$2:$C$390,MATCH(H151,Activities!$C$2:$C$390,0),1)</f>
        <v>Broadcast and wireless communications equipment</v>
      </c>
      <c r="H151" s="37">
        <v>334220</v>
      </c>
      <c r="I151" s="37" t="s">
        <v>550</v>
      </c>
      <c r="J151" s="37">
        <v>6.4102892617232889E-8</v>
      </c>
      <c r="K151" s="37" t="s">
        <v>559</v>
      </c>
      <c r="L151" s="37"/>
      <c r="M151" s="37"/>
      <c r="N151" s="37"/>
      <c r="O151" s="37"/>
      <c r="P151" s="37"/>
      <c r="Q151" s="37">
        <v>2</v>
      </c>
      <c r="R151" s="37">
        <v>2</v>
      </c>
      <c r="S151" s="37">
        <v>1</v>
      </c>
      <c r="T151" s="37">
        <v>1</v>
      </c>
      <c r="U151" s="37">
        <v>5</v>
      </c>
      <c r="V151" s="70">
        <v>2013</v>
      </c>
      <c r="W151" s="37" t="s">
        <v>1</v>
      </c>
      <c r="X151" s="37" t="s">
        <v>625</v>
      </c>
      <c r="Y151" s="37" t="s">
        <v>626</v>
      </c>
    </row>
    <row r="152" spans="1:25" x14ac:dyDescent="0.2">
      <c r="A152"/>
      <c r="B152" s="37" t="str">
        <f>VLOOKUP(W152,FlowMapping!B$2:M$3,6,FALSE)</f>
        <v>Nitrogen</v>
      </c>
      <c r="C152" s="37">
        <f t="array" ref="C152">VLOOKUP(W152,FlowMapping!B$2:M$3,7,FALSE)</f>
        <v>7727379</v>
      </c>
      <c r="D152" s="37" t="str">
        <f>VLOOKUP(W152,FlowMapping!B$2:M$3,8,FALSE)</f>
        <v>water</v>
      </c>
      <c r="E152" s="37" t="str">
        <f>VLOOKUP(W152,FlowMapping!B$2:M$3,9,FALSE)</f>
        <v>unspecified</v>
      </c>
      <c r="F152" s="37" t="str">
        <f>VLOOKUP(W152,FlowMapping!B$2:M$3,12,FALSE)</f>
        <v>53b5ce8f-c792-3f05-a4b1-3e8f2cc3aad1</v>
      </c>
      <c r="G152" s="37" t="str">
        <f>INDEX(Activities!$B$2:$C$390,MATCH(H152,Activities!$C$2:$C$390,0),1)</f>
        <v>Audio and video equipment manufacturing</v>
      </c>
      <c r="H152" s="37">
        <v>334300</v>
      </c>
      <c r="I152" s="37" t="s">
        <v>550</v>
      </c>
      <c r="J152" s="37">
        <v>5.1463273683518952E-10</v>
      </c>
      <c r="K152" s="37" t="s">
        <v>559</v>
      </c>
      <c r="L152" s="37"/>
      <c r="M152" s="37"/>
      <c r="N152" s="37"/>
      <c r="O152" s="37"/>
      <c r="P152" s="37"/>
      <c r="Q152" s="37">
        <v>2</v>
      </c>
      <c r="R152" s="37">
        <v>2</v>
      </c>
      <c r="S152" s="37">
        <v>1</v>
      </c>
      <c r="T152" s="37">
        <v>1</v>
      </c>
      <c r="U152" s="37">
        <v>5</v>
      </c>
      <c r="V152" s="70">
        <v>2013</v>
      </c>
      <c r="W152" s="37" t="s">
        <v>1</v>
      </c>
      <c r="X152" s="37" t="s">
        <v>625</v>
      </c>
      <c r="Y152" s="37" t="s">
        <v>626</v>
      </c>
    </row>
    <row r="153" spans="1:25" x14ac:dyDescent="0.2">
      <c r="A153"/>
      <c r="B153" s="37" t="str">
        <f>VLOOKUP(W153,FlowMapping!B$2:M$3,6,FALSE)</f>
        <v>Nitrogen</v>
      </c>
      <c r="C153" s="37">
        <f t="array" ref="C153">VLOOKUP(W153,FlowMapping!B$2:M$3,7,FALSE)</f>
        <v>7727379</v>
      </c>
      <c r="D153" s="37" t="str">
        <f>VLOOKUP(W153,FlowMapping!B$2:M$3,8,FALSE)</f>
        <v>water</v>
      </c>
      <c r="E153" s="37" t="str">
        <f>VLOOKUP(W153,FlowMapping!B$2:M$3,9,FALSE)</f>
        <v>unspecified</v>
      </c>
      <c r="F153" s="37" t="str">
        <f>VLOOKUP(W153,FlowMapping!B$2:M$3,12,FALSE)</f>
        <v>53b5ce8f-c792-3f05-a4b1-3e8f2cc3aad1</v>
      </c>
      <c r="G153" s="37" t="str">
        <f>INDEX(Activities!$B$2:$C$390,MATCH(H153,Activities!$C$2:$C$390,0),1)</f>
        <v>Semiconductor and related device manufacturing</v>
      </c>
      <c r="H153" s="37">
        <v>334413</v>
      </c>
      <c r="I153" s="37" t="s">
        <v>550</v>
      </c>
      <c r="J153" s="37">
        <v>1.4163141571593512E-8</v>
      </c>
      <c r="K153" s="37" t="s">
        <v>559</v>
      </c>
      <c r="L153" s="37"/>
      <c r="M153" s="37"/>
      <c r="N153" s="37"/>
      <c r="O153" s="37"/>
      <c r="P153" s="37"/>
      <c r="Q153" s="37">
        <v>3.8752349518517981</v>
      </c>
      <c r="R153" s="37">
        <v>2</v>
      </c>
      <c r="S153" s="37">
        <v>1</v>
      </c>
      <c r="T153" s="37">
        <v>1</v>
      </c>
      <c r="U153" s="37">
        <v>5</v>
      </c>
      <c r="V153" s="70">
        <v>2013</v>
      </c>
      <c r="W153" s="37" t="s">
        <v>1</v>
      </c>
      <c r="X153" s="37" t="s">
        <v>625</v>
      </c>
      <c r="Y153" s="37" t="s">
        <v>626</v>
      </c>
    </row>
    <row r="154" spans="1:25" x14ac:dyDescent="0.2">
      <c r="A154"/>
      <c r="B154" s="37" t="str">
        <f>VLOOKUP(W154,FlowMapping!B$2:M$3,6,FALSE)</f>
        <v>Nitrogen</v>
      </c>
      <c r="C154" s="37">
        <f t="array" ref="C154">VLOOKUP(W154,FlowMapping!B$2:M$3,7,FALSE)</f>
        <v>7727379</v>
      </c>
      <c r="D154" s="37" t="str">
        <f>VLOOKUP(W154,FlowMapping!B$2:M$3,8,FALSE)</f>
        <v>water</v>
      </c>
      <c r="E154" s="37" t="str">
        <f>VLOOKUP(W154,FlowMapping!B$2:M$3,9,FALSE)</f>
        <v>unspecified</v>
      </c>
      <c r="F154" s="37" t="str">
        <f>VLOOKUP(W154,FlowMapping!B$2:M$3,12,FALSE)</f>
        <v>53b5ce8f-c792-3f05-a4b1-3e8f2cc3aad1</v>
      </c>
      <c r="G154" s="37" t="str">
        <f>INDEX(Activities!$B$2:$C$390,MATCH(H154,Activities!$C$2:$C$390,0),1)</f>
        <v>Printed circuit assembly (electronic assembly) manufacturing</v>
      </c>
      <c r="H154" s="37">
        <v>334418</v>
      </c>
      <c r="I154" s="37" t="s">
        <v>550</v>
      </c>
      <c r="J154" s="37">
        <v>5.1463273683518962E-10</v>
      </c>
      <c r="K154" s="37" t="s">
        <v>559</v>
      </c>
      <c r="L154" s="37"/>
      <c r="M154" s="37"/>
      <c r="N154" s="37"/>
      <c r="O154" s="37"/>
      <c r="P154" s="37"/>
      <c r="Q154" s="37">
        <v>2</v>
      </c>
      <c r="R154" s="37">
        <v>2</v>
      </c>
      <c r="S154" s="37">
        <v>1</v>
      </c>
      <c r="T154" s="37">
        <v>1</v>
      </c>
      <c r="U154" s="37">
        <v>5</v>
      </c>
      <c r="V154" s="70">
        <v>2013</v>
      </c>
      <c r="W154" s="37" t="s">
        <v>1</v>
      </c>
      <c r="X154" s="37" t="s">
        <v>625</v>
      </c>
      <c r="Y154" s="37" t="s">
        <v>626</v>
      </c>
    </row>
    <row r="155" spans="1:25" x14ac:dyDescent="0.2">
      <c r="A155"/>
      <c r="B155" s="37" t="str">
        <f>VLOOKUP(W155,FlowMapping!B$2:M$3,6,FALSE)</f>
        <v>Nitrogen</v>
      </c>
      <c r="C155" s="37">
        <f t="array" ref="C155">VLOOKUP(W155,FlowMapping!B$2:M$3,7,FALSE)</f>
        <v>7727379</v>
      </c>
      <c r="D155" s="37" t="str">
        <f>VLOOKUP(W155,FlowMapping!B$2:M$3,8,FALSE)</f>
        <v>water</v>
      </c>
      <c r="E155" s="37" t="str">
        <f>VLOOKUP(W155,FlowMapping!B$2:M$3,9,FALSE)</f>
        <v>unspecified</v>
      </c>
      <c r="F155" s="37" t="str">
        <f>VLOOKUP(W155,FlowMapping!B$2:M$3,12,FALSE)</f>
        <v>53b5ce8f-c792-3f05-a4b1-3e8f2cc3aad1</v>
      </c>
      <c r="G155" s="37" t="str">
        <f>INDEX(Activities!$B$2:$C$390,MATCH(H155,Activities!$C$2:$C$390,0),1)</f>
        <v>Electromedical and electrotherapeutic apparatus manufacturing</v>
      </c>
      <c r="H155" s="37">
        <v>334510</v>
      </c>
      <c r="I155" s="37" t="s">
        <v>550</v>
      </c>
      <c r="J155" s="37">
        <v>1.7782821671927911E-7</v>
      </c>
      <c r="K155" s="37" t="s">
        <v>559</v>
      </c>
      <c r="L155" s="37"/>
      <c r="M155" s="37"/>
      <c r="N155" s="37"/>
      <c r="O155" s="37"/>
      <c r="P155" s="37"/>
      <c r="Q155" s="37">
        <v>5.0000000000000009</v>
      </c>
      <c r="R155" s="37">
        <v>2</v>
      </c>
      <c r="S155" s="37">
        <v>1</v>
      </c>
      <c r="T155" s="37">
        <v>1</v>
      </c>
      <c r="U155" s="37">
        <v>5</v>
      </c>
      <c r="V155" s="70">
        <v>2013</v>
      </c>
      <c r="W155" s="37" t="s">
        <v>1</v>
      </c>
      <c r="X155" s="37" t="s">
        <v>625</v>
      </c>
      <c r="Y155" s="37" t="s">
        <v>626</v>
      </c>
    </row>
    <row r="156" spans="1:25" x14ac:dyDescent="0.2">
      <c r="A156"/>
      <c r="B156" s="37" t="str">
        <f>VLOOKUP(W156,FlowMapping!B$2:M$3,6,FALSE)</f>
        <v>Nitrogen</v>
      </c>
      <c r="C156" s="37">
        <f t="array" ref="C156">VLOOKUP(W156,FlowMapping!B$2:M$3,7,FALSE)</f>
        <v>7727379</v>
      </c>
      <c r="D156" s="37" t="str">
        <f>VLOOKUP(W156,FlowMapping!B$2:M$3,8,FALSE)</f>
        <v>water</v>
      </c>
      <c r="E156" s="37" t="str">
        <f>VLOOKUP(W156,FlowMapping!B$2:M$3,9,FALSE)</f>
        <v>unspecified</v>
      </c>
      <c r="F156" s="37" t="str">
        <f>VLOOKUP(W156,FlowMapping!B$2:M$3,12,FALSE)</f>
        <v>53b5ce8f-c792-3f05-a4b1-3e8f2cc3aad1</v>
      </c>
      <c r="G156" s="37" t="str">
        <f>INDEX(Activities!$B$2:$C$390,MATCH(H156,Activities!$C$2:$C$390,0),1)</f>
        <v>Industrial process variable instruments manufacturing</v>
      </c>
      <c r="H156" s="37">
        <v>334513</v>
      </c>
      <c r="I156" s="37" t="s">
        <v>550</v>
      </c>
      <c r="J156" s="37">
        <v>0</v>
      </c>
      <c r="K156" s="37" t="s">
        <v>559</v>
      </c>
      <c r="L156" s="37"/>
      <c r="M156" s="37"/>
      <c r="N156" s="37"/>
      <c r="O156" s="37"/>
      <c r="P156" s="37"/>
      <c r="Q156" s="37">
        <v>5</v>
      </c>
      <c r="R156" s="37">
        <v>2</v>
      </c>
      <c r="S156" s="37">
        <v>1</v>
      </c>
      <c r="T156" s="37">
        <v>1</v>
      </c>
      <c r="U156" s="37">
        <v>5</v>
      </c>
      <c r="V156" s="70">
        <v>2013</v>
      </c>
      <c r="W156" s="37" t="s">
        <v>1</v>
      </c>
      <c r="X156" s="37" t="s">
        <v>625</v>
      </c>
      <c r="Y156" s="37" t="s">
        <v>626</v>
      </c>
    </row>
    <row r="157" spans="1:25" x14ac:dyDescent="0.2">
      <c r="A157"/>
      <c r="B157" s="37" t="str">
        <f>VLOOKUP(W157,FlowMapping!B$2:M$3,6,FALSE)</f>
        <v>Nitrogen</v>
      </c>
      <c r="C157" s="37">
        <f t="array" ref="C157">VLOOKUP(W157,FlowMapping!B$2:M$3,7,FALSE)</f>
        <v>7727379</v>
      </c>
      <c r="D157" s="37" t="str">
        <f>VLOOKUP(W157,FlowMapping!B$2:M$3,8,FALSE)</f>
        <v>water</v>
      </c>
      <c r="E157" s="37" t="str">
        <f>VLOOKUP(W157,FlowMapping!B$2:M$3,9,FALSE)</f>
        <v>unspecified</v>
      </c>
      <c r="F157" s="37" t="str">
        <f>VLOOKUP(W157,FlowMapping!B$2:M$3,12,FALSE)</f>
        <v>53b5ce8f-c792-3f05-a4b1-3e8f2cc3aad1</v>
      </c>
      <c r="G157" s="37" t="str">
        <f>INDEX(Activities!$B$2:$C$390,MATCH(H157,Activities!$C$2:$C$390,0),1)</f>
        <v>Totalizing fluid meter and counting device manufacturing</v>
      </c>
      <c r="H157" s="37">
        <v>334514</v>
      </c>
      <c r="I157" s="37" t="s">
        <v>550</v>
      </c>
      <c r="J157" s="37">
        <v>0</v>
      </c>
      <c r="K157" s="37" t="s">
        <v>559</v>
      </c>
      <c r="L157" s="37"/>
      <c r="M157" s="37"/>
      <c r="N157" s="37"/>
      <c r="O157" s="37"/>
      <c r="P157" s="37"/>
      <c r="Q157" s="37">
        <v>5</v>
      </c>
      <c r="R157" s="37">
        <v>2</v>
      </c>
      <c r="S157" s="37">
        <v>1</v>
      </c>
      <c r="T157" s="37">
        <v>1</v>
      </c>
      <c r="U157" s="37">
        <v>5</v>
      </c>
      <c r="V157" s="70">
        <v>2013</v>
      </c>
      <c r="W157" s="37" t="s">
        <v>1</v>
      </c>
      <c r="X157" s="37" t="s">
        <v>625</v>
      </c>
      <c r="Y157" s="37" t="s">
        <v>626</v>
      </c>
    </row>
    <row r="158" spans="1:25" x14ac:dyDescent="0.2">
      <c r="A158"/>
      <c r="B158" s="37" t="str">
        <f>VLOOKUP(W158,FlowMapping!B$2:M$3,6,FALSE)</f>
        <v>Nitrogen</v>
      </c>
      <c r="C158" s="37">
        <f t="array" ref="C158">VLOOKUP(W158,FlowMapping!B$2:M$3,7,FALSE)</f>
        <v>7727379</v>
      </c>
      <c r="D158" s="37" t="str">
        <f>VLOOKUP(W158,FlowMapping!B$2:M$3,8,FALSE)</f>
        <v>water</v>
      </c>
      <c r="E158" s="37" t="str">
        <f>VLOOKUP(W158,FlowMapping!B$2:M$3,9,FALSE)</f>
        <v>unspecified</v>
      </c>
      <c r="F158" s="37" t="str">
        <f>VLOOKUP(W158,FlowMapping!B$2:M$3,12,FALSE)</f>
        <v>53b5ce8f-c792-3f05-a4b1-3e8f2cc3aad1</v>
      </c>
      <c r="G158" s="37" t="str">
        <f>INDEX(Activities!$B$2:$C$390,MATCH(H158,Activities!$C$2:$C$390,0),1)</f>
        <v>Electricity and signal testing instruments manufacturing</v>
      </c>
      <c r="H158" s="37">
        <v>334515</v>
      </c>
      <c r="I158" s="37" t="s">
        <v>550</v>
      </c>
      <c r="J158" s="37">
        <v>6.4102892617232916E-8</v>
      </c>
      <c r="K158" s="37" t="s">
        <v>559</v>
      </c>
      <c r="L158" s="37"/>
      <c r="M158" s="37"/>
      <c r="N158" s="37"/>
      <c r="O158" s="37"/>
      <c r="P158" s="37"/>
      <c r="Q158" s="37">
        <v>2</v>
      </c>
      <c r="R158" s="37">
        <v>2</v>
      </c>
      <c r="S158" s="37">
        <v>1</v>
      </c>
      <c r="T158" s="37">
        <v>1</v>
      </c>
      <c r="U158" s="37">
        <v>5</v>
      </c>
      <c r="V158" s="70">
        <v>2013</v>
      </c>
      <c r="W158" s="37" t="s">
        <v>1</v>
      </c>
      <c r="X158" s="37" t="s">
        <v>625</v>
      </c>
      <c r="Y158" s="37" t="s">
        <v>626</v>
      </c>
    </row>
    <row r="159" spans="1:25" x14ac:dyDescent="0.2">
      <c r="A159"/>
      <c r="B159" s="37" t="str">
        <f>VLOOKUP(W159,FlowMapping!B$2:M$3,6,FALSE)</f>
        <v>Nitrogen</v>
      </c>
      <c r="C159" s="37">
        <f t="array" ref="C159">VLOOKUP(W159,FlowMapping!B$2:M$3,7,FALSE)</f>
        <v>7727379</v>
      </c>
      <c r="D159" s="37" t="str">
        <f>VLOOKUP(W159,FlowMapping!B$2:M$3,8,FALSE)</f>
        <v>water</v>
      </c>
      <c r="E159" s="37" t="str">
        <f>VLOOKUP(W159,FlowMapping!B$2:M$3,9,FALSE)</f>
        <v>unspecified</v>
      </c>
      <c r="F159" s="37" t="str">
        <f>VLOOKUP(W159,FlowMapping!B$2:M$3,12,FALSE)</f>
        <v>53b5ce8f-c792-3f05-a4b1-3e8f2cc3aad1</v>
      </c>
      <c r="G159" s="37" t="str">
        <f>INDEX(Activities!$B$2:$C$390,MATCH(H159,Activities!$C$2:$C$390,0),1)</f>
        <v>Manufacturing and reproducing magnetic and optical media</v>
      </c>
      <c r="H159" s="37">
        <v>334610</v>
      </c>
      <c r="I159" s="37" t="s">
        <v>550</v>
      </c>
      <c r="J159" s="37">
        <v>0</v>
      </c>
      <c r="K159" s="37" t="s">
        <v>559</v>
      </c>
      <c r="L159" s="37"/>
      <c r="M159" s="37"/>
      <c r="N159" s="37"/>
      <c r="O159" s="37"/>
      <c r="P159" s="37"/>
      <c r="Q159" s="37">
        <v>5</v>
      </c>
      <c r="R159" s="37">
        <v>2</v>
      </c>
      <c r="S159" s="37">
        <v>1</v>
      </c>
      <c r="T159" s="37">
        <v>1</v>
      </c>
      <c r="U159" s="37">
        <v>5</v>
      </c>
      <c r="V159" s="70">
        <v>2013</v>
      </c>
      <c r="W159" s="37" t="s">
        <v>1</v>
      </c>
      <c r="X159" s="37" t="s">
        <v>625</v>
      </c>
      <c r="Y159" s="37" t="s">
        <v>626</v>
      </c>
    </row>
    <row r="160" spans="1:25" x14ac:dyDescent="0.2">
      <c r="A160"/>
      <c r="B160" s="37" t="str">
        <f>VLOOKUP(W160,FlowMapping!B$2:M$3,6,FALSE)</f>
        <v>Nitrogen</v>
      </c>
      <c r="C160" s="37">
        <f t="array" ref="C160">VLOOKUP(W160,FlowMapping!B$2:M$3,7,FALSE)</f>
        <v>7727379</v>
      </c>
      <c r="D160" s="37" t="str">
        <f>VLOOKUP(W160,FlowMapping!B$2:M$3,8,FALSE)</f>
        <v>water</v>
      </c>
      <c r="E160" s="37" t="str">
        <f>VLOOKUP(W160,FlowMapping!B$2:M$3,9,FALSE)</f>
        <v>unspecified</v>
      </c>
      <c r="F160" s="37" t="str">
        <f>VLOOKUP(W160,FlowMapping!B$2:M$3,12,FALSE)</f>
        <v>53b5ce8f-c792-3f05-a4b1-3e8f2cc3aad1</v>
      </c>
      <c r="G160" s="37" t="str">
        <f>INDEX(Activities!$B$2:$C$390,MATCH(H160,Activities!$C$2:$C$390,0),1)</f>
        <v>Lighting fixture manufacturing</v>
      </c>
      <c r="H160" s="37">
        <v>335120</v>
      </c>
      <c r="I160" s="37" t="s">
        <v>550</v>
      </c>
      <c r="J160" s="37">
        <v>4.6686628954241537E-8</v>
      </c>
      <c r="K160" s="37" t="s">
        <v>559</v>
      </c>
      <c r="L160" s="37"/>
      <c r="M160" s="37"/>
      <c r="N160" s="37"/>
      <c r="O160" s="37"/>
      <c r="P160" s="37"/>
      <c r="Q160" s="37">
        <v>4.9972051286449197</v>
      </c>
      <c r="R160" s="37">
        <v>2</v>
      </c>
      <c r="S160" s="37">
        <v>1</v>
      </c>
      <c r="T160" s="37">
        <v>1</v>
      </c>
      <c r="U160" s="37">
        <v>5</v>
      </c>
      <c r="V160" s="70">
        <v>2013</v>
      </c>
      <c r="W160" s="37" t="s">
        <v>1</v>
      </c>
      <c r="X160" s="37" t="s">
        <v>625</v>
      </c>
      <c r="Y160" s="37" t="s">
        <v>626</v>
      </c>
    </row>
    <row r="161" spans="1:25" x14ac:dyDescent="0.2">
      <c r="A161"/>
      <c r="B161" s="37" t="str">
        <f>VLOOKUP(W161,FlowMapping!B$2:M$3,6,FALSE)</f>
        <v>Nitrogen</v>
      </c>
      <c r="C161" s="37">
        <f t="array" ref="C161">VLOOKUP(W161,FlowMapping!B$2:M$3,7,FALSE)</f>
        <v>7727379</v>
      </c>
      <c r="D161" s="37" t="str">
        <f>VLOOKUP(W161,FlowMapping!B$2:M$3,8,FALSE)</f>
        <v>water</v>
      </c>
      <c r="E161" s="37" t="str">
        <f>VLOOKUP(W161,FlowMapping!B$2:M$3,9,FALSE)</f>
        <v>unspecified</v>
      </c>
      <c r="F161" s="37" t="str">
        <f>VLOOKUP(W161,FlowMapping!B$2:M$3,12,FALSE)</f>
        <v>53b5ce8f-c792-3f05-a4b1-3e8f2cc3aad1</v>
      </c>
      <c r="G161" s="37" t="str">
        <f>INDEX(Activities!$B$2:$C$390,MATCH(H161,Activities!$C$2:$C$390,0),1)</f>
        <v>Small electrical appliance manufacturing</v>
      </c>
      <c r="H161" s="37">
        <v>335210</v>
      </c>
      <c r="I161" s="37" t="s">
        <v>550</v>
      </c>
      <c r="J161" s="37">
        <v>4.168734076491001E-8</v>
      </c>
      <c r="K161" s="37" t="s">
        <v>559</v>
      </c>
      <c r="L161" s="37"/>
      <c r="M161" s="37"/>
      <c r="N161" s="37"/>
      <c r="O161" s="37"/>
      <c r="P161" s="37"/>
      <c r="Q161" s="37">
        <v>4.9969011817256526</v>
      </c>
      <c r="R161" s="37">
        <v>2</v>
      </c>
      <c r="S161" s="37">
        <v>1</v>
      </c>
      <c r="T161" s="37">
        <v>1</v>
      </c>
      <c r="U161" s="37">
        <v>5</v>
      </c>
      <c r="V161" s="70">
        <v>2013</v>
      </c>
      <c r="W161" s="37" t="s">
        <v>1</v>
      </c>
      <c r="X161" s="37" t="s">
        <v>625</v>
      </c>
      <c r="Y161" s="37" t="s">
        <v>626</v>
      </c>
    </row>
    <row r="162" spans="1:25" x14ac:dyDescent="0.2">
      <c r="A162"/>
      <c r="B162" s="37" t="str">
        <f>VLOOKUP(W162,FlowMapping!B$2:M$3,6,FALSE)</f>
        <v>Nitrogen</v>
      </c>
      <c r="C162" s="37">
        <f t="array" ref="C162">VLOOKUP(W162,FlowMapping!B$2:M$3,7,FALSE)</f>
        <v>7727379</v>
      </c>
      <c r="D162" s="37" t="str">
        <f>VLOOKUP(W162,FlowMapping!B$2:M$3,8,FALSE)</f>
        <v>water</v>
      </c>
      <c r="E162" s="37" t="str">
        <f>VLOOKUP(W162,FlowMapping!B$2:M$3,9,FALSE)</f>
        <v>unspecified</v>
      </c>
      <c r="F162" s="37" t="str">
        <f>VLOOKUP(W162,FlowMapping!B$2:M$3,12,FALSE)</f>
        <v>53b5ce8f-c792-3f05-a4b1-3e8f2cc3aad1</v>
      </c>
      <c r="G162" s="37" t="str">
        <f>INDEX(Activities!$B$2:$C$390,MATCH(H162,Activities!$C$2:$C$390,0),1)</f>
        <v>Other major household appliance manufacturing</v>
      </c>
      <c r="H162" s="37">
        <v>335228</v>
      </c>
      <c r="I162" s="37" t="s">
        <v>550</v>
      </c>
      <c r="J162" s="37">
        <v>1.5744333132855032E-8</v>
      </c>
      <c r="K162" s="37" t="s">
        <v>559</v>
      </c>
      <c r="L162" s="37"/>
      <c r="M162" s="37"/>
      <c r="N162" s="37"/>
      <c r="O162" s="37"/>
      <c r="P162" s="37"/>
      <c r="Q162" s="37">
        <v>5</v>
      </c>
      <c r="R162" s="37">
        <v>2</v>
      </c>
      <c r="S162" s="37">
        <v>1</v>
      </c>
      <c r="T162" s="37">
        <v>1</v>
      </c>
      <c r="U162" s="37">
        <v>5</v>
      </c>
      <c r="V162" s="70">
        <v>2013</v>
      </c>
      <c r="W162" s="37" t="s">
        <v>1</v>
      </c>
      <c r="X162" s="37" t="s">
        <v>625</v>
      </c>
      <c r="Y162" s="37" t="s">
        <v>626</v>
      </c>
    </row>
    <row r="163" spans="1:25" x14ac:dyDescent="0.2">
      <c r="A163"/>
      <c r="B163" s="37" t="str">
        <f>VLOOKUP(W163,FlowMapping!B$2:M$3,6,FALSE)</f>
        <v>Nitrogen</v>
      </c>
      <c r="C163" s="37">
        <f t="array" ref="C163">VLOOKUP(W163,FlowMapping!B$2:M$3,7,FALSE)</f>
        <v>7727379</v>
      </c>
      <c r="D163" s="37" t="str">
        <f>VLOOKUP(W163,FlowMapping!B$2:M$3,8,FALSE)</f>
        <v>water</v>
      </c>
      <c r="E163" s="37" t="str">
        <f>VLOOKUP(W163,FlowMapping!B$2:M$3,9,FALSE)</f>
        <v>unspecified</v>
      </c>
      <c r="F163" s="37" t="str">
        <f>VLOOKUP(W163,FlowMapping!B$2:M$3,12,FALSE)</f>
        <v>53b5ce8f-c792-3f05-a4b1-3e8f2cc3aad1</v>
      </c>
      <c r="G163" s="37" t="str">
        <f>INDEX(Activities!$B$2:$C$390,MATCH(H163,Activities!$C$2:$C$390,0),1)</f>
        <v>Power, distribution, and specialty transformer manufacturing</v>
      </c>
      <c r="H163" s="37">
        <v>335311</v>
      </c>
      <c r="I163" s="37" t="s">
        <v>550</v>
      </c>
      <c r="J163" s="37">
        <v>1.7433950372254922E-6</v>
      </c>
      <c r="K163" s="37" t="s">
        <v>559</v>
      </c>
      <c r="L163" s="37"/>
      <c r="M163" s="37"/>
      <c r="N163" s="37"/>
      <c r="O163" s="37"/>
      <c r="P163" s="37"/>
      <c r="Q163" s="37">
        <v>4.9441475189499853</v>
      </c>
      <c r="R163" s="37">
        <v>2</v>
      </c>
      <c r="S163" s="37">
        <v>1</v>
      </c>
      <c r="T163" s="37">
        <v>1</v>
      </c>
      <c r="U163" s="37">
        <v>5</v>
      </c>
      <c r="V163" s="70">
        <v>2013</v>
      </c>
      <c r="W163" s="37" t="s">
        <v>1</v>
      </c>
      <c r="X163" s="37" t="s">
        <v>625</v>
      </c>
      <c r="Y163" s="37" t="s">
        <v>626</v>
      </c>
    </row>
    <row r="164" spans="1:25" x14ac:dyDescent="0.2">
      <c r="A164"/>
      <c r="B164" s="37" t="str">
        <f>VLOOKUP(W164,FlowMapping!B$2:M$3,6,FALSE)</f>
        <v>Nitrogen</v>
      </c>
      <c r="C164" s="37">
        <f t="array" ref="C164">VLOOKUP(W164,FlowMapping!B$2:M$3,7,FALSE)</f>
        <v>7727379</v>
      </c>
      <c r="D164" s="37" t="str">
        <f>VLOOKUP(W164,FlowMapping!B$2:M$3,8,FALSE)</f>
        <v>water</v>
      </c>
      <c r="E164" s="37" t="str">
        <f>VLOOKUP(W164,FlowMapping!B$2:M$3,9,FALSE)</f>
        <v>unspecified</v>
      </c>
      <c r="F164" s="37" t="str">
        <f>VLOOKUP(W164,FlowMapping!B$2:M$3,12,FALSE)</f>
        <v>53b5ce8f-c792-3f05-a4b1-3e8f2cc3aad1</v>
      </c>
      <c r="G164" s="37" t="str">
        <f>INDEX(Activities!$B$2:$C$390,MATCH(H164,Activities!$C$2:$C$390,0),1)</f>
        <v>Motor and generator manufacturing</v>
      </c>
      <c r="H164" s="37">
        <v>335312</v>
      </c>
      <c r="I164" s="37" t="s">
        <v>550</v>
      </c>
      <c r="J164" s="37">
        <v>4.9112308041851137E-9</v>
      </c>
      <c r="K164" s="37" t="s">
        <v>559</v>
      </c>
      <c r="L164" s="37"/>
      <c r="M164" s="37"/>
      <c r="N164" s="37"/>
      <c r="O164" s="37"/>
      <c r="P164" s="37"/>
      <c r="Q164" s="37">
        <v>2</v>
      </c>
      <c r="R164" s="37">
        <v>2</v>
      </c>
      <c r="S164" s="37">
        <v>1</v>
      </c>
      <c r="T164" s="37">
        <v>1</v>
      </c>
      <c r="U164" s="37">
        <v>5</v>
      </c>
      <c r="V164" s="70">
        <v>2013</v>
      </c>
      <c r="W164" s="37" t="s">
        <v>1</v>
      </c>
      <c r="X164" s="37" t="s">
        <v>625</v>
      </c>
      <c r="Y164" s="37" t="s">
        <v>626</v>
      </c>
    </row>
    <row r="165" spans="1:25" x14ac:dyDescent="0.2">
      <c r="A165"/>
      <c r="B165" s="37" t="str">
        <f>VLOOKUP(W165,FlowMapping!B$2:M$3,6,FALSE)</f>
        <v>Nitrogen</v>
      </c>
      <c r="C165" s="37">
        <f t="array" ref="C165">VLOOKUP(W165,FlowMapping!B$2:M$3,7,FALSE)</f>
        <v>7727379</v>
      </c>
      <c r="D165" s="37" t="str">
        <f>VLOOKUP(W165,FlowMapping!B$2:M$3,8,FALSE)</f>
        <v>water</v>
      </c>
      <c r="E165" s="37" t="str">
        <f>VLOOKUP(W165,FlowMapping!B$2:M$3,9,FALSE)</f>
        <v>unspecified</v>
      </c>
      <c r="F165" s="37" t="str">
        <f>VLOOKUP(W165,FlowMapping!B$2:M$3,12,FALSE)</f>
        <v>53b5ce8f-c792-3f05-a4b1-3e8f2cc3aad1</v>
      </c>
      <c r="G165" s="37" t="str">
        <f>INDEX(Activities!$B$2:$C$390,MATCH(H165,Activities!$C$2:$C$390,0),1)</f>
        <v>Switchgear and switchboard apparatus manufacturing</v>
      </c>
      <c r="H165" s="37">
        <v>335313</v>
      </c>
      <c r="I165" s="37" t="s">
        <v>550</v>
      </c>
      <c r="J165" s="37">
        <v>4.6244183735466865E-8</v>
      </c>
      <c r="K165" s="37" t="s">
        <v>559</v>
      </c>
      <c r="L165" s="37"/>
      <c r="M165" s="37"/>
      <c r="N165" s="37"/>
      <c r="O165" s="37"/>
      <c r="P165" s="37"/>
      <c r="Q165" s="37">
        <v>4.6134474440065487</v>
      </c>
      <c r="R165" s="37">
        <v>2</v>
      </c>
      <c r="S165" s="37">
        <v>1</v>
      </c>
      <c r="T165" s="37">
        <v>1</v>
      </c>
      <c r="U165" s="37">
        <v>5</v>
      </c>
      <c r="V165" s="70">
        <v>2013</v>
      </c>
      <c r="W165" s="37" t="s">
        <v>1</v>
      </c>
      <c r="X165" s="37" t="s">
        <v>625</v>
      </c>
      <c r="Y165" s="37" t="s">
        <v>626</v>
      </c>
    </row>
    <row r="166" spans="1:25" x14ac:dyDescent="0.2">
      <c r="A166"/>
      <c r="B166" s="37" t="str">
        <f>VLOOKUP(W166,FlowMapping!B$2:M$3,6,FALSE)</f>
        <v>Nitrogen</v>
      </c>
      <c r="C166" s="37">
        <f t="array" ref="C166">VLOOKUP(W166,FlowMapping!B$2:M$3,7,FALSE)</f>
        <v>7727379</v>
      </c>
      <c r="D166" s="37" t="str">
        <f>VLOOKUP(W166,FlowMapping!B$2:M$3,8,FALSE)</f>
        <v>water</v>
      </c>
      <c r="E166" s="37" t="str">
        <f>VLOOKUP(W166,FlowMapping!B$2:M$3,9,FALSE)</f>
        <v>unspecified</v>
      </c>
      <c r="F166" s="37" t="str">
        <f>VLOOKUP(W166,FlowMapping!B$2:M$3,12,FALSE)</f>
        <v>53b5ce8f-c792-3f05-a4b1-3e8f2cc3aad1</v>
      </c>
      <c r="G166" s="37" t="str">
        <f>INDEX(Activities!$B$2:$C$390,MATCH(H166,Activities!$C$2:$C$390,0),1)</f>
        <v>Communication and energy wire and cable manufacturing</v>
      </c>
      <c r="H166" s="37">
        <v>335920</v>
      </c>
      <c r="I166" s="37" t="s">
        <v>550</v>
      </c>
      <c r="J166" s="37">
        <v>3.47531199710784E-11</v>
      </c>
      <c r="K166" s="37" t="s">
        <v>559</v>
      </c>
      <c r="L166" s="37"/>
      <c r="M166" s="37"/>
      <c r="N166" s="37"/>
      <c r="O166" s="37"/>
      <c r="P166" s="37"/>
      <c r="Q166" s="37">
        <v>2</v>
      </c>
      <c r="R166" s="37">
        <v>2</v>
      </c>
      <c r="S166" s="37">
        <v>1</v>
      </c>
      <c r="T166" s="37">
        <v>1</v>
      </c>
      <c r="U166" s="37">
        <v>5</v>
      </c>
      <c r="V166" s="70">
        <v>2013</v>
      </c>
      <c r="W166" s="37" t="s">
        <v>1</v>
      </c>
      <c r="X166" s="37" t="s">
        <v>625</v>
      </c>
      <c r="Y166" s="37" t="s">
        <v>626</v>
      </c>
    </row>
    <row r="167" spans="1:25" x14ac:dyDescent="0.2">
      <c r="A167"/>
      <c r="B167" s="37" t="str">
        <f>VLOOKUP(W167,FlowMapping!B$2:M$3,6,FALSE)</f>
        <v>Nitrogen</v>
      </c>
      <c r="C167" s="37">
        <f t="array" ref="C167">VLOOKUP(W167,FlowMapping!B$2:M$3,7,FALSE)</f>
        <v>7727379</v>
      </c>
      <c r="D167" s="37" t="str">
        <f>VLOOKUP(W167,FlowMapping!B$2:M$3,8,FALSE)</f>
        <v>water</v>
      </c>
      <c r="E167" s="37" t="str">
        <f>VLOOKUP(W167,FlowMapping!B$2:M$3,9,FALSE)</f>
        <v>unspecified</v>
      </c>
      <c r="F167" s="37" t="str">
        <f>VLOOKUP(W167,FlowMapping!B$2:M$3,12,FALSE)</f>
        <v>53b5ce8f-c792-3f05-a4b1-3e8f2cc3aad1</v>
      </c>
      <c r="G167" s="37" t="str">
        <f>INDEX(Activities!$B$2:$C$390,MATCH(H167,Activities!$C$2:$C$390,0),1)</f>
        <v>Carbon and graphite product manufacturing</v>
      </c>
      <c r="H167" s="37">
        <v>335991</v>
      </c>
      <c r="I167" s="37" t="s">
        <v>550</v>
      </c>
      <c r="J167" s="37">
        <v>3.6616788785919269E-9</v>
      </c>
      <c r="K167" s="37" t="s">
        <v>559</v>
      </c>
      <c r="L167" s="37"/>
      <c r="M167" s="37"/>
      <c r="N167" s="37"/>
      <c r="O167" s="37"/>
      <c r="P167" s="37"/>
      <c r="Q167" s="37">
        <v>2</v>
      </c>
      <c r="R167" s="37">
        <v>2</v>
      </c>
      <c r="S167" s="37">
        <v>1</v>
      </c>
      <c r="T167" s="37">
        <v>1</v>
      </c>
      <c r="U167" s="37">
        <v>5</v>
      </c>
      <c r="V167" s="70">
        <v>2013</v>
      </c>
      <c r="W167" s="37" t="s">
        <v>1</v>
      </c>
      <c r="X167" s="37" t="s">
        <v>625</v>
      </c>
      <c r="Y167" s="37" t="s">
        <v>626</v>
      </c>
    </row>
    <row r="168" spans="1:25" x14ac:dyDescent="0.2">
      <c r="A168"/>
      <c r="B168" s="37" t="str">
        <f>VLOOKUP(W168,FlowMapping!B$2:M$3,6,FALSE)</f>
        <v>Nitrogen</v>
      </c>
      <c r="C168" s="37">
        <f t="array" ref="C168">VLOOKUP(W168,FlowMapping!B$2:M$3,7,FALSE)</f>
        <v>7727379</v>
      </c>
      <c r="D168" s="37" t="str">
        <f>VLOOKUP(W168,FlowMapping!B$2:M$3,8,FALSE)</f>
        <v>water</v>
      </c>
      <c r="E168" s="37" t="str">
        <f>VLOOKUP(W168,FlowMapping!B$2:M$3,9,FALSE)</f>
        <v>unspecified</v>
      </c>
      <c r="F168" s="37" t="str">
        <f>VLOOKUP(W168,FlowMapping!B$2:M$3,12,FALSE)</f>
        <v>53b5ce8f-c792-3f05-a4b1-3e8f2cc3aad1</v>
      </c>
      <c r="G168" s="37" t="str">
        <f>INDEX(Activities!$B$2:$C$390,MATCH(H168,Activities!$C$2:$C$390,0),1)</f>
        <v>All other miscellaneous electrical equipment and component manufacturing</v>
      </c>
      <c r="H168" s="37">
        <v>335999</v>
      </c>
      <c r="I168" s="37" t="s">
        <v>550</v>
      </c>
      <c r="J168" s="37">
        <v>2.078802312340615E-8</v>
      </c>
      <c r="K168" s="37" t="s">
        <v>559</v>
      </c>
      <c r="L168" s="37"/>
      <c r="M168" s="37"/>
      <c r="N168" s="37"/>
      <c r="O168" s="37"/>
      <c r="P168" s="37"/>
      <c r="Q168" s="37">
        <v>4.9936216510225186</v>
      </c>
      <c r="R168" s="37">
        <v>2</v>
      </c>
      <c r="S168" s="37">
        <v>1</v>
      </c>
      <c r="T168" s="37">
        <v>1</v>
      </c>
      <c r="U168" s="37">
        <v>5</v>
      </c>
      <c r="V168" s="70">
        <v>2013</v>
      </c>
      <c r="W168" s="37" t="s">
        <v>1</v>
      </c>
      <c r="X168" s="37" t="s">
        <v>625</v>
      </c>
      <c r="Y168" s="37" t="s">
        <v>626</v>
      </c>
    </row>
    <row r="169" spans="1:25" x14ac:dyDescent="0.2">
      <c r="A169"/>
      <c r="B169" s="37" t="str">
        <f>VLOOKUP(W169,FlowMapping!B$2:M$3,6,FALSE)</f>
        <v>Nitrogen</v>
      </c>
      <c r="C169" s="37">
        <f t="array" ref="C169">VLOOKUP(W169,FlowMapping!B$2:M$3,7,FALSE)</f>
        <v>7727379</v>
      </c>
      <c r="D169" s="37" t="str">
        <f>VLOOKUP(W169,FlowMapping!B$2:M$3,8,FALSE)</f>
        <v>water</v>
      </c>
      <c r="E169" s="37" t="str">
        <f>VLOOKUP(W169,FlowMapping!B$2:M$3,9,FALSE)</f>
        <v>unspecified</v>
      </c>
      <c r="F169" s="37" t="str">
        <f>VLOOKUP(W169,FlowMapping!B$2:M$3,12,FALSE)</f>
        <v>53b5ce8f-c792-3f05-a4b1-3e8f2cc3aad1</v>
      </c>
      <c r="G169" s="37" t="str">
        <f>INDEX(Activities!$B$2:$C$390,MATCH(H169,Activities!$C$2:$C$390,0),1)</f>
        <v>Motor vehicle body manufacturing</v>
      </c>
      <c r="H169" s="37">
        <v>336211</v>
      </c>
      <c r="I169" s="37" t="s">
        <v>550</v>
      </c>
      <c r="J169" s="37">
        <v>3.6657581523405837E-8</v>
      </c>
      <c r="K169" s="37" t="s">
        <v>559</v>
      </c>
      <c r="L169" s="37"/>
      <c r="M169" s="37"/>
      <c r="N169" s="37"/>
      <c r="O169" s="37"/>
      <c r="P169" s="37"/>
      <c r="Q169" s="37">
        <v>2</v>
      </c>
      <c r="R169" s="37">
        <v>2</v>
      </c>
      <c r="S169" s="37">
        <v>1</v>
      </c>
      <c r="T169" s="37">
        <v>1</v>
      </c>
      <c r="U169" s="37">
        <v>5</v>
      </c>
      <c r="V169" s="70">
        <v>2013</v>
      </c>
      <c r="W169" s="37" t="s">
        <v>1</v>
      </c>
      <c r="X169" s="37" t="s">
        <v>625</v>
      </c>
      <c r="Y169" s="37" t="s">
        <v>626</v>
      </c>
    </row>
    <row r="170" spans="1:25" x14ac:dyDescent="0.2">
      <c r="A170"/>
      <c r="B170" s="37" t="str">
        <f>VLOOKUP(W170,FlowMapping!B$2:M$3,6,FALSE)</f>
        <v>Nitrogen</v>
      </c>
      <c r="C170" s="37">
        <f t="array" ref="C170">VLOOKUP(W170,FlowMapping!B$2:M$3,7,FALSE)</f>
        <v>7727379</v>
      </c>
      <c r="D170" s="37" t="str">
        <f>VLOOKUP(W170,FlowMapping!B$2:M$3,8,FALSE)</f>
        <v>water</v>
      </c>
      <c r="E170" s="37" t="str">
        <f>VLOOKUP(W170,FlowMapping!B$2:M$3,9,FALSE)</f>
        <v>unspecified</v>
      </c>
      <c r="F170" s="37" t="str">
        <f>VLOOKUP(W170,FlowMapping!B$2:M$3,12,FALSE)</f>
        <v>53b5ce8f-c792-3f05-a4b1-3e8f2cc3aad1</v>
      </c>
      <c r="G170" s="37" t="str">
        <f>INDEX(Activities!$B$2:$C$390,MATCH(H170,Activities!$C$2:$C$390,0),1)</f>
        <v>Truck trailer manufacturing</v>
      </c>
      <c r="H170" s="37">
        <v>336212</v>
      </c>
      <c r="I170" s="37" t="s">
        <v>550</v>
      </c>
      <c r="J170" s="37">
        <v>1.2092123076923021E-9</v>
      </c>
      <c r="K170" s="37" t="s">
        <v>559</v>
      </c>
      <c r="L170" s="37"/>
      <c r="M170" s="37"/>
      <c r="N170" s="37"/>
      <c r="O170" s="37"/>
      <c r="P170" s="37"/>
      <c r="Q170" s="37">
        <v>2</v>
      </c>
      <c r="R170" s="37">
        <v>2</v>
      </c>
      <c r="S170" s="37">
        <v>1</v>
      </c>
      <c r="T170" s="37">
        <v>1</v>
      </c>
      <c r="U170" s="37">
        <v>5</v>
      </c>
      <c r="V170" s="70">
        <v>2013</v>
      </c>
      <c r="W170" s="37" t="s">
        <v>1</v>
      </c>
      <c r="X170" s="37" t="s">
        <v>625</v>
      </c>
      <c r="Y170" s="37" t="s">
        <v>626</v>
      </c>
    </row>
    <row r="171" spans="1:25" x14ac:dyDescent="0.2">
      <c r="A171"/>
      <c r="B171" s="37" t="str">
        <f>VLOOKUP(W171,FlowMapping!B$2:M$3,6,FALSE)</f>
        <v>Nitrogen</v>
      </c>
      <c r="C171" s="37">
        <f t="array" ref="C171">VLOOKUP(W171,FlowMapping!B$2:M$3,7,FALSE)</f>
        <v>7727379</v>
      </c>
      <c r="D171" s="37" t="str">
        <f>VLOOKUP(W171,FlowMapping!B$2:M$3,8,FALSE)</f>
        <v>water</v>
      </c>
      <c r="E171" s="37" t="str">
        <f>VLOOKUP(W171,FlowMapping!B$2:M$3,9,FALSE)</f>
        <v>unspecified</v>
      </c>
      <c r="F171" s="37" t="str">
        <f>VLOOKUP(W171,FlowMapping!B$2:M$3,12,FALSE)</f>
        <v>53b5ce8f-c792-3f05-a4b1-3e8f2cc3aad1</v>
      </c>
      <c r="G171" s="37" t="str">
        <f>INDEX(Activities!$B$2:$C$390,MATCH(H171,Activities!$C$2:$C$390,0),1)</f>
        <v>Motor vehicle gasoline engine and engine parts manufacturing</v>
      </c>
      <c r="H171" s="37">
        <v>336310</v>
      </c>
      <c r="I171" s="37" t="s">
        <v>550</v>
      </c>
      <c r="J171" s="37">
        <v>3.6030227685151678E-8</v>
      </c>
      <c r="K171" s="37" t="s">
        <v>559</v>
      </c>
      <c r="L171" s="37"/>
      <c r="M171" s="37"/>
      <c r="N171" s="37"/>
      <c r="O171" s="37"/>
      <c r="P171" s="37"/>
      <c r="Q171" s="37">
        <v>2</v>
      </c>
      <c r="R171" s="37">
        <v>2</v>
      </c>
      <c r="S171" s="37">
        <v>1</v>
      </c>
      <c r="T171" s="37">
        <v>1</v>
      </c>
      <c r="U171" s="37">
        <v>5</v>
      </c>
      <c r="V171" s="70">
        <v>2013</v>
      </c>
      <c r="W171" s="37" t="s">
        <v>1</v>
      </c>
      <c r="X171" s="37" t="s">
        <v>625</v>
      </c>
      <c r="Y171" s="37" t="s">
        <v>626</v>
      </c>
    </row>
    <row r="172" spans="1:25" x14ac:dyDescent="0.2">
      <c r="A172"/>
      <c r="B172" s="37" t="str">
        <f>VLOOKUP(W172,FlowMapping!B$2:M$3,6,FALSE)</f>
        <v>Nitrogen</v>
      </c>
      <c r="C172" s="37">
        <f t="array" ref="C172">VLOOKUP(W172,FlowMapping!B$2:M$3,7,FALSE)</f>
        <v>7727379</v>
      </c>
      <c r="D172" s="37" t="str">
        <f>VLOOKUP(W172,FlowMapping!B$2:M$3,8,FALSE)</f>
        <v>water</v>
      </c>
      <c r="E172" s="37" t="str">
        <f>VLOOKUP(W172,FlowMapping!B$2:M$3,9,FALSE)</f>
        <v>unspecified</v>
      </c>
      <c r="F172" s="37" t="str">
        <f>VLOOKUP(W172,FlowMapping!B$2:M$3,12,FALSE)</f>
        <v>53b5ce8f-c792-3f05-a4b1-3e8f2cc3aad1</v>
      </c>
      <c r="G172" s="37" t="str">
        <f>INDEX(Activities!$B$2:$C$390,MATCH(H172,Activities!$C$2:$C$390,0),1)</f>
        <v>Motor vehicle electrical and electronic equipment manufacturing</v>
      </c>
      <c r="H172" s="37">
        <v>336320</v>
      </c>
      <c r="I172" s="37" t="s">
        <v>550</v>
      </c>
      <c r="J172" s="37">
        <v>3.6030227685151672E-8</v>
      </c>
      <c r="K172" s="37" t="s">
        <v>559</v>
      </c>
      <c r="L172" s="37"/>
      <c r="M172" s="37"/>
      <c r="N172" s="37"/>
      <c r="O172" s="37"/>
      <c r="P172" s="37"/>
      <c r="Q172" s="37">
        <v>2</v>
      </c>
      <c r="R172" s="37">
        <v>2</v>
      </c>
      <c r="S172" s="37">
        <v>1</v>
      </c>
      <c r="T172" s="37">
        <v>1</v>
      </c>
      <c r="U172" s="37">
        <v>5</v>
      </c>
      <c r="V172" s="70">
        <v>2013</v>
      </c>
      <c r="W172" s="37" t="s">
        <v>1</v>
      </c>
      <c r="X172" s="37" t="s">
        <v>625</v>
      </c>
      <c r="Y172" s="37" t="s">
        <v>626</v>
      </c>
    </row>
    <row r="173" spans="1:25" x14ac:dyDescent="0.2">
      <c r="A173"/>
      <c r="B173" s="37" t="str">
        <f>VLOOKUP(W173,FlowMapping!B$2:M$3,6,FALSE)</f>
        <v>Nitrogen</v>
      </c>
      <c r="C173" s="37">
        <f t="array" ref="C173">VLOOKUP(W173,FlowMapping!B$2:M$3,7,FALSE)</f>
        <v>7727379</v>
      </c>
      <c r="D173" s="37" t="str">
        <f>VLOOKUP(W173,FlowMapping!B$2:M$3,8,FALSE)</f>
        <v>water</v>
      </c>
      <c r="E173" s="37" t="str">
        <f>VLOOKUP(W173,FlowMapping!B$2:M$3,9,FALSE)</f>
        <v>unspecified</v>
      </c>
      <c r="F173" s="37" t="str">
        <f>VLOOKUP(W173,FlowMapping!B$2:M$3,12,FALSE)</f>
        <v>53b5ce8f-c792-3f05-a4b1-3e8f2cc3aad1</v>
      </c>
      <c r="G173" s="37" t="str">
        <f>INDEX(Activities!$B$2:$C$390,MATCH(H173,Activities!$C$2:$C$390,0),1)</f>
        <v>Motor vehicle transmission and power train parts manufacturing</v>
      </c>
      <c r="H173" s="37">
        <v>336350</v>
      </c>
      <c r="I173" s="37" t="s">
        <v>550</v>
      </c>
      <c r="J173" s="37">
        <v>3.6030227685151672E-8</v>
      </c>
      <c r="K173" s="37" t="s">
        <v>559</v>
      </c>
      <c r="L173" s="37"/>
      <c r="M173" s="37"/>
      <c r="N173" s="37"/>
      <c r="O173" s="37"/>
      <c r="P173" s="37"/>
      <c r="Q173" s="37">
        <v>2</v>
      </c>
      <c r="R173" s="37">
        <v>2</v>
      </c>
      <c r="S173" s="37">
        <v>1</v>
      </c>
      <c r="T173" s="37">
        <v>1</v>
      </c>
      <c r="U173" s="37">
        <v>5</v>
      </c>
      <c r="V173" s="70">
        <v>2013</v>
      </c>
      <c r="W173" s="37" t="s">
        <v>1</v>
      </c>
      <c r="X173" s="37" t="s">
        <v>625</v>
      </c>
      <c r="Y173" s="37" t="s">
        <v>626</v>
      </c>
    </row>
    <row r="174" spans="1:25" x14ac:dyDescent="0.2">
      <c r="A174"/>
      <c r="B174" s="37" t="str">
        <f>VLOOKUP(W174,FlowMapping!B$2:M$3,6,FALSE)</f>
        <v>Nitrogen</v>
      </c>
      <c r="C174" s="37">
        <f t="array" ref="C174">VLOOKUP(W174,FlowMapping!B$2:M$3,7,FALSE)</f>
        <v>7727379</v>
      </c>
      <c r="D174" s="37" t="str">
        <f>VLOOKUP(W174,FlowMapping!B$2:M$3,8,FALSE)</f>
        <v>water</v>
      </c>
      <c r="E174" s="37" t="str">
        <f>VLOOKUP(W174,FlowMapping!B$2:M$3,9,FALSE)</f>
        <v>unspecified</v>
      </c>
      <c r="F174" s="37" t="str">
        <f>VLOOKUP(W174,FlowMapping!B$2:M$3,12,FALSE)</f>
        <v>53b5ce8f-c792-3f05-a4b1-3e8f2cc3aad1</v>
      </c>
      <c r="G174" s="37" t="str">
        <f>INDEX(Activities!$B$2:$C$390,MATCH(H174,Activities!$C$2:$C$390,0),1)</f>
        <v>Motor vehicle seating and interior trim manufacturing</v>
      </c>
      <c r="H174" s="37">
        <v>336360</v>
      </c>
      <c r="I174" s="37" t="s">
        <v>550</v>
      </c>
      <c r="J174" s="37">
        <v>0</v>
      </c>
      <c r="K174" s="37" t="s">
        <v>559</v>
      </c>
      <c r="L174" s="37"/>
      <c r="M174" s="37"/>
      <c r="N174" s="37"/>
      <c r="O174" s="37"/>
      <c r="P174" s="37"/>
      <c r="Q174" s="37">
        <v>5</v>
      </c>
      <c r="R174" s="37">
        <v>2</v>
      </c>
      <c r="S174" s="37">
        <v>1</v>
      </c>
      <c r="T174" s="37">
        <v>1</v>
      </c>
      <c r="U174" s="37">
        <v>5</v>
      </c>
      <c r="V174" s="70">
        <v>2013</v>
      </c>
      <c r="W174" s="37" t="s">
        <v>1</v>
      </c>
      <c r="X174" s="37" t="s">
        <v>625</v>
      </c>
      <c r="Y174" s="37" t="s">
        <v>626</v>
      </c>
    </row>
    <row r="175" spans="1:25" x14ac:dyDescent="0.2">
      <c r="A175"/>
      <c r="B175" s="37" t="str">
        <f>VLOOKUP(W175,FlowMapping!B$2:M$3,6,FALSE)</f>
        <v>Nitrogen</v>
      </c>
      <c r="C175" s="37">
        <f t="array" ref="C175">VLOOKUP(W175,FlowMapping!B$2:M$3,7,FALSE)</f>
        <v>7727379</v>
      </c>
      <c r="D175" s="37" t="str">
        <f>VLOOKUP(W175,FlowMapping!B$2:M$3,8,FALSE)</f>
        <v>water</v>
      </c>
      <c r="E175" s="37" t="str">
        <f>VLOOKUP(W175,FlowMapping!B$2:M$3,9,FALSE)</f>
        <v>unspecified</v>
      </c>
      <c r="F175" s="37" t="str">
        <f>VLOOKUP(W175,FlowMapping!B$2:M$3,12,FALSE)</f>
        <v>53b5ce8f-c792-3f05-a4b1-3e8f2cc3aad1</v>
      </c>
      <c r="G175" s="37" t="str">
        <f>INDEX(Activities!$B$2:$C$390,MATCH(H175,Activities!$C$2:$C$390,0),1)</f>
        <v>Other motor vehicle parts manufacturing</v>
      </c>
      <c r="H175" s="37">
        <v>336390</v>
      </c>
      <c r="I175" s="37" t="s">
        <v>550</v>
      </c>
      <c r="J175" s="37">
        <v>5.4133872577440537E-8</v>
      </c>
      <c r="K175" s="37" t="s">
        <v>559</v>
      </c>
      <c r="L175" s="37"/>
      <c r="M175" s="37"/>
      <c r="N175" s="37"/>
      <c r="O175" s="37"/>
      <c r="P175" s="37"/>
      <c r="Q175" s="37">
        <v>2.9546763336008826</v>
      </c>
      <c r="R175" s="37">
        <v>2</v>
      </c>
      <c r="S175" s="37">
        <v>1</v>
      </c>
      <c r="T175" s="37">
        <v>1</v>
      </c>
      <c r="U175" s="37">
        <v>5</v>
      </c>
      <c r="V175" s="70">
        <v>2013</v>
      </c>
      <c r="W175" s="37" t="s">
        <v>1</v>
      </c>
      <c r="X175" s="37" t="s">
        <v>625</v>
      </c>
      <c r="Y175" s="37" t="s">
        <v>626</v>
      </c>
    </row>
    <row r="176" spans="1:25" x14ac:dyDescent="0.2">
      <c r="A176"/>
      <c r="B176" s="37" t="str">
        <f>VLOOKUP(W176,FlowMapping!B$2:M$3,6,FALSE)</f>
        <v>Nitrogen</v>
      </c>
      <c r="C176" s="37">
        <f t="array" ref="C176">VLOOKUP(W176,FlowMapping!B$2:M$3,7,FALSE)</f>
        <v>7727379</v>
      </c>
      <c r="D176" s="37" t="str">
        <f>VLOOKUP(W176,FlowMapping!B$2:M$3,8,FALSE)</f>
        <v>water</v>
      </c>
      <c r="E176" s="37" t="str">
        <f>VLOOKUP(W176,FlowMapping!B$2:M$3,9,FALSE)</f>
        <v>unspecified</v>
      </c>
      <c r="F176" s="37" t="str">
        <f>VLOOKUP(W176,FlowMapping!B$2:M$3,12,FALSE)</f>
        <v>53b5ce8f-c792-3f05-a4b1-3e8f2cc3aad1</v>
      </c>
      <c r="G176" s="37" t="str">
        <f>INDEX(Activities!$B$2:$C$390,MATCH(H176,Activities!$C$2:$C$390,0),1)</f>
        <v>Aircraft manufacturing</v>
      </c>
      <c r="H176" s="37">
        <v>336411</v>
      </c>
      <c r="I176" s="37" t="s">
        <v>550</v>
      </c>
      <c r="J176" s="37">
        <v>4.7942906254790668E-9</v>
      </c>
      <c r="K176" s="37" t="s">
        <v>559</v>
      </c>
      <c r="L176" s="37"/>
      <c r="M176" s="37"/>
      <c r="N176" s="37"/>
      <c r="O176" s="37"/>
      <c r="P176" s="37"/>
      <c r="Q176" s="37">
        <v>2</v>
      </c>
      <c r="R176" s="37">
        <v>2</v>
      </c>
      <c r="S176" s="37">
        <v>1</v>
      </c>
      <c r="T176" s="37">
        <v>1</v>
      </c>
      <c r="U176" s="37">
        <v>5</v>
      </c>
      <c r="V176" s="70">
        <v>2013</v>
      </c>
      <c r="W176" s="37" t="s">
        <v>1</v>
      </c>
      <c r="X176" s="37" t="s">
        <v>625</v>
      </c>
      <c r="Y176" s="37" t="s">
        <v>626</v>
      </c>
    </row>
    <row r="177" spans="1:25" x14ac:dyDescent="0.2">
      <c r="A177"/>
      <c r="B177" s="37" t="str">
        <f>VLOOKUP(W177,FlowMapping!B$2:M$3,6,FALSE)</f>
        <v>Nitrogen</v>
      </c>
      <c r="C177" s="37">
        <f t="array" ref="C177">VLOOKUP(W177,FlowMapping!B$2:M$3,7,FALSE)</f>
        <v>7727379</v>
      </c>
      <c r="D177" s="37" t="str">
        <f>VLOOKUP(W177,FlowMapping!B$2:M$3,8,FALSE)</f>
        <v>water</v>
      </c>
      <c r="E177" s="37" t="str">
        <f>VLOOKUP(W177,FlowMapping!B$2:M$3,9,FALSE)</f>
        <v>unspecified</v>
      </c>
      <c r="F177" s="37" t="str">
        <f>VLOOKUP(W177,FlowMapping!B$2:M$3,12,FALSE)</f>
        <v>53b5ce8f-c792-3f05-a4b1-3e8f2cc3aad1</v>
      </c>
      <c r="G177" s="37" t="str">
        <f>INDEX(Activities!$B$2:$C$390,MATCH(H177,Activities!$C$2:$C$390,0),1)</f>
        <v>Aircraft engine and engine parts manufacturing</v>
      </c>
      <c r="H177" s="37">
        <v>336412</v>
      </c>
      <c r="I177" s="37" t="s">
        <v>550</v>
      </c>
      <c r="J177" s="37">
        <v>1.3353795614334319E-7</v>
      </c>
      <c r="K177" s="37" t="s">
        <v>559</v>
      </c>
      <c r="L177" s="37"/>
      <c r="M177" s="37"/>
      <c r="N177" s="37"/>
      <c r="O177" s="37"/>
      <c r="P177" s="37"/>
      <c r="Q177" s="37">
        <v>4.9209076546871424</v>
      </c>
      <c r="R177" s="37">
        <v>2</v>
      </c>
      <c r="S177" s="37">
        <v>1</v>
      </c>
      <c r="T177" s="37">
        <v>1</v>
      </c>
      <c r="U177" s="37">
        <v>5</v>
      </c>
      <c r="V177" s="70">
        <v>2013</v>
      </c>
      <c r="W177" s="37" t="s">
        <v>1</v>
      </c>
      <c r="X177" s="37" t="s">
        <v>625</v>
      </c>
      <c r="Y177" s="37" t="s">
        <v>626</v>
      </c>
    </row>
    <row r="178" spans="1:25" x14ac:dyDescent="0.2">
      <c r="A178"/>
      <c r="B178" s="37" t="str">
        <f>VLOOKUP(W178,FlowMapping!B$2:M$3,6,FALSE)</f>
        <v>Nitrogen</v>
      </c>
      <c r="C178" s="37">
        <f t="array" ref="C178">VLOOKUP(W178,FlowMapping!B$2:M$3,7,FALSE)</f>
        <v>7727379</v>
      </c>
      <c r="D178" s="37" t="str">
        <f>VLOOKUP(W178,FlowMapping!B$2:M$3,8,FALSE)</f>
        <v>water</v>
      </c>
      <c r="E178" s="37" t="str">
        <f>VLOOKUP(W178,FlowMapping!B$2:M$3,9,FALSE)</f>
        <v>unspecified</v>
      </c>
      <c r="F178" s="37" t="str">
        <f>VLOOKUP(W178,FlowMapping!B$2:M$3,12,FALSE)</f>
        <v>53b5ce8f-c792-3f05-a4b1-3e8f2cc3aad1</v>
      </c>
      <c r="G178" s="37" t="str">
        <f>INDEX(Activities!$B$2:$C$390,MATCH(H178,Activities!$C$2:$C$390,0),1)</f>
        <v>Other aircraft parts and auxiliary equipment manufacturing</v>
      </c>
      <c r="H178" s="37">
        <v>336413</v>
      </c>
      <c r="I178" s="37" t="s">
        <v>550</v>
      </c>
      <c r="J178" s="37">
        <v>6.7169314339716571E-9</v>
      </c>
      <c r="K178" s="37" t="s">
        <v>559</v>
      </c>
      <c r="L178" s="37"/>
      <c r="M178" s="37"/>
      <c r="N178" s="37"/>
      <c r="O178" s="37"/>
      <c r="P178" s="37"/>
      <c r="Q178" s="37">
        <v>2</v>
      </c>
      <c r="R178" s="37">
        <v>2</v>
      </c>
      <c r="S178" s="37">
        <v>1</v>
      </c>
      <c r="T178" s="37">
        <v>1</v>
      </c>
      <c r="U178" s="37">
        <v>5</v>
      </c>
      <c r="V178" s="70">
        <v>2013</v>
      </c>
      <c r="W178" s="37" t="s">
        <v>1</v>
      </c>
      <c r="X178" s="37" t="s">
        <v>625</v>
      </c>
      <c r="Y178" s="37" t="s">
        <v>626</v>
      </c>
    </row>
    <row r="179" spans="1:25" x14ac:dyDescent="0.2">
      <c r="A179"/>
      <c r="B179" s="37" t="str">
        <f>VLOOKUP(W179,FlowMapping!B$2:M$3,6,FALSE)</f>
        <v>Nitrogen</v>
      </c>
      <c r="C179" s="37">
        <f t="array" ref="C179">VLOOKUP(W179,FlowMapping!B$2:M$3,7,FALSE)</f>
        <v>7727379</v>
      </c>
      <c r="D179" s="37" t="str">
        <f>VLOOKUP(W179,FlowMapping!B$2:M$3,8,FALSE)</f>
        <v>water</v>
      </c>
      <c r="E179" s="37" t="str">
        <f>VLOOKUP(W179,FlowMapping!B$2:M$3,9,FALSE)</f>
        <v>unspecified</v>
      </c>
      <c r="F179" s="37" t="str">
        <f>VLOOKUP(W179,FlowMapping!B$2:M$3,12,FALSE)</f>
        <v>53b5ce8f-c792-3f05-a4b1-3e8f2cc3aad1</v>
      </c>
      <c r="G179" s="37" t="str">
        <f>INDEX(Activities!$B$2:$C$390,MATCH(H179,Activities!$C$2:$C$390,0),1)</f>
        <v>Railroad rolling stock manufacturing</v>
      </c>
      <c r="H179" s="37">
        <v>336500</v>
      </c>
      <c r="I179" s="37" t="s">
        <v>550</v>
      </c>
      <c r="J179" s="37">
        <v>2.0047327600230525E-7</v>
      </c>
      <c r="K179" s="37" t="s">
        <v>559</v>
      </c>
      <c r="L179" s="37"/>
      <c r="M179" s="37"/>
      <c r="N179" s="37"/>
      <c r="O179" s="37"/>
      <c r="P179" s="37"/>
      <c r="Q179" s="37">
        <v>4.9110111283620039</v>
      </c>
      <c r="R179" s="37">
        <v>2</v>
      </c>
      <c r="S179" s="37">
        <v>1</v>
      </c>
      <c r="T179" s="37">
        <v>1</v>
      </c>
      <c r="U179" s="37">
        <v>5</v>
      </c>
      <c r="V179" s="70">
        <v>2013</v>
      </c>
      <c r="W179" s="37" t="s">
        <v>1</v>
      </c>
      <c r="X179" s="37" t="s">
        <v>625</v>
      </c>
      <c r="Y179" s="37" t="s">
        <v>626</v>
      </c>
    </row>
    <row r="180" spans="1:25" x14ac:dyDescent="0.2">
      <c r="A180"/>
      <c r="B180" s="37" t="str">
        <f>VLOOKUP(W180,FlowMapping!B$2:M$3,6,FALSE)</f>
        <v>Nitrogen</v>
      </c>
      <c r="C180" s="37">
        <f t="array" ref="C180">VLOOKUP(W180,FlowMapping!B$2:M$3,7,FALSE)</f>
        <v>7727379</v>
      </c>
      <c r="D180" s="37" t="str">
        <f>VLOOKUP(W180,FlowMapping!B$2:M$3,8,FALSE)</f>
        <v>water</v>
      </c>
      <c r="E180" s="37" t="str">
        <f>VLOOKUP(W180,FlowMapping!B$2:M$3,9,FALSE)</f>
        <v>unspecified</v>
      </c>
      <c r="F180" s="37" t="str">
        <f>VLOOKUP(W180,FlowMapping!B$2:M$3,12,FALSE)</f>
        <v>53b5ce8f-c792-3f05-a4b1-3e8f2cc3aad1</v>
      </c>
      <c r="G180" s="37" t="str">
        <f>INDEX(Activities!$B$2:$C$390,MATCH(H180,Activities!$C$2:$C$390,0),1)</f>
        <v>Ship building and repairing</v>
      </c>
      <c r="H180" s="37">
        <v>336611</v>
      </c>
      <c r="I180" s="37" t="s">
        <v>550</v>
      </c>
      <c r="J180" s="37">
        <v>4.389139893028771E-6</v>
      </c>
      <c r="K180" s="37" t="s">
        <v>559</v>
      </c>
      <c r="L180" s="37"/>
      <c r="M180" s="37"/>
      <c r="N180" s="37"/>
      <c r="O180" s="37"/>
      <c r="P180" s="37"/>
      <c r="Q180" s="37">
        <v>4.9808509598938313</v>
      </c>
      <c r="R180" s="37">
        <v>2</v>
      </c>
      <c r="S180" s="37">
        <v>1</v>
      </c>
      <c r="T180" s="37">
        <v>1</v>
      </c>
      <c r="U180" s="37">
        <v>5</v>
      </c>
      <c r="V180" s="70">
        <v>2013</v>
      </c>
      <c r="W180" s="37" t="s">
        <v>1</v>
      </c>
      <c r="X180" s="37" t="s">
        <v>625</v>
      </c>
      <c r="Y180" s="37" t="s">
        <v>626</v>
      </c>
    </row>
    <row r="181" spans="1:25" x14ac:dyDescent="0.2">
      <c r="A181"/>
      <c r="B181" s="37" t="str">
        <f>VLOOKUP(W181,FlowMapping!B$2:M$3,6,FALSE)</f>
        <v>Nitrogen</v>
      </c>
      <c r="C181" s="37">
        <f t="array" ref="C181">VLOOKUP(W181,FlowMapping!B$2:M$3,7,FALSE)</f>
        <v>7727379</v>
      </c>
      <c r="D181" s="37" t="str">
        <f>VLOOKUP(W181,FlowMapping!B$2:M$3,8,FALSE)</f>
        <v>water</v>
      </c>
      <c r="E181" s="37" t="str">
        <f>VLOOKUP(W181,FlowMapping!B$2:M$3,9,FALSE)</f>
        <v>unspecified</v>
      </c>
      <c r="F181" s="37" t="str">
        <f>VLOOKUP(W181,FlowMapping!B$2:M$3,12,FALSE)</f>
        <v>53b5ce8f-c792-3f05-a4b1-3e8f2cc3aad1</v>
      </c>
      <c r="G181" s="37" t="str">
        <f>INDEX(Activities!$B$2:$C$390,MATCH(H181,Activities!$C$2:$C$390,0),1)</f>
        <v>Boat building</v>
      </c>
      <c r="H181" s="37">
        <v>336612</v>
      </c>
      <c r="I181" s="37" t="s">
        <v>550</v>
      </c>
      <c r="J181" s="37">
        <v>2.613809241050057E-8</v>
      </c>
      <c r="K181" s="37" t="s">
        <v>559</v>
      </c>
      <c r="L181" s="37"/>
      <c r="M181" s="37"/>
      <c r="N181" s="37"/>
      <c r="O181" s="37"/>
      <c r="P181" s="37"/>
      <c r="Q181" s="37">
        <v>4.972853044267679</v>
      </c>
      <c r="R181" s="37">
        <v>2</v>
      </c>
      <c r="S181" s="37">
        <v>1</v>
      </c>
      <c r="T181" s="37">
        <v>1</v>
      </c>
      <c r="U181" s="37">
        <v>5</v>
      </c>
      <c r="V181" s="70">
        <v>2013</v>
      </c>
      <c r="W181" s="37" t="s">
        <v>1</v>
      </c>
      <c r="X181" s="37" t="s">
        <v>625</v>
      </c>
      <c r="Y181" s="37" t="s">
        <v>626</v>
      </c>
    </row>
    <row r="182" spans="1:25" x14ac:dyDescent="0.2">
      <c r="A182"/>
      <c r="B182" s="37" t="str">
        <f>VLOOKUP(W182,FlowMapping!B$2:M$3,6,FALSE)</f>
        <v>Nitrogen</v>
      </c>
      <c r="C182" s="37">
        <f t="array" ref="C182">VLOOKUP(W182,FlowMapping!B$2:M$3,7,FALSE)</f>
        <v>7727379</v>
      </c>
      <c r="D182" s="37" t="str">
        <f>VLOOKUP(W182,FlowMapping!B$2:M$3,8,FALSE)</f>
        <v>water</v>
      </c>
      <c r="E182" s="37" t="str">
        <f>VLOOKUP(W182,FlowMapping!B$2:M$3,9,FALSE)</f>
        <v>unspecified</v>
      </c>
      <c r="F182" s="37" t="str">
        <f>VLOOKUP(W182,FlowMapping!B$2:M$3,12,FALSE)</f>
        <v>53b5ce8f-c792-3f05-a4b1-3e8f2cc3aad1</v>
      </c>
      <c r="G182" s="37" t="str">
        <f>INDEX(Activities!$B$2:$C$390,MATCH(H182,Activities!$C$2:$C$390,0),1)</f>
        <v>Military armored vehicle, tank, and tank component manufacturing</v>
      </c>
      <c r="H182" s="37">
        <v>336992</v>
      </c>
      <c r="I182" s="37" t="s">
        <v>550</v>
      </c>
      <c r="J182" s="37">
        <v>0</v>
      </c>
      <c r="K182" s="37" t="s">
        <v>559</v>
      </c>
      <c r="L182" s="37"/>
      <c r="M182" s="37"/>
      <c r="N182" s="37"/>
      <c r="O182" s="37"/>
      <c r="P182" s="37"/>
      <c r="Q182" s="37">
        <v>5</v>
      </c>
      <c r="R182" s="37">
        <v>2</v>
      </c>
      <c r="S182" s="37">
        <v>1</v>
      </c>
      <c r="T182" s="37">
        <v>1</v>
      </c>
      <c r="U182" s="37">
        <v>5</v>
      </c>
      <c r="V182" s="70">
        <v>2013</v>
      </c>
      <c r="W182" s="37" t="s">
        <v>1</v>
      </c>
      <c r="X182" s="37" t="s">
        <v>625</v>
      </c>
      <c r="Y182" s="37" t="s">
        <v>626</v>
      </c>
    </row>
    <row r="183" spans="1:25" x14ac:dyDescent="0.2">
      <c r="A183"/>
      <c r="B183" s="37" t="str">
        <f>VLOOKUP(W183,FlowMapping!B$2:M$3,6,FALSE)</f>
        <v>Nitrogen</v>
      </c>
      <c r="C183" s="37">
        <f t="array" ref="C183">VLOOKUP(W183,FlowMapping!B$2:M$3,7,FALSE)</f>
        <v>7727379</v>
      </c>
      <c r="D183" s="37" t="str">
        <f>VLOOKUP(W183,FlowMapping!B$2:M$3,8,FALSE)</f>
        <v>water</v>
      </c>
      <c r="E183" s="37" t="str">
        <f>VLOOKUP(W183,FlowMapping!B$2:M$3,9,FALSE)</f>
        <v>unspecified</v>
      </c>
      <c r="F183" s="37" t="str">
        <f>VLOOKUP(W183,FlowMapping!B$2:M$3,12,FALSE)</f>
        <v>53b5ce8f-c792-3f05-a4b1-3e8f2cc3aad1</v>
      </c>
      <c r="G183" s="37" t="str">
        <f>INDEX(Activities!$B$2:$C$390,MATCH(H183,Activities!$C$2:$C$390,0),1)</f>
        <v>Upholstered household furniture manufacturing</v>
      </c>
      <c r="H183" s="37">
        <v>337121</v>
      </c>
      <c r="I183" s="37" t="s">
        <v>550</v>
      </c>
      <c r="J183" s="37">
        <v>4.8219727753766574E-10</v>
      </c>
      <c r="K183" s="37" t="s">
        <v>559</v>
      </c>
      <c r="L183" s="37"/>
      <c r="M183" s="37"/>
      <c r="N183" s="37"/>
      <c r="O183" s="37"/>
      <c r="P183" s="37"/>
      <c r="Q183" s="37">
        <v>5</v>
      </c>
      <c r="R183" s="37">
        <v>2</v>
      </c>
      <c r="S183" s="37">
        <v>1</v>
      </c>
      <c r="T183" s="37">
        <v>1</v>
      </c>
      <c r="U183" s="37">
        <v>5</v>
      </c>
      <c r="V183" s="70">
        <v>2013</v>
      </c>
      <c r="W183" s="37" t="s">
        <v>1</v>
      </c>
      <c r="X183" s="37" t="s">
        <v>625</v>
      </c>
      <c r="Y183" s="37" t="s">
        <v>626</v>
      </c>
    </row>
    <row r="184" spans="1:25" x14ac:dyDescent="0.2">
      <c r="A184"/>
      <c r="B184" s="37" t="str">
        <f>VLOOKUP(W184,FlowMapping!B$2:M$3,6,FALSE)</f>
        <v>Nitrogen</v>
      </c>
      <c r="C184" s="37">
        <f t="array" ref="C184">VLOOKUP(W184,FlowMapping!B$2:M$3,7,FALSE)</f>
        <v>7727379</v>
      </c>
      <c r="D184" s="37" t="str">
        <f>VLOOKUP(W184,FlowMapping!B$2:M$3,8,FALSE)</f>
        <v>water</v>
      </c>
      <c r="E184" s="37" t="str">
        <f>VLOOKUP(W184,FlowMapping!B$2:M$3,9,FALSE)</f>
        <v>unspecified</v>
      </c>
      <c r="F184" s="37" t="str">
        <f>VLOOKUP(W184,FlowMapping!B$2:M$3,12,FALSE)</f>
        <v>53b5ce8f-c792-3f05-a4b1-3e8f2cc3aad1</v>
      </c>
      <c r="G184" s="37" t="str">
        <f>INDEX(Activities!$B$2:$C$390,MATCH(H184,Activities!$C$2:$C$390,0),1)</f>
        <v>Institutional furniture manufacturing</v>
      </c>
      <c r="H184" s="37">
        <v>337127</v>
      </c>
      <c r="I184" s="37" t="s">
        <v>550</v>
      </c>
      <c r="J184" s="37">
        <v>1.1051877848157435E-7</v>
      </c>
      <c r="K184" s="37" t="s">
        <v>559</v>
      </c>
      <c r="L184" s="37"/>
      <c r="M184" s="37"/>
      <c r="N184" s="37"/>
      <c r="O184" s="37"/>
      <c r="P184" s="37"/>
      <c r="Q184" s="37">
        <v>4.8497674729890798</v>
      </c>
      <c r="R184" s="37">
        <v>2</v>
      </c>
      <c r="S184" s="37">
        <v>1</v>
      </c>
      <c r="T184" s="37">
        <v>1</v>
      </c>
      <c r="U184" s="37">
        <v>5</v>
      </c>
      <c r="V184" s="70">
        <v>2013</v>
      </c>
      <c r="W184" s="37" t="s">
        <v>1</v>
      </c>
      <c r="X184" s="37" t="s">
        <v>625</v>
      </c>
      <c r="Y184" s="37" t="s">
        <v>626</v>
      </c>
    </row>
    <row r="185" spans="1:25" x14ac:dyDescent="0.2">
      <c r="A185"/>
      <c r="B185" s="37" t="str">
        <f>VLOOKUP(W185,FlowMapping!B$2:M$3,6,FALSE)</f>
        <v>Nitrogen</v>
      </c>
      <c r="C185" s="37">
        <f t="array" ref="C185">VLOOKUP(W185,FlowMapping!B$2:M$3,7,FALSE)</f>
        <v>7727379</v>
      </c>
      <c r="D185" s="37" t="str">
        <f>VLOOKUP(W185,FlowMapping!B$2:M$3,8,FALSE)</f>
        <v>water</v>
      </c>
      <c r="E185" s="37" t="str">
        <f>VLOOKUP(W185,FlowMapping!B$2:M$3,9,FALSE)</f>
        <v>unspecified</v>
      </c>
      <c r="F185" s="37" t="str">
        <f>VLOOKUP(W185,FlowMapping!B$2:M$3,12,FALSE)</f>
        <v>53b5ce8f-c792-3f05-a4b1-3e8f2cc3aad1</v>
      </c>
      <c r="G185" s="37" t="str">
        <f>INDEX(Activities!$B$2:$C$390,MATCH(H185,Activities!$C$2:$C$390,0),1)</f>
        <v>Showcase, partition, shelving, and locker manufacturing</v>
      </c>
      <c r="H185" s="37">
        <v>337215</v>
      </c>
      <c r="I185" s="37" t="s">
        <v>550</v>
      </c>
      <c r="J185" s="37">
        <v>5.9351988265668422E-10</v>
      </c>
      <c r="K185" s="37" t="s">
        <v>559</v>
      </c>
      <c r="L185" s="37"/>
      <c r="M185" s="37"/>
      <c r="N185" s="37"/>
      <c r="O185" s="37"/>
      <c r="P185" s="37"/>
      <c r="Q185" s="37">
        <v>4.4338172712907644</v>
      </c>
      <c r="R185" s="37">
        <v>2</v>
      </c>
      <c r="S185" s="37">
        <v>1</v>
      </c>
      <c r="T185" s="37">
        <v>1</v>
      </c>
      <c r="U185" s="37">
        <v>5</v>
      </c>
      <c r="V185" s="70">
        <v>2013</v>
      </c>
      <c r="W185" s="37" t="s">
        <v>1</v>
      </c>
      <c r="X185" s="37" t="s">
        <v>625</v>
      </c>
      <c r="Y185" s="37" t="s">
        <v>626</v>
      </c>
    </row>
    <row r="186" spans="1:25" x14ac:dyDescent="0.2">
      <c r="A186"/>
      <c r="B186" s="37" t="str">
        <f>VLOOKUP(W186,FlowMapping!B$2:M$3,6,FALSE)</f>
        <v>Nitrogen</v>
      </c>
      <c r="C186" s="37">
        <f t="array" ref="C186">VLOOKUP(W186,FlowMapping!B$2:M$3,7,FALSE)</f>
        <v>7727379</v>
      </c>
      <c r="D186" s="37" t="str">
        <f>VLOOKUP(W186,FlowMapping!B$2:M$3,8,FALSE)</f>
        <v>water</v>
      </c>
      <c r="E186" s="37" t="str">
        <f>VLOOKUP(W186,FlowMapping!B$2:M$3,9,FALSE)</f>
        <v>unspecified</v>
      </c>
      <c r="F186" s="37" t="str">
        <f>VLOOKUP(W186,FlowMapping!B$2:M$3,12,FALSE)</f>
        <v>53b5ce8f-c792-3f05-a4b1-3e8f2cc3aad1</v>
      </c>
      <c r="G186" s="37" t="str">
        <f>INDEX(Activities!$B$2:$C$390,MATCH(H186,Activities!$C$2:$C$390,0),1)</f>
        <v>Other furniture related product manufacturing</v>
      </c>
      <c r="H186" s="37">
        <v>337900</v>
      </c>
      <c r="I186" s="37" t="s">
        <v>550</v>
      </c>
      <c r="J186" s="37">
        <v>5.4248296108585414E-9</v>
      </c>
      <c r="K186" s="37" t="s">
        <v>559</v>
      </c>
      <c r="L186" s="37"/>
      <c r="M186" s="37"/>
      <c r="N186" s="37"/>
      <c r="O186" s="37"/>
      <c r="P186" s="37"/>
      <c r="Q186" s="37">
        <v>2</v>
      </c>
      <c r="R186" s="37">
        <v>2</v>
      </c>
      <c r="S186" s="37">
        <v>1</v>
      </c>
      <c r="T186" s="37">
        <v>1</v>
      </c>
      <c r="U186" s="37">
        <v>5</v>
      </c>
      <c r="V186" s="70">
        <v>2013</v>
      </c>
      <c r="W186" s="37" t="s">
        <v>1</v>
      </c>
      <c r="X186" s="37" t="s">
        <v>625</v>
      </c>
      <c r="Y186" s="37" t="s">
        <v>626</v>
      </c>
    </row>
    <row r="187" spans="1:25" x14ac:dyDescent="0.2">
      <c r="A187"/>
      <c r="B187" s="37" t="str">
        <f>VLOOKUP(W187,FlowMapping!B$2:M$3,6,FALSE)</f>
        <v>Nitrogen</v>
      </c>
      <c r="C187" s="37">
        <f t="array" ref="C187">VLOOKUP(W187,FlowMapping!B$2:M$3,7,FALSE)</f>
        <v>7727379</v>
      </c>
      <c r="D187" s="37" t="str">
        <f>VLOOKUP(W187,FlowMapping!B$2:M$3,8,FALSE)</f>
        <v>water</v>
      </c>
      <c r="E187" s="37" t="str">
        <f>VLOOKUP(W187,FlowMapping!B$2:M$3,9,FALSE)</f>
        <v>unspecified</v>
      </c>
      <c r="F187" s="37" t="str">
        <f>VLOOKUP(W187,FlowMapping!B$2:M$3,12,FALSE)</f>
        <v>53b5ce8f-c792-3f05-a4b1-3e8f2cc3aad1</v>
      </c>
      <c r="G187" s="37" t="str">
        <f>INDEX(Activities!$B$2:$C$390,MATCH(H187,Activities!$C$2:$C$390,0),1)</f>
        <v>Surgical and medical instrument manufacturing</v>
      </c>
      <c r="H187" s="37">
        <v>339112</v>
      </c>
      <c r="I187" s="37" t="s">
        <v>550</v>
      </c>
      <c r="J187" s="37">
        <v>8.5530346147676671E-8</v>
      </c>
      <c r="K187" s="37" t="s">
        <v>559</v>
      </c>
      <c r="L187" s="37"/>
      <c r="M187" s="37"/>
      <c r="N187" s="37"/>
      <c r="O187" s="37"/>
      <c r="P187" s="37"/>
      <c r="Q187" s="37">
        <v>4.7750129410869917</v>
      </c>
      <c r="R187" s="37">
        <v>2</v>
      </c>
      <c r="S187" s="37">
        <v>1</v>
      </c>
      <c r="T187" s="37">
        <v>1</v>
      </c>
      <c r="U187" s="37">
        <v>5</v>
      </c>
      <c r="V187" s="70">
        <v>2013</v>
      </c>
      <c r="W187" s="37" t="s">
        <v>1</v>
      </c>
      <c r="X187" s="37" t="s">
        <v>625</v>
      </c>
      <c r="Y187" s="37" t="s">
        <v>626</v>
      </c>
    </row>
    <row r="188" spans="1:25" x14ac:dyDescent="0.2">
      <c r="A188"/>
      <c r="B188" s="37" t="str">
        <f>VLOOKUP(W188,FlowMapping!B$2:M$3,6,FALSE)</f>
        <v>Nitrogen</v>
      </c>
      <c r="C188" s="37">
        <f t="array" ref="C188">VLOOKUP(W188,FlowMapping!B$2:M$3,7,FALSE)</f>
        <v>7727379</v>
      </c>
      <c r="D188" s="37" t="str">
        <f>VLOOKUP(W188,FlowMapping!B$2:M$3,8,FALSE)</f>
        <v>water</v>
      </c>
      <c r="E188" s="37" t="str">
        <f>VLOOKUP(W188,FlowMapping!B$2:M$3,9,FALSE)</f>
        <v>unspecified</v>
      </c>
      <c r="F188" s="37" t="str">
        <f>VLOOKUP(W188,FlowMapping!B$2:M$3,12,FALSE)</f>
        <v>53b5ce8f-c792-3f05-a4b1-3e8f2cc3aad1</v>
      </c>
      <c r="G188" s="37" t="str">
        <f>INDEX(Activities!$B$2:$C$390,MATCH(H188,Activities!$C$2:$C$390,0),1)</f>
        <v>Surgical appliance and supplies manufacturing</v>
      </c>
      <c r="H188" s="37">
        <v>339113</v>
      </c>
      <c r="I188" s="37" t="s">
        <v>550</v>
      </c>
      <c r="J188" s="37">
        <v>6.8806583904507241E-7</v>
      </c>
      <c r="K188" s="37" t="s">
        <v>559</v>
      </c>
      <c r="L188" s="37"/>
      <c r="M188" s="37"/>
      <c r="N188" s="37"/>
      <c r="O188" s="37"/>
      <c r="P188" s="37"/>
      <c r="Q188" s="37">
        <v>3.1450061751756326</v>
      </c>
      <c r="R188" s="37">
        <v>2</v>
      </c>
      <c r="S188" s="37">
        <v>1</v>
      </c>
      <c r="T188" s="37">
        <v>1</v>
      </c>
      <c r="U188" s="37">
        <v>5</v>
      </c>
      <c r="V188" s="70">
        <v>2013</v>
      </c>
      <c r="W188" s="37" t="s">
        <v>1</v>
      </c>
      <c r="X188" s="37" t="s">
        <v>625</v>
      </c>
      <c r="Y188" s="37" t="s">
        <v>626</v>
      </c>
    </row>
    <row r="189" spans="1:25" x14ac:dyDescent="0.2">
      <c r="A189"/>
      <c r="B189" s="37" t="str">
        <f>VLOOKUP(W189,FlowMapping!B$2:M$3,6,FALSE)</f>
        <v>Nitrogen</v>
      </c>
      <c r="C189" s="37">
        <f t="array" ref="C189">VLOOKUP(W189,FlowMapping!B$2:M$3,7,FALSE)</f>
        <v>7727379</v>
      </c>
      <c r="D189" s="37" t="str">
        <f>VLOOKUP(W189,FlowMapping!B$2:M$3,8,FALSE)</f>
        <v>water</v>
      </c>
      <c r="E189" s="37" t="str">
        <f>VLOOKUP(W189,FlowMapping!B$2:M$3,9,FALSE)</f>
        <v>unspecified</v>
      </c>
      <c r="F189" s="37" t="str">
        <f>VLOOKUP(W189,FlowMapping!B$2:M$3,12,FALSE)</f>
        <v>53b5ce8f-c792-3f05-a4b1-3e8f2cc3aad1</v>
      </c>
      <c r="G189" s="37" t="str">
        <f>INDEX(Activities!$B$2:$C$390,MATCH(H189,Activities!$C$2:$C$390,0),1)</f>
        <v>Dental equipment and supplies manufacturing</v>
      </c>
      <c r="H189" s="37">
        <v>339114</v>
      </c>
      <c r="I189" s="37" t="s">
        <v>550</v>
      </c>
      <c r="J189" s="37">
        <v>5.4248296108585422E-9</v>
      </c>
      <c r="K189" s="37" t="s">
        <v>559</v>
      </c>
      <c r="L189" s="37"/>
      <c r="M189" s="37"/>
      <c r="N189" s="37"/>
      <c r="O189" s="37"/>
      <c r="P189" s="37"/>
      <c r="Q189" s="37">
        <v>2</v>
      </c>
      <c r="R189" s="37">
        <v>2</v>
      </c>
      <c r="S189" s="37">
        <v>1</v>
      </c>
      <c r="T189" s="37">
        <v>1</v>
      </c>
      <c r="U189" s="37">
        <v>5</v>
      </c>
      <c r="V189" s="70">
        <v>2013</v>
      </c>
      <c r="W189" s="37" t="s">
        <v>1</v>
      </c>
      <c r="X189" s="37" t="s">
        <v>625</v>
      </c>
      <c r="Y189" s="37" t="s">
        <v>626</v>
      </c>
    </row>
    <row r="190" spans="1:25" x14ac:dyDescent="0.2">
      <c r="A190"/>
      <c r="B190" s="37" t="str">
        <f>VLOOKUP(W190,FlowMapping!B$2:M$3,6,FALSE)</f>
        <v>Nitrogen</v>
      </c>
      <c r="C190" s="37">
        <f t="array" ref="C190">VLOOKUP(W190,FlowMapping!B$2:M$3,7,FALSE)</f>
        <v>7727379</v>
      </c>
      <c r="D190" s="37" t="str">
        <f>VLOOKUP(W190,FlowMapping!B$2:M$3,8,FALSE)</f>
        <v>water</v>
      </c>
      <c r="E190" s="37" t="str">
        <f>VLOOKUP(W190,FlowMapping!B$2:M$3,9,FALSE)</f>
        <v>unspecified</v>
      </c>
      <c r="F190" s="37" t="str">
        <f>VLOOKUP(W190,FlowMapping!B$2:M$3,12,FALSE)</f>
        <v>53b5ce8f-c792-3f05-a4b1-3e8f2cc3aad1</v>
      </c>
      <c r="G190" s="37" t="str">
        <f>INDEX(Activities!$B$2:$C$390,MATCH(H190,Activities!$C$2:$C$390,0),1)</f>
        <v>Ophthalmic goods manufacturing</v>
      </c>
      <c r="H190" s="37">
        <v>339115</v>
      </c>
      <c r="I190" s="37" t="s">
        <v>550</v>
      </c>
      <c r="J190" s="37">
        <v>6.9586722944977429E-9</v>
      </c>
      <c r="K190" s="37" t="s">
        <v>559</v>
      </c>
      <c r="L190" s="37"/>
      <c r="M190" s="37"/>
      <c r="N190" s="37"/>
      <c r="O190" s="37"/>
      <c r="P190" s="37"/>
      <c r="Q190" s="37">
        <v>2.6621344378407099</v>
      </c>
      <c r="R190" s="37">
        <v>2</v>
      </c>
      <c r="S190" s="37">
        <v>1</v>
      </c>
      <c r="T190" s="37">
        <v>1</v>
      </c>
      <c r="U190" s="37">
        <v>5</v>
      </c>
      <c r="V190" s="70">
        <v>2013</v>
      </c>
      <c r="W190" s="37" t="s">
        <v>1</v>
      </c>
      <c r="X190" s="37" t="s">
        <v>625</v>
      </c>
      <c r="Y190" s="37" t="s">
        <v>626</v>
      </c>
    </row>
    <row r="191" spans="1:25" x14ac:dyDescent="0.2">
      <c r="A191"/>
      <c r="B191" s="37" t="str">
        <f>VLOOKUP(W191,FlowMapping!B$2:M$3,6,FALSE)</f>
        <v>Nitrogen</v>
      </c>
      <c r="C191" s="37">
        <f t="array" ref="C191">VLOOKUP(W191,FlowMapping!B$2:M$3,7,FALSE)</f>
        <v>7727379</v>
      </c>
      <c r="D191" s="37" t="str">
        <f>VLOOKUP(W191,FlowMapping!B$2:M$3,8,FALSE)</f>
        <v>water</v>
      </c>
      <c r="E191" s="37" t="str">
        <f>VLOOKUP(W191,FlowMapping!B$2:M$3,9,FALSE)</f>
        <v>unspecified</v>
      </c>
      <c r="F191" s="37" t="str">
        <f>VLOOKUP(W191,FlowMapping!B$2:M$3,12,FALSE)</f>
        <v>53b5ce8f-c792-3f05-a4b1-3e8f2cc3aad1</v>
      </c>
      <c r="G191" s="37" t="str">
        <f>INDEX(Activities!$B$2:$C$390,MATCH(H191,Activities!$C$2:$C$390,0),1)</f>
        <v>Dental laboratories</v>
      </c>
      <c r="H191" s="37">
        <v>339116</v>
      </c>
      <c r="I191" s="37" t="s">
        <v>550</v>
      </c>
      <c r="J191" s="37">
        <v>5.4248296108585414E-9</v>
      </c>
      <c r="K191" s="37" t="s">
        <v>559</v>
      </c>
      <c r="L191" s="37"/>
      <c r="M191" s="37"/>
      <c r="N191" s="37"/>
      <c r="O191" s="37"/>
      <c r="P191" s="37"/>
      <c r="Q191" s="37">
        <v>2</v>
      </c>
      <c r="R191" s="37">
        <v>2</v>
      </c>
      <c r="S191" s="37">
        <v>1</v>
      </c>
      <c r="T191" s="37">
        <v>1</v>
      </c>
      <c r="U191" s="37">
        <v>5</v>
      </c>
      <c r="V191" s="70">
        <v>2013</v>
      </c>
      <c r="W191" s="37" t="s">
        <v>1</v>
      </c>
      <c r="X191" s="37" t="s">
        <v>625</v>
      </c>
      <c r="Y191" s="37" t="s">
        <v>626</v>
      </c>
    </row>
    <row r="192" spans="1:25" x14ac:dyDescent="0.2">
      <c r="A192"/>
      <c r="B192" s="37" t="str">
        <f>VLOOKUP(W192,FlowMapping!B$2:M$3,6,FALSE)</f>
        <v>Nitrogen</v>
      </c>
      <c r="C192" s="37">
        <f t="array" ref="C192">VLOOKUP(W192,FlowMapping!B$2:M$3,7,FALSE)</f>
        <v>7727379</v>
      </c>
      <c r="D192" s="37" t="str">
        <f>VLOOKUP(W192,FlowMapping!B$2:M$3,8,FALSE)</f>
        <v>water</v>
      </c>
      <c r="E192" s="37" t="str">
        <f>VLOOKUP(W192,FlowMapping!B$2:M$3,9,FALSE)</f>
        <v>unspecified</v>
      </c>
      <c r="F192" s="37" t="str">
        <f>VLOOKUP(W192,FlowMapping!B$2:M$3,12,FALSE)</f>
        <v>53b5ce8f-c792-3f05-a4b1-3e8f2cc3aad1</v>
      </c>
      <c r="G192" s="37" t="str">
        <f>INDEX(Activities!$B$2:$C$390,MATCH(H192,Activities!$C$2:$C$390,0),1)</f>
        <v>Jewelry and silverware manufacturing</v>
      </c>
      <c r="H192" s="37">
        <v>339910</v>
      </c>
      <c r="I192" s="37" t="s">
        <v>550</v>
      </c>
      <c r="J192" s="37">
        <v>5.75588578136952E-7</v>
      </c>
      <c r="K192" s="37" t="s">
        <v>559</v>
      </c>
      <c r="L192" s="37"/>
      <c r="M192" s="37"/>
      <c r="N192" s="37"/>
      <c r="O192" s="37"/>
      <c r="P192" s="37"/>
      <c r="Q192" s="37">
        <v>4.8527483041102109</v>
      </c>
      <c r="R192" s="37">
        <v>2</v>
      </c>
      <c r="S192" s="37">
        <v>1</v>
      </c>
      <c r="T192" s="37">
        <v>1</v>
      </c>
      <c r="U192" s="37">
        <v>5</v>
      </c>
      <c r="V192" s="70">
        <v>2013</v>
      </c>
      <c r="W192" s="37" t="s">
        <v>1</v>
      </c>
      <c r="X192" s="37" t="s">
        <v>625</v>
      </c>
      <c r="Y192" s="37" t="s">
        <v>626</v>
      </c>
    </row>
    <row r="193" spans="1:25" x14ac:dyDescent="0.2">
      <c r="A193"/>
      <c r="B193" s="37" t="str">
        <f>VLOOKUP(W193,FlowMapping!B$2:M$3,6,FALSE)</f>
        <v>Nitrogen</v>
      </c>
      <c r="C193" s="37">
        <f t="array" ref="C193">VLOOKUP(W193,FlowMapping!B$2:M$3,7,FALSE)</f>
        <v>7727379</v>
      </c>
      <c r="D193" s="37" t="str">
        <f>VLOOKUP(W193,FlowMapping!B$2:M$3,8,FALSE)</f>
        <v>water</v>
      </c>
      <c r="E193" s="37" t="str">
        <f>VLOOKUP(W193,FlowMapping!B$2:M$3,9,FALSE)</f>
        <v>unspecified</v>
      </c>
      <c r="F193" s="37" t="str">
        <f>VLOOKUP(W193,FlowMapping!B$2:M$3,12,FALSE)</f>
        <v>53b5ce8f-c792-3f05-a4b1-3e8f2cc3aad1</v>
      </c>
      <c r="G193" s="37" t="str">
        <f>INDEX(Activities!$B$2:$C$390,MATCH(H193,Activities!$C$2:$C$390,0),1)</f>
        <v>Sporting and athletic goods manufacturing</v>
      </c>
      <c r="H193" s="37">
        <v>339920</v>
      </c>
      <c r="I193" s="37" t="s">
        <v>550</v>
      </c>
      <c r="J193" s="37">
        <v>8.3762173326575699E-11</v>
      </c>
      <c r="K193" s="37" t="s">
        <v>559</v>
      </c>
      <c r="L193" s="37"/>
      <c r="M193" s="37"/>
      <c r="N193" s="37"/>
      <c r="O193" s="37"/>
      <c r="P193" s="37"/>
      <c r="Q193" s="37">
        <v>2</v>
      </c>
      <c r="R193" s="37">
        <v>2</v>
      </c>
      <c r="S193" s="37">
        <v>1</v>
      </c>
      <c r="T193" s="37">
        <v>1</v>
      </c>
      <c r="U193" s="37">
        <v>5</v>
      </c>
      <c r="V193" s="70">
        <v>2013</v>
      </c>
      <c r="W193" s="37" t="s">
        <v>1</v>
      </c>
      <c r="X193" s="37" t="s">
        <v>625</v>
      </c>
      <c r="Y193" s="37" t="s">
        <v>626</v>
      </c>
    </row>
    <row r="194" spans="1:25" x14ac:dyDescent="0.2">
      <c r="A194"/>
      <c r="B194" s="37" t="str">
        <f>VLOOKUP(W194,FlowMapping!B$2:M$3,6,FALSE)</f>
        <v>Nitrogen</v>
      </c>
      <c r="C194" s="37">
        <f t="array" ref="C194">VLOOKUP(W194,FlowMapping!B$2:M$3,7,FALSE)</f>
        <v>7727379</v>
      </c>
      <c r="D194" s="37" t="str">
        <f>VLOOKUP(W194,FlowMapping!B$2:M$3,8,FALSE)</f>
        <v>water</v>
      </c>
      <c r="E194" s="37" t="str">
        <f>VLOOKUP(W194,FlowMapping!B$2:M$3,9,FALSE)</f>
        <v>unspecified</v>
      </c>
      <c r="F194" s="37" t="str">
        <f>VLOOKUP(W194,FlowMapping!B$2:M$3,12,FALSE)</f>
        <v>53b5ce8f-c792-3f05-a4b1-3e8f2cc3aad1</v>
      </c>
      <c r="G194" s="37" t="str">
        <f>INDEX(Activities!$B$2:$C$390,MATCH(H194,Activities!$C$2:$C$390,0),1)</f>
        <v>Doll, toy, and game manufacturing</v>
      </c>
      <c r="H194" s="37">
        <v>339930</v>
      </c>
      <c r="I194" s="37" t="s">
        <v>550</v>
      </c>
      <c r="J194" s="37">
        <v>2.6026769805381552E-8</v>
      </c>
      <c r="K194" s="37" t="s">
        <v>559</v>
      </c>
      <c r="L194" s="37"/>
      <c r="M194" s="37"/>
      <c r="N194" s="37"/>
      <c r="O194" s="37"/>
      <c r="P194" s="37"/>
      <c r="Q194" s="37">
        <v>4.9855966242827607</v>
      </c>
      <c r="R194" s="37">
        <v>2</v>
      </c>
      <c r="S194" s="37">
        <v>1</v>
      </c>
      <c r="T194" s="37">
        <v>1</v>
      </c>
      <c r="U194" s="37">
        <v>5</v>
      </c>
      <c r="V194" s="70">
        <v>2013</v>
      </c>
      <c r="W194" s="37" t="s">
        <v>1</v>
      </c>
      <c r="X194" s="37" t="s">
        <v>625</v>
      </c>
      <c r="Y194" s="37" t="s">
        <v>626</v>
      </c>
    </row>
    <row r="195" spans="1:25" x14ac:dyDescent="0.2">
      <c r="A195"/>
      <c r="B195" s="37" t="str">
        <f>VLOOKUP(W195,FlowMapping!B$2:M$3,6,FALSE)</f>
        <v>Nitrogen</v>
      </c>
      <c r="C195" s="37">
        <f t="array" ref="C195">VLOOKUP(W195,FlowMapping!B$2:M$3,7,FALSE)</f>
        <v>7727379</v>
      </c>
      <c r="D195" s="37" t="str">
        <f>VLOOKUP(W195,FlowMapping!B$2:M$3,8,FALSE)</f>
        <v>water</v>
      </c>
      <c r="E195" s="37" t="str">
        <f>VLOOKUP(W195,FlowMapping!B$2:M$3,9,FALSE)</f>
        <v>unspecified</v>
      </c>
      <c r="F195" s="37" t="str">
        <f>VLOOKUP(W195,FlowMapping!B$2:M$3,12,FALSE)</f>
        <v>53b5ce8f-c792-3f05-a4b1-3e8f2cc3aad1</v>
      </c>
      <c r="G195" s="37" t="str">
        <f>INDEX(Activities!$B$2:$C$390,MATCH(H195,Activities!$C$2:$C$390,0),1)</f>
        <v>All other miscellaneous manufacturing</v>
      </c>
      <c r="H195" s="37">
        <v>339990</v>
      </c>
      <c r="I195" s="37" t="s">
        <v>550</v>
      </c>
      <c r="J195" s="37">
        <v>6.2385225487469904E-7</v>
      </c>
      <c r="K195" s="37" t="s">
        <v>559</v>
      </c>
      <c r="L195" s="37"/>
      <c r="M195" s="37"/>
      <c r="N195" s="37"/>
      <c r="O195" s="37"/>
      <c r="P195" s="37"/>
      <c r="Q195" s="37">
        <v>2.9782100096499815</v>
      </c>
      <c r="R195" s="37">
        <v>2</v>
      </c>
      <c r="S195" s="37">
        <v>1</v>
      </c>
      <c r="T195" s="37">
        <v>1</v>
      </c>
      <c r="U195" s="37">
        <v>5</v>
      </c>
      <c r="V195" s="70">
        <v>2013</v>
      </c>
      <c r="W195" s="37" t="s">
        <v>1</v>
      </c>
      <c r="X195" s="37" t="s">
        <v>625</v>
      </c>
      <c r="Y195" s="37" t="s">
        <v>626</v>
      </c>
    </row>
    <row r="196" spans="1:25" x14ac:dyDescent="0.2">
      <c r="A196"/>
      <c r="B196" s="37" t="str">
        <f>VLOOKUP(W196,FlowMapping!B$2:M$3,6,FALSE)</f>
        <v>Nitrogen</v>
      </c>
      <c r="C196" s="37">
        <f t="array" ref="C196">VLOOKUP(W196,FlowMapping!B$2:M$3,7,FALSE)</f>
        <v>7727379</v>
      </c>
      <c r="D196" s="37" t="str">
        <f>VLOOKUP(W196,FlowMapping!B$2:M$3,8,FALSE)</f>
        <v>water</v>
      </c>
      <c r="E196" s="37" t="str">
        <f>VLOOKUP(W196,FlowMapping!B$2:M$3,9,FALSE)</f>
        <v>unspecified</v>
      </c>
      <c r="F196" s="37" t="str">
        <f>VLOOKUP(W196,FlowMapping!B$2:M$3,12,FALSE)</f>
        <v>53b5ce8f-c792-3f05-a4b1-3e8f2cc3aad1</v>
      </c>
      <c r="G196" s="37" t="str">
        <f>INDEX(Activities!$B$2:$C$390,MATCH(H196,Activities!$C$2:$C$390,0),1)</f>
        <v>Wholesale trade</v>
      </c>
      <c r="H196" s="37">
        <v>420000</v>
      </c>
      <c r="I196" s="37" t="s">
        <v>550</v>
      </c>
      <c r="J196" s="37">
        <v>1.1758397224054956E-7</v>
      </c>
      <c r="K196" s="37" t="s">
        <v>559</v>
      </c>
      <c r="L196" s="37"/>
      <c r="M196" s="37"/>
      <c r="N196" s="37"/>
      <c r="O196" s="37"/>
      <c r="P196" s="37"/>
      <c r="Q196" s="37">
        <v>2.8937081404211504</v>
      </c>
      <c r="R196" s="37">
        <v>2</v>
      </c>
      <c r="S196" s="37">
        <v>1</v>
      </c>
      <c r="T196" s="37">
        <v>1</v>
      </c>
      <c r="U196" s="37">
        <v>5</v>
      </c>
      <c r="V196" s="70">
        <v>2013</v>
      </c>
      <c r="W196" s="37" t="s">
        <v>1</v>
      </c>
      <c r="X196" s="37" t="s">
        <v>625</v>
      </c>
      <c r="Y196" s="37" t="s">
        <v>626</v>
      </c>
    </row>
    <row r="197" spans="1:25" x14ac:dyDescent="0.2">
      <c r="A197"/>
      <c r="B197" s="37" t="str">
        <f>VLOOKUP(W197,FlowMapping!B$2:M$3,6,FALSE)</f>
        <v>Nitrogen</v>
      </c>
      <c r="C197" s="37">
        <f t="array" ref="C197">VLOOKUP(W197,FlowMapping!B$2:M$3,7,FALSE)</f>
        <v>7727379</v>
      </c>
      <c r="D197" s="37" t="str">
        <f>VLOOKUP(W197,FlowMapping!B$2:M$3,8,FALSE)</f>
        <v>water</v>
      </c>
      <c r="E197" s="37" t="str">
        <f>VLOOKUP(W197,FlowMapping!B$2:M$3,9,FALSE)</f>
        <v>unspecified</v>
      </c>
      <c r="F197" s="37" t="str">
        <f>VLOOKUP(W197,FlowMapping!B$2:M$3,12,FALSE)</f>
        <v>53b5ce8f-c792-3f05-a4b1-3e8f2cc3aad1</v>
      </c>
      <c r="G197" s="37" t="str">
        <f>INDEX(Activities!$B$2:$C$390,MATCH(H197,Activities!$C$2:$C$390,0),1)</f>
        <v>Motor vehicle and parts dealers</v>
      </c>
      <c r="H197" s="37">
        <v>441000</v>
      </c>
      <c r="I197" s="37" t="s">
        <v>550</v>
      </c>
      <c r="J197" s="37">
        <v>0</v>
      </c>
      <c r="K197" s="37" t="s">
        <v>559</v>
      </c>
      <c r="L197" s="37"/>
      <c r="M197" s="37"/>
      <c r="N197" s="37"/>
      <c r="O197" s="37"/>
      <c r="P197" s="37"/>
      <c r="Q197" s="37">
        <v>5</v>
      </c>
      <c r="R197" s="37">
        <v>2</v>
      </c>
      <c r="S197" s="37">
        <v>1</v>
      </c>
      <c r="T197" s="37">
        <v>1</v>
      </c>
      <c r="U197" s="37">
        <v>5</v>
      </c>
      <c r="V197" s="70">
        <v>2013</v>
      </c>
      <c r="W197" s="37" t="s">
        <v>1</v>
      </c>
      <c r="X197" s="37" t="s">
        <v>625</v>
      </c>
      <c r="Y197" s="37" t="s">
        <v>626</v>
      </c>
    </row>
    <row r="198" spans="1:25" x14ac:dyDescent="0.2">
      <c r="A198"/>
      <c r="B198" s="37" t="str">
        <f>VLOOKUP(W198,FlowMapping!B$2:M$3,6,FALSE)</f>
        <v>Nitrogen</v>
      </c>
      <c r="C198" s="37">
        <f t="array" ref="C198">VLOOKUP(W198,FlowMapping!B$2:M$3,7,FALSE)</f>
        <v>7727379</v>
      </c>
      <c r="D198" s="37" t="str">
        <f>VLOOKUP(W198,FlowMapping!B$2:M$3,8,FALSE)</f>
        <v>water</v>
      </c>
      <c r="E198" s="37" t="str">
        <f>VLOOKUP(W198,FlowMapping!B$2:M$3,9,FALSE)</f>
        <v>unspecified</v>
      </c>
      <c r="F198" s="37" t="str">
        <f>VLOOKUP(W198,FlowMapping!B$2:M$3,12,FALSE)</f>
        <v>53b5ce8f-c792-3f05-a4b1-3e8f2cc3aad1</v>
      </c>
      <c r="G198" s="37" t="str">
        <f>INDEX(Activities!$B$2:$C$390,MATCH(H198,Activities!$C$2:$C$390,0),1)</f>
        <v>Food and beverage stores</v>
      </c>
      <c r="H198" s="37">
        <v>445000</v>
      </c>
      <c r="I198" s="37" t="s">
        <v>550</v>
      </c>
      <c r="J198" s="37">
        <v>1.8992662767895058E-9</v>
      </c>
      <c r="K198" s="37" t="s">
        <v>559</v>
      </c>
      <c r="L198" s="37"/>
      <c r="M198" s="37"/>
      <c r="N198" s="37"/>
      <c r="O198" s="37"/>
      <c r="P198" s="37"/>
      <c r="Q198" s="37">
        <v>2.4525068056650783</v>
      </c>
      <c r="R198" s="37">
        <v>2</v>
      </c>
      <c r="S198" s="37">
        <v>1</v>
      </c>
      <c r="T198" s="37">
        <v>1</v>
      </c>
      <c r="U198" s="37">
        <v>5</v>
      </c>
      <c r="V198" s="70">
        <v>2013</v>
      </c>
      <c r="W198" s="37" t="s">
        <v>1</v>
      </c>
      <c r="X198" s="37" t="s">
        <v>625</v>
      </c>
      <c r="Y198" s="37" t="s">
        <v>626</v>
      </c>
    </row>
    <row r="199" spans="1:25" x14ac:dyDescent="0.2">
      <c r="A199"/>
      <c r="B199" s="37" t="str">
        <f>VLOOKUP(W199,FlowMapping!B$2:M$3,6,FALSE)</f>
        <v>Nitrogen</v>
      </c>
      <c r="C199" s="37">
        <f t="array" ref="C199">VLOOKUP(W199,FlowMapping!B$2:M$3,7,FALSE)</f>
        <v>7727379</v>
      </c>
      <c r="D199" s="37" t="str">
        <f>VLOOKUP(W199,FlowMapping!B$2:M$3,8,FALSE)</f>
        <v>water</v>
      </c>
      <c r="E199" s="37" t="str">
        <f>VLOOKUP(W199,FlowMapping!B$2:M$3,9,FALSE)</f>
        <v>unspecified</v>
      </c>
      <c r="F199" s="37" t="str">
        <f>VLOOKUP(W199,FlowMapping!B$2:M$3,12,FALSE)</f>
        <v>53b5ce8f-c792-3f05-a4b1-3e8f2cc3aad1</v>
      </c>
      <c r="G199" s="37" t="str">
        <f>INDEX(Activities!$B$2:$C$390,MATCH(H199,Activities!$C$2:$C$390,0),1)</f>
        <v>General merchandise stores</v>
      </c>
      <c r="H199" s="37">
        <v>452000</v>
      </c>
      <c r="I199" s="37" t="s">
        <v>550</v>
      </c>
      <c r="J199" s="37">
        <v>1.2024150310423997E-10</v>
      </c>
      <c r="K199" s="37" t="s">
        <v>559</v>
      </c>
      <c r="L199" s="37"/>
      <c r="M199" s="37"/>
      <c r="N199" s="37"/>
      <c r="O199" s="37"/>
      <c r="P199" s="37"/>
      <c r="Q199" s="37">
        <v>4.9219963030166003</v>
      </c>
      <c r="R199" s="37">
        <v>2</v>
      </c>
      <c r="S199" s="37">
        <v>1</v>
      </c>
      <c r="T199" s="37">
        <v>1</v>
      </c>
      <c r="U199" s="37">
        <v>5</v>
      </c>
      <c r="V199" s="70">
        <v>2013</v>
      </c>
      <c r="W199" s="37" t="s">
        <v>1</v>
      </c>
      <c r="X199" s="37" t="s">
        <v>625</v>
      </c>
      <c r="Y199" s="37" t="s">
        <v>626</v>
      </c>
    </row>
    <row r="200" spans="1:25" x14ac:dyDescent="0.2">
      <c r="A200"/>
      <c r="B200" s="37" t="str">
        <f>VLOOKUP(W200,FlowMapping!B$2:M$3,6,FALSE)</f>
        <v>Nitrogen</v>
      </c>
      <c r="C200" s="37">
        <f t="array" ref="C200">VLOOKUP(W200,FlowMapping!B$2:M$3,7,FALSE)</f>
        <v>7727379</v>
      </c>
      <c r="D200" s="37" t="str">
        <f>VLOOKUP(W200,FlowMapping!B$2:M$3,8,FALSE)</f>
        <v>water</v>
      </c>
      <c r="E200" s="37" t="str">
        <f>VLOOKUP(W200,FlowMapping!B$2:M$3,9,FALSE)</f>
        <v>unspecified</v>
      </c>
      <c r="F200" s="37" t="str">
        <f>VLOOKUP(W200,FlowMapping!B$2:M$3,12,FALSE)</f>
        <v>53b5ce8f-c792-3f05-a4b1-3e8f2cc3aad1</v>
      </c>
      <c r="G200" s="37" t="str">
        <f>INDEX(Activities!$B$2:$C$390,MATCH(H200,Activities!$C$2:$C$390,0),1)</f>
        <v>Air transportation</v>
      </c>
      <c r="H200" s="37">
        <v>481000</v>
      </c>
      <c r="I200" s="37" t="s">
        <v>550</v>
      </c>
      <c r="J200" s="37">
        <v>5.1627573388006658E-11</v>
      </c>
      <c r="K200" s="37" t="s">
        <v>559</v>
      </c>
      <c r="L200" s="37"/>
      <c r="M200" s="37"/>
      <c r="N200" s="37"/>
      <c r="O200" s="37"/>
      <c r="P200" s="37"/>
      <c r="Q200" s="37">
        <v>2</v>
      </c>
      <c r="R200" s="37">
        <v>2</v>
      </c>
      <c r="S200" s="37">
        <v>1</v>
      </c>
      <c r="T200" s="37">
        <v>1</v>
      </c>
      <c r="U200" s="37">
        <v>5</v>
      </c>
      <c r="V200" s="70">
        <v>2013</v>
      </c>
      <c r="W200" s="37" t="s">
        <v>1</v>
      </c>
      <c r="X200" s="37" t="s">
        <v>625</v>
      </c>
      <c r="Y200" s="37" t="s">
        <v>626</v>
      </c>
    </row>
    <row r="201" spans="1:25" x14ac:dyDescent="0.2">
      <c r="A201"/>
      <c r="B201" s="37" t="str">
        <f>VLOOKUP(W201,FlowMapping!B$2:M$3,6,FALSE)</f>
        <v>Nitrogen</v>
      </c>
      <c r="C201" s="37">
        <f t="array" ref="C201">VLOOKUP(W201,FlowMapping!B$2:M$3,7,FALSE)</f>
        <v>7727379</v>
      </c>
      <c r="D201" s="37" t="str">
        <f>VLOOKUP(W201,FlowMapping!B$2:M$3,8,FALSE)</f>
        <v>water</v>
      </c>
      <c r="E201" s="37" t="str">
        <f>VLOOKUP(W201,FlowMapping!B$2:M$3,9,FALSE)</f>
        <v>unspecified</v>
      </c>
      <c r="F201" s="37" t="str">
        <f>VLOOKUP(W201,FlowMapping!B$2:M$3,12,FALSE)</f>
        <v>53b5ce8f-c792-3f05-a4b1-3e8f2cc3aad1</v>
      </c>
      <c r="G201" s="37" t="str">
        <f>INDEX(Activities!$B$2:$C$390,MATCH(H201,Activities!$C$2:$C$390,0),1)</f>
        <v>Rail transportation</v>
      </c>
      <c r="H201" s="37">
        <v>482000</v>
      </c>
      <c r="I201" s="37" t="s">
        <v>550</v>
      </c>
      <c r="J201" s="37">
        <v>4.4646596402914045E-7</v>
      </c>
      <c r="K201" s="37" t="s">
        <v>559</v>
      </c>
      <c r="L201" s="37"/>
      <c r="M201" s="37"/>
      <c r="N201" s="37"/>
      <c r="O201" s="37"/>
      <c r="P201" s="37"/>
      <c r="Q201" s="37">
        <v>4.8915425469909195</v>
      </c>
      <c r="R201" s="37">
        <v>2</v>
      </c>
      <c r="S201" s="37">
        <v>1</v>
      </c>
      <c r="T201" s="37">
        <v>1</v>
      </c>
      <c r="U201" s="37">
        <v>5</v>
      </c>
      <c r="V201" s="70">
        <v>2013</v>
      </c>
      <c r="W201" s="37" t="s">
        <v>1</v>
      </c>
      <c r="X201" s="37" t="s">
        <v>625</v>
      </c>
      <c r="Y201" s="37" t="s">
        <v>626</v>
      </c>
    </row>
    <row r="202" spans="1:25" x14ac:dyDescent="0.2">
      <c r="A202"/>
      <c r="B202" s="37" t="str">
        <f>VLOOKUP(W202,FlowMapping!B$2:M$3,6,FALSE)</f>
        <v>Nitrogen</v>
      </c>
      <c r="C202" s="37">
        <f t="array" ref="C202">VLOOKUP(W202,FlowMapping!B$2:M$3,7,FALSE)</f>
        <v>7727379</v>
      </c>
      <c r="D202" s="37" t="str">
        <f>VLOOKUP(W202,FlowMapping!B$2:M$3,8,FALSE)</f>
        <v>water</v>
      </c>
      <c r="E202" s="37" t="str">
        <f>VLOOKUP(W202,FlowMapping!B$2:M$3,9,FALSE)</f>
        <v>unspecified</v>
      </c>
      <c r="F202" s="37" t="str">
        <f>VLOOKUP(W202,FlowMapping!B$2:M$3,12,FALSE)</f>
        <v>53b5ce8f-c792-3f05-a4b1-3e8f2cc3aad1</v>
      </c>
      <c r="G202" s="37" t="str">
        <f>INDEX(Activities!$B$2:$C$390,MATCH(H202,Activities!$C$2:$C$390,0),1)</f>
        <v>Water transportation</v>
      </c>
      <c r="H202" s="37">
        <v>483000</v>
      </c>
      <c r="I202" s="37" t="s">
        <v>550</v>
      </c>
      <c r="J202" s="37">
        <v>1.4388305707774953E-9</v>
      </c>
      <c r="K202" s="37" t="s">
        <v>559</v>
      </c>
      <c r="L202" s="37"/>
      <c r="M202" s="37"/>
      <c r="N202" s="37"/>
      <c r="O202" s="37"/>
      <c r="P202" s="37"/>
      <c r="Q202" s="37">
        <v>2</v>
      </c>
      <c r="R202" s="37">
        <v>2</v>
      </c>
      <c r="S202" s="37">
        <v>1</v>
      </c>
      <c r="T202" s="37">
        <v>1</v>
      </c>
      <c r="U202" s="37">
        <v>5</v>
      </c>
      <c r="V202" s="70">
        <v>2013</v>
      </c>
      <c r="W202" s="37" t="s">
        <v>1</v>
      </c>
      <c r="X202" s="37" t="s">
        <v>625</v>
      </c>
      <c r="Y202" s="37" t="s">
        <v>626</v>
      </c>
    </row>
    <row r="203" spans="1:25" x14ac:dyDescent="0.2">
      <c r="A203"/>
      <c r="B203" s="37" t="str">
        <f>VLOOKUP(W203,FlowMapping!B$2:M$3,6,FALSE)</f>
        <v>Nitrogen</v>
      </c>
      <c r="C203" s="37">
        <f t="array" ref="C203">VLOOKUP(W203,FlowMapping!B$2:M$3,7,FALSE)</f>
        <v>7727379</v>
      </c>
      <c r="D203" s="37" t="str">
        <f>VLOOKUP(W203,FlowMapping!B$2:M$3,8,FALSE)</f>
        <v>water</v>
      </c>
      <c r="E203" s="37" t="str">
        <f>VLOOKUP(W203,FlowMapping!B$2:M$3,9,FALSE)</f>
        <v>unspecified</v>
      </c>
      <c r="F203" s="37" t="str">
        <f>VLOOKUP(W203,FlowMapping!B$2:M$3,12,FALSE)</f>
        <v>53b5ce8f-c792-3f05-a4b1-3e8f2cc3aad1</v>
      </c>
      <c r="G203" s="37" t="str">
        <f>INDEX(Activities!$B$2:$C$390,MATCH(H203,Activities!$C$2:$C$390,0),1)</f>
        <v>Truck transportation</v>
      </c>
      <c r="H203" s="37">
        <v>484000</v>
      </c>
      <c r="I203" s="37" t="s">
        <v>550</v>
      </c>
      <c r="J203" s="37">
        <v>5.7941554660061967E-10</v>
      </c>
      <c r="K203" s="37" t="s">
        <v>559</v>
      </c>
      <c r="L203" s="37"/>
      <c r="M203" s="37"/>
      <c r="N203" s="37"/>
      <c r="O203" s="37"/>
      <c r="P203" s="37"/>
      <c r="Q203" s="37">
        <v>3.7606348110000396</v>
      </c>
      <c r="R203" s="37">
        <v>2</v>
      </c>
      <c r="S203" s="37">
        <v>1</v>
      </c>
      <c r="T203" s="37">
        <v>1</v>
      </c>
      <c r="U203" s="37">
        <v>5</v>
      </c>
      <c r="V203" s="70">
        <v>2013</v>
      </c>
      <c r="W203" s="37" t="s">
        <v>1</v>
      </c>
      <c r="X203" s="37" t="s">
        <v>625</v>
      </c>
      <c r="Y203" s="37" t="s">
        <v>626</v>
      </c>
    </row>
    <row r="204" spans="1:25" x14ac:dyDescent="0.2">
      <c r="A204"/>
      <c r="B204" s="37" t="str">
        <f>VLOOKUP(W204,FlowMapping!B$2:M$3,6,FALSE)</f>
        <v>Nitrogen</v>
      </c>
      <c r="C204" s="37">
        <f t="array" ref="C204">VLOOKUP(W204,FlowMapping!B$2:M$3,7,FALSE)</f>
        <v>7727379</v>
      </c>
      <c r="D204" s="37" t="str">
        <f>VLOOKUP(W204,FlowMapping!B$2:M$3,8,FALSE)</f>
        <v>water</v>
      </c>
      <c r="E204" s="37" t="str">
        <f>VLOOKUP(W204,FlowMapping!B$2:M$3,9,FALSE)</f>
        <v>unspecified</v>
      </c>
      <c r="F204" s="37" t="str">
        <f>VLOOKUP(W204,FlowMapping!B$2:M$3,12,FALSE)</f>
        <v>53b5ce8f-c792-3f05-a4b1-3e8f2cc3aad1</v>
      </c>
      <c r="G204" s="37" t="str">
        <f>INDEX(Activities!$B$2:$C$390,MATCH(H204,Activities!$C$2:$C$390,0),1)</f>
        <v>Transit and ground passenger transportation</v>
      </c>
      <c r="H204" s="37">
        <v>485000</v>
      </c>
      <c r="I204" s="37" t="s">
        <v>550</v>
      </c>
      <c r="J204" s="37">
        <v>3.4533765208319512E-10</v>
      </c>
      <c r="K204" s="37" t="s">
        <v>559</v>
      </c>
      <c r="L204" s="37"/>
      <c r="M204" s="37"/>
      <c r="N204" s="37"/>
      <c r="O204" s="37"/>
      <c r="P204" s="37"/>
      <c r="Q204" s="37">
        <v>2</v>
      </c>
      <c r="R204" s="37">
        <v>2</v>
      </c>
      <c r="S204" s="37">
        <v>1</v>
      </c>
      <c r="T204" s="37">
        <v>1</v>
      </c>
      <c r="U204" s="37">
        <v>5</v>
      </c>
      <c r="V204" s="70">
        <v>2013</v>
      </c>
      <c r="W204" s="37" t="s">
        <v>1</v>
      </c>
      <c r="X204" s="37" t="s">
        <v>625</v>
      </c>
      <c r="Y204" s="37" t="s">
        <v>626</v>
      </c>
    </row>
    <row r="205" spans="1:25" x14ac:dyDescent="0.2">
      <c r="A205"/>
      <c r="B205" s="37" t="str">
        <f>VLOOKUP(W205,FlowMapping!B$2:M$3,6,FALSE)</f>
        <v>Nitrogen</v>
      </c>
      <c r="C205" s="37">
        <f t="array" ref="C205">VLOOKUP(W205,FlowMapping!B$2:M$3,7,FALSE)</f>
        <v>7727379</v>
      </c>
      <c r="D205" s="37" t="str">
        <f>VLOOKUP(W205,FlowMapping!B$2:M$3,8,FALSE)</f>
        <v>water</v>
      </c>
      <c r="E205" s="37" t="str">
        <f>VLOOKUP(W205,FlowMapping!B$2:M$3,9,FALSE)</f>
        <v>unspecified</v>
      </c>
      <c r="F205" s="37" t="str">
        <f>VLOOKUP(W205,FlowMapping!B$2:M$3,12,FALSE)</f>
        <v>53b5ce8f-c792-3f05-a4b1-3e8f2cc3aad1</v>
      </c>
      <c r="G205" s="37" t="str">
        <f>INDEX(Activities!$B$2:$C$390,MATCH(H205,Activities!$C$2:$C$390,0),1)</f>
        <v>Pipeline transportation</v>
      </c>
      <c r="H205" s="37">
        <v>486000</v>
      </c>
      <c r="I205" s="37" t="s">
        <v>550</v>
      </c>
      <c r="J205" s="37">
        <v>2.1452594887409438E-6</v>
      </c>
      <c r="K205" s="37" t="s">
        <v>559</v>
      </c>
      <c r="L205" s="37"/>
      <c r="M205" s="37"/>
      <c r="N205" s="37"/>
      <c r="O205" s="37"/>
      <c r="P205" s="37"/>
      <c r="Q205" s="37">
        <v>4.9787802716913347</v>
      </c>
      <c r="R205" s="37">
        <v>2</v>
      </c>
      <c r="S205" s="37">
        <v>1</v>
      </c>
      <c r="T205" s="37">
        <v>1</v>
      </c>
      <c r="U205" s="37">
        <v>5</v>
      </c>
      <c r="V205" s="70">
        <v>2013</v>
      </c>
      <c r="W205" s="37" t="s">
        <v>1</v>
      </c>
      <c r="X205" s="37" t="s">
        <v>625</v>
      </c>
      <c r="Y205" s="37" t="s">
        <v>626</v>
      </c>
    </row>
    <row r="206" spans="1:25" x14ac:dyDescent="0.2">
      <c r="A206"/>
      <c r="B206" s="37" t="str">
        <f>VLOOKUP(W206,FlowMapping!B$2:M$3,6,FALSE)</f>
        <v>Nitrogen</v>
      </c>
      <c r="C206" s="37">
        <f t="array" ref="C206">VLOOKUP(W206,FlowMapping!B$2:M$3,7,FALSE)</f>
        <v>7727379</v>
      </c>
      <c r="D206" s="37" t="str">
        <f>VLOOKUP(W206,FlowMapping!B$2:M$3,8,FALSE)</f>
        <v>water</v>
      </c>
      <c r="E206" s="37" t="str">
        <f>VLOOKUP(W206,FlowMapping!B$2:M$3,9,FALSE)</f>
        <v>unspecified</v>
      </c>
      <c r="F206" s="37" t="str">
        <f>VLOOKUP(W206,FlowMapping!B$2:M$3,12,FALSE)</f>
        <v>53b5ce8f-c792-3f05-a4b1-3e8f2cc3aad1</v>
      </c>
      <c r="G206" s="37" t="str">
        <f>INDEX(Activities!$B$2:$C$390,MATCH(H206,Activities!$C$2:$C$390,0),1)</f>
        <v>Postal service</v>
      </c>
      <c r="H206" s="37">
        <v>491000</v>
      </c>
      <c r="I206" s="37" t="s">
        <v>550</v>
      </c>
      <c r="J206" s="37">
        <v>1.2489583928820429E-9</v>
      </c>
      <c r="K206" s="37" t="s">
        <v>559</v>
      </c>
      <c r="L206" s="37"/>
      <c r="M206" s="37"/>
      <c r="N206" s="37"/>
      <c r="O206" s="37"/>
      <c r="P206" s="37"/>
      <c r="Q206" s="37">
        <v>3.9710007083129599</v>
      </c>
      <c r="R206" s="37">
        <v>2</v>
      </c>
      <c r="S206" s="37">
        <v>1</v>
      </c>
      <c r="T206" s="37">
        <v>1</v>
      </c>
      <c r="U206" s="37">
        <v>5</v>
      </c>
      <c r="V206" s="70">
        <v>2013</v>
      </c>
      <c r="W206" s="37" t="s">
        <v>1</v>
      </c>
      <c r="X206" s="37" t="s">
        <v>625</v>
      </c>
      <c r="Y206" s="37" t="s">
        <v>626</v>
      </c>
    </row>
    <row r="207" spans="1:25" x14ac:dyDescent="0.2">
      <c r="A207"/>
      <c r="B207" s="37" t="str">
        <f>VLOOKUP(W207,FlowMapping!B$2:M$3,6,FALSE)</f>
        <v>Nitrogen</v>
      </c>
      <c r="C207" s="37">
        <f t="array" ref="C207">VLOOKUP(W207,FlowMapping!B$2:M$3,7,FALSE)</f>
        <v>7727379</v>
      </c>
      <c r="D207" s="37" t="str">
        <f>VLOOKUP(W207,FlowMapping!B$2:M$3,8,FALSE)</f>
        <v>water</v>
      </c>
      <c r="E207" s="37" t="str">
        <f>VLOOKUP(W207,FlowMapping!B$2:M$3,9,FALSE)</f>
        <v>unspecified</v>
      </c>
      <c r="F207" s="37" t="str">
        <f>VLOOKUP(W207,FlowMapping!B$2:M$3,12,FALSE)</f>
        <v>53b5ce8f-c792-3f05-a4b1-3e8f2cc3aad1</v>
      </c>
      <c r="G207" s="37" t="str">
        <f>INDEX(Activities!$B$2:$C$390,MATCH(H207,Activities!$C$2:$C$390,0),1)</f>
        <v>Couriers and messengers</v>
      </c>
      <c r="H207" s="37">
        <v>492000</v>
      </c>
      <c r="I207" s="37" t="s">
        <v>550</v>
      </c>
      <c r="J207" s="37">
        <v>1.5156313387811678E-7</v>
      </c>
      <c r="K207" s="37" t="s">
        <v>559</v>
      </c>
      <c r="L207" s="37"/>
      <c r="M207" s="37"/>
      <c r="N207" s="37"/>
      <c r="O207" s="37"/>
      <c r="P207" s="37"/>
      <c r="Q207" s="37">
        <v>2.0108062992555946</v>
      </c>
      <c r="R207" s="37">
        <v>2</v>
      </c>
      <c r="S207" s="37">
        <v>1</v>
      </c>
      <c r="T207" s="37">
        <v>1</v>
      </c>
      <c r="U207" s="37">
        <v>5</v>
      </c>
      <c r="V207" s="70">
        <v>2013</v>
      </c>
      <c r="W207" s="37" t="s">
        <v>1</v>
      </c>
      <c r="X207" s="37" t="s">
        <v>625</v>
      </c>
      <c r="Y207" s="37" t="s">
        <v>626</v>
      </c>
    </row>
    <row r="208" spans="1:25" x14ac:dyDescent="0.2">
      <c r="A208"/>
      <c r="B208" s="37" t="str">
        <f>VLOOKUP(W208,FlowMapping!B$2:M$3,6,FALSE)</f>
        <v>Nitrogen</v>
      </c>
      <c r="C208" s="37">
        <f t="array" ref="C208">VLOOKUP(W208,FlowMapping!B$2:M$3,7,FALSE)</f>
        <v>7727379</v>
      </c>
      <c r="D208" s="37" t="str">
        <f>VLOOKUP(W208,FlowMapping!B$2:M$3,8,FALSE)</f>
        <v>water</v>
      </c>
      <c r="E208" s="37" t="str">
        <f>VLOOKUP(W208,FlowMapping!B$2:M$3,9,FALSE)</f>
        <v>unspecified</v>
      </c>
      <c r="F208" s="37" t="str">
        <f>VLOOKUP(W208,FlowMapping!B$2:M$3,12,FALSE)</f>
        <v>53b5ce8f-c792-3f05-a4b1-3e8f2cc3aad1</v>
      </c>
      <c r="G208" s="37" t="str">
        <f>INDEX(Activities!$B$2:$C$390,MATCH(H208,Activities!$C$2:$C$390,0),1)</f>
        <v>Warehousing and storage</v>
      </c>
      <c r="H208" s="37">
        <v>493000</v>
      </c>
      <c r="I208" s="37" t="s">
        <v>550</v>
      </c>
      <c r="J208" s="37">
        <v>4.0177477558045211E-5</v>
      </c>
      <c r="K208" s="37" t="s">
        <v>559</v>
      </c>
      <c r="L208" s="37"/>
      <c r="M208" s="37"/>
      <c r="N208" s="37"/>
      <c r="O208" s="37"/>
      <c r="P208" s="37"/>
      <c r="Q208" s="37">
        <v>2.3580608430816739</v>
      </c>
      <c r="R208" s="37">
        <v>2</v>
      </c>
      <c r="S208" s="37">
        <v>1</v>
      </c>
      <c r="T208" s="37">
        <v>1</v>
      </c>
      <c r="U208" s="37">
        <v>5</v>
      </c>
      <c r="V208" s="70">
        <v>2013</v>
      </c>
      <c r="W208" s="37" t="s">
        <v>1</v>
      </c>
      <c r="X208" s="37" t="s">
        <v>625</v>
      </c>
      <c r="Y208" s="37" t="s">
        <v>626</v>
      </c>
    </row>
    <row r="209" spans="1:25" x14ac:dyDescent="0.2">
      <c r="A209"/>
      <c r="B209" s="37" t="str">
        <f>VLOOKUP(W209,FlowMapping!B$2:M$3,6,FALSE)</f>
        <v>Nitrogen</v>
      </c>
      <c r="C209" s="37">
        <f t="array" ref="C209">VLOOKUP(W209,FlowMapping!B$2:M$3,7,FALSE)</f>
        <v>7727379</v>
      </c>
      <c r="D209" s="37" t="str">
        <f>VLOOKUP(W209,FlowMapping!B$2:M$3,8,FALSE)</f>
        <v>water</v>
      </c>
      <c r="E209" s="37" t="str">
        <f>VLOOKUP(W209,FlowMapping!B$2:M$3,9,FALSE)</f>
        <v>unspecified</v>
      </c>
      <c r="F209" s="37" t="str">
        <f>VLOOKUP(W209,FlowMapping!B$2:M$3,12,FALSE)</f>
        <v>53b5ce8f-c792-3f05-a4b1-3e8f2cc3aad1</v>
      </c>
      <c r="G209" s="37" t="str">
        <f>INDEX(Activities!$B$2:$C$390,MATCH(H209,Activities!$C$2:$C$390,0),1)</f>
        <v>Sound recording industries</v>
      </c>
      <c r="H209" s="37">
        <v>512200</v>
      </c>
      <c r="I209" s="37" t="s">
        <v>550</v>
      </c>
      <c r="J209" s="37">
        <v>4.5028287332444649E-8</v>
      </c>
      <c r="K209" s="37" t="s">
        <v>559</v>
      </c>
      <c r="L209" s="37"/>
      <c r="M209" s="37"/>
      <c r="N209" s="37"/>
      <c r="O209" s="37"/>
      <c r="P209" s="37"/>
      <c r="Q209" s="37">
        <v>3.6253623478143373</v>
      </c>
      <c r="R209" s="37">
        <v>2</v>
      </c>
      <c r="S209" s="37">
        <v>1</v>
      </c>
      <c r="T209" s="37">
        <v>1</v>
      </c>
      <c r="U209" s="37">
        <v>5</v>
      </c>
      <c r="V209" s="70">
        <v>2013</v>
      </c>
      <c r="W209" s="37" t="s">
        <v>1</v>
      </c>
      <c r="X209" s="37" t="s">
        <v>625</v>
      </c>
      <c r="Y209" s="37" t="s">
        <v>626</v>
      </c>
    </row>
    <row r="210" spans="1:25" x14ac:dyDescent="0.2">
      <c r="A210"/>
      <c r="B210" s="37" t="str">
        <f>VLOOKUP(W210,FlowMapping!B$2:M$3,6,FALSE)</f>
        <v>Nitrogen</v>
      </c>
      <c r="C210" s="37">
        <f t="array" ref="C210">VLOOKUP(W210,FlowMapping!B$2:M$3,7,FALSE)</f>
        <v>7727379</v>
      </c>
      <c r="D210" s="37" t="str">
        <f>VLOOKUP(W210,FlowMapping!B$2:M$3,8,FALSE)</f>
        <v>water</v>
      </c>
      <c r="E210" s="37" t="str">
        <f>VLOOKUP(W210,FlowMapping!B$2:M$3,9,FALSE)</f>
        <v>unspecified</v>
      </c>
      <c r="F210" s="37" t="str">
        <f>VLOOKUP(W210,FlowMapping!B$2:M$3,12,FALSE)</f>
        <v>53b5ce8f-c792-3f05-a4b1-3e8f2cc3aad1</v>
      </c>
      <c r="G210" s="37" t="str">
        <f>INDEX(Activities!$B$2:$C$390,MATCH(H210,Activities!$C$2:$C$390,0),1)</f>
        <v>Wired telecommunications carriers</v>
      </c>
      <c r="H210" s="37">
        <v>517110</v>
      </c>
      <c r="I210" s="37" t="s">
        <v>550</v>
      </c>
      <c r="J210" s="37">
        <v>1.0709400814302649E-12</v>
      </c>
      <c r="K210" s="37" t="s">
        <v>559</v>
      </c>
      <c r="L210" s="37"/>
      <c r="M210" s="37"/>
      <c r="N210" s="37"/>
      <c r="O210" s="37"/>
      <c r="P210" s="37"/>
      <c r="Q210" s="37">
        <v>2</v>
      </c>
      <c r="R210" s="37">
        <v>2</v>
      </c>
      <c r="S210" s="37">
        <v>1</v>
      </c>
      <c r="T210" s="37">
        <v>1</v>
      </c>
      <c r="U210" s="37">
        <v>5</v>
      </c>
      <c r="V210" s="70">
        <v>2013</v>
      </c>
      <c r="W210" s="37" t="s">
        <v>1</v>
      </c>
      <c r="X210" s="37" t="s">
        <v>625</v>
      </c>
      <c r="Y210" s="37" t="s">
        <v>626</v>
      </c>
    </row>
    <row r="211" spans="1:25" x14ac:dyDescent="0.2">
      <c r="A211"/>
      <c r="B211" s="37" t="str">
        <f>VLOOKUP(W211,FlowMapping!B$2:M$3,6,FALSE)</f>
        <v>Nitrogen</v>
      </c>
      <c r="C211" s="37">
        <f t="array" ref="C211">VLOOKUP(W211,FlowMapping!B$2:M$3,7,FALSE)</f>
        <v>7727379</v>
      </c>
      <c r="D211" s="37" t="str">
        <f>VLOOKUP(W211,FlowMapping!B$2:M$3,8,FALSE)</f>
        <v>water</v>
      </c>
      <c r="E211" s="37" t="str">
        <f>VLOOKUP(W211,FlowMapping!B$2:M$3,9,FALSE)</f>
        <v>unspecified</v>
      </c>
      <c r="F211" s="37" t="str">
        <f>VLOOKUP(W211,FlowMapping!B$2:M$3,12,FALSE)</f>
        <v>53b5ce8f-c792-3f05-a4b1-3e8f2cc3aad1</v>
      </c>
      <c r="G211" s="37" t="str">
        <f>INDEX(Activities!$B$2:$C$390,MATCH(H211,Activities!$C$2:$C$390,0),1)</f>
        <v>Wireless telecommunications carriers (except satellite)</v>
      </c>
      <c r="H211" s="37">
        <v>517210</v>
      </c>
      <c r="I211" s="37" t="s">
        <v>550</v>
      </c>
      <c r="J211" s="37">
        <v>2.4631567986359254E-12</v>
      </c>
      <c r="K211" s="37" t="s">
        <v>559</v>
      </c>
      <c r="L211" s="37"/>
      <c r="M211" s="37"/>
      <c r="N211" s="37"/>
      <c r="O211" s="37"/>
      <c r="P211" s="37"/>
      <c r="Q211" s="37">
        <v>2</v>
      </c>
      <c r="R211" s="37">
        <v>2</v>
      </c>
      <c r="S211" s="37">
        <v>1</v>
      </c>
      <c r="T211" s="37">
        <v>1</v>
      </c>
      <c r="U211" s="37">
        <v>5</v>
      </c>
      <c r="V211" s="70">
        <v>2013</v>
      </c>
      <c r="W211" s="37" t="s">
        <v>1</v>
      </c>
      <c r="X211" s="37" t="s">
        <v>625</v>
      </c>
      <c r="Y211" s="37" t="s">
        <v>626</v>
      </c>
    </row>
    <row r="212" spans="1:25" x14ac:dyDescent="0.2">
      <c r="A212"/>
      <c r="B212" s="37" t="str">
        <f>VLOOKUP(W212,FlowMapping!B$2:M$3,6,FALSE)</f>
        <v>Nitrogen</v>
      </c>
      <c r="C212" s="37">
        <f t="array" ref="C212">VLOOKUP(W212,FlowMapping!B$2:M$3,7,FALSE)</f>
        <v>7727379</v>
      </c>
      <c r="D212" s="37" t="str">
        <f>VLOOKUP(W212,FlowMapping!B$2:M$3,8,FALSE)</f>
        <v>water</v>
      </c>
      <c r="E212" s="37" t="str">
        <f>VLOOKUP(W212,FlowMapping!B$2:M$3,9,FALSE)</f>
        <v>unspecified</v>
      </c>
      <c r="F212" s="37" t="str">
        <f>VLOOKUP(W212,FlowMapping!B$2:M$3,12,FALSE)</f>
        <v>53b5ce8f-c792-3f05-a4b1-3e8f2cc3aad1</v>
      </c>
      <c r="G212" s="37" t="str">
        <f>INDEX(Activities!$B$2:$C$390,MATCH(H212,Activities!$C$2:$C$390,0),1)</f>
        <v>Data processing, hosting, and related services</v>
      </c>
      <c r="H212" s="37">
        <v>518200</v>
      </c>
      <c r="I212" s="37" t="s">
        <v>550</v>
      </c>
      <c r="J212" s="37">
        <v>1.7129148250625705E-8</v>
      </c>
      <c r="K212" s="37" t="s">
        <v>559</v>
      </c>
      <c r="L212" s="37"/>
      <c r="M212" s="37"/>
      <c r="N212" s="37"/>
      <c r="O212" s="37"/>
      <c r="P212" s="37"/>
      <c r="Q212" s="37">
        <v>4.9244924216380639</v>
      </c>
      <c r="R212" s="37">
        <v>2</v>
      </c>
      <c r="S212" s="37">
        <v>1</v>
      </c>
      <c r="T212" s="37">
        <v>1</v>
      </c>
      <c r="U212" s="37">
        <v>5</v>
      </c>
      <c r="V212" s="70">
        <v>2013</v>
      </c>
      <c r="W212" s="37" t="s">
        <v>1</v>
      </c>
      <c r="X212" s="37" t="s">
        <v>625</v>
      </c>
      <c r="Y212" s="37" t="s">
        <v>626</v>
      </c>
    </row>
    <row r="213" spans="1:25" x14ac:dyDescent="0.2">
      <c r="A213"/>
      <c r="B213" s="37" t="str">
        <f>VLOOKUP(W213,FlowMapping!B$2:M$3,6,FALSE)</f>
        <v>Nitrogen</v>
      </c>
      <c r="C213" s="37">
        <f t="array" ref="C213">VLOOKUP(W213,FlowMapping!B$2:M$3,7,FALSE)</f>
        <v>7727379</v>
      </c>
      <c r="D213" s="37" t="str">
        <f>VLOOKUP(W213,FlowMapping!B$2:M$3,8,FALSE)</f>
        <v>water</v>
      </c>
      <c r="E213" s="37" t="str">
        <f>VLOOKUP(W213,FlowMapping!B$2:M$3,9,FALSE)</f>
        <v>unspecified</v>
      </c>
      <c r="F213" s="37" t="str">
        <f>VLOOKUP(W213,FlowMapping!B$2:M$3,12,FALSE)</f>
        <v>53b5ce8f-c792-3f05-a4b1-3e8f2cc3aad1</v>
      </c>
      <c r="G213" s="37" t="str">
        <f>INDEX(Activities!$B$2:$C$390,MATCH(H213,Activities!$C$2:$C$390,0),1)</f>
        <v>Internet publishing and broadcasting and Web search portals</v>
      </c>
      <c r="H213" s="37">
        <v>519130</v>
      </c>
      <c r="I213" s="37" t="s">
        <v>550</v>
      </c>
      <c r="J213" s="37">
        <v>4.3779328939562605E-8</v>
      </c>
      <c r="K213" s="37" t="s">
        <v>559</v>
      </c>
      <c r="L213" s="37"/>
      <c r="M213" s="37"/>
      <c r="N213" s="37"/>
      <c r="O213" s="37"/>
      <c r="P213" s="37"/>
      <c r="Q213" s="37">
        <v>3.6154850263341598</v>
      </c>
      <c r="R213" s="37">
        <v>2</v>
      </c>
      <c r="S213" s="37">
        <v>1</v>
      </c>
      <c r="T213" s="37">
        <v>1</v>
      </c>
      <c r="U213" s="37">
        <v>5</v>
      </c>
      <c r="V213" s="70">
        <v>2013</v>
      </c>
      <c r="W213" s="37" t="s">
        <v>1</v>
      </c>
      <c r="X213" s="37" t="s">
        <v>625</v>
      </c>
      <c r="Y213" s="37" t="s">
        <v>626</v>
      </c>
    </row>
    <row r="214" spans="1:25" x14ac:dyDescent="0.2">
      <c r="A214"/>
      <c r="B214" s="37" t="str">
        <f>VLOOKUP(W214,FlowMapping!B$2:M$3,6,FALSE)</f>
        <v>Nitrogen</v>
      </c>
      <c r="C214" s="37">
        <f t="array" ref="C214">VLOOKUP(W214,FlowMapping!B$2:M$3,7,FALSE)</f>
        <v>7727379</v>
      </c>
      <c r="D214" s="37" t="str">
        <f>VLOOKUP(W214,FlowMapping!B$2:M$3,8,FALSE)</f>
        <v>water</v>
      </c>
      <c r="E214" s="37" t="str">
        <f>VLOOKUP(W214,FlowMapping!B$2:M$3,9,FALSE)</f>
        <v>unspecified</v>
      </c>
      <c r="F214" s="37" t="str">
        <f>VLOOKUP(W214,FlowMapping!B$2:M$3,12,FALSE)</f>
        <v>53b5ce8f-c792-3f05-a4b1-3e8f2cc3aad1</v>
      </c>
      <c r="G214" s="37" t="str">
        <f>INDEX(Activities!$B$2:$C$390,MATCH(H214,Activities!$C$2:$C$390,0),1)</f>
        <v>Commercial and industrial machinery and equipment rental and leasing</v>
      </c>
      <c r="H214" s="37">
        <v>532400</v>
      </c>
      <c r="I214" s="37" t="s">
        <v>550</v>
      </c>
      <c r="J214" s="37">
        <v>2.2641735740603928E-12</v>
      </c>
      <c r="K214" s="37" t="s">
        <v>559</v>
      </c>
      <c r="L214" s="37"/>
      <c r="M214" s="37"/>
      <c r="N214" s="37"/>
      <c r="O214" s="37"/>
      <c r="P214" s="37"/>
      <c r="Q214" s="37">
        <v>2</v>
      </c>
      <c r="R214" s="37">
        <v>2</v>
      </c>
      <c r="S214" s="37">
        <v>1</v>
      </c>
      <c r="T214" s="37">
        <v>1</v>
      </c>
      <c r="U214" s="37">
        <v>5</v>
      </c>
      <c r="V214" s="70">
        <v>2013</v>
      </c>
      <c r="W214" s="37" t="s">
        <v>1</v>
      </c>
      <c r="X214" s="37" t="s">
        <v>625</v>
      </c>
      <c r="Y214" s="37" t="s">
        <v>626</v>
      </c>
    </row>
    <row r="215" spans="1:25" x14ac:dyDescent="0.2">
      <c r="A215"/>
      <c r="B215" s="37" t="str">
        <f>VLOOKUP(W215,FlowMapping!B$2:M$3,6,FALSE)</f>
        <v>Nitrogen</v>
      </c>
      <c r="C215" s="37">
        <f t="array" ref="C215">VLOOKUP(W215,FlowMapping!B$2:M$3,7,FALSE)</f>
        <v>7727379</v>
      </c>
      <c r="D215" s="37" t="str">
        <f>VLOOKUP(W215,FlowMapping!B$2:M$3,8,FALSE)</f>
        <v>water</v>
      </c>
      <c r="E215" s="37" t="str">
        <f>VLOOKUP(W215,FlowMapping!B$2:M$3,9,FALSE)</f>
        <v>unspecified</v>
      </c>
      <c r="F215" s="37" t="str">
        <f>VLOOKUP(W215,FlowMapping!B$2:M$3,12,FALSE)</f>
        <v>53b5ce8f-c792-3f05-a4b1-3e8f2cc3aad1</v>
      </c>
      <c r="G215" s="37" t="str">
        <f>INDEX(Activities!$B$2:$C$390,MATCH(H215,Activities!$C$2:$C$390,0),1)</f>
        <v>Legal services</v>
      </c>
      <c r="H215" s="37">
        <v>541100</v>
      </c>
      <c r="I215" s="37" t="s">
        <v>550</v>
      </c>
      <c r="J215" s="37">
        <v>1.2489583928820429E-9</v>
      </c>
      <c r="K215" s="37" t="s">
        <v>559</v>
      </c>
      <c r="L215" s="37"/>
      <c r="M215" s="37"/>
      <c r="N215" s="37"/>
      <c r="O215" s="37"/>
      <c r="P215" s="37"/>
      <c r="Q215" s="37">
        <v>3.9710007083129595</v>
      </c>
      <c r="R215" s="37">
        <v>2</v>
      </c>
      <c r="S215" s="37">
        <v>1</v>
      </c>
      <c r="T215" s="37">
        <v>1</v>
      </c>
      <c r="U215" s="37">
        <v>5</v>
      </c>
      <c r="V215" s="70">
        <v>2013</v>
      </c>
      <c r="W215" s="37" t="s">
        <v>1</v>
      </c>
      <c r="X215" s="37" t="s">
        <v>625</v>
      </c>
      <c r="Y215" s="37" t="s">
        <v>626</v>
      </c>
    </row>
    <row r="216" spans="1:25" x14ac:dyDescent="0.2">
      <c r="A216"/>
      <c r="B216" s="37" t="str">
        <f>VLOOKUP(W216,FlowMapping!B$2:M$3,6,FALSE)</f>
        <v>Nitrogen</v>
      </c>
      <c r="C216" s="37">
        <f t="array" ref="C216">VLOOKUP(W216,FlowMapping!B$2:M$3,7,FALSE)</f>
        <v>7727379</v>
      </c>
      <c r="D216" s="37" t="str">
        <f>VLOOKUP(W216,FlowMapping!B$2:M$3,8,FALSE)</f>
        <v>water</v>
      </c>
      <c r="E216" s="37" t="str">
        <f>VLOOKUP(W216,FlowMapping!B$2:M$3,9,FALSE)</f>
        <v>unspecified</v>
      </c>
      <c r="F216" s="37" t="str">
        <f>VLOOKUP(W216,FlowMapping!B$2:M$3,12,FALSE)</f>
        <v>53b5ce8f-c792-3f05-a4b1-3e8f2cc3aad1</v>
      </c>
      <c r="G216" s="37" t="str">
        <f>INDEX(Activities!$B$2:$C$390,MATCH(H216,Activities!$C$2:$C$390,0),1)</f>
        <v>Architectural, engineering, and related services</v>
      </c>
      <c r="H216" s="37">
        <v>541300</v>
      </c>
      <c r="I216" s="37" t="s">
        <v>550</v>
      </c>
      <c r="J216" s="37">
        <v>4.9368020687014762E-9</v>
      </c>
      <c r="K216" s="37" t="s">
        <v>559</v>
      </c>
      <c r="L216" s="37"/>
      <c r="M216" s="37"/>
      <c r="N216" s="37"/>
      <c r="O216" s="37"/>
      <c r="P216" s="37"/>
      <c r="Q216" s="37">
        <v>4.7342563441053978</v>
      </c>
      <c r="R216" s="37">
        <v>2</v>
      </c>
      <c r="S216" s="37">
        <v>1</v>
      </c>
      <c r="T216" s="37">
        <v>1</v>
      </c>
      <c r="U216" s="37">
        <v>5</v>
      </c>
      <c r="V216" s="70">
        <v>2013</v>
      </c>
      <c r="W216" s="37" t="s">
        <v>1</v>
      </c>
      <c r="X216" s="37" t="s">
        <v>625</v>
      </c>
      <c r="Y216" s="37" t="s">
        <v>626</v>
      </c>
    </row>
    <row r="217" spans="1:25" x14ac:dyDescent="0.2">
      <c r="A217"/>
      <c r="B217" s="37" t="str">
        <f>VLOOKUP(W217,FlowMapping!B$2:M$3,6,FALSE)</f>
        <v>Nitrogen</v>
      </c>
      <c r="C217" s="37">
        <f t="array" ref="C217">VLOOKUP(W217,FlowMapping!B$2:M$3,7,FALSE)</f>
        <v>7727379</v>
      </c>
      <c r="D217" s="37" t="str">
        <f>VLOOKUP(W217,FlowMapping!B$2:M$3,8,FALSE)</f>
        <v>water</v>
      </c>
      <c r="E217" s="37" t="str">
        <f>VLOOKUP(W217,FlowMapping!B$2:M$3,9,FALSE)</f>
        <v>unspecified</v>
      </c>
      <c r="F217" s="37" t="str">
        <f>VLOOKUP(W217,FlowMapping!B$2:M$3,12,FALSE)</f>
        <v>53b5ce8f-c792-3f05-a4b1-3e8f2cc3aad1</v>
      </c>
      <c r="G217" s="37" t="str">
        <f>INDEX(Activities!$B$2:$C$390,MATCH(H217,Activities!$C$2:$C$390,0),1)</f>
        <v>Specialized design services</v>
      </c>
      <c r="H217" s="37">
        <v>541400</v>
      </c>
      <c r="I217" s="37" t="s">
        <v>550</v>
      </c>
      <c r="J217" s="37">
        <v>1.5763385312799305E-8</v>
      </c>
      <c r="K217" s="37" t="s">
        <v>559</v>
      </c>
      <c r="L217" s="37"/>
      <c r="M217" s="37"/>
      <c r="N217" s="37"/>
      <c r="O217" s="37"/>
      <c r="P217" s="37"/>
      <c r="Q217" s="37">
        <v>2.16034550290669</v>
      </c>
      <c r="R217" s="37">
        <v>2</v>
      </c>
      <c r="S217" s="37">
        <v>1</v>
      </c>
      <c r="T217" s="37">
        <v>1</v>
      </c>
      <c r="U217" s="37">
        <v>5</v>
      </c>
      <c r="V217" s="70">
        <v>2013</v>
      </c>
      <c r="W217" s="37" t="s">
        <v>1</v>
      </c>
      <c r="X217" s="37" t="s">
        <v>625</v>
      </c>
      <c r="Y217" s="37" t="s">
        <v>626</v>
      </c>
    </row>
    <row r="218" spans="1:25" x14ac:dyDescent="0.2">
      <c r="A218"/>
      <c r="B218" s="37" t="str">
        <f>VLOOKUP(W218,FlowMapping!B$2:M$3,6,FALSE)</f>
        <v>Nitrogen</v>
      </c>
      <c r="C218" s="37">
        <f t="array" ref="C218">VLOOKUP(W218,FlowMapping!B$2:M$3,7,FALSE)</f>
        <v>7727379</v>
      </c>
      <c r="D218" s="37" t="str">
        <f>VLOOKUP(W218,FlowMapping!B$2:M$3,8,FALSE)</f>
        <v>water</v>
      </c>
      <c r="E218" s="37" t="str">
        <f>VLOOKUP(W218,FlowMapping!B$2:M$3,9,FALSE)</f>
        <v>unspecified</v>
      </c>
      <c r="F218" s="37" t="str">
        <f>VLOOKUP(W218,FlowMapping!B$2:M$3,12,FALSE)</f>
        <v>53b5ce8f-c792-3f05-a4b1-3e8f2cc3aad1</v>
      </c>
      <c r="G218" s="37" t="str">
        <f>INDEX(Activities!$B$2:$C$390,MATCH(H218,Activities!$C$2:$C$390,0),1)</f>
        <v>Custom computer programming services</v>
      </c>
      <c r="H218" s="37">
        <v>541511</v>
      </c>
      <c r="I218" s="37" t="s">
        <v>550</v>
      </c>
      <c r="J218" s="37">
        <v>1.752882877477343E-11</v>
      </c>
      <c r="K218" s="37" t="s">
        <v>559</v>
      </c>
      <c r="L218" s="37"/>
      <c r="M218" s="37"/>
      <c r="N218" s="37"/>
      <c r="O218" s="37"/>
      <c r="P218" s="37"/>
      <c r="Q218" s="37">
        <v>2</v>
      </c>
      <c r="R218" s="37">
        <v>2</v>
      </c>
      <c r="S218" s="37">
        <v>1</v>
      </c>
      <c r="T218" s="37">
        <v>1</v>
      </c>
      <c r="U218" s="37">
        <v>5</v>
      </c>
      <c r="V218" s="70">
        <v>2013</v>
      </c>
      <c r="W218" s="37" t="s">
        <v>1</v>
      </c>
      <c r="X218" s="37" t="s">
        <v>625</v>
      </c>
      <c r="Y218" s="37" t="s">
        <v>626</v>
      </c>
    </row>
    <row r="219" spans="1:25" x14ac:dyDescent="0.2">
      <c r="A219"/>
      <c r="B219" s="37" t="str">
        <f>VLOOKUP(W219,FlowMapping!B$2:M$3,6,FALSE)</f>
        <v>Nitrogen</v>
      </c>
      <c r="C219" s="37">
        <f t="array" ref="C219">VLOOKUP(W219,FlowMapping!B$2:M$3,7,FALSE)</f>
        <v>7727379</v>
      </c>
      <c r="D219" s="37" t="str">
        <f>VLOOKUP(W219,FlowMapping!B$2:M$3,8,FALSE)</f>
        <v>water</v>
      </c>
      <c r="E219" s="37" t="str">
        <f>VLOOKUP(W219,FlowMapping!B$2:M$3,9,FALSE)</f>
        <v>unspecified</v>
      </c>
      <c r="F219" s="37" t="str">
        <f>VLOOKUP(W219,FlowMapping!B$2:M$3,12,FALSE)</f>
        <v>53b5ce8f-c792-3f05-a4b1-3e8f2cc3aad1</v>
      </c>
      <c r="G219" s="37" t="str">
        <f>INDEX(Activities!$B$2:$C$390,MATCH(H219,Activities!$C$2:$C$390,0),1)</f>
        <v>Computer systems design services</v>
      </c>
      <c r="H219" s="37">
        <v>541512</v>
      </c>
      <c r="I219" s="37" t="s">
        <v>550</v>
      </c>
      <c r="J219" s="37">
        <v>0</v>
      </c>
      <c r="K219" s="37" t="s">
        <v>559</v>
      </c>
      <c r="L219" s="37"/>
      <c r="M219" s="37"/>
      <c r="N219" s="37"/>
      <c r="O219" s="37"/>
      <c r="P219" s="37"/>
      <c r="Q219" s="37">
        <v>5</v>
      </c>
      <c r="R219" s="37">
        <v>2</v>
      </c>
      <c r="S219" s="37">
        <v>1</v>
      </c>
      <c r="T219" s="37">
        <v>1</v>
      </c>
      <c r="U219" s="37">
        <v>5</v>
      </c>
      <c r="V219" s="70">
        <v>2013</v>
      </c>
      <c r="W219" s="37" t="s">
        <v>1</v>
      </c>
      <c r="X219" s="37" t="s">
        <v>625</v>
      </c>
      <c r="Y219" s="37" t="s">
        <v>626</v>
      </c>
    </row>
    <row r="220" spans="1:25" x14ac:dyDescent="0.2">
      <c r="A220"/>
      <c r="B220" s="37" t="str">
        <f>VLOOKUP(W220,FlowMapping!B$2:M$3,6,FALSE)</f>
        <v>Nitrogen</v>
      </c>
      <c r="C220" s="37">
        <f t="array" ref="C220">VLOOKUP(W220,FlowMapping!B$2:M$3,7,FALSE)</f>
        <v>7727379</v>
      </c>
      <c r="D220" s="37" t="str">
        <f>VLOOKUP(W220,FlowMapping!B$2:M$3,8,FALSE)</f>
        <v>water</v>
      </c>
      <c r="E220" s="37" t="str">
        <f>VLOOKUP(W220,FlowMapping!B$2:M$3,9,FALSE)</f>
        <v>unspecified</v>
      </c>
      <c r="F220" s="37" t="str">
        <f>VLOOKUP(W220,FlowMapping!B$2:M$3,12,FALSE)</f>
        <v>53b5ce8f-c792-3f05-a4b1-3e8f2cc3aad1</v>
      </c>
      <c r="G220" s="37" t="str">
        <f>INDEX(Activities!$B$2:$C$390,MATCH(H220,Activities!$C$2:$C$390,0),1)</f>
        <v>Management consulting services</v>
      </c>
      <c r="H220" s="37">
        <v>541610</v>
      </c>
      <c r="I220" s="37" t="s">
        <v>550</v>
      </c>
      <c r="J220" s="37">
        <v>4.3779328939562618E-8</v>
      </c>
      <c r="K220" s="37" t="s">
        <v>559</v>
      </c>
      <c r="L220" s="37"/>
      <c r="M220" s="37"/>
      <c r="N220" s="37"/>
      <c r="O220" s="37"/>
      <c r="P220" s="37"/>
      <c r="Q220" s="37">
        <v>3.6154850263341598</v>
      </c>
      <c r="R220" s="37">
        <v>2</v>
      </c>
      <c r="S220" s="37">
        <v>1</v>
      </c>
      <c r="T220" s="37">
        <v>1</v>
      </c>
      <c r="U220" s="37">
        <v>5</v>
      </c>
      <c r="V220" s="70">
        <v>2013</v>
      </c>
      <c r="W220" s="37" t="s">
        <v>1</v>
      </c>
      <c r="X220" s="37" t="s">
        <v>625</v>
      </c>
      <c r="Y220" s="37" t="s">
        <v>626</v>
      </c>
    </row>
    <row r="221" spans="1:25" x14ac:dyDescent="0.2">
      <c r="A221"/>
      <c r="B221" s="37" t="str">
        <f>VLOOKUP(W221,FlowMapping!B$2:M$3,6,FALSE)</f>
        <v>Nitrogen</v>
      </c>
      <c r="C221" s="37">
        <f t="array" ref="C221">VLOOKUP(W221,FlowMapping!B$2:M$3,7,FALSE)</f>
        <v>7727379</v>
      </c>
      <c r="D221" s="37" t="str">
        <f>VLOOKUP(W221,FlowMapping!B$2:M$3,8,FALSE)</f>
        <v>water</v>
      </c>
      <c r="E221" s="37" t="str">
        <f>VLOOKUP(W221,FlowMapping!B$2:M$3,9,FALSE)</f>
        <v>unspecified</v>
      </c>
      <c r="F221" s="37" t="str">
        <f>VLOOKUP(W221,FlowMapping!B$2:M$3,12,FALSE)</f>
        <v>53b5ce8f-c792-3f05-a4b1-3e8f2cc3aad1</v>
      </c>
      <c r="G221" s="37" t="str">
        <f>INDEX(Activities!$B$2:$C$390,MATCH(H221,Activities!$C$2:$C$390,0),1)</f>
        <v>Scientific research and development services</v>
      </c>
      <c r="H221" s="37">
        <v>541700</v>
      </c>
      <c r="I221" s="37" t="s">
        <v>550</v>
      </c>
      <c r="J221" s="37">
        <v>1.9038050613425181E-7</v>
      </c>
      <c r="K221" s="37" t="s">
        <v>559</v>
      </c>
      <c r="L221" s="37"/>
      <c r="M221" s="37"/>
      <c r="N221" s="37"/>
      <c r="O221" s="37"/>
      <c r="P221" s="37"/>
      <c r="Q221" s="37">
        <v>4.0690857837578251</v>
      </c>
      <c r="R221" s="37">
        <v>2</v>
      </c>
      <c r="S221" s="37">
        <v>1</v>
      </c>
      <c r="T221" s="37">
        <v>1</v>
      </c>
      <c r="U221" s="37">
        <v>5</v>
      </c>
      <c r="V221" s="70">
        <v>2013</v>
      </c>
      <c r="W221" s="37" t="s">
        <v>1</v>
      </c>
      <c r="X221" s="37" t="s">
        <v>625</v>
      </c>
      <c r="Y221" s="37" t="s">
        <v>626</v>
      </c>
    </row>
    <row r="222" spans="1:25" x14ac:dyDescent="0.2">
      <c r="A222"/>
      <c r="B222" s="37" t="str">
        <f>VLOOKUP(W222,FlowMapping!B$2:M$3,6,FALSE)</f>
        <v>Nitrogen</v>
      </c>
      <c r="C222" s="37">
        <f t="array" ref="C222">VLOOKUP(W222,FlowMapping!B$2:M$3,7,FALSE)</f>
        <v>7727379</v>
      </c>
      <c r="D222" s="37" t="str">
        <f>VLOOKUP(W222,FlowMapping!B$2:M$3,8,FALSE)</f>
        <v>water</v>
      </c>
      <c r="E222" s="37" t="str">
        <f>VLOOKUP(W222,FlowMapping!B$2:M$3,9,FALSE)</f>
        <v>unspecified</v>
      </c>
      <c r="F222" s="37" t="str">
        <f>VLOOKUP(W222,FlowMapping!B$2:M$3,12,FALSE)</f>
        <v>53b5ce8f-c792-3f05-a4b1-3e8f2cc3aad1</v>
      </c>
      <c r="G222" s="37" t="str">
        <f>INDEX(Activities!$B$2:$C$390,MATCH(H222,Activities!$C$2:$C$390,0),1)</f>
        <v>Advertising, public relations, and related services</v>
      </c>
      <c r="H222" s="37">
        <v>541800</v>
      </c>
      <c r="I222" s="37" t="s">
        <v>550</v>
      </c>
      <c r="J222" s="37">
        <v>1.2489583928820429E-9</v>
      </c>
      <c r="K222" s="37" t="s">
        <v>559</v>
      </c>
      <c r="L222" s="37"/>
      <c r="M222" s="37"/>
      <c r="N222" s="37"/>
      <c r="O222" s="37"/>
      <c r="P222" s="37"/>
      <c r="Q222" s="37">
        <v>3.9710007083129595</v>
      </c>
      <c r="R222" s="37">
        <v>2</v>
      </c>
      <c r="S222" s="37">
        <v>1</v>
      </c>
      <c r="T222" s="37">
        <v>1</v>
      </c>
      <c r="U222" s="37">
        <v>5</v>
      </c>
      <c r="V222" s="70">
        <v>2013</v>
      </c>
      <c r="W222" s="37" t="s">
        <v>1</v>
      </c>
      <c r="X222" s="37" t="s">
        <v>625</v>
      </c>
      <c r="Y222" s="37" t="s">
        <v>626</v>
      </c>
    </row>
    <row r="223" spans="1:25" x14ac:dyDescent="0.2">
      <c r="A223"/>
      <c r="B223" s="37" t="str">
        <f>VLOOKUP(W223,FlowMapping!B$2:M$3,6,FALSE)</f>
        <v>Nitrogen</v>
      </c>
      <c r="C223" s="37">
        <f t="array" ref="C223">VLOOKUP(W223,FlowMapping!B$2:M$3,7,FALSE)</f>
        <v>7727379</v>
      </c>
      <c r="D223" s="37" t="str">
        <f>VLOOKUP(W223,FlowMapping!B$2:M$3,8,FALSE)</f>
        <v>water</v>
      </c>
      <c r="E223" s="37" t="str">
        <f>VLOOKUP(W223,FlowMapping!B$2:M$3,9,FALSE)</f>
        <v>unspecified</v>
      </c>
      <c r="F223" s="37" t="str">
        <f>VLOOKUP(W223,FlowMapping!B$2:M$3,12,FALSE)</f>
        <v>53b5ce8f-c792-3f05-a4b1-3e8f2cc3aad1</v>
      </c>
      <c r="G223" s="37" t="str">
        <f>INDEX(Activities!$B$2:$C$390,MATCH(H223,Activities!$C$2:$C$390,0),1)</f>
        <v>Photographic services</v>
      </c>
      <c r="H223" s="37">
        <v>541920</v>
      </c>
      <c r="I223" s="37" t="s">
        <v>550</v>
      </c>
      <c r="J223" s="37">
        <v>1.4514426919917264E-8</v>
      </c>
      <c r="K223" s="37" t="s">
        <v>559</v>
      </c>
      <c r="L223" s="37"/>
      <c r="M223" s="37"/>
      <c r="N223" s="37"/>
      <c r="O223" s="37"/>
      <c r="P223" s="37"/>
      <c r="Q223" s="37">
        <v>2</v>
      </c>
      <c r="R223" s="37">
        <v>2</v>
      </c>
      <c r="S223" s="37">
        <v>1</v>
      </c>
      <c r="T223" s="37">
        <v>1</v>
      </c>
      <c r="U223" s="37">
        <v>5</v>
      </c>
      <c r="V223" s="70">
        <v>2013</v>
      </c>
      <c r="W223" s="37" t="s">
        <v>1</v>
      </c>
      <c r="X223" s="37" t="s">
        <v>625</v>
      </c>
      <c r="Y223" s="37" t="s">
        <v>626</v>
      </c>
    </row>
    <row r="224" spans="1:25" x14ac:dyDescent="0.2">
      <c r="A224"/>
      <c r="B224" s="37" t="str">
        <f>VLOOKUP(W224,FlowMapping!B$2:M$3,6,FALSE)</f>
        <v>Nitrogen</v>
      </c>
      <c r="C224" s="37">
        <f t="array" ref="C224">VLOOKUP(W224,FlowMapping!B$2:M$3,7,FALSE)</f>
        <v>7727379</v>
      </c>
      <c r="D224" s="37" t="str">
        <f>VLOOKUP(W224,FlowMapping!B$2:M$3,8,FALSE)</f>
        <v>water</v>
      </c>
      <c r="E224" s="37" t="str">
        <f>VLOOKUP(W224,FlowMapping!B$2:M$3,9,FALSE)</f>
        <v>unspecified</v>
      </c>
      <c r="F224" s="37" t="str">
        <f>VLOOKUP(W224,FlowMapping!B$2:M$3,12,FALSE)</f>
        <v>53b5ce8f-c792-3f05-a4b1-3e8f2cc3aad1</v>
      </c>
      <c r="G224" s="37" t="str">
        <f>INDEX(Activities!$B$2:$C$390,MATCH(H224,Activities!$C$2:$C$390,0),1)</f>
        <v>Veterinary services</v>
      </c>
      <c r="H224" s="37">
        <v>541940</v>
      </c>
      <c r="I224" s="37" t="s">
        <v>550</v>
      </c>
      <c r="J224" s="37">
        <v>3.7600452975292287E-9</v>
      </c>
      <c r="K224" s="37" t="s">
        <v>559</v>
      </c>
      <c r="L224" s="37"/>
      <c r="M224" s="37"/>
      <c r="N224" s="37"/>
      <c r="O224" s="37"/>
      <c r="P224" s="37"/>
      <c r="Q224" s="37">
        <v>4.9368058968429116</v>
      </c>
      <c r="R224" s="37">
        <v>2</v>
      </c>
      <c r="S224" s="37">
        <v>1</v>
      </c>
      <c r="T224" s="37">
        <v>1</v>
      </c>
      <c r="U224" s="37">
        <v>5</v>
      </c>
      <c r="V224" s="70">
        <v>2013</v>
      </c>
      <c r="W224" s="37" t="s">
        <v>1</v>
      </c>
      <c r="X224" s="37" t="s">
        <v>625</v>
      </c>
      <c r="Y224" s="37" t="s">
        <v>626</v>
      </c>
    </row>
    <row r="225" spans="1:25" x14ac:dyDescent="0.2">
      <c r="A225"/>
      <c r="B225" s="37" t="str">
        <f>VLOOKUP(W225,FlowMapping!B$2:M$3,6,FALSE)</f>
        <v>Nitrogen</v>
      </c>
      <c r="C225" s="37">
        <f t="array" ref="C225">VLOOKUP(W225,FlowMapping!B$2:M$3,7,FALSE)</f>
        <v>7727379</v>
      </c>
      <c r="D225" s="37" t="str">
        <f>VLOOKUP(W225,FlowMapping!B$2:M$3,8,FALSE)</f>
        <v>water</v>
      </c>
      <c r="E225" s="37" t="str">
        <f>VLOOKUP(W225,FlowMapping!B$2:M$3,9,FALSE)</f>
        <v>unspecified</v>
      </c>
      <c r="F225" s="37" t="str">
        <f>VLOOKUP(W225,FlowMapping!B$2:M$3,12,FALSE)</f>
        <v>53b5ce8f-c792-3f05-a4b1-3e8f2cc3aad1</v>
      </c>
      <c r="G225" s="37" t="str">
        <f>INDEX(Activities!$B$2:$C$390,MATCH(H225,Activities!$C$2:$C$390,0),1)</f>
        <v>Facilities support services</v>
      </c>
      <c r="H225" s="37">
        <v>561200</v>
      </c>
      <c r="I225" s="37" t="s">
        <v>550</v>
      </c>
      <c r="J225" s="37">
        <v>2.8163842929230784E-8</v>
      </c>
      <c r="K225" s="37" t="s">
        <v>559</v>
      </c>
      <c r="L225" s="37"/>
      <c r="M225" s="37"/>
      <c r="N225" s="37"/>
      <c r="O225" s="37"/>
      <c r="P225" s="37"/>
      <c r="Q225" s="37">
        <v>3.4012145009998127</v>
      </c>
      <c r="R225" s="37">
        <v>2</v>
      </c>
      <c r="S225" s="37">
        <v>1</v>
      </c>
      <c r="T225" s="37">
        <v>1</v>
      </c>
      <c r="U225" s="37">
        <v>5</v>
      </c>
      <c r="V225" s="70">
        <v>2013</v>
      </c>
      <c r="W225" s="37" t="s">
        <v>1</v>
      </c>
      <c r="X225" s="37" t="s">
        <v>625</v>
      </c>
      <c r="Y225" s="37" t="s">
        <v>626</v>
      </c>
    </row>
    <row r="226" spans="1:25" x14ac:dyDescent="0.2">
      <c r="A226"/>
      <c r="B226" s="37" t="str">
        <f>VLOOKUP(W226,FlowMapping!B$2:M$3,6,FALSE)</f>
        <v>Nitrogen</v>
      </c>
      <c r="C226" s="37">
        <f t="array" ref="C226">VLOOKUP(W226,FlowMapping!B$2:M$3,7,FALSE)</f>
        <v>7727379</v>
      </c>
      <c r="D226" s="37" t="str">
        <f>VLOOKUP(W226,FlowMapping!B$2:M$3,8,FALSE)</f>
        <v>water</v>
      </c>
      <c r="E226" s="37" t="str">
        <f>VLOOKUP(W226,FlowMapping!B$2:M$3,9,FALSE)</f>
        <v>unspecified</v>
      </c>
      <c r="F226" s="37" t="str">
        <f>VLOOKUP(W226,FlowMapping!B$2:M$3,12,FALSE)</f>
        <v>53b5ce8f-c792-3f05-a4b1-3e8f2cc3aad1</v>
      </c>
      <c r="G226" s="37" t="str">
        <f>INDEX(Activities!$B$2:$C$390,MATCH(H226,Activities!$C$2:$C$390,0),1)</f>
        <v>Employment services</v>
      </c>
      <c r="H226" s="37">
        <v>561300</v>
      </c>
      <c r="I226" s="37" t="s">
        <v>550</v>
      </c>
      <c r="J226" s="37">
        <v>4.6724799779761023E-8</v>
      </c>
      <c r="K226" s="37" t="s">
        <v>559</v>
      </c>
      <c r="L226" s="37"/>
      <c r="M226" s="37"/>
      <c r="N226" s="37"/>
      <c r="O226" s="37"/>
      <c r="P226" s="37"/>
      <c r="Q226" s="37">
        <v>3.5142407219407463</v>
      </c>
      <c r="R226" s="37">
        <v>2</v>
      </c>
      <c r="S226" s="37">
        <v>1</v>
      </c>
      <c r="T226" s="37">
        <v>1</v>
      </c>
      <c r="U226" s="37">
        <v>5</v>
      </c>
      <c r="V226" s="70">
        <v>2013</v>
      </c>
      <c r="W226" s="37" t="s">
        <v>1</v>
      </c>
      <c r="X226" s="37" t="s">
        <v>625</v>
      </c>
      <c r="Y226" s="37" t="s">
        <v>626</v>
      </c>
    </row>
    <row r="227" spans="1:25" x14ac:dyDescent="0.2">
      <c r="A227"/>
      <c r="B227" s="37" t="str">
        <f>VLOOKUP(W227,FlowMapping!B$2:M$3,6,FALSE)</f>
        <v>Nitrogen</v>
      </c>
      <c r="C227" s="37">
        <f t="array" ref="C227">VLOOKUP(W227,FlowMapping!B$2:M$3,7,FALSE)</f>
        <v>7727379</v>
      </c>
      <c r="D227" s="37" t="str">
        <f>VLOOKUP(W227,FlowMapping!B$2:M$3,8,FALSE)</f>
        <v>water</v>
      </c>
      <c r="E227" s="37" t="str">
        <f>VLOOKUP(W227,FlowMapping!B$2:M$3,9,FALSE)</f>
        <v>unspecified</v>
      </c>
      <c r="F227" s="37" t="str">
        <f>VLOOKUP(W227,FlowMapping!B$2:M$3,12,FALSE)</f>
        <v>53b5ce8f-c792-3f05-a4b1-3e8f2cc3aad1</v>
      </c>
      <c r="G227" s="37" t="str">
        <f>INDEX(Activities!$B$2:$C$390,MATCH(H227,Activities!$C$2:$C$390,0),1)</f>
        <v>Business support services</v>
      </c>
      <c r="H227" s="37">
        <v>561400</v>
      </c>
      <c r="I227" s="37" t="s">
        <v>550</v>
      </c>
      <c r="J227" s="37">
        <v>1.2489583928820429E-9</v>
      </c>
      <c r="K227" s="37" t="s">
        <v>559</v>
      </c>
      <c r="L227" s="37"/>
      <c r="M227" s="37"/>
      <c r="N227" s="37"/>
      <c r="O227" s="37"/>
      <c r="P227" s="37"/>
      <c r="Q227" s="37">
        <v>3.9710007083129595</v>
      </c>
      <c r="R227" s="37">
        <v>2</v>
      </c>
      <c r="S227" s="37">
        <v>1</v>
      </c>
      <c r="T227" s="37">
        <v>1</v>
      </c>
      <c r="U227" s="37">
        <v>5</v>
      </c>
      <c r="V227" s="70">
        <v>2013</v>
      </c>
      <c r="W227" s="37" t="s">
        <v>1</v>
      </c>
      <c r="X227" s="37" t="s">
        <v>625</v>
      </c>
      <c r="Y227" s="37" t="s">
        <v>626</v>
      </c>
    </row>
    <row r="228" spans="1:25" x14ac:dyDescent="0.2">
      <c r="A228"/>
      <c r="B228" s="37" t="str">
        <f>VLOOKUP(W228,FlowMapping!B$2:M$3,6,FALSE)</f>
        <v>Nitrogen</v>
      </c>
      <c r="C228" s="37">
        <f t="array" ref="C228">VLOOKUP(W228,FlowMapping!B$2:M$3,7,FALSE)</f>
        <v>7727379</v>
      </c>
      <c r="D228" s="37" t="str">
        <f>VLOOKUP(W228,FlowMapping!B$2:M$3,8,FALSE)</f>
        <v>water</v>
      </c>
      <c r="E228" s="37" t="str">
        <f>VLOOKUP(W228,FlowMapping!B$2:M$3,9,FALSE)</f>
        <v>unspecified</v>
      </c>
      <c r="F228" s="37" t="str">
        <f>VLOOKUP(W228,FlowMapping!B$2:M$3,12,FALSE)</f>
        <v>53b5ce8f-c792-3f05-a4b1-3e8f2cc3aad1</v>
      </c>
      <c r="G228" s="37" t="str">
        <f>INDEX(Activities!$B$2:$C$390,MATCH(H228,Activities!$C$2:$C$390,0),1)</f>
        <v>Travel arrangement and reservation services</v>
      </c>
      <c r="H228" s="37">
        <v>561500</v>
      </c>
      <c r="I228" s="37" t="s">
        <v>550</v>
      </c>
      <c r="J228" s="37">
        <v>1.3043252718585336E-9</v>
      </c>
      <c r="K228" s="37" t="s">
        <v>559</v>
      </c>
      <c r="L228" s="37"/>
      <c r="M228" s="37"/>
      <c r="N228" s="37"/>
      <c r="O228" s="37"/>
      <c r="P228" s="37"/>
      <c r="Q228" s="37">
        <v>3.8878227800732197</v>
      </c>
      <c r="R228" s="37">
        <v>2</v>
      </c>
      <c r="S228" s="37">
        <v>1</v>
      </c>
      <c r="T228" s="37">
        <v>1</v>
      </c>
      <c r="U228" s="37">
        <v>5</v>
      </c>
      <c r="V228" s="70">
        <v>2013</v>
      </c>
      <c r="W228" s="37" t="s">
        <v>1</v>
      </c>
      <c r="X228" s="37" t="s">
        <v>625</v>
      </c>
      <c r="Y228" s="37" t="s">
        <v>626</v>
      </c>
    </row>
    <row r="229" spans="1:25" x14ac:dyDescent="0.2">
      <c r="A229"/>
      <c r="B229" s="37" t="str">
        <f>VLOOKUP(W229,FlowMapping!B$2:M$3,6,FALSE)</f>
        <v>Nitrogen</v>
      </c>
      <c r="C229" s="37">
        <f t="array" ref="C229">VLOOKUP(W229,FlowMapping!B$2:M$3,7,FALSE)</f>
        <v>7727379</v>
      </c>
      <c r="D229" s="37" t="str">
        <f>VLOOKUP(W229,FlowMapping!B$2:M$3,8,FALSE)</f>
        <v>water</v>
      </c>
      <c r="E229" s="37" t="str">
        <f>VLOOKUP(W229,FlowMapping!B$2:M$3,9,FALSE)</f>
        <v>unspecified</v>
      </c>
      <c r="F229" s="37" t="str">
        <f>VLOOKUP(W229,FlowMapping!B$2:M$3,12,FALSE)</f>
        <v>53b5ce8f-c792-3f05-a4b1-3e8f2cc3aad1</v>
      </c>
      <c r="G229" s="37" t="str">
        <f>INDEX(Activities!$B$2:$C$390,MATCH(H229,Activities!$C$2:$C$390,0),1)</f>
        <v>Investigation and security services</v>
      </c>
      <c r="H229" s="37">
        <v>561600</v>
      </c>
      <c r="I229" s="37" t="s">
        <v>550</v>
      </c>
      <c r="J229" s="37">
        <v>2.0355106802195754E-9</v>
      </c>
      <c r="K229" s="37" t="s">
        <v>559</v>
      </c>
      <c r="L229" s="37"/>
      <c r="M229" s="37"/>
      <c r="N229" s="37"/>
      <c r="O229" s="37"/>
      <c r="P229" s="37"/>
      <c r="Q229" s="37">
        <v>4.9627562105103253</v>
      </c>
      <c r="R229" s="37">
        <v>2</v>
      </c>
      <c r="S229" s="37">
        <v>1</v>
      </c>
      <c r="T229" s="37">
        <v>1</v>
      </c>
      <c r="U229" s="37">
        <v>5</v>
      </c>
      <c r="V229" s="70">
        <v>2013</v>
      </c>
      <c r="W229" s="37" t="s">
        <v>1</v>
      </c>
      <c r="X229" s="37" t="s">
        <v>625</v>
      </c>
      <c r="Y229" s="37" t="s">
        <v>626</v>
      </c>
    </row>
    <row r="230" spans="1:25" x14ac:dyDescent="0.2">
      <c r="A230"/>
      <c r="B230" s="37" t="str">
        <f>VLOOKUP(W230,FlowMapping!B$2:M$3,6,FALSE)</f>
        <v>Nitrogen</v>
      </c>
      <c r="C230" s="37">
        <f t="array" ref="C230">VLOOKUP(W230,FlowMapping!B$2:M$3,7,FALSE)</f>
        <v>7727379</v>
      </c>
      <c r="D230" s="37" t="str">
        <f>VLOOKUP(W230,FlowMapping!B$2:M$3,8,FALSE)</f>
        <v>water</v>
      </c>
      <c r="E230" s="37" t="str">
        <f>VLOOKUP(W230,FlowMapping!B$2:M$3,9,FALSE)</f>
        <v>unspecified</v>
      </c>
      <c r="F230" s="37" t="str">
        <f>VLOOKUP(W230,FlowMapping!B$2:M$3,12,FALSE)</f>
        <v>53b5ce8f-c792-3f05-a4b1-3e8f2cc3aad1</v>
      </c>
      <c r="G230" s="37" t="str">
        <f>INDEX(Activities!$B$2:$C$390,MATCH(H230,Activities!$C$2:$C$390,0),1)</f>
        <v>Services to buildings and dwellings</v>
      </c>
      <c r="H230" s="37">
        <v>561700</v>
      </c>
      <c r="I230" s="37" t="s">
        <v>550</v>
      </c>
      <c r="J230" s="37">
        <v>7.0178744467323871E-7</v>
      </c>
      <c r="K230" s="37" t="s">
        <v>559</v>
      </c>
      <c r="L230" s="37"/>
      <c r="M230" s="37"/>
      <c r="N230" s="37"/>
      <c r="O230" s="37"/>
      <c r="P230" s="37"/>
      <c r="Q230" s="37">
        <v>2.7003678737370613</v>
      </c>
      <c r="R230" s="37">
        <v>2</v>
      </c>
      <c r="S230" s="37">
        <v>1</v>
      </c>
      <c r="T230" s="37">
        <v>1</v>
      </c>
      <c r="U230" s="37">
        <v>5</v>
      </c>
      <c r="V230" s="70">
        <v>2013</v>
      </c>
      <c r="W230" s="37" t="s">
        <v>1</v>
      </c>
      <c r="X230" s="37" t="s">
        <v>625</v>
      </c>
      <c r="Y230" s="37" t="s">
        <v>626</v>
      </c>
    </row>
    <row r="231" spans="1:25" x14ac:dyDescent="0.2">
      <c r="A231"/>
      <c r="B231" s="37" t="str">
        <f>VLOOKUP(W231,FlowMapping!B$2:M$3,6,FALSE)</f>
        <v>Nitrogen</v>
      </c>
      <c r="C231" s="37">
        <f t="array" ref="C231">VLOOKUP(W231,FlowMapping!B$2:M$3,7,FALSE)</f>
        <v>7727379</v>
      </c>
      <c r="D231" s="37" t="str">
        <f>VLOOKUP(W231,FlowMapping!B$2:M$3,8,FALSE)</f>
        <v>water</v>
      </c>
      <c r="E231" s="37" t="str">
        <f>VLOOKUP(W231,FlowMapping!B$2:M$3,9,FALSE)</f>
        <v>unspecified</v>
      </c>
      <c r="F231" s="37" t="str">
        <f>VLOOKUP(W231,FlowMapping!B$2:M$3,12,FALSE)</f>
        <v>53b5ce8f-c792-3f05-a4b1-3e8f2cc3aad1</v>
      </c>
      <c r="G231" s="37" t="str">
        <f>INDEX(Activities!$B$2:$C$390,MATCH(H231,Activities!$C$2:$C$390,0),1)</f>
        <v>Other support services</v>
      </c>
      <c r="H231" s="37">
        <v>561900</v>
      </c>
      <c r="I231" s="37" t="s">
        <v>550</v>
      </c>
      <c r="J231" s="37">
        <v>4.1944292330804604E-9</v>
      </c>
      <c r="K231" s="37" t="s">
        <v>559</v>
      </c>
      <c r="L231" s="37"/>
      <c r="M231" s="37"/>
      <c r="N231" s="37"/>
      <c r="O231" s="37"/>
      <c r="P231" s="37"/>
      <c r="Q231" s="37">
        <v>2.5953333923698256</v>
      </c>
      <c r="R231" s="37">
        <v>2</v>
      </c>
      <c r="S231" s="37">
        <v>1</v>
      </c>
      <c r="T231" s="37">
        <v>1</v>
      </c>
      <c r="U231" s="37">
        <v>5</v>
      </c>
      <c r="V231" s="70">
        <v>2013</v>
      </c>
      <c r="W231" s="37" t="s">
        <v>1</v>
      </c>
      <c r="X231" s="37" t="s">
        <v>625</v>
      </c>
      <c r="Y231" s="37" t="s">
        <v>626</v>
      </c>
    </row>
    <row r="232" spans="1:25" x14ac:dyDescent="0.2">
      <c r="A232"/>
      <c r="B232" s="37" t="str">
        <f>VLOOKUP(W232,FlowMapping!B$2:M$3,6,FALSE)</f>
        <v>Nitrogen</v>
      </c>
      <c r="C232" s="37">
        <f t="array" ref="C232">VLOOKUP(W232,FlowMapping!B$2:M$3,7,FALSE)</f>
        <v>7727379</v>
      </c>
      <c r="D232" s="37" t="str">
        <f>VLOOKUP(W232,FlowMapping!B$2:M$3,8,FALSE)</f>
        <v>water</v>
      </c>
      <c r="E232" s="37" t="str">
        <f>VLOOKUP(W232,FlowMapping!B$2:M$3,9,FALSE)</f>
        <v>unspecified</v>
      </c>
      <c r="F232" s="37" t="str">
        <f>VLOOKUP(W232,FlowMapping!B$2:M$3,12,FALSE)</f>
        <v>53b5ce8f-c792-3f05-a4b1-3e8f2cc3aad1</v>
      </c>
      <c r="G232" s="37" t="str">
        <f>INDEX(Activities!$B$2:$C$390,MATCH(H232,Activities!$C$2:$C$390,0),1)</f>
        <v>Waste management and remediation services</v>
      </c>
      <c r="H232" s="37">
        <v>562000</v>
      </c>
      <c r="I232" s="37" t="s">
        <v>550</v>
      </c>
      <c r="J232" s="37">
        <v>5.8702280332102747E-6</v>
      </c>
      <c r="K232" s="37" t="s">
        <v>559</v>
      </c>
      <c r="L232" s="37"/>
      <c r="M232" s="37"/>
      <c r="N232" s="37"/>
      <c r="O232" s="37"/>
      <c r="P232" s="37"/>
      <c r="Q232" s="37">
        <v>2.0012376648833432</v>
      </c>
      <c r="R232" s="37">
        <v>2</v>
      </c>
      <c r="S232" s="37">
        <v>1</v>
      </c>
      <c r="T232" s="37">
        <v>1</v>
      </c>
      <c r="U232" s="37">
        <v>5</v>
      </c>
      <c r="V232" s="70">
        <v>2013</v>
      </c>
      <c r="W232" s="37" t="s">
        <v>1</v>
      </c>
      <c r="X232" s="37" t="s">
        <v>625</v>
      </c>
      <c r="Y232" s="37" t="s">
        <v>626</v>
      </c>
    </row>
    <row r="233" spans="1:25" x14ac:dyDescent="0.2">
      <c r="A233"/>
      <c r="B233" s="37" t="str">
        <f>VLOOKUP(W233,FlowMapping!B$2:M$3,6,FALSE)</f>
        <v>Nitrogen</v>
      </c>
      <c r="C233" s="37">
        <f t="array" ref="C233">VLOOKUP(W233,FlowMapping!B$2:M$3,7,FALSE)</f>
        <v>7727379</v>
      </c>
      <c r="D233" s="37" t="str">
        <f>VLOOKUP(W233,FlowMapping!B$2:M$3,8,FALSE)</f>
        <v>water</v>
      </c>
      <c r="E233" s="37" t="str">
        <f>VLOOKUP(W233,FlowMapping!B$2:M$3,9,FALSE)</f>
        <v>unspecified</v>
      </c>
      <c r="F233" s="37" t="str">
        <f>VLOOKUP(W233,FlowMapping!B$2:M$3,12,FALSE)</f>
        <v>53b5ce8f-c792-3f05-a4b1-3e8f2cc3aad1</v>
      </c>
      <c r="G233" s="37" t="str">
        <f>INDEX(Activities!$B$2:$C$390,MATCH(H233,Activities!$C$2:$C$390,0),1)</f>
        <v>Elementary and secondary schools</v>
      </c>
      <c r="H233" s="37">
        <v>611100</v>
      </c>
      <c r="I233" s="37" t="s">
        <v>550</v>
      </c>
      <c r="J233" s="37">
        <v>5.0866464017683947E-5</v>
      </c>
      <c r="K233" s="37" t="s">
        <v>559</v>
      </c>
      <c r="L233" s="37"/>
      <c r="M233" s="37"/>
      <c r="N233" s="37"/>
      <c r="O233" s="37"/>
      <c r="P233" s="37"/>
      <c r="Q233" s="37">
        <v>4.9754295372661126</v>
      </c>
      <c r="R233" s="37">
        <v>2</v>
      </c>
      <c r="S233" s="37">
        <v>1</v>
      </c>
      <c r="T233" s="37">
        <v>1</v>
      </c>
      <c r="U233" s="37">
        <v>5</v>
      </c>
      <c r="V233" s="70">
        <v>2013</v>
      </c>
      <c r="W233" s="37" t="s">
        <v>1</v>
      </c>
      <c r="X233" s="37" t="s">
        <v>625</v>
      </c>
      <c r="Y233" s="37" t="s">
        <v>626</v>
      </c>
    </row>
    <row r="234" spans="1:25" x14ac:dyDescent="0.2">
      <c r="A234"/>
      <c r="B234" s="37" t="str">
        <f>VLOOKUP(W234,FlowMapping!B$2:M$3,6,FALSE)</f>
        <v>Nitrogen</v>
      </c>
      <c r="C234" s="37">
        <f t="array" ref="C234">VLOOKUP(W234,FlowMapping!B$2:M$3,7,FALSE)</f>
        <v>7727379</v>
      </c>
      <c r="D234" s="37" t="str">
        <f>VLOOKUP(W234,FlowMapping!B$2:M$3,8,FALSE)</f>
        <v>water</v>
      </c>
      <c r="E234" s="37" t="str">
        <f>VLOOKUP(W234,FlowMapping!B$2:M$3,9,FALSE)</f>
        <v>unspecified</v>
      </c>
      <c r="F234" s="37" t="str">
        <f>VLOOKUP(W234,FlowMapping!B$2:M$3,12,FALSE)</f>
        <v>53b5ce8f-c792-3f05-a4b1-3e8f2cc3aad1</v>
      </c>
      <c r="G234" s="37" t="str">
        <f>INDEX(Activities!$B$2:$C$390,MATCH(H234,Activities!$C$2:$C$390,0),1)</f>
        <v>Offices of other health practitioners</v>
      </c>
      <c r="H234" s="37">
        <v>621300</v>
      </c>
      <c r="I234" s="37" t="s">
        <v>550</v>
      </c>
      <c r="J234" s="37">
        <v>0</v>
      </c>
      <c r="K234" s="37" t="s">
        <v>559</v>
      </c>
      <c r="L234" s="37"/>
      <c r="M234" s="37"/>
      <c r="N234" s="37"/>
      <c r="O234" s="37"/>
      <c r="P234" s="37"/>
      <c r="Q234" s="37">
        <v>5</v>
      </c>
      <c r="R234" s="37">
        <v>2</v>
      </c>
      <c r="S234" s="37">
        <v>1</v>
      </c>
      <c r="T234" s="37">
        <v>1</v>
      </c>
      <c r="U234" s="37">
        <v>5</v>
      </c>
      <c r="V234" s="70">
        <v>2013</v>
      </c>
      <c r="W234" s="37" t="s">
        <v>1</v>
      </c>
      <c r="X234" s="37" t="s">
        <v>625</v>
      </c>
      <c r="Y234" s="37" t="s">
        <v>626</v>
      </c>
    </row>
    <row r="235" spans="1:25" x14ac:dyDescent="0.2">
      <c r="A235"/>
      <c r="B235" s="37" t="str">
        <f>VLOOKUP(W235,FlowMapping!B$2:M$3,6,FALSE)</f>
        <v>Nitrogen</v>
      </c>
      <c r="C235" s="37">
        <f t="array" ref="C235">VLOOKUP(W235,FlowMapping!B$2:M$3,7,FALSE)</f>
        <v>7727379</v>
      </c>
      <c r="D235" s="37" t="str">
        <f>VLOOKUP(W235,FlowMapping!B$2:M$3,8,FALSE)</f>
        <v>water</v>
      </c>
      <c r="E235" s="37" t="str">
        <f>VLOOKUP(W235,FlowMapping!B$2:M$3,9,FALSE)</f>
        <v>unspecified</v>
      </c>
      <c r="F235" s="37" t="str">
        <f>VLOOKUP(W235,FlowMapping!B$2:M$3,12,FALSE)</f>
        <v>53b5ce8f-c792-3f05-a4b1-3e8f2cc3aad1</v>
      </c>
      <c r="G235" s="37" t="str">
        <f>INDEX(Activities!$B$2:$C$390,MATCH(H235,Activities!$C$2:$C$390,0),1)</f>
        <v>Outpatient care centers</v>
      </c>
      <c r="H235" s="37">
        <v>621400</v>
      </c>
      <c r="I235" s="37" t="s">
        <v>550</v>
      </c>
      <c r="J235" s="37">
        <v>1.4514426919917262E-8</v>
      </c>
      <c r="K235" s="37" t="s">
        <v>559</v>
      </c>
      <c r="L235" s="37"/>
      <c r="M235" s="37"/>
      <c r="N235" s="37"/>
      <c r="O235" s="37"/>
      <c r="P235" s="37"/>
      <c r="Q235" s="37">
        <v>2</v>
      </c>
      <c r="R235" s="37">
        <v>2</v>
      </c>
      <c r="S235" s="37">
        <v>1</v>
      </c>
      <c r="T235" s="37">
        <v>1</v>
      </c>
      <c r="U235" s="37">
        <v>5</v>
      </c>
      <c r="V235" s="70">
        <v>2013</v>
      </c>
      <c r="W235" s="37" t="s">
        <v>1</v>
      </c>
      <c r="X235" s="37" t="s">
        <v>625</v>
      </c>
      <c r="Y235" s="37" t="s">
        <v>626</v>
      </c>
    </row>
    <row r="236" spans="1:25" x14ac:dyDescent="0.2">
      <c r="A236"/>
      <c r="B236" s="37" t="str">
        <f>VLOOKUP(W236,FlowMapping!B$2:M$3,6,FALSE)</f>
        <v>Nitrogen</v>
      </c>
      <c r="C236" s="37">
        <f t="array" ref="C236">VLOOKUP(W236,FlowMapping!B$2:M$3,7,FALSE)</f>
        <v>7727379</v>
      </c>
      <c r="D236" s="37" t="str">
        <f>VLOOKUP(W236,FlowMapping!B$2:M$3,8,FALSE)</f>
        <v>water</v>
      </c>
      <c r="E236" s="37" t="str">
        <f>VLOOKUP(W236,FlowMapping!B$2:M$3,9,FALSE)</f>
        <v>unspecified</v>
      </c>
      <c r="F236" s="37" t="str">
        <f>VLOOKUP(W236,FlowMapping!B$2:M$3,12,FALSE)</f>
        <v>53b5ce8f-c792-3f05-a4b1-3e8f2cc3aad1</v>
      </c>
      <c r="G236" s="37" t="str">
        <f>INDEX(Activities!$B$2:$C$390,MATCH(H236,Activities!$C$2:$C$390,0),1)</f>
        <v>Medical and diagnostic laboratories</v>
      </c>
      <c r="H236" s="37">
        <v>621500</v>
      </c>
      <c r="I236" s="37" t="s">
        <v>550</v>
      </c>
      <c r="J236" s="37">
        <v>7.2958979599377244E-8</v>
      </c>
      <c r="K236" s="37" t="s">
        <v>559</v>
      </c>
      <c r="L236" s="37"/>
      <c r="M236" s="37"/>
      <c r="N236" s="37"/>
      <c r="O236" s="37"/>
      <c r="P236" s="37"/>
      <c r="Q236" s="37">
        <v>2</v>
      </c>
      <c r="R236" s="37">
        <v>2</v>
      </c>
      <c r="S236" s="37">
        <v>1</v>
      </c>
      <c r="T236" s="37">
        <v>1</v>
      </c>
      <c r="U236" s="37">
        <v>5</v>
      </c>
      <c r="V236" s="70">
        <v>2013</v>
      </c>
      <c r="W236" s="37" t="s">
        <v>1</v>
      </c>
      <c r="X236" s="37" t="s">
        <v>625</v>
      </c>
      <c r="Y236" s="37" t="s">
        <v>626</v>
      </c>
    </row>
    <row r="237" spans="1:25" x14ac:dyDescent="0.2">
      <c r="A237"/>
      <c r="B237" s="37" t="str">
        <f>VLOOKUP(W237,FlowMapping!B$2:M$3,6,FALSE)</f>
        <v>Nitrogen</v>
      </c>
      <c r="C237" s="37">
        <f t="array" ref="C237">VLOOKUP(W237,FlowMapping!B$2:M$3,7,FALSE)</f>
        <v>7727379</v>
      </c>
      <c r="D237" s="37" t="str">
        <f>VLOOKUP(W237,FlowMapping!B$2:M$3,8,FALSE)</f>
        <v>water</v>
      </c>
      <c r="E237" s="37" t="str">
        <f>VLOOKUP(W237,FlowMapping!B$2:M$3,9,FALSE)</f>
        <v>unspecified</v>
      </c>
      <c r="F237" s="37" t="str">
        <f>VLOOKUP(W237,FlowMapping!B$2:M$3,12,FALSE)</f>
        <v>53b5ce8f-c792-3f05-a4b1-3e8f2cc3aad1</v>
      </c>
      <c r="G237" s="37" t="str">
        <f>INDEX(Activities!$B$2:$C$390,MATCH(H237,Activities!$C$2:$C$390,0),1)</f>
        <v>Home health care services</v>
      </c>
      <c r="H237" s="37">
        <v>621600</v>
      </c>
      <c r="I237" s="37" t="s">
        <v>550</v>
      </c>
      <c r="J237" s="37">
        <v>3.0032660722471354E-10</v>
      </c>
      <c r="K237" s="37" t="s">
        <v>559</v>
      </c>
      <c r="L237" s="37"/>
      <c r="M237" s="37"/>
      <c r="N237" s="37"/>
      <c r="O237" s="37"/>
      <c r="P237" s="37"/>
      <c r="Q237" s="37">
        <v>5</v>
      </c>
      <c r="R237" s="37">
        <v>2</v>
      </c>
      <c r="S237" s="37">
        <v>1</v>
      </c>
      <c r="T237" s="37">
        <v>1</v>
      </c>
      <c r="U237" s="37">
        <v>5</v>
      </c>
      <c r="V237" s="70">
        <v>2013</v>
      </c>
      <c r="W237" s="37" t="s">
        <v>1</v>
      </c>
      <c r="X237" s="37" t="s">
        <v>625</v>
      </c>
      <c r="Y237" s="37" t="s">
        <v>626</v>
      </c>
    </row>
    <row r="238" spans="1:25" x14ac:dyDescent="0.2">
      <c r="A238"/>
      <c r="B238" s="37" t="str">
        <f>VLOOKUP(W238,FlowMapping!B$2:M$3,6,FALSE)</f>
        <v>Nitrogen</v>
      </c>
      <c r="C238" s="37">
        <f t="array" ref="C238">VLOOKUP(W238,FlowMapping!B$2:M$3,7,FALSE)</f>
        <v>7727379</v>
      </c>
      <c r="D238" s="37" t="str">
        <f>VLOOKUP(W238,FlowMapping!B$2:M$3,8,FALSE)</f>
        <v>water</v>
      </c>
      <c r="E238" s="37" t="str">
        <f>VLOOKUP(W238,FlowMapping!B$2:M$3,9,FALSE)</f>
        <v>unspecified</v>
      </c>
      <c r="F238" s="37" t="str">
        <f>VLOOKUP(W238,FlowMapping!B$2:M$3,12,FALSE)</f>
        <v>53b5ce8f-c792-3f05-a4b1-3e8f2cc3aad1</v>
      </c>
      <c r="G238" s="37" t="str">
        <f>INDEX(Activities!$B$2:$C$390,MATCH(H238,Activities!$C$2:$C$390,0),1)</f>
        <v>Other ambulatory health care services</v>
      </c>
      <c r="H238" s="37">
        <v>621900</v>
      </c>
      <c r="I238" s="37" t="s">
        <v>550</v>
      </c>
      <c r="J238" s="37">
        <v>1.4514426919917262E-8</v>
      </c>
      <c r="K238" s="37" t="s">
        <v>559</v>
      </c>
      <c r="L238" s="37"/>
      <c r="M238" s="37"/>
      <c r="N238" s="37"/>
      <c r="O238" s="37"/>
      <c r="P238" s="37"/>
      <c r="Q238" s="37">
        <v>2</v>
      </c>
      <c r="R238" s="37">
        <v>2</v>
      </c>
      <c r="S238" s="37">
        <v>1</v>
      </c>
      <c r="T238" s="37">
        <v>1</v>
      </c>
      <c r="U238" s="37">
        <v>5</v>
      </c>
      <c r="V238" s="70">
        <v>2013</v>
      </c>
      <c r="W238" s="37" t="s">
        <v>1</v>
      </c>
      <c r="X238" s="37" t="s">
        <v>625</v>
      </c>
      <c r="Y238" s="37" t="s">
        <v>626</v>
      </c>
    </row>
    <row r="239" spans="1:25" x14ac:dyDescent="0.2">
      <c r="A239"/>
      <c r="B239" s="37" t="str">
        <f>VLOOKUP(W239,FlowMapping!B$2:M$3,6,FALSE)</f>
        <v>Nitrogen</v>
      </c>
      <c r="C239" s="37">
        <f t="array" ref="C239">VLOOKUP(W239,FlowMapping!B$2:M$3,7,FALSE)</f>
        <v>7727379</v>
      </c>
      <c r="D239" s="37" t="str">
        <f>VLOOKUP(W239,FlowMapping!B$2:M$3,8,FALSE)</f>
        <v>water</v>
      </c>
      <c r="E239" s="37" t="str">
        <f>VLOOKUP(W239,FlowMapping!B$2:M$3,9,FALSE)</f>
        <v>unspecified</v>
      </c>
      <c r="F239" s="37" t="str">
        <f>VLOOKUP(W239,FlowMapping!B$2:M$3,12,FALSE)</f>
        <v>53b5ce8f-c792-3f05-a4b1-3e8f2cc3aad1</v>
      </c>
      <c r="G239" s="37" t="str">
        <f>INDEX(Activities!$B$2:$C$390,MATCH(H239,Activities!$C$2:$C$390,0),1)</f>
        <v>Hospitals</v>
      </c>
      <c r="H239" s="37">
        <v>622000</v>
      </c>
      <c r="I239" s="37" t="s">
        <v>550</v>
      </c>
      <c r="J239" s="37">
        <v>9.9209149802789862E-9</v>
      </c>
      <c r="K239" s="37" t="s">
        <v>559</v>
      </c>
      <c r="L239" s="37"/>
      <c r="M239" s="37"/>
      <c r="N239" s="37"/>
      <c r="O239" s="37"/>
      <c r="P239" s="37"/>
      <c r="Q239" s="37">
        <v>3.0022443199583417</v>
      </c>
      <c r="R239" s="37">
        <v>2</v>
      </c>
      <c r="S239" s="37">
        <v>1</v>
      </c>
      <c r="T239" s="37">
        <v>1</v>
      </c>
      <c r="U239" s="37">
        <v>5</v>
      </c>
      <c r="V239" s="70">
        <v>2013</v>
      </c>
      <c r="W239" s="37" t="s">
        <v>1</v>
      </c>
      <c r="X239" s="37" t="s">
        <v>625</v>
      </c>
      <c r="Y239" s="37" t="s">
        <v>626</v>
      </c>
    </row>
    <row r="240" spans="1:25" x14ac:dyDescent="0.2">
      <c r="A240"/>
      <c r="B240" s="37" t="str">
        <f>VLOOKUP(W240,FlowMapping!B$2:M$3,6,FALSE)</f>
        <v>Nitrogen</v>
      </c>
      <c r="C240" s="37">
        <f t="array" ref="C240">VLOOKUP(W240,FlowMapping!B$2:M$3,7,FALSE)</f>
        <v>7727379</v>
      </c>
      <c r="D240" s="37" t="str">
        <f>VLOOKUP(W240,FlowMapping!B$2:M$3,8,FALSE)</f>
        <v>water</v>
      </c>
      <c r="E240" s="37" t="str">
        <f>VLOOKUP(W240,FlowMapping!B$2:M$3,9,FALSE)</f>
        <v>unspecified</v>
      </c>
      <c r="F240" s="37" t="str">
        <f>VLOOKUP(W240,FlowMapping!B$2:M$3,12,FALSE)</f>
        <v>53b5ce8f-c792-3f05-a4b1-3e8f2cc3aad1</v>
      </c>
      <c r="G240" s="37" t="str">
        <f>INDEX(Activities!$B$2:$C$390,MATCH(H240,Activities!$C$2:$C$390,0),1)</f>
        <v>Individual and family services</v>
      </c>
      <c r="H240" s="37">
        <v>624100</v>
      </c>
      <c r="I240" s="37" t="s">
        <v>550</v>
      </c>
      <c r="J240" s="37">
        <v>2.4896762017411734E-12</v>
      </c>
      <c r="K240" s="37" t="s">
        <v>559</v>
      </c>
      <c r="L240" s="37"/>
      <c r="M240" s="37"/>
      <c r="N240" s="37"/>
      <c r="O240" s="37"/>
      <c r="P240" s="37"/>
      <c r="Q240" s="37">
        <v>2</v>
      </c>
      <c r="R240" s="37">
        <v>2</v>
      </c>
      <c r="S240" s="37">
        <v>1</v>
      </c>
      <c r="T240" s="37">
        <v>1</v>
      </c>
      <c r="U240" s="37">
        <v>5</v>
      </c>
      <c r="V240" s="70">
        <v>2013</v>
      </c>
      <c r="W240" s="37" t="s">
        <v>1</v>
      </c>
      <c r="X240" s="37" t="s">
        <v>625</v>
      </c>
      <c r="Y240" s="37" t="s">
        <v>626</v>
      </c>
    </row>
    <row r="241" spans="1:25" x14ac:dyDescent="0.2">
      <c r="A241"/>
      <c r="B241" s="37" t="str">
        <f>VLOOKUP(W241,FlowMapping!B$2:M$3,6,FALSE)</f>
        <v>Nitrogen</v>
      </c>
      <c r="C241" s="37">
        <f t="array" ref="C241">VLOOKUP(W241,FlowMapping!B$2:M$3,7,FALSE)</f>
        <v>7727379</v>
      </c>
      <c r="D241" s="37" t="str">
        <f>VLOOKUP(W241,FlowMapping!B$2:M$3,8,FALSE)</f>
        <v>water</v>
      </c>
      <c r="E241" s="37" t="str">
        <f>VLOOKUP(W241,FlowMapping!B$2:M$3,9,FALSE)</f>
        <v>unspecified</v>
      </c>
      <c r="F241" s="37" t="str">
        <f>VLOOKUP(W241,FlowMapping!B$2:M$3,12,FALSE)</f>
        <v>53b5ce8f-c792-3f05-a4b1-3e8f2cc3aad1</v>
      </c>
      <c r="G241" s="37" t="str">
        <f>INDEX(Activities!$B$2:$C$390,MATCH(H241,Activities!$C$2:$C$390,0),1)</f>
        <v>Child day care services</v>
      </c>
      <c r="H241" s="37">
        <v>624400</v>
      </c>
      <c r="I241" s="37" t="s">
        <v>550</v>
      </c>
      <c r="J241" s="37">
        <v>1.7836335430492019E-12</v>
      </c>
      <c r="K241" s="37" t="s">
        <v>559</v>
      </c>
      <c r="L241" s="37"/>
      <c r="M241" s="37"/>
      <c r="N241" s="37"/>
      <c r="O241" s="37"/>
      <c r="P241" s="37"/>
      <c r="Q241" s="37">
        <v>2</v>
      </c>
      <c r="R241" s="37">
        <v>2</v>
      </c>
      <c r="S241" s="37">
        <v>1</v>
      </c>
      <c r="T241" s="37">
        <v>1</v>
      </c>
      <c r="U241" s="37">
        <v>5</v>
      </c>
      <c r="V241" s="70">
        <v>2013</v>
      </c>
      <c r="W241" s="37" t="s">
        <v>1</v>
      </c>
      <c r="X241" s="37" t="s">
        <v>625</v>
      </c>
      <c r="Y241" s="37" t="s">
        <v>626</v>
      </c>
    </row>
    <row r="242" spans="1:25" x14ac:dyDescent="0.2">
      <c r="A242"/>
      <c r="B242" s="37" t="str">
        <f>VLOOKUP(W242,FlowMapping!B$2:M$3,6,FALSE)</f>
        <v>Nitrogen</v>
      </c>
      <c r="C242" s="37">
        <f t="array" ref="C242">VLOOKUP(W242,FlowMapping!B$2:M$3,7,FALSE)</f>
        <v>7727379</v>
      </c>
      <c r="D242" s="37" t="str">
        <f>VLOOKUP(W242,FlowMapping!B$2:M$3,8,FALSE)</f>
        <v>water</v>
      </c>
      <c r="E242" s="37" t="str">
        <f>VLOOKUP(W242,FlowMapping!B$2:M$3,9,FALSE)</f>
        <v>unspecified</v>
      </c>
      <c r="F242" s="37" t="str">
        <f>VLOOKUP(W242,FlowMapping!B$2:M$3,12,FALSE)</f>
        <v>53b5ce8f-c792-3f05-a4b1-3e8f2cc3aad1</v>
      </c>
      <c r="G242" s="37" t="str">
        <f>INDEX(Activities!$B$2:$C$390,MATCH(H242,Activities!$C$2:$C$390,0),1)</f>
        <v>Performing arts companies</v>
      </c>
      <c r="H242" s="37">
        <v>711100</v>
      </c>
      <c r="I242" s="37" t="s">
        <v>550</v>
      </c>
      <c r="J242" s="37">
        <v>2.7877836529083577E-10</v>
      </c>
      <c r="K242" s="37" t="s">
        <v>559</v>
      </c>
      <c r="L242" s="37"/>
      <c r="M242" s="37"/>
      <c r="N242" s="37"/>
      <c r="O242" s="37"/>
      <c r="P242" s="37"/>
      <c r="Q242" s="37">
        <v>2</v>
      </c>
      <c r="R242" s="37">
        <v>2</v>
      </c>
      <c r="S242" s="37">
        <v>1</v>
      </c>
      <c r="T242" s="37">
        <v>1</v>
      </c>
      <c r="U242" s="37">
        <v>5</v>
      </c>
      <c r="V242" s="70">
        <v>2013</v>
      </c>
      <c r="W242" s="37" t="s">
        <v>1</v>
      </c>
      <c r="X242" s="37" t="s">
        <v>625</v>
      </c>
      <c r="Y242" s="37" t="s">
        <v>626</v>
      </c>
    </row>
    <row r="243" spans="1:25" x14ac:dyDescent="0.2">
      <c r="A243"/>
      <c r="B243" s="37" t="str">
        <f>VLOOKUP(W243,FlowMapping!B$2:M$3,6,FALSE)</f>
        <v>Nitrogen</v>
      </c>
      <c r="C243" s="37">
        <f t="array" ref="C243">VLOOKUP(W243,FlowMapping!B$2:M$3,7,FALSE)</f>
        <v>7727379</v>
      </c>
      <c r="D243" s="37" t="str">
        <f>VLOOKUP(W243,FlowMapping!B$2:M$3,8,FALSE)</f>
        <v>water</v>
      </c>
      <c r="E243" s="37" t="str">
        <f>VLOOKUP(W243,FlowMapping!B$2:M$3,9,FALSE)</f>
        <v>unspecified</v>
      </c>
      <c r="F243" s="37" t="str">
        <f>VLOOKUP(W243,FlowMapping!B$2:M$3,12,FALSE)</f>
        <v>53b5ce8f-c792-3f05-a4b1-3e8f2cc3aad1</v>
      </c>
      <c r="G243" s="37" t="str">
        <f>INDEX(Activities!$B$2:$C$390,MATCH(H243,Activities!$C$2:$C$390,0),1)</f>
        <v>Spectator sports</v>
      </c>
      <c r="H243" s="37">
        <v>711200</v>
      </c>
      <c r="I243" s="37" t="s">
        <v>550</v>
      </c>
      <c r="J243" s="37">
        <v>4.0082894574311531E-9</v>
      </c>
      <c r="K243" s="37" t="s">
        <v>559</v>
      </c>
      <c r="L243" s="37"/>
      <c r="M243" s="37"/>
      <c r="N243" s="37"/>
      <c r="O243" s="37"/>
      <c r="P243" s="37"/>
      <c r="Q243" s="37">
        <v>2</v>
      </c>
      <c r="R243" s="37">
        <v>2</v>
      </c>
      <c r="S243" s="37">
        <v>1</v>
      </c>
      <c r="T243" s="37">
        <v>1</v>
      </c>
      <c r="U243" s="37">
        <v>5</v>
      </c>
      <c r="V243" s="70">
        <v>2013</v>
      </c>
      <c r="W243" s="37" t="s">
        <v>1</v>
      </c>
      <c r="X243" s="37" t="s">
        <v>625</v>
      </c>
      <c r="Y243" s="37" t="s">
        <v>626</v>
      </c>
    </row>
    <row r="244" spans="1:25" x14ac:dyDescent="0.2">
      <c r="A244"/>
      <c r="B244" s="37" t="str">
        <f>VLOOKUP(W244,FlowMapping!B$2:M$3,6,FALSE)</f>
        <v>Nitrogen</v>
      </c>
      <c r="C244" s="37">
        <f t="array" ref="C244">VLOOKUP(W244,FlowMapping!B$2:M$3,7,FALSE)</f>
        <v>7727379</v>
      </c>
      <c r="D244" s="37" t="str">
        <f>VLOOKUP(W244,FlowMapping!B$2:M$3,8,FALSE)</f>
        <v>water</v>
      </c>
      <c r="E244" s="37" t="str">
        <f>VLOOKUP(W244,FlowMapping!B$2:M$3,9,FALSE)</f>
        <v>unspecified</v>
      </c>
      <c r="F244" s="37" t="str">
        <f>VLOOKUP(W244,FlowMapping!B$2:M$3,12,FALSE)</f>
        <v>53b5ce8f-c792-3f05-a4b1-3e8f2cc3aad1</v>
      </c>
      <c r="G244" s="37" t="str">
        <f>INDEX(Activities!$B$2:$C$390,MATCH(H244,Activities!$C$2:$C$390,0),1)</f>
        <v>Independent artists, writers, and performers</v>
      </c>
      <c r="H244" s="37">
        <v>711500</v>
      </c>
      <c r="I244" s="37" t="s">
        <v>550</v>
      </c>
      <c r="J244" s="37">
        <v>4.5814839619782189E-8</v>
      </c>
      <c r="K244" s="37" t="s">
        <v>559</v>
      </c>
      <c r="L244" s="37"/>
      <c r="M244" s="37"/>
      <c r="N244" s="37"/>
      <c r="O244" s="37"/>
      <c r="P244" s="37"/>
      <c r="Q244" s="37">
        <v>3.6754594433077949</v>
      </c>
      <c r="R244" s="37">
        <v>2</v>
      </c>
      <c r="S244" s="37">
        <v>1</v>
      </c>
      <c r="T244" s="37">
        <v>1</v>
      </c>
      <c r="U244" s="37">
        <v>5</v>
      </c>
      <c r="V244" s="70">
        <v>2013</v>
      </c>
      <c r="W244" s="37" t="s">
        <v>1</v>
      </c>
      <c r="X244" s="37" t="s">
        <v>625</v>
      </c>
      <c r="Y244" s="37" t="s">
        <v>626</v>
      </c>
    </row>
    <row r="245" spans="1:25" x14ac:dyDescent="0.2">
      <c r="A245"/>
      <c r="B245" s="37" t="str">
        <f>VLOOKUP(W245,FlowMapping!B$2:M$3,6,FALSE)</f>
        <v>Nitrogen</v>
      </c>
      <c r="C245" s="37">
        <f t="array" ref="C245">VLOOKUP(W245,FlowMapping!B$2:M$3,7,FALSE)</f>
        <v>7727379</v>
      </c>
      <c r="D245" s="37" t="str">
        <f>VLOOKUP(W245,FlowMapping!B$2:M$3,8,FALSE)</f>
        <v>water</v>
      </c>
      <c r="E245" s="37" t="str">
        <f>VLOOKUP(W245,FlowMapping!B$2:M$3,9,FALSE)</f>
        <v>unspecified</v>
      </c>
      <c r="F245" s="37" t="str">
        <f>VLOOKUP(W245,FlowMapping!B$2:M$3,12,FALSE)</f>
        <v>53b5ce8f-c792-3f05-a4b1-3e8f2cc3aad1</v>
      </c>
      <c r="G245" s="37" t="str">
        <f>INDEX(Activities!$B$2:$C$390,MATCH(H245,Activities!$C$2:$C$390,0),1)</f>
        <v>Museums, historical sites, zoos, and parks</v>
      </c>
      <c r="H245" s="37">
        <v>712000</v>
      </c>
      <c r="I245" s="37" t="s">
        <v>550</v>
      </c>
      <c r="J245" s="37">
        <v>5.6591353513056745E-6</v>
      </c>
      <c r="K245" s="37" t="s">
        <v>559</v>
      </c>
      <c r="L245" s="37"/>
      <c r="M245" s="37"/>
      <c r="N245" s="37"/>
      <c r="O245" s="37"/>
      <c r="P245" s="37"/>
      <c r="Q245" s="37">
        <v>4.200579484642927</v>
      </c>
      <c r="R245" s="37">
        <v>2</v>
      </c>
      <c r="S245" s="37">
        <v>1</v>
      </c>
      <c r="T245" s="37">
        <v>1</v>
      </c>
      <c r="U245" s="37">
        <v>5</v>
      </c>
      <c r="V245" s="70">
        <v>2013</v>
      </c>
      <c r="W245" s="37" t="s">
        <v>1</v>
      </c>
      <c r="X245" s="37" t="s">
        <v>625</v>
      </c>
      <c r="Y245" s="37" t="s">
        <v>626</v>
      </c>
    </row>
    <row r="246" spans="1:25" x14ac:dyDescent="0.2">
      <c r="A246"/>
      <c r="B246" s="37" t="str">
        <f>VLOOKUP(W246,FlowMapping!B$2:M$3,6,FALSE)</f>
        <v>Nitrogen</v>
      </c>
      <c r="C246" s="37">
        <f t="array" ref="C246">VLOOKUP(W246,FlowMapping!B$2:M$3,7,FALSE)</f>
        <v>7727379</v>
      </c>
      <c r="D246" s="37" t="str">
        <f>VLOOKUP(W246,FlowMapping!B$2:M$3,8,FALSE)</f>
        <v>water</v>
      </c>
      <c r="E246" s="37" t="str">
        <f>VLOOKUP(W246,FlowMapping!B$2:M$3,9,FALSE)</f>
        <v>unspecified</v>
      </c>
      <c r="F246" s="37" t="str">
        <f>VLOOKUP(W246,FlowMapping!B$2:M$3,12,FALSE)</f>
        <v>53b5ce8f-c792-3f05-a4b1-3e8f2cc3aad1</v>
      </c>
      <c r="G246" s="37" t="str">
        <f>INDEX(Activities!$B$2:$C$390,MATCH(H246,Activities!$C$2:$C$390,0),1)</f>
        <v>Amusement parks and arcades</v>
      </c>
      <c r="H246" s="37">
        <v>713100</v>
      </c>
      <c r="I246" s="37" t="s">
        <v>550</v>
      </c>
      <c r="J246" s="37">
        <v>4.0736845373875052E-8</v>
      </c>
      <c r="K246" s="37" t="s">
        <v>559</v>
      </c>
      <c r="L246" s="37"/>
      <c r="M246" s="37"/>
      <c r="N246" s="37"/>
      <c r="O246" s="37"/>
      <c r="P246" s="37"/>
      <c r="Q246" s="37">
        <v>2</v>
      </c>
      <c r="R246" s="37">
        <v>2</v>
      </c>
      <c r="S246" s="37">
        <v>1</v>
      </c>
      <c r="T246" s="37">
        <v>1</v>
      </c>
      <c r="U246" s="37">
        <v>5</v>
      </c>
      <c r="V246" s="70">
        <v>2013</v>
      </c>
      <c r="W246" s="37" t="s">
        <v>1</v>
      </c>
      <c r="X246" s="37" t="s">
        <v>625</v>
      </c>
      <c r="Y246" s="37" t="s">
        <v>626</v>
      </c>
    </row>
    <row r="247" spans="1:25" x14ac:dyDescent="0.2">
      <c r="A247"/>
      <c r="B247" s="37" t="str">
        <f>VLOOKUP(W247,FlowMapping!B$2:M$3,6,FALSE)</f>
        <v>Nitrogen</v>
      </c>
      <c r="C247" s="37">
        <f t="array" ref="C247">VLOOKUP(W247,FlowMapping!B$2:M$3,7,FALSE)</f>
        <v>7727379</v>
      </c>
      <c r="D247" s="37" t="str">
        <f>VLOOKUP(W247,FlowMapping!B$2:M$3,8,FALSE)</f>
        <v>water</v>
      </c>
      <c r="E247" s="37" t="str">
        <f>VLOOKUP(W247,FlowMapping!B$2:M$3,9,FALSE)</f>
        <v>unspecified</v>
      </c>
      <c r="F247" s="37" t="str">
        <f>VLOOKUP(W247,FlowMapping!B$2:M$3,12,FALSE)</f>
        <v>53b5ce8f-c792-3f05-a4b1-3e8f2cc3aad1</v>
      </c>
      <c r="G247" s="37" t="str">
        <f>INDEX(Activities!$B$2:$C$390,MATCH(H247,Activities!$C$2:$C$390,0),1)</f>
        <v>Gambling industries (except casino hotels)</v>
      </c>
      <c r="H247" s="37">
        <v>713200</v>
      </c>
      <c r="I247" s="37" t="s">
        <v>550</v>
      </c>
      <c r="J247" s="37">
        <v>5.5366878976490577E-11</v>
      </c>
      <c r="K247" s="37" t="s">
        <v>559</v>
      </c>
      <c r="L247" s="37"/>
      <c r="M247" s="37"/>
      <c r="N247" s="37"/>
      <c r="O247" s="37"/>
      <c r="P247" s="37"/>
      <c r="Q247" s="37">
        <v>2</v>
      </c>
      <c r="R247" s="37">
        <v>2</v>
      </c>
      <c r="S247" s="37">
        <v>1</v>
      </c>
      <c r="T247" s="37">
        <v>1</v>
      </c>
      <c r="U247" s="37">
        <v>5</v>
      </c>
      <c r="V247" s="70">
        <v>2013</v>
      </c>
      <c r="W247" s="37" t="s">
        <v>1</v>
      </c>
      <c r="X247" s="37" t="s">
        <v>625</v>
      </c>
      <c r="Y247" s="37" t="s">
        <v>626</v>
      </c>
    </row>
    <row r="248" spans="1:25" x14ac:dyDescent="0.2">
      <c r="A248"/>
      <c r="B248" s="37" t="str">
        <f>VLOOKUP(W248,FlowMapping!B$2:M$3,6,FALSE)</f>
        <v>Nitrogen</v>
      </c>
      <c r="C248" s="37">
        <f t="array" ref="C248">VLOOKUP(W248,FlowMapping!B$2:M$3,7,FALSE)</f>
        <v>7727379</v>
      </c>
      <c r="D248" s="37" t="str">
        <f>VLOOKUP(W248,FlowMapping!B$2:M$3,8,FALSE)</f>
        <v>water</v>
      </c>
      <c r="E248" s="37" t="str">
        <f>VLOOKUP(W248,FlowMapping!B$2:M$3,9,FALSE)</f>
        <v>unspecified</v>
      </c>
      <c r="F248" s="37" t="str">
        <f>VLOOKUP(W248,FlowMapping!B$2:M$3,12,FALSE)</f>
        <v>53b5ce8f-c792-3f05-a4b1-3e8f2cc3aad1</v>
      </c>
      <c r="G248" s="37" t="str">
        <f>INDEX(Activities!$B$2:$C$390,MATCH(H248,Activities!$C$2:$C$390,0),1)</f>
        <v>Other amusement and recreation industries</v>
      </c>
      <c r="H248" s="37">
        <v>713900</v>
      </c>
      <c r="I248" s="37" t="s">
        <v>550</v>
      </c>
      <c r="J248" s="37">
        <v>1.2663215057453142E-5</v>
      </c>
      <c r="K248" s="37" t="s">
        <v>559</v>
      </c>
      <c r="L248" s="37"/>
      <c r="M248" s="37"/>
      <c r="N248" s="37"/>
      <c r="O248" s="37"/>
      <c r="P248" s="37"/>
      <c r="Q248" s="37">
        <v>2.0000000000000004</v>
      </c>
      <c r="R248" s="37">
        <v>2</v>
      </c>
      <c r="S248" s="37">
        <v>1</v>
      </c>
      <c r="T248" s="37">
        <v>1</v>
      </c>
      <c r="U248" s="37">
        <v>5</v>
      </c>
      <c r="V248" s="70">
        <v>2013</v>
      </c>
      <c r="W248" s="37" t="s">
        <v>1</v>
      </c>
      <c r="X248" s="37" t="s">
        <v>625</v>
      </c>
      <c r="Y248" s="37" t="s">
        <v>626</v>
      </c>
    </row>
    <row r="249" spans="1:25" x14ac:dyDescent="0.2">
      <c r="A249"/>
      <c r="B249" s="37" t="str">
        <f>VLOOKUP(W249,FlowMapping!B$2:M$3,6,FALSE)</f>
        <v>Nitrogen</v>
      </c>
      <c r="C249" s="37">
        <f t="array" ref="C249">VLOOKUP(W249,FlowMapping!B$2:M$3,7,FALSE)</f>
        <v>7727379</v>
      </c>
      <c r="D249" s="37" t="str">
        <f>VLOOKUP(W249,FlowMapping!B$2:M$3,8,FALSE)</f>
        <v>water</v>
      </c>
      <c r="E249" s="37" t="str">
        <f>VLOOKUP(W249,FlowMapping!B$2:M$3,9,FALSE)</f>
        <v>unspecified</v>
      </c>
      <c r="F249" s="37" t="str">
        <f>VLOOKUP(W249,FlowMapping!B$2:M$3,12,FALSE)</f>
        <v>53b5ce8f-c792-3f05-a4b1-3e8f2cc3aad1</v>
      </c>
      <c r="G249" s="37" t="str">
        <f>INDEX(Activities!$B$2:$C$390,MATCH(H249,Activities!$C$2:$C$390,0),1)</f>
        <v>Accommodation</v>
      </c>
      <c r="H249" s="37">
        <v>721000</v>
      </c>
      <c r="I249" s="37" t="s">
        <v>550</v>
      </c>
      <c r="J249" s="37">
        <v>7.5432011824060088E-5</v>
      </c>
      <c r="K249" s="37" t="s">
        <v>559</v>
      </c>
      <c r="L249" s="37"/>
      <c r="M249" s="37"/>
      <c r="N249" s="37"/>
      <c r="O249" s="37"/>
      <c r="P249" s="37"/>
      <c r="Q249" s="37">
        <v>2.290109162113783</v>
      </c>
      <c r="R249" s="37">
        <v>2</v>
      </c>
      <c r="S249" s="37">
        <v>1</v>
      </c>
      <c r="T249" s="37">
        <v>1</v>
      </c>
      <c r="U249" s="37">
        <v>5</v>
      </c>
      <c r="V249" s="70">
        <v>2013</v>
      </c>
      <c r="W249" s="37" t="s">
        <v>1</v>
      </c>
      <c r="X249" s="37" t="s">
        <v>625</v>
      </c>
      <c r="Y249" s="37" t="s">
        <v>626</v>
      </c>
    </row>
    <row r="250" spans="1:25" x14ac:dyDescent="0.2">
      <c r="A250"/>
      <c r="B250" s="37" t="str">
        <f>VLOOKUP(W250,FlowMapping!B$2:M$3,6,FALSE)</f>
        <v>Nitrogen</v>
      </c>
      <c r="C250" s="37">
        <f t="array" ref="C250">VLOOKUP(W250,FlowMapping!B$2:M$3,7,FALSE)</f>
        <v>7727379</v>
      </c>
      <c r="D250" s="37" t="str">
        <f>VLOOKUP(W250,FlowMapping!B$2:M$3,8,FALSE)</f>
        <v>water</v>
      </c>
      <c r="E250" s="37" t="str">
        <f>VLOOKUP(W250,FlowMapping!B$2:M$3,9,FALSE)</f>
        <v>unspecified</v>
      </c>
      <c r="F250" s="37" t="str">
        <f>VLOOKUP(W250,FlowMapping!B$2:M$3,12,FALSE)</f>
        <v>53b5ce8f-c792-3f05-a4b1-3e8f2cc3aad1</v>
      </c>
      <c r="G250" s="37" t="str">
        <f>INDEX(Activities!$B$2:$C$390,MATCH(H250,Activities!$C$2:$C$390,0),1)</f>
        <v>Full-service restaurants</v>
      </c>
      <c r="H250" s="37">
        <v>722110</v>
      </c>
      <c r="I250" s="37" t="s">
        <v>550</v>
      </c>
      <c r="J250" s="37">
        <v>4.8492268035360427E-10</v>
      </c>
      <c r="K250" s="37" t="s">
        <v>559</v>
      </c>
      <c r="L250" s="37"/>
      <c r="M250" s="37"/>
      <c r="N250" s="37"/>
      <c r="O250" s="37"/>
      <c r="P250" s="37"/>
      <c r="Q250" s="37">
        <v>2</v>
      </c>
      <c r="R250" s="37">
        <v>2</v>
      </c>
      <c r="S250" s="37">
        <v>1</v>
      </c>
      <c r="T250" s="37">
        <v>1</v>
      </c>
      <c r="U250" s="37">
        <v>5</v>
      </c>
      <c r="V250" s="70">
        <v>2013</v>
      </c>
      <c r="W250" s="37" t="s">
        <v>1</v>
      </c>
      <c r="X250" s="37" t="s">
        <v>625</v>
      </c>
      <c r="Y250" s="37" t="s">
        <v>626</v>
      </c>
    </row>
    <row r="251" spans="1:25" x14ac:dyDescent="0.2">
      <c r="A251"/>
      <c r="B251" s="37" t="str">
        <f>VLOOKUP(W251,FlowMapping!B$2:M$3,6,FALSE)</f>
        <v>Nitrogen</v>
      </c>
      <c r="C251" s="37">
        <f t="array" ref="C251">VLOOKUP(W251,FlowMapping!B$2:M$3,7,FALSE)</f>
        <v>7727379</v>
      </c>
      <c r="D251" s="37" t="str">
        <f>VLOOKUP(W251,FlowMapping!B$2:M$3,8,FALSE)</f>
        <v>water</v>
      </c>
      <c r="E251" s="37" t="str">
        <f>VLOOKUP(W251,FlowMapping!B$2:M$3,9,FALSE)</f>
        <v>unspecified</v>
      </c>
      <c r="F251" s="37" t="str">
        <f>VLOOKUP(W251,FlowMapping!B$2:M$3,12,FALSE)</f>
        <v>53b5ce8f-c792-3f05-a4b1-3e8f2cc3aad1</v>
      </c>
      <c r="G251" s="37" t="str">
        <f>INDEX(Activities!$B$2:$C$390,MATCH(H251,Activities!$C$2:$C$390,0),1)</f>
        <v>Limited-service restaurants</v>
      </c>
      <c r="H251" s="37">
        <v>722211</v>
      </c>
      <c r="I251" s="37" t="s">
        <v>550</v>
      </c>
      <c r="J251" s="37">
        <v>2.2341148631434518E-10</v>
      </c>
      <c r="K251" s="37" t="s">
        <v>559</v>
      </c>
      <c r="L251" s="37"/>
      <c r="M251" s="37"/>
      <c r="N251" s="37"/>
      <c r="O251" s="37"/>
      <c r="P251" s="37"/>
      <c r="Q251" s="37">
        <v>2</v>
      </c>
      <c r="R251" s="37">
        <v>2</v>
      </c>
      <c r="S251" s="37">
        <v>1</v>
      </c>
      <c r="T251" s="37">
        <v>1</v>
      </c>
      <c r="U251" s="37">
        <v>5</v>
      </c>
      <c r="V251" s="70">
        <v>2013</v>
      </c>
      <c r="W251" s="37" t="s">
        <v>1</v>
      </c>
      <c r="X251" s="37" t="s">
        <v>625</v>
      </c>
      <c r="Y251" s="37" t="s">
        <v>626</v>
      </c>
    </row>
    <row r="252" spans="1:25" x14ac:dyDescent="0.2">
      <c r="A252"/>
      <c r="B252" s="37" t="str">
        <f>VLOOKUP(W252,FlowMapping!B$2:M$3,6,FALSE)</f>
        <v>Nitrogen</v>
      </c>
      <c r="C252" s="37">
        <f t="array" ref="C252">VLOOKUP(W252,FlowMapping!B$2:M$3,7,FALSE)</f>
        <v>7727379</v>
      </c>
      <c r="D252" s="37" t="str">
        <f>VLOOKUP(W252,FlowMapping!B$2:M$3,8,FALSE)</f>
        <v>water</v>
      </c>
      <c r="E252" s="37" t="str">
        <f>VLOOKUP(W252,FlowMapping!B$2:M$3,9,FALSE)</f>
        <v>unspecified</v>
      </c>
      <c r="F252" s="37" t="str">
        <f>VLOOKUP(W252,FlowMapping!B$2:M$3,12,FALSE)</f>
        <v>53b5ce8f-c792-3f05-a4b1-3e8f2cc3aad1</v>
      </c>
      <c r="G252" s="37" t="str">
        <f>INDEX(Activities!$B$2:$C$390,MATCH(H252,Activities!$C$2:$C$390,0),1)</f>
        <v>Automotive repair and maintenance</v>
      </c>
      <c r="H252" s="37">
        <v>811100</v>
      </c>
      <c r="I252" s="37" t="s">
        <v>550</v>
      </c>
      <c r="J252" s="37">
        <v>1.0213572662052679E-6</v>
      </c>
      <c r="K252" s="37" t="s">
        <v>559</v>
      </c>
      <c r="L252" s="37"/>
      <c r="M252" s="37"/>
      <c r="N252" s="37"/>
      <c r="O252" s="37"/>
      <c r="P252" s="37"/>
      <c r="Q252" s="37">
        <v>2.0016591693002317</v>
      </c>
      <c r="R252" s="37">
        <v>2</v>
      </c>
      <c r="S252" s="37">
        <v>1</v>
      </c>
      <c r="T252" s="37">
        <v>1</v>
      </c>
      <c r="U252" s="37">
        <v>5</v>
      </c>
      <c r="V252" s="70">
        <v>2013</v>
      </c>
      <c r="W252" s="37" t="s">
        <v>1</v>
      </c>
      <c r="X252" s="37" t="s">
        <v>625</v>
      </c>
      <c r="Y252" s="37" t="s">
        <v>626</v>
      </c>
    </row>
    <row r="253" spans="1:25" x14ac:dyDescent="0.2">
      <c r="A253"/>
      <c r="B253" s="37" t="str">
        <f>VLOOKUP(W253,FlowMapping!B$2:M$3,6,FALSE)</f>
        <v>Nitrogen</v>
      </c>
      <c r="C253" s="37">
        <f t="array" ref="C253">VLOOKUP(W253,FlowMapping!B$2:M$3,7,FALSE)</f>
        <v>7727379</v>
      </c>
      <c r="D253" s="37" t="str">
        <f>VLOOKUP(W253,FlowMapping!B$2:M$3,8,FALSE)</f>
        <v>water</v>
      </c>
      <c r="E253" s="37" t="str">
        <f>VLOOKUP(W253,FlowMapping!B$2:M$3,9,FALSE)</f>
        <v>unspecified</v>
      </c>
      <c r="F253" s="37" t="str">
        <f>VLOOKUP(W253,FlowMapping!B$2:M$3,12,FALSE)</f>
        <v>53b5ce8f-c792-3f05-a4b1-3e8f2cc3aad1</v>
      </c>
      <c r="G253" s="37" t="str">
        <f>INDEX(Activities!$B$2:$C$390,MATCH(H253,Activities!$C$2:$C$390,0),1)</f>
        <v>Electronic and precision equipment repair and maintenance</v>
      </c>
      <c r="H253" s="37">
        <v>811200</v>
      </c>
      <c r="I253" s="37" t="s">
        <v>550</v>
      </c>
      <c r="J253" s="37">
        <v>2.0355106802195754E-9</v>
      </c>
      <c r="K253" s="37" t="s">
        <v>559</v>
      </c>
      <c r="L253" s="37"/>
      <c r="M253" s="37"/>
      <c r="N253" s="37"/>
      <c r="O253" s="37"/>
      <c r="P253" s="37"/>
      <c r="Q253" s="37">
        <v>4.9627562105103253</v>
      </c>
      <c r="R253" s="37">
        <v>2</v>
      </c>
      <c r="S253" s="37">
        <v>1</v>
      </c>
      <c r="T253" s="37">
        <v>1</v>
      </c>
      <c r="U253" s="37">
        <v>5</v>
      </c>
      <c r="V253" s="70">
        <v>2013</v>
      </c>
      <c r="W253" s="37" t="s">
        <v>1</v>
      </c>
      <c r="X253" s="37" t="s">
        <v>625</v>
      </c>
      <c r="Y253" s="37" t="s">
        <v>626</v>
      </c>
    </row>
    <row r="254" spans="1:25" x14ac:dyDescent="0.2">
      <c r="A254"/>
      <c r="B254" s="37" t="str">
        <f>VLOOKUP(W254,FlowMapping!B$2:M$3,6,FALSE)</f>
        <v>Nitrogen</v>
      </c>
      <c r="C254" s="37">
        <f t="array" ref="C254">VLOOKUP(W254,FlowMapping!B$2:M$3,7,FALSE)</f>
        <v>7727379</v>
      </c>
      <c r="D254" s="37" t="str">
        <f>VLOOKUP(W254,FlowMapping!B$2:M$3,8,FALSE)</f>
        <v>water</v>
      </c>
      <c r="E254" s="37" t="str">
        <f>VLOOKUP(W254,FlowMapping!B$2:M$3,9,FALSE)</f>
        <v>unspecified</v>
      </c>
      <c r="F254" s="37" t="str">
        <f>VLOOKUP(W254,FlowMapping!B$2:M$3,12,FALSE)</f>
        <v>53b5ce8f-c792-3f05-a4b1-3e8f2cc3aad1</v>
      </c>
      <c r="G254" s="37" t="str">
        <f>INDEX(Activities!$B$2:$C$390,MATCH(H254,Activities!$C$2:$C$390,0),1)</f>
        <v>Commercial and industrial machinery and equipment repair and maintenance</v>
      </c>
      <c r="H254" s="37">
        <v>811300</v>
      </c>
      <c r="I254" s="37" t="s">
        <v>550</v>
      </c>
      <c r="J254" s="37">
        <v>6.9467414844046887E-9</v>
      </c>
      <c r="K254" s="37" t="s">
        <v>559</v>
      </c>
      <c r="L254" s="37"/>
      <c r="M254" s="37"/>
      <c r="N254" s="37"/>
      <c r="O254" s="37"/>
      <c r="P254" s="37"/>
      <c r="Q254" s="37">
        <v>2.8609915794181164</v>
      </c>
      <c r="R254" s="37">
        <v>2</v>
      </c>
      <c r="S254" s="37">
        <v>1</v>
      </c>
      <c r="T254" s="37">
        <v>1</v>
      </c>
      <c r="U254" s="37">
        <v>5</v>
      </c>
      <c r="V254" s="70">
        <v>2013</v>
      </c>
      <c r="W254" s="37" t="s">
        <v>1</v>
      </c>
      <c r="X254" s="37" t="s">
        <v>625</v>
      </c>
      <c r="Y254" s="37" t="s">
        <v>626</v>
      </c>
    </row>
    <row r="255" spans="1:25" x14ac:dyDescent="0.2">
      <c r="A255"/>
      <c r="B255" s="37" t="str">
        <f>VLOOKUP(W255,FlowMapping!B$2:M$3,6,FALSE)</f>
        <v>Nitrogen</v>
      </c>
      <c r="C255" s="37">
        <f t="array" ref="C255">VLOOKUP(W255,FlowMapping!B$2:M$3,7,FALSE)</f>
        <v>7727379</v>
      </c>
      <c r="D255" s="37" t="str">
        <f>VLOOKUP(W255,FlowMapping!B$2:M$3,8,FALSE)</f>
        <v>water</v>
      </c>
      <c r="E255" s="37" t="str">
        <f>VLOOKUP(W255,FlowMapping!B$2:M$3,9,FALSE)</f>
        <v>unspecified</v>
      </c>
      <c r="F255" s="37" t="str">
        <f>VLOOKUP(W255,FlowMapping!B$2:M$3,12,FALSE)</f>
        <v>53b5ce8f-c792-3f05-a4b1-3e8f2cc3aad1</v>
      </c>
      <c r="G255" s="37" t="str">
        <f>INDEX(Activities!$B$2:$C$390,MATCH(H255,Activities!$C$2:$C$390,0),1)</f>
        <v>Personal and household goods repair and maintenance</v>
      </c>
      <c r="H255" s="37">
        <v>811400</v>
      </c>
      <c r="I255" s="37" t="s">
        <v>550</v>
      </c>
      <c r="J255" s="37">
        <v>6.6027648174914683E-7</v>
      </c>
      <c r="K255" s="37" t="s">
        <v>559</v>
      </c>
      <c r="L255" s="37"/>
      <c r="M255" s="37"/>
      <c r="N255" s="37"/>
      <c r="O255" s="37"/>
      <c r="P255" s="37"/>
      <c r="Q255" s="37">
        <v>2.7389381350964559</v>
      </c>
      <c r="R255" s="37">
        <v>2</v>
      </c>
      <c r="S255" s="37">
        <v>1</v>
      </c>
      <c r="T255" s="37">
        <v>1</v>
      </c>
      <c r="U255" s="37">
        <v>5</v>
      </c>
      <c r="V255" s="70">
        <v>2013</v>
      </c>
      <c r="W255" s="37" t="s">
        <v>1</v>
      </c>
      <c r="X255" s="37" t="s">
        <v>625</v>
      </c>
      <c r="Y255" s="37" t="s">
        <v>626</v>
      </c>
    </row>
    <row r="256" spans="1:25" x14ac:dyDescent="0.2">
      <c r="A256"/>
      <c r="B256" s="37" t="str">
        <f>VLOOKUP(W256,FlowMapping!B$2:M$3,6,FALSE)</f>
        <v>Nitrogen</v>
      </c>
      <c r="C256" s="37">
        <f t="array" ref="C256">VLOOKUP(W256,FlowMapping!B$2:M$3,7,FALSE)</f>
        <v>7727379</v>
      </c>
      <c r="D256" s="37" t="str">
        <f>VLOOKUP(W256,FlowMapping!B$2:M$3,8,FALSE)</f>
        <v>water</v>
      </c>
      <c r="E256" s="37" t="str">
        <f>VLOOKUP(W256,FlowMapping!B$2:M$3,9,FALSE)</f>
        <v>unspecified</v>
      </c>
      <c r="F256" s="37" t="str">
        <f>VLOOKUP(W256,FlowMapping!B$2:M$3,12,FALSE)</f>
        <v>53b5ce8f-c792-3f05-a4b1-3e8f2cc3aad1</v>
      </c>
      <c r="G256" s="37" t="str">
        <f>INDEX(Activities!$B$2:$C$390,MATCH(H256,Activities!$C$2:$C$390,0),1)</f>
        <v>Personal care services</v>
      </c>
      <c r="H256" s="37">
        <v>812100</v>
      </c>
      <c r="I256" s="37" t="s">
        <v>550</v>
      </c>
      <c r="J256" s="37">
        <v>2.9454708401984181E-9</v>
      </c>
      <c r="K256" s="37" t="s">
        <v>559</v>
      </c>
      <c r="L256" s="37"/>
      <c r="M256" s="37"/>
      <c r="N256" s="37"/>
      <c r="O256" s="37"/>
      <c r="P256" s="37"/>
      <c r="Q256" s="37">
        <v>2.0120378469833238</v>
      </c>
      <c r="R256" s="37">
        <v>2</v>
      </c>
      <c r="S256" s="37">
        <v>1</v>
      </c>
      <c r="T256" s="37">
        <v>1</v>
      </c>
      <c r="U256" s="37">
        <v>5</v>
      </c>
      <c r="V256" s="70">
        <v>2013</v>
      </c>
      <c r="W256" s="37" t="s">
        <v>1</v>
      </c>
      <c r="X256" s="37" t="s">
        <v>625</v>
      </c>
      <c r="Y256" s="37" t="s">
        <v>626</v>
      </c>
    </row>
    <row r="257" spans="1:25" x14ac:dyDescent="0.2">
      <c r="A257"/>
      <c r="B257" s="37" t="str">
        <f>VLOOKUP(W257,FlowMapping!B$2:M$3,6,FALSE)</f>
        <v>Nitrogen</v>
      </c>
      <c r="C257" s="37">
        <f t="array" ref="C257">VLOOKUP(W257,FlowMapping!B$2:M$3,7,FALSE)</f>
        <v>7727379</v>
      </c>
      <c r="D257" s="37" t="str">
        <f>VLOOKUP(W257,FlowMapping!B$2:M$3,8,FALSE)</f>
        <v>water</v>
      </c>
      <c r="E257" s="37" t="str">
        <f>VLOOKUP(W257,FlowMapping!B$2:M$3,9,FALSE)</f>
        <v>unspecified</v>
      </c>
      <c r="F257" s="37" t="str">
        <f>VLOOKUP(W257,FlowMapping!B$2:M$3,12,FALSE)</f>
        <v>53b5ce8f-c792-3f05-a4b1-3e8f2cc3aad1</v>
      </c>
      <c r="G257" s="37" t="str">
        <f>INDEX(Activities!$B$2:$C$390,MATCH(H257,Activities!$C$2:$C$390,0),1)</f>
        <v>Death care services</v>
      </c>
      <c r="H257" s="37">
        <v>812200</v>
      </c>
      <c r="I257" s="37" t="s">
        <v>550</v>
      </c>
      <c r="J257" s="37">
        <v>1.6083891824494904E-11</v>
      </c>
      <c r="K257" s="37" t="s">
        <v>559</v>
      </c>
      <c r="L257" s="37"/>
      <c r="M257" s="37"/>
      <c r="N257" s="37"/>
      <c r="O257" s="37"/>
      <c r="P257" s="37"/>
      <c r="Q257" s="37">
        <v>4.7255211174702865</v>
      </c>
      <c r="R257" s="37">
        <v>2</v>
      </c>
      <c r="S257" s="37">
        <v>1</v>
      </c>
      <c r="T257" s="37">
        <v>1</v>
      </c>
      <c r="U257" s="37">
        <v>5</v>
      </c>
      <c r="V257" s="70">
        <v>2013</v>
      </c>
      <c r="W257" s="37" t="s">
        <v>1</v>
      </c>
      <c r="X257" s="37" t="s">
        <v>625</v>
      </c>
      <c r="Y257" s="37" t="s">
        <v>626</v>
      </c>
    </row>
    <row r="258" spans="1:25" x14ac:dyDescent="0.2">
      <c r="A258"/>
      <c r="B258" s="37" t="str">
        <f>VLOOKUP(W258,FlowMapping!B$2:M$3,6,FALSE)</f>
        <v>Nitrogen</v>
      </c>
      <c r="C258" s="37">
        <f t="array" ref="C258">VLOOKUP(W258,FlowMapping!B$2:M$3,7,FALSE)</f>
        <v>7727379</v>
      </c>
      <c r="D258" s="37" t="str">
        <f>VLOOKUP(W258,FlowMapping!B$2:M$3,8,FALSE)</f>
        <v>water</v>
      </c>
      <c r="E258" s="37" t="str">
        <f>VLOOKUP(W258,FlowMapping!B$2:M$3,9,FALSE)</f>
        <v>unspecified</v>
      </c>
      <c r="F258" s="37" t="str">
        <f>VLOOKUP(W258,FlowMapping!B$2:M$3,12,FALSE)</f>
        <v>53b5ce8f-c792-3f05-a4b1-3e8f2cc3aad1</v>
      </c>
      <c r="G258" s="37" t="str">
        <f>INDEX(Activities!$B$2:$C$390,MATCH(H258,Activities!$C$2:$C$390,0),1)</f>
        <v>Dry-cleaning and laundry services</v>
      </c>
      <c r="H258" s="37">
        <v>812300</v>
      </c>
      <c r="I258" s="37" t="s">
        <v>550</v>
      </c>
      <c r="J258" s="37">
        <v>1.2358097948401208E-8</v>
      </c>
      <c r="K258" s="37" t="s">
        <v>559</v>
      </c>
      <c r="L258" s="37"/>
      <c r="M258" s="37"/>
      <c r="N258" s="37"/>
      <c r="O258" s="37"/>
      <c r="P258" s="37"/>
      <c r="Q258" s="37">
        <v>4.8765936374031593</v>
      </c>
      <c r="R258" s="37">
        <v>2</v>
      </c>
      <c r="S258" s="37">
        <v>1</v>
      </c>
      <c r="T258" s="37">
        <v>1</v>
      </c>
      <c r="U258" s="37">
        <v>5</v>
      </c>
      <c r="V258" s="70">
        <v>2013</v>
      </c>
      <c r="W258" s="37" t="s">
        <v>1</v>
      </c>
      <c r="X258" s="37" t="s">
        <v>625</v>
      </c>
      <c r="Y258" s="37" t="s">
        <v>626</v>
      </c>
    </row>
    <row r="259" spans="1:25" x14ac:dyDescent="0.2">
      <c r="A259"/>
      <c r="B259" s="37" t="str">
        <f>VLOOKUP(W259,FlowMapping!B$2:M$3,6,FALSE)</f>
        <v>Nitrogen</v>
      </c>
      <c r="C259" s="37">
        <f t="array" ref="C259">VLOOKUP(W259,FlowMapping!B$2:M$3,7,FALSE)</f>
        <v>7727379</v>
      </c>
      <c r="D259" s="37" t="str">
        <f>VLOOKUP(W259,FlowMapping!B$2:M$3,8,FALSE)</f>
        <v>water</v>
      </c>
      <c r="E259" s="37" t="str">
        <f>VLOOKUP(W259,FlowMapping!B$2:M$3,9,FALSE)</f>
        <v>unspecified</v>
      </c>
      <c r="F259" s="37" t="str">
        <f>VLOOKUP(W259,FlowMapping!B$2:M$3,12,FALSE)</f>
        <v>53b5ce8f-c792-3f05-a4b1-3e8f2cc3aad1</v>
      </c>
      <c r="G259" s="37" t="str">
        <f>INDEX(Activities!$B$2:$C$390,MATCH(H259,Activities!$C$2:$C$390,0),1)</f>
        <v>Other personal services</v>
      </c>
      <c r="H259" s="37">
        <v>812900</v>
      </c>
      <c r="I259" s="37" t="s">
        <v>550</v>
      </c>
      <c r="J259" s="37">
        <v>7.1076533528303112E-9</v>
      </c>
      <c r="K259" s="37" t="s">
        <v>559</v>
      </c>
      <c r="L259" s="37"/>
      <c r="M259" s="37"/>
      <c r="N259" s="37"/>
      <c r="O259" s="37"/>
      <c r="P259" s="37"/>
      <c r="Q259" s="37">
        <v>2.3556356427876306</v>
      </c>
      <c r="R259" s="37">
        <v>2</v>
      </c>
      <c r="S259" s="37">
        <v>1</v>
      </c>
      <c r="T259" s="37">
        <v>1</v>
      </c>
      <c r="U259" s="37">
        <v>5</v>
      </c>
      <c r="V259" s="70">
        <v>2013</v>
      </c>
      <c r="W259" s="37" t="s">
        <v>1</v>
      </c>
      <c r="X259" s="37" t="s">
        <v>625</v>
      </c>
      <c r="Y259" s="37" t="s">
        <v>626</v>
      </c>
    </row>
    <row r="260" spans="1:25" x14ac:dyDescent="0.2">
      <c r="A260"/>
      <c r="B260" s="37" t="str">
        <f>VLOOKUP(W260,FlowMapping!B$2:M$3,6,FALSE)</f>
        <v>Nitrogen</v>
      </c>
      <c r="C260" s="37">
        <f t="array" ref="C260">VLOOKUP(W260,FlowMapping!B$2:M$3,7,FALSE)</f>
        <v>7727379</v>
      </c>
      <c r="D260" s="37" t="str">
        <f>VLOOKUP(W260,FlowMapping!B$2:M$3,8,FALSE)</f>
        <v>water</v>
      </c>
      <c r="E260" s="37" t="str">
        <f>VLOOKUP(W260,FlowMapping!B$2:M$3,9,FALSE)</f>
        <v>unspecified</v>
      </c>
      <c r="F260" s="37" t="str">
        <f>VLOOKUP(W260,FlowMapping!B$2:M$3,12,FALSE)</f>
        <v>53b5ce8f-c792-3f05-a4b1-3e8f2cc3aad1</v>
      </c>
      <c r="G260" s="37" t="str">
        <f>INDEX(Activities!$B$2:$C$390,MATCH(H260,Activities!$C$2:$C$390,0),1)</f>
        <v>Religious organizations</v>
      </c>
      <c r="H260" s="37">
        <v>813100</v>
      </c>
      <c r="I260" s="37" t="s">
        <v>550</v>
      </c>
      <c r="J260" s="37">
        <v>4.7953190266616376E-9</v>
      </c>
      <c r="K260" s="37" t="s">
        <v>559</v>
      </c>
      <c r="L260" s="37"/>
      <c r="M260" s="37"/>
      <c r="N260" s="37"/>
      <c r="O260" s="37"/>
      <c r="P260" s="37"/>
      <c r="Q260" s="37">
        <v>2</v>
      </c>
      <c r="R260" s="37">
        <v>2</v>
      </c>
      <c r="S260" s="37">
        <v>1</v>
      </c>
      <c r="T260" s="37">
        <v>1</v>
      </c>
      <c r="U260" s="37">
        <v>5</v>
      </c>
      <c r="V260" s="70">
        <v>2013</v>
      </c>
      <c r="W260" s="37" t="s">
        <v>1</v>
      </c>
      <c r="X260" s="37" t="s">
        <v>625</v>
      </c>
      <c r="Y260" s="37" t="s">
        <v>626</v>
      </c>
    </row>
    <row r="261" spans="1:25" x14ac:dyDescent="0.2">
      <c r="A261"/>
      <c r="B261" s="37" t="str">
        <f>VLOOKUP(W261,FlowMapping!B$2:M$3,6,FALSE)</f>
        <v>Nitrogen</v>
      </c>
      <c r="C261" s="37">
        <f t="array" ref="C261">VLOOKUP(W261,FlowMapping!B$2:M$3,7,FALSE)</f>
        <v>7727379</v>
      </c>
      <c r="D261" s="37" t="str">
        <f>VLOOKUP(W261,FlowMapping!B$2:M$3,8,FALSE)</f>
        <v>water</v>
      </c>
      <c r="E261" s="37" t="str">
        <f>VLOOKUP(W261,FlowMapping!B$2:M$3,9,FALSE)</f>
        <v>unspecified</v>
      </c>
      <c r="F261" s="37" t="str">
        <f>VLOOKUP(W261,FlowMapping!B$2:M$3,12,FALSE)</f>
        <v>53b5ce8f-c792-3f05-a4b1-3e8f2cc3aad1</v>
      </c>
      <c r="G261" s="37" t="str">
        <f>INDEX(Activities!$B$2:$C$390,MATCH(H261,Activities!$C$2:$C$390,0),1)</f>
        <v>Private households</v>
      </c>
      <c r="H261" s="37">
        <v>814000</v>
      </c>
      <c r="I261" s="37" t="s">
        <v>550</v>
      </c>
      <c r="J261" s="37">
        <v>7.9660392088199733E-8</v>
      </c>
      <c r="K261" s="37" t="s">
        <v>559</v>
      </c>
      <c r="L261" s="37"/>
      <c r="M261" s="37"/>
      <c r="N261" s="37"/>
      <c r="O261" s="37"/>
      <c r="P261" s="37"/>
      <c r="Q261" s="37">
        <v>2.5542678568169968</v>
      </c>
      <c r="R261" s="37">
        <v>2</v>
      </c>
      <c r="S261" s="37">
        <v>1</v>
      </c>
      <c r="T261" s="37">
        <v>1</v>
      </c>
      <c r="U261" s="37">
        <v>5</v>
      </c>
      <c r="V261" s="70">
        <v>2013</v>
      </c>
      <c r="W261" s="37" t="s">
        <v>1</v>
      </c>
      <c r="X261" s="37" t="s">
        <v>625</v>
      </c>
      <c r="Y261" s="37" t="s">
        <v>626</v>
      </c>
    </row>
    <row r="262" spans="1:25" x14ac:dyDescent="0.2">
      <c r="A262"/>
      <c r="B262" s="37" t="str">
        <f>VLOOKUP(W262,FlowMapping!B$2:M$3,6,FALSE)</f>
        <v>Nitrogen</v>
      </c>
      <c r="C262" s="37">
        <f t="array" ref="C262">VLOOKUP(W262,FlowMapping!B$2:M$3,7,FALSE)</f>
        <v>7727379</v>
      </c>
      <c r="D262" s="37" t="str">
        <f>VLOOKUP(W262,FlowMapping!B$2:M$3,8,FALSE)</f>
        <v>water</v>
      </c>
      <c r="E262" s="37" t="str">
        <f>VLOOKUP(W262,FlowMapping!B$2:M$3,9,FALSE)</f>
        <v>unspecified</v>
      </c>
      <c r="F262" s="37" t="str">
        <f>VLOOKUP(W262,FlowMapping!B$2:M$3,12,FALSE)</f>
        <v>53b5ce8f-c792-3f05-a4b1-3e8f2cc3aad1</v>
      </c>
      <c r="G262" s="37" t="str">
        <f>INDEX(Activities!$B$2:$C$390,MATCH(H262,Activities!$C$2:$C$390,0),1)</f>
        <v>Oilseed farming</v>
      </c>
      <c r="H262" s="37" t="s">
        <v>20</v>
      </c>
      <c r="I262" s="37" t="s">
        <v>550</v>
      </c>
      <c r="J262" s="37">
        <v>4.5351115702060106E-7</v>
      </c>
      <c r="K262" s="37" t="s">
        <v>559</v>
      </c>
      <c r="L262" s="37"/>
      <c r="M262" s="37"/>
      <c r="N262" s="37"/>
      <c r="O262" s="37"/>
      <c r="P262" s="37"/>
      <c r="Q262" s="37">
        <v>2</v>
      </c>
      <c r="R262" s="37">
        <v>2</v>
      </c>
      <c r="S262" s="37">
        <v>1</v>
      </c>
      <c r="T262" s="37">
        <v>1</v>
      </c>
      <c r="U262" s="37">
        <v>5</v>
      </c>
      <c r="V262" s="70">
        <v>2013</v>
      </c>
      <c r="W262" s="37" t="s">
        <v>1</v>
      </c>
      <c r="X262" s="37" t="s">
        <v>625</v>
      </c>
      <c r="Y262" s="37" t="s">
        <v>626</v>
      </c>
    </row>
    <row r="263" spans="1:25" x14ac:dyDescent="0.2">
      <c r="A263"/>
      <c r="B263" s="37" t="str">
        <f>VLOOKUP(W263,FlowMapping!B$2:M$3,6,FALSE)</f>
        <v>Nitrogen</v>
      </c>
      <c r="C263" s="37">
        <f t="array" ref="C263">VLOOKUP(W263,FlowMapping!B$2:M$3,7,FALSE)</f>
        <v>7727379</v>
      </c>
      <c r="D263" s="37" t="str">
        <f>VLOOKUP(W263,FlowMapping!B$2:M$3,8,FALSE)</f>
        <v>water</v>
      </c>
      <c r="E263" s="37" t="str">
        <f>VLOOKUP(W263,FlowMapping!B$2:M$3,9,FALSE)</f>
        <v>unspecified</v>
      </c>
      <c r="F263" s="37" t="str">
        <f>VLOOKUP(W263,FlowMapping!B$2:M$3,12,FALSE)</f>
        <v>53b5ce8f-c792-3f05-a4b1-3e8f2cc3aad1</v>
      </c>
      <c r="G263" s="37" t="str">
        <f>INDEX(Activities!$B$2:$C$390,MATCH(H263,Activities!$C$2:$C$390,0),1)</f>
        <v>Grain farming</v>
      </c>
      <c r="H263" s="37" t="s">
        <v>21</v>
      </c>
      <c r="I263" s="37" t="s">
        <v>550</v>
      </c>
      <c r="J263" s="37">
        <v>4.0561240856450565E-11</v>
      </c>
      <c r="K263" s="37" t="s">
        <v>559</v>
      </c>
      <c r="L263" s="37"/>
      <c r="M263" s="37"/>
      <c r="N263" s="37"/>
      <c r="O263" s="37"/>
      <c r="P263" s="37"/>
      <c r="Q263" s="37">
        <v>2</v>
      </c>
      <c r="R263" s="37">
        <v>2</v>
      </c>
      <c r="S263" s="37">
        <v>1</v>
      </c>
      <c r="T263" s="37">
        <v>1</v>
      </c>
      <c r="U263" s="37">
        <v>5</v>
      </c>
      <c r="V263" s="70">
        <v>2013</v>
      </c>
      <c r="W263" s="37" t="s">
        <v>1</v>
      </c>
      <c r="X263" s="37" t="s">
        <v>625</v>
      </c>
      <c r="Y263" s="37" t="s">
        <v>626</v>
      </c>
    </row>
    <row r="264" spans="1:25" x14ac:dyDescent="0.2">
      <c r="A264"/>
      <c r="B264" s="37" t="str">
        <f>VLOOKUP(W264,FlowMapping!B$2:M$3,6,FALSE)</f>
        <v>Nitrogen</v>
      </c>
      <c r="C264" s="37">
        <f t="array" ref="C264">VLOOKUP(W264,FlowMapping!B$2:M$3,7,FALSE)</f>
        <v>7727379</v>
      </c>
      <c r="D264" s="37" t="str">
        <f>VLOOKUP(W264,FlowMapping!B$2:M$3,8,FALSE)</f>
        <v>water</v>
      </c>
      <c r="E264" s="37" t="str">
        <f>VLOOKUP(W264,FlowMapping!B$2:M$3,9,FALSE)</f>
        <v>unspecified</v>
      </c>
      <c r="F264" s="37" t="str">
        <f>VLOOKUP(W264,FlowMapping!B$2:M$3,12,FALSE)</f>
        <v>53b5ce8f-c792-3f05-a4b1-3e8f2cc3aad1</v>
      </c>
      <c r="G264" s="37" t="str">
        <f>INDEX(Activities!$B$2:$C$390,MATCH(H264,Activities!$C$2:$C$390,0),1)</f>
        <v>Beef cattle ranching and farming, including feedlots and dual-purpose ranching and farming</v>
      </c>
      <c r="H264" s="37" t="s">
        <v>22</v>
      </c>
      <c r="I264" s="37" t="s">
        <v>550</v>
      </c>
      <c r="J264" s="37">
        <v>4.9290491276135857E-9</v>
      </c>
      <c r="K264" s="37" t="s">
        <v>559</v>
      </c>
      <c r="L264" s="37"/>
      <c r="M264" s="37"/>
      <c r="N264" s="37"/>
      <c r="O264" s="37"/>
      <c r="P264" s="37"/>
      <c r="Q264" s="37">
        <v>2.5472236739433205</v>
      </c>
      <c r="R264" s="37">
        <v>2</v>
      </c>
      <c r="S264" s="37">
        <v>1</v>
      </c>
      <c r="T264" s="37">
        <v>1</v>
      </c>
      <c r="U264" s="37">
        <v>5</v>
      </c>
      <c r="V264" s="70">
        <v>2013</v>
      </c>
      <c r="W264" s="37" t="s">
        <v>1</v>
      </c>
      <c r="X264" s="37" t="s">
        <v>625</v>
      </c>
      <c r="Y264" s="37" t="s">
        <v>626</v>
      </c>
    </row>
    <row r="265" spans="1:25" x14ac:dyDescent="0.2">
      <c r="A265"/>
      <c r="B265" s="37" t="str">
        <f>VLOOKUP(W265,FlowMapping!B$2:M$3,6,FALSE)</f>
        <v>Nitrogen</v>
      </c>
      <c r="C265" s="37">
        <f t="array" ref="C265">VLOOKUP(W265,FlowMapping!B$2:M$3,7,FALSE)</f>
        <v>7727379</v>
      </c>
      <c r="D265" s="37" t="str">
        <f>VLOOKUP(W265,FlowMapping!B$2:M$3,8,FALSE)</f>
        <v>water</v>
      </c>
      <c r="E265" s="37" t="str">
        <f>VLOOKUP(W265,FlowMapping!B$2:M$3,9,FALSE)</f>
        <v>unspecified</v>
      </c>
      <c r="F265" s="37" t="str">
        <f>VLOOKUP(W265,FlowMapping!B$2:M$3,12,FALSE)</f>
        <v>53b5ce8f-c792-3f05-a4b1-3e8f2cc3aad1</v>
      </c>
      <c r="G265" s="37" t="str">
        <f>INDEX(Activities!$B$2:$C$390,MATCH(H265,Activities!$C$2:$C$390,0),1)</f>
        <v>Animal production, except cattle and poultry and eggs</v>
      </c>
      <c r="H265" s="37" t="s">
        <v>5</v>
      </c>
      <c r="I265" s="37" t="s">
        <v>550</v>
      </c>
      <c r="J265" s="37">
        <v>1.0630227331034581E-5</v>
      </c>
      <c r="K265" s="37" t="s">
        <v>559</v>
      </c>
      <c r="L265" s="37"/>
      <c r="M265" s="37"/>
      <c r="N265" s="37"/>
      <c r="O265" s="37"/>
      <c r="P265" s="37"/>
      <c r="Q265" s="37">
        <v>2</v>
      </c>
      <c r="R265" s="37">
        <v>2</v>
      </c>
      <c r="S265" s="37">
        <v>1</v>
      </c>
      <c r="T265" s="37">
        <v>1</v>
      </c>
      <c r="U265" s="37">
        <v>5</v>
      </c>
      <c r="V265" s="70">
        <v>2013</v>
      </c>
      <c r="W265" s="37" t="s">
        <v>1</v>
      </c>
      <c r="X265" s="37" t="s">
        <v>625</v>
      </c>
      <c r="Y265" s="37" t="s">
        <v>626</v>
      </c>
    </row>
    <row r="266" spans="1:25" x14ac:dyDescent="0.2">
      <c r="A266"/>
      <c r="B266" s="37" t="str">
        <f>VLOOKUP(W266,FlowMapping!B$2:M$3,6,FALSE)</f>
        <v>Nitrogen</v>
      </c>
      <c r="C266" s="37">
        <f t="array" ref="C266">VLOOKUP(W266,FlowMapping!B$2:M$3,7,FALSE)</f>
        <v>7727379</v>
      </c>
      <c r="D266" s="37" t="str">
        <f>VLOOKUP(W266,FlowMapping!B$2:M$3,8,FALSE)</f>
        <v>water</v>
      </c>
      <c r="E266" s="37" t="str">
        <f>VLOOKUP(W266,FlowMapping!B$2:M$3,9,FALSE)</f>
        <v>unspecified</v>
      </c>
      <c r="F266" s="37" t="str">
        <f>VLOOKUP(W266,FlowMapping!B$2:M$3,12,FALSE)</f>
        <v>53b5ce8f-c792-3f05-a4b1-3e8f2cc3aad1</v>
      </c>
      <c r="G266" s="37" t="str">
        <f>INDEX(Activities!$B$2:$C$390,MATCH(H266,Activities!$C$2:$C$390,0),1)</f>
        <v>Iron, gold, silver, and other metal ore mining</v>
      </c>
      <c r="H266" s="37" t="s">
        <v>6</v>
      </c>
      <c r="I266" s="37" t="s">
        <v>550</v>
      </c>
      <c r="J266" s="37">
        <v>2.0887052241855517E-5</v>
      </c>
      <c r="K266" s="37" t="s">
        <v>559</v>
      </c>
      <c r="L266" s="37"/>
      <c r="M266" s="37"/>
      <c r="N266" s="37"/>
      <c r="O266" s="37"/>
      <c r="P266" s="37"/>
      <c r="Q266" s="37">
        <v>4.8216760672489327</v>
      </c>
      <c r="R266" s="37">
        <v>2</v>
      </c>
      <c r="S266" s="37">
        <v>1</v>
      </c>
      <c r="T266" s="37">
        <v>1</v>
      </c>
      <c r="U266" s="37">
        <v>5</v>
      </c>
      <c r="V266" s="70">
        <v>2013</v>
      </c>
      <c r="W266" s="37" t="s">
        <v>1</v>
      </c>
      <c r="X266" s="37" t="s">
        <v>625</v>
      </c>
      <c r="Y266" s="37" t="s">
        <v>626</v>
      </c>
    </row>
    <row r="267" spans="1:25" x14ac:dyDescent="0.2">
      <c r="A267"/>
      <c r="B267" s="37" t="str">
        <f>VLOOKUP(W267,FlowMapping!B$2:M$3,6,FALSE)</f>
        <v>Nitrogen</v>
      </c>
      <c r="C267" s="37">
        <f t="array" ref="C267">VLOOKUP(W267,FlowMapping!B$2:M$3,7,FALSE)</f>
        <v>7727379</v>
      </c>
      <c r="D267" s="37" t="str">
        <f>VLOOKUP(W267,FlowMapping!B$2:M$3,8,FALSE)</f>
        <v>water</v>
      </c>
      <c r="E267" s="37" t="str">
        <f>VLOOKUP(W267,FlowMapping!B$2:M$3,9,FALSE)</f>
        <v>unspecified</v>
      </c>
      <c r="F267" s="37" t="str">
        <f>VLOOKUP(W267,FlowMapping!B$2:M$3,12,FALSE)</f>
        <v>53b5ce8f-c792-3f05-a4b1-3e8f2cc3aad1</v>
      </c>
      <c r="G267" s="37" t="str">
        <f>INDEX(Activities!$B$2:$C$390,MATCH(H267,Activities!$C$2:$C$390,0),1)</f>
        <v>Other nonmetallic mineral mining and quarrying</v>
      </c>
      <c r="H267" s="37" t="s">
        <v>23</v>
      </c>
      <c r="I267" s="37" t="s">
        <v>550</v>
      </c>
      <c r="J267" s="37">
        <v>1.6222842430245154E-4</v>
      </c>
      <c r="K267" s="37" t="s">
        <v>559</v>
      </c>
      <c r="L267" s="37"/>
      <c r="M267" s="37"/>
      <c r="N267" s="37"/>
      <c r="O267" s="37"/>
      <c r="P267" s="37"/>
      <c r="Q267" s="37">
        <v>4.9913081453597314</v>
      </c>
      <c r="R267" s="37">
        <v>2</v>
      </c>
      <c r="S267" s="37">
        <v>1</v>
      </c>
      <c r="T267" s="37">
        <v>1</v>
      </c>
      <c r="U267" s="37">
        <v>5</v>
      </c>
      <c r="V267" s="70">
        <v>2013</v>
      </c>
      <c r="W267" s="37" t="s">
        <v>1</v>
      </c>
      <c r="X267" s="37" t="s">
        <v>625</v>
      </c>
      <c r="Y267" s="37" t="s">
        <v>626</v>
      </c>
    </row>
    <row r="268" spans="1:25" x14ac:dyDescent="0.2">
      <c r="A268"/>
      <c r="B268" s="37" t="str">
        <f>VLOOKUP(W268,FlowMapping!B$2:M$3,6,FALSE)</f>
        <v>Nitrogen</v>
      </c>
      <c r="C268" s="37">
        <f t="array" ref="C268">VLOOKUP(W268,FlowMapping!B$2:M$3,7,FALSE)</f>
        <v>7727379</v>
      </c>
      <c r="D268" s="37" t="str">
        <f>VLOOKUP(W268,FlowMapping!B$2:M$3,8,FALSE)</f>
        <v>water</v>
      </c>
      <c r="E268" s="37" t="str">
        <f>VLOOKUP(W268,FlowMapping!B$2:M$3,9,FALSE)</f>
        <v>unspecified</v>
      </c>
      <c r="F268" s="37" t="str">
        <f>VLOOKUP(W268,FlowMapping!B$2:M$3,12,FALSE)</f>
        <v>53b5ce8f-c792-3f05-a4b1-3e8f2cc3aad1</v>
      </c>
      <c r="G268" s="37" t="str">
        <f>INDEX(Activities!$B$2:$C$390,MATCH(H268,Activities!$C$2:$C$390,0),1)</f>
        <v>Other support activities for mining</v>
      </c>
      <c r="H268" s="37" t="s">
        <v>33</v>
      </c>
      <c r="I268" s="37" t="s">
        <v>550</v>
      </c>
      <c r="J268" s="37">
        <v>3.4753220743059399E-8</v>
      </c>
      <c r="K268" s="37" t="s">
        <v>559</v>
      </c>
      <c r="L268" s="37"/>
      <c r="M268" s="37"/>
      <c r="N268" s="37"/>
      <c r="O268" s="37"/>
      <c r="P268" s="37"/>
      <c r="Q268" s="37">
        <v>2</v>
      </c>
      <c r="R268" s="37">
        <v>2</v>
      </c>
      <c r="S268" s="37">
        <v>1</v>
      </c>
      <c r="T268" s="37">
        <v>1</v>
      </c>
      <c r="U268" s="37">
        <v>5</v>
      </c>
      <c r="V268" s="70">
        <v>2013</v>
      </c>
      <c r="W268" s="37" t="s">
        <v>1</v>
      </c>
      <c r="X268" s="37" t="s">
        <v>625</v>
      </c>
      <c r="Y268" s="37" t="s">
        <v>626</v>
      </c>
    </row>
    <row r="269" spans="1:25" x14ac:dyDescent="0.2">
      <c r="A269"/>
      <c r="B269" s="37" t="str">
        <f>VLOOKUP(W269,FlowMapping!B$2:M$3,6,FALSE)</f>
        <v>Nitrogen</v>
      </c>
      <c r="C269" s="37">
        <f t="array" ref="C269">VLOOKUP(W269,FlowMapping!B$2:M$3,7,FALSE)</f>
        <v>7727379</v>
      </c>
      <c r="D269" s="37" t="str">
        <f>VLOOKUP(W269,FlowMapping!B$2:M$3,8,FALSE)</f>
        <v>water</v>
      </c>
      <c r="E269" s="37" t="str">
        <f>VLOOKUP(W269,FlowMapping!B$2:M$3,9,FALSE)</f>
        <v>unspecified</v>
      </c>
      <c r="F269" s="37" t="str">
        <f>VLOOKUP(W269,FlowMapping!B$2:M$3,12,FALSE)</f>
        <v>53b5ce8f-c792-3f05-a4b1-3e8f2cc3aad1</v>
      </c>
      <c r="G269" s="37" t="str">
        <f>INDEX(Activities!$B$2:$C$390,MATCH(H269,Activities!$C$2:$C$390,0),1)</f>
        <v>Commercial structures, including farm structures</v>
      </c>
      <c r="H269" s="37" t="s">
        <v>59</v>
      </c>
      <c r="I269" s="37" t="s">
        <v>550</v>
      </c>
      <c r="J269" s="37">
        <v>1.6669134171176086E-6</v>
      </c>
      <c r="K269" s="37" t="s">
        <v>559</v>
      </c>
      <c r="L269" s="37"/>
      <c r="M269" s="37"/>
      <c r="N269" s="37"/>
      <c r="O269" s="37"/>
      <c r="P269" s="37"/>
      <c r="Q269" s="37">
        <v>2.0344203194399024</v>
      </c>
      <c r="R269" s="37">
        <v>2</v>
      </c>
      <c r="S269" s="37">
        <v>1</v>
      </c>
      <c r="T269" s="37">
        <v>1</v>
      </c>
      <c r="U269" s="37">
        <v>5</v>
      </c>
      <c r="V269" s="70">
        <v>2013</v>
      </c>
      <c r="W269" s="37" t="s">
        <v>1</v>
      </c>
      <c r="X269" s="37" t="s">
        <v>625</v>
      </c>
      <c r="Y269" s="37" t="s">
        <v>626</v>
      </c>
    </row>
    <row r="270" spans="1:25" x14ac:dyDescent="0.2">
      <c r="A270"/>
      <c r="B270" s="37" t="str">
        <f>VLOOKUP(W270,FlowMapping!B$2:M$3,6,FALSE)</f>
        <v>Nitrogen</v>
      </c>
      <c r="C270" s="37">
        <f t="array" ref="C270">VLOOKUP(W270,FlowMapping!B$2:M$3,7,FALSE)</f>
        <v>7727379</v>
      </c>
      <c r="D270" s="37" t="str">
        <f>VLOOKUP(W270,FlowMapping!B$2:M$3,8,FALSE)</f>
        <v>water</v>
      </c>
      <c r="E270" s="37" t="str">
        <f>VLOOKUP(W270,FlowMapping!B$2:M$3,9,FALSE)</f>
        <v>unspecified</v>
      </c>
      <c r="F270" s="37" t="str">
        <f>VLOOKUP(W270,FlowMapping!B$2:M$3,12,FALSE)</f>
        <v>53b5ce8f-c792-3f05-a4b1-3e8f2cc3aad1</v>
      </c>
      <c r="G270" s="37" t="str">
        <f>INDEX(Activities!$B$2:$C$390,MATCH(H270,Activities!$C$2:$C$390,0),1)</f>
        <v>Other nonresidential structures</v>
      </c>
      <c r="H270" s="37" t="s">
        <v>60</v>
      </c>
      <c r="I270" s="37" t="s">
        <v>550</v>
      </c>
      <c r="J270" s="37">
        <v>1.6669134171176086E-6</v>
      </c>
      <c r="K270" s="37" t="s">
        <v>559</v>
      </c>
      <c r="L270" s="37"/>
      <c r="M270" s="37"/>
      <c r="N270" s="37"/>
      <c r="O270" s="37"/>
      <c r="P270" s="37"/>
      <c r="Q270" s="37">
        <v>2.0344203194399024</v>
      </c>
      <c r="R270" s="37">
        <v>2</v>
      </c>
      <c r="S270" s="37">
        <v>1</v>
      </c>
      <c r="T270" s="37">
        <v>1</v>
      </c>
      <c r="U270" s="37">
        <v>5</v>
      </c>
      <c r="V270" s="70">
        <v>2013</v>
      </c>
      <c r="W270" s="37" t="s">
        <v>1</v>
      </c>
      <c r="X270" s="37" t="s">
        <v>625</v>
      </c>
      <c r="Y270" s="37" t="s">
        <v>626</v>
      </c>
    </row>
    <row r="271" spans="1:25" x14ac:dyDescent="0.2">
      <c r="A271"/>
      <c r="B271" s="37" t="str">
        <f>VLOOKUP(W271,FlowMapping!B$2:M$3,6,FALSE)</f>
        <v>Nitrogen</v>
      </c>
      <c r="C271" s="37">
        <f t="array" ref="C271">VLOOKUP(W271,FlowMapping!B$2:M$3,7,FALSE)</f>
        <v>7727379</v>
      </c>
      <c r="D271" s="37" t="str">
        <f>VLOOKUP(W271,FlowMapping!B$2:M$3,8,FALSE)</f>
        <v>water</v>
      </c>
      <c r="E271" s="37" t="str">
        <f>VLOOKUP(W271,FlowMapping!B$2:M$3,9,FALSE)</f>
        <v>unspecified</v>
      </c>
      <c r="F271" s="37" t="str">
        <f>VLOOKUP(W271,FlowMapping!B$2:M$3,12,FALSE)</f>
        <v>53b5ce8f-c792-3f05-a4b1-3e8f2cc3aad1</v>
      </c>
      <c r="G271" s="37" t="str">
        <f>INDEX(Activities!$B$2:$C$390,MATCH(H271,Activities!$C$2:$C$390,0),1)</f>
        <v>Other residential structures</v>
      </c>
      <c r="H271" s="37" t="s">
        <v>61</v>
      </c>
      <c r="I271" s="37" t="s">
        <v>550</v>
      </c>
      <c r="J271" s="37">
        <v>1.6669134171176084E-6</v>
      </c>
      <c r="K271" s="37" t="s">
        <v>559</v>
      </c>
      <c r="L271" s="37"/>
      <c r="M271" s="37"/>
      <c r="N271" s="37"/>
      <c r="O271" s="37"/>
      <c r="P271" s="37"/>
      <c r="Q271" s="37">
        <v>2.0344203194399024</v>
      </c>
      <c r="R271" s="37">
        <v>2</v>
      </c>
      <c r="S271" s="37">
        <v>1</v>
      </c>
      <c r="T271" s="37">
        <v>1</v>
      </c>
      <c r="U271" s="37">
        <v>5</v>
      </c>
      <c r="V271" s="70">
        <v>2013</v>
      </c>
      <c r="W271" s="37" t="s">
        <v>1</v>
      </c>
      <c r="X271" s="37" t="s">
        <v>625</v>
      </c>
      <c r="Y271" s="37" t="s">
        <v>626</v>
      </c>
    </row>
    <row r="272" spans="1:25" x14ac:dyDescent="0.2">
      <c r="A272"/>
      <c r="B272" s="37" t="str">
        <f>VLOOKUP(W272,FlowMapping!B$2:M$3,6,FALSE)</f>
        <v>Nitrogen</v>
      </c>
      <c r="C272" s="37">
        <f t="array" ref="C272">VLOOKUP(W272,FlowMapping!B$2:M$3,7,FALSE)</f>
        <v>7727379</v>
      </c>
      <c r="D272" s="37" t="str">
        <f>VLOOKUP(W272,FlowMapping!B$2:M$3,8,FALSE)</f>
        <v>water</v>
      </c>
      <c r="E272" s="37" t="str">
        <f>VLOOKUP(W272,FlowMapping!B$2:M$3,9,FALSE)</f>
        <v>unspecified</v>
      </c>
      <c r="F272" s="37" t="str">
        <f>VLOOKUP(W272,FlowMapping!B$2:M$3,12,FALSE)</f>
        <v>53b5ce8f-c792-3f05-a4b1-3e8f2cc3aad1</v>
      </c>
      <c r="G272" s="37" t="str">
        <f>INDEX(Activities!$B$2:$C$390,MATCH(H272,Activities!$C$2:$C$390,0),1)</f>
        <v>Soybean and other oilseed processing</v>
      </c>
      <c r="H272" s="37" t="s">
        <v>34</v>
      </c>
      <c r="I272" s="37" t="s">
        <v>550</v>
      </c>
      <c r="J272" s="37">
        <v>2.4718510978237418E-8</v>
      </c>
      <c r="K272" s="37" t="s">
        <v>559</v>
      </c>
      <c r="L272" s="37"/>
      <c r="M272" s="37"/>
      <c r="N272" s="37"/>
      <c r="O272" s="37"/>
      <c r="P272" s="37"/>
      <c r="Q272" s="37">
        <v>2</v>
      </c>
      <c r="R272" s="37">
        <v>2</v>
      </c>
      <c r="S272" s="37">
        <v>1</v>
      </c>
      <c r="T272" s="37">
        <v>1</v>
      </c>
      <c r="U272" s="37">
        <v>5</v>
      </c>
      <c r="V272" s="70">
        <v>2013</v>
      </c>
      <c r="W272" s="37" t="s">
        <v>1</v>
      </c>
      <c r="X272" s="37" t="s">
        <v>625</v>
      </c>
      <c r="Y272" s="37" t="s">
        <v>626</v>
      </c>
    </row>
    <row r="273" spans="1:25" x14ac:dyDescent="0.2">
      <c r="A273"/>
      <c r="B273" s="37" t="str">
        <f>VLOOKUP(W273,FlowMapping!B$2:M$3,6,FALSE)</f>
        <v>Nitrogen</v>
      </c>
      <c r="C273" s="37">
        <f t="array" ref="C273">VLOOKUP(W273,FlowMapping!B$2:M$3,7,FALSE)</f>
        <v>7727379</v>
      </c>
      <c r="D273" s="37" t="str">
        <f>VLOOKUP(W273,FlowMapping!B$2:M$3,8,FALSE)</f>
        <v>water</v>
      </c>
      <c r="E273" s="37" t="str">
        <f>VLOOKUP(W273,FlowMapping!B$2:M$3,9,FALSE)</f>
        <v>unspecified</v>
      </c>
      <c r="F273" s="37" t="str">
        <f>VLOOKUP(W273,FlowMapping!B$2:M$3,12,FALSE)</f>
        <v>53b5ce8f-c792-3f05-a4b1-3e8f2cc3aad1</v>
      </c>
      <c r="G273" s="37" t="str">
        <f>INDEX(Activities!$B$2:$C$390,MATCH(H273,Activities!$C$2:$C$390,0),1)</f>
        <v>Fluid milk and butter manufacturing</v>
      </c>
      <c r="H273" s="37" t="s">
        <v>35</v>
      </c>
      <c r="I273" s="37" t="s">
        <v>550</v>
      </c>
      <c r="J273" s="37">
        <v>5.3757778111273969E-7</v>
      </c>
      <c r="K273" s="37" t="s">
        <v>559</v>
      </c>
      <c r="L273" s="37"/>
      <c r="M273" s="37"/>
      <c r="N273" s="37"/>
      <c r="O273" s="37"/>
      <c r="P273" s="37"/>
      <c r="Q273" s="37">
        <v>2.8269326129524668</v>
      </c>
      <c r="R273" s="37">
        <v>2</v>
      </c>
      <c r="S273" s="37">
        <v>1</v>
      </c>
      <c r="T273" s="37">
        <v>1</v>
      </c>
      <c r="U273" s="37">
        <v>5</v>
      </c>
      <c r="V273" s="70">
        <v>2013</v>
      </c>
      <c r="W273" s="37" t="s">
        <v>1</v>
      </c>
      <c r="X273" s="37" t="s">
        <v>625</v>
      </c>
      <c r="Y273" s="37" t="s">
        <v>626</v>
      </c>
    </row>
    <row r="274" spans="1:25" x14ac:dyDescent="0.2">
      <c r="A274"/>
      <c r="B274" s="37" t="str">
        <f>VLOOKUP(W274,FlowMapping!B$2:M$3,6,FALSE)</f>
        <v>Nitrogen</v>
      </c>
      <c r="C274" s="37">
        <f t="array" ref="C274">VLOOKUP(W274,FlowMapping!B$2:M$3,7,FALSE)</f>
        <v>7727379</v>
      </c>
      <c r="D274" s="37" t="str">
        <f>VLOOKUP(W274,FlowMapping!B$2:M$3,8,FALSE)</f>
        <v>water</v>
      </c>
      <c r="E274" s="37" t="str">
        <f>VLOOKUP(W274,FlowMapping!B$2:M$3,9,FALSE)</f>
        <v>unspecified</v>
      </c>
      <c r="F274" s="37" t="str">
        <f>VLOOKUP(W274,FlowMapping!B$2:M$3,12,FALSE)</f>
        <v>53b5ce8f-c792-3f05-a4b1-3e8f2cc3aad1</v>
      </c>
      <c r="G274" s="37" t="str">
        <f>INDEX(Activities!$B$2:$C$390,MATCH(H274,Activities!$C$2:$C$390,0),1)</f>
        <v>Animal (except poultry) slaughtering, rendering, and processing</v>
      </c>
      <c r="H274" s="37" t="s">
        <v>36</v>
      </c>
      <c r="I274" s="37" t="s">
        <v>550</v>
      </c>
      <c r="J274" s="37">
        <v>2.1699158599644526E-5</v>
      </c>
      <c r="K274" s="37" t="s">
        <v>559</v>
      </c>
      <c r="L274" s="37"/>
      <c r="M274" s="37"/>
      <c r="N274" s="37"/>
      <c r="O274" s="37"/>
      <c r="P274" s="37"/>
      <c r="Q274" s="37">
        <v>2.0283023577737027</v>
      </c>
      <c r="R274" s="37">
        <v>2</v>
      </c>
      <c r="S274" s="37">
        <v>1</v>
      </c>
      <c r="T274" s="37">
        <v>1</v>
      </c>
      <c r="U274" s="37">
        <v>5</v>
      </c>
      <c r="V274" s="70">
        <v>2013</v>
      </c>
      <c r="W274" s="37" t="s">
        <v>1</v>
      </c>
      <c r="X274" s="37" t="s">
        <v>625</v>
      </c>
      <c r="Y274" s="37" t="s">
        <v>626</v>
      </c>
    </row>
    <row r="275" spans="1:25" x14ac:dyDescent="0.2">
      <c r="A275"/>
      <c r="B275" s="37" t="str">
        <f>VLOOKUP(W275,FlowMapping!B$2:M$3,6,FALSE)</f>
        <v>Nitrogen</v>
      </c>
      <c r="C275" s="37">
        <f t="array" ref="C275">VLOOKUP(W275,FlowMapping!B$2:M$3,7,FALSE)</f>
        <v>7727379</v>
      </c>
      <c r="D275" s="37" t="str">
        <f>VLOOKUP(W275,FlowMapping!B$2:M$3,8,FALSE)</f>
        <v>water</v>
      </c>
      <c r="E275" s="37" t="str">
        <f>VLOOKUP(W275,FlowMapping!B$2:M$3,9,FALSE)</f>
        <v>unspecified</v>
      </c>
      <c r="F275" s="37" t="str">
        <f>VLOOKUP(W275,FlowMapping!B$2:M$3,12,FALSE)</f>
        <v>53b5ce8f-c792-3f05-a4b1-3e8f2cc3aad1</v>
      </c>
      <c r="G275" s="37" t="str">
        <f>INDEX(Activities!$B$2:$C$390,MATCH(H275,Activities!$C$2:$C$390,0),1)</f>
        <v>Cookie, cracker, pasta, and tortilla manufacturing</v>
      </c>
      <c r="H275" s="37" t="s">
        <v>24</v>
      </c>
      <c r="I275" s="37" t="s">
        <v>550</v>
      </c>
      <c r="J275" s="37">
        <v>3.9636358994595116E-9</v>
      </c>
      <c r="K275" s="37" t="s">
        <v>559</v>
      </c>
      <c r="L275" s="37"/>
      <c r="M275" s="37"/>
      <c r="N275" s="37"/>
      <c r="O275" s="37"/>
      <c r="P275" s="37"/>
      <c r="Q275" s="37">
        <v>2</v>
      </c>
      <c r="R275" s="37">
        <v>2</v>
      </c>
      <c r="S275" s="37">
        <v>1</v>
      </c>
      <c r="T275" s="37">
        <v>1</v>
      </c>
      <c r="U275" s="37">
        <v>5</v>
      </c>
      <c r="V275" s="70">
        <v>2013</v>
      </c>
      <c r="W275" s="37" t="s">
        <v>1</v>
      </c>
      <c r="X275" s="37" t="s">
        <v>625</v>
      </c>
      <c r="Y275" s="37" t="s">
        <v>626</v>
      </c>
    </row>
    <row r="276" spans="1:25" x14ac:dyDescent="0.2">
      <c r="A276"/>
      <c r="B276" s="37" t="str">
        <f>VLOOKUP(W276,FlowMapping!B$2:M$3,6,FALSE)</f>
        <v>Nitrogen</v>
      </c>
      <c r="C276" s="37">
        <f t="array" ref="C276">VLOOKUP(W276,FlowMapping!B$2:M$3,7,FALSE)</f>
        <v>7727379</v>
      </c>
      <c r="D276" s="37" t="str">
        <f>VLOOKUP(W276,FlowMapping!B$2:M$3,8,FALSE)</f>
        <v>water</v>
      </c>
      <c r="E276" s="37" t="str">
        <f>VLOOKUP(W276,FlowMapping!B$2:M$3,9,FALSE)</f>
        <v>unspecified</v>
      </c>
      <c r="F276" s="37" t="str">
        <f>VLOOKUP(W276,FlowMapping!B$2:M$3,12,FALSE)</f>
        <v>53b5ce8f-c792-3f05-a4b1-3e8f2cc3aad1</v>
      </c>
      <c r="G276" s="37" t="str">
        <f>INDEX(Activities!$B$2:$C$390,MATCH(H276,Activities!$C$2:$C$390,0),1)</f>
        <v>All other wood product manufacturing</v>
      </c>
      <c r="H276" s="37" t="s">
        <v>25</v>
      </c>
      <c r="I276" s="37" t="s">
        <v>550</v>
      </c>
      <c r="J276" s="37">
        <v>4.2401142348160808E-7</v>
      </c>
      <c r="K276" s="37" t="s">
        <v>559</v>
      </c>
      <c r="L276" s="37"/>
      <c r="M276" s="37"/>
      <c r="N276" s="37"/>
      <c r="O276" s="37"/>
      <c r="P276" s="37"/>
      <c r="Q276" s="37">
        <v>2</v>
      </c>
      <c r="R276" s="37">
        <v>2</v>
      </c>
      <c r="S276" s="37">
        <v>1</v>
      </c>
      <c r="T276" s="37">
        <v>1</v>
      </c>
      <c r="U276" s="37">
        <v>5</v>
      </c>
      <c r="V276" s="70">
        <v>2013</v>
      </c>
      <c r="W276" s="37" t="s">
        <v>1</v>
      </c>
      <c r="X276" s="37" t="s">
        <v>625</v>
      </c>
      <c r="Y276" s="37" t="s">
        <v>626</v>
      </c>
    </row>
    <row r="277" spans="1:25" x14ac:dyDescent="0.2">
      <c r="A277"/>
      <c r="B277" s="37" t="str">
        <f>VLOOKUP(W277,FlowMapping!B$2:M$3,6,FALSE)</f>
        <v>Nitrogen</v>
      </c>
      <c r="C277" s="37">
        <f t="array" ref="C277">VLOOKUP(W277,FlowMapping!B$2:M$3,7,FALSE)</f>
        <v>7727379</v>
      </c>
      <c r="D277" s="37" t="str">
        <f>VLOOKUP(W277,FlowMapping!B$2:M$3,8,FALSE)</f>
        <v>water</v>
      </c>
      <c r="E277" s="37" t="str">
        <f>VLOOKUP(W277,FlowMapping!B$2:M$3,9,FALSE)</f>
        <v>unspecified</v>
      </c>
      <c r="F277" s="37" t="str">
        <f>VLOOKUP(W277,FlowMapping!B$2:M$3,12,FALSE)</f>
        <v>53b5ce8f-c792-3f05-a4b1-3e8f2cc3aad1</v>
      </c>
      <c r="G277" s="37" t="str">
        <f>INDEX(Activities!$B$2:$C$390,MATCH(H277,Activities!$C$2:$C$390,0),1)</f>
        <v>Synthetic rubber and artificial and synthetic fibers and filaments manufacturing</v>
      </c>
      <c r="H277" s="37" t="s">
        <v>26</v>
      </c>
      <c r="I277" s="37" t="s">
        <v>550</v>
      </c>
      <c r="J277" s="37">
        <v>6.3134672022801409E-6</v>
      </c>
      <c r="K277" s="37" t="s">
        <v>559</v>
      </c>
      <c r="L277" s="37"/>
      <c r="M277" s="37"/>
      <c r="N277" s="37"/>
      <c r="O277" s="37"/>
      <c r="P277" s="37"/>
      <c r="Q277" s="37">
        <v>2.2494630887967615</v>
      </c>
      <c r="R277" s="37">
        <v>2</v>
      </c>
      <c r="S277" s="37">
        <v>1</v>
      </c>
      <c r="T277" s="37">
        <v>1</v>
      </c>
      <c r="U277" s="37">
        <v>5</v>
      </c>
      <c r="V277" s="70">
        <v>2013</v>
      </c>
      <c r="W277" s="37" t="s">
        <v>1</v>
      </c>
      <c r="X277" s="37" t="s">
        <v>625</v>
      </c>
      <c r="Y277" s="37" t="s">
        <v>626</v>
      </c>
    </row>
    <row r="278" spans="1:25" x14ac:dyDescent="0.2">
      <c r="A278"/>
      <c r="B278" s="37" t="str">
        <f>VLOOKUP(W278,FlowMapping!B$2:M$3,6,FALSE)</f>
        <v>Nitrogen</v>
      </c>
      <c r="C278" s="37">
        <f t="array" ref="C278">VLOOKUP(W278,FlowMapping!B$2:M$3,7,FALSE)</f>
        <v>7727379</v>
      </c>
      <c r="D278" s="37" t="str">
        <f>VLOOKUP(W278,FlowMapping!B$2:M$3,8,FALSE)</f>
        <v>water</v>
      </c>
      <c r="E278" s="37" t="str">
        <f>VLOOKUP(W278,FlowMapping!B$2:M$3,9,FALSE)</f>
        <v>unspecified</v>
      </c>
      <c r="F278" s="37" t="str">
        <f>VLOOKUP(W278,FlowMapping!B$2:M$3,12,FALSE)</f>
        <v>53b5ce8f-c792-3f05-a4b1-3e8f2cc3aad1</v>
      </c>
      <c r="G278" s="37" t="str">
        <f>INDEX(Activities!$B$2:$C$390,MATCH(H278,Activities!$C$2:$C$390,0),1)</f>
        <v>All other chemical product and preparation manufacturing</v>
      </c>
      <c r="H278" s="37" t="s">
        <v>27</v>
      </c>
      <c r="I278" s="37" t="s">
        <v>550</v>
      </c>
      <c r="J278" s="37">
        <v>5.966787784768507E-5</v>
      </c>
      <c r="K278" s="37" t="s">
        <v>559</v>
      </c>
      <c r="L278" s="37"/>
      <c r="M278" s="37"/>
      <c r="N278" s="37"/>
      <c r="O278" s="37"/>
      <c r="P278" s="37"/>
      <c r="Q278" s="37">
        <v>3.6612808358885993</v>
      </c>
      <c r="R278" s="37">
        <v>2</v>
      </c>
      <c r="S278" s="37">
        <v>1</v>
      </c>
      <c r="T278" s="37">
        <v>1</v>
      </c>
      <c r="U278" s="37">
        <v>5</v>
      </c>
      <c r="V278" s="70">
        <v>2013</v>
      </c>
      <c r="W278" s="37" t="s">
        <v>1</v>
      </c>
      <c r="X278" s="37" t="s">
        <v>625</v>
      </c>
      <c r="Y278" s="37" t="s">
        <v>626</v>
      </c>
    </row>
    <row r="279" spans="1:25" x14ac:dyDescent="0.2">
      <c r="A279"/>
      <c r="B279" s="37" t="str">
        <f>VLOOKUP(W279,FlowMapping!B$2:M$3,6,FALSE)</f>
        <v>Nitrogen</v>
      </c>
      <c r="C279" s="37">
        <f t="array" ref="C279">VLOOKUP(W279,FlowMapping!B$2:M$3,7,FALSE)</f>
        <v>7727379</v>
      </c>
      <c r="D279" s="37" t="str">
        <f>VLOOKUP(W279,FlowMapping!B$2:M$3,8,FALSE)</f>
        <v>water</v>
      </c>
      <c r="E279" s="37" t="str">
        <f>VLOOKUP(W279,FlowMapping!B$2:M$3,9,FALSE)</f>
        <v>unspecified</v>
      </c>
      <c r="F279" s="37" t="str">
        <f>VLOOKUP(W279,FlowMapping!B$2:M$3,12,FALSE)</f>
        <v>53b5ce8f-c792-3f05-a4b1-3e8f2cc3aad1</v>
      </c>
      <c r="G279" s="37" t="str">
        <f>INDEX(Activities!$B$2:$C$390,MATCH(H279,Activities!$C$2:$C$390,0),1)</f>
        <v>Alumina refining and primary aluminum production</v>
      </c>
      <c r="H279" s="37" t="s">
        <v>38</v>
      </c>
      <c r="I279" s="37" t="s">
        <v>550</v>
      </c>
      <c r="J279" s="37">
        <v>3.6041910410591785E-4</v>
      </c>
      <c r="K279" s="37" t="s">
        <v>559</v>
      </c>
      <c r="L279" s="37"/>
      <c r="M279" s="37"/>
      <c r="N279" s="37"/>
      <c r="O279" s="37"/>
      <c r="P279" s="37"/>
      <c r="Q279" s="37">
        <v>4.9786513398719547</v>
      </c>
      <c r="R279" s="37">
        <v>2</v>
      </c>
      <c r="S279" s="37">
        <v>1</v>
      </c>
      <c r="T279" s="37">
        <v>1</v>
      </c>
      <c r="U279" s="37">
        <v>4</v>
      </c>
      <c r="V279" s="70">
        <v>2013</v>
      </c>
      <c r="W279" s="37" t="s">
        <v>1</v>
      </c>
      <c r="X279" s="37" t="s">
        <v>625</v>
      </c>
      <c r="Y279" s="37" t="s">
        <v>626</v>
      </c>
    </row>
    <row r="280" spans="1:25" x14ac:dyDescent="0.2">
      <c r="A280"/>
      <c r="B280" s="37" t="str">
        <f>VLOOKUP(W280,FlowMapping!B$2:M$3,6,FALSE)</f>
        <v>Nitrogen</v>
      </c>
      <c r="C280" s="37">
        <f t="array" ref="C280">VLOOKUP(W280,FlowMapping!B$2:M$3,7,FALSE)</f>
        <v>7727379</v>
      </c>
      <c r="D280" s="37" t="str">
        <f>VLOOKUP(W280,FlowMapping!B$2:M$3,8,FALSE)</f>
        <v>water</v>
      </c>
      <c r="E280" s="37" t="str">
        <f>VLOOKUP(W280,FlowMapping!B$2:M$3,9,FALSE)</f>
        <v>unspecified</v>
      </c>
      <c r="F280" s="37" t="str">
        <f>VLOOKUP(W280,FlowMapping!B$2:M$3,12,FALSE)</f>
        <v>53b5ce8f-c792-3f05-a4b1-3e8f2cc3aad1</v>
      </c>
      <c r="G280" s="37" t="str">
        <f>INDEX(Activities!$B$2:$C$390,MATCH(H280,Activities!$C$2:$C$390,0),1)</f>
        <v>Aluminum product manufacturing from purchased aluminum</v>
      </c>
      <c r="H280" s="37" t="s">
        <v>39</v>
      </c>
      <c r="I280" s="37" t="s">
        <v>550</v>
      </c>
      <c r="J280" s="37">
        <v>9.5437992363289925E-7</v>
      </c>
      <c r="K280" s="37" t="s">
        <v>559</v>
      </c>
      <c r="L280" s="37"/>
      <c r="M280" s="37"/>
      <c r="N280" s="37"/>
      <c r="O280" s="37"/>
      <c r="P280" s="37"/>
      <c r="Q280" s="37">
        <v>2.7320528690171666</v>
      </c>
      <c r="R280" s="37">
        <v>2</v>
      </c>
      <c r="S280" s="37">
        <v>1</v>
      </c>
      <c r="T280" s="37">
        <v>1</v>
      </c>
      <c r="U280" s="37">
        <v>5</v>
      </c>
      <c r="V280" s="70">
        <v>2013</v>
      </c>
      <c r="W280" s="37" t="s">
        <v>1</v>
      </c>
      <c r="X280" s="37" t="s">
        <v>625</v>
      </c>
      <c r="Y280" s="37" t="s">
        <v>626</v>
      </c>
    </row>
    <row r="281" spans="1:25" x14ac:dyDescent="0.2">
      <c r="A281"/>
      <c r="B281" s="37" t="str">
        <f>VLOOKUP(W281,FlowMapping!B$2:M$3,6,FALSE)</f>
        <v>Nitrogen</v>
      </c>
      <c r="C281" s="37">
        <f t="array" ref="C281">VLOOKUP(W281,FlowMapping!B$2:M$3,7,FALSE)</f>
        <v>7727379</v>
      </c>
      <c r="D281" s="37" t="str">
        <f>VLOOKUP(W281,FlowMapping!B$2:M$3,8,FALSE)</f>
        <v>water</v>
      </c>
      <c r="E281" s="37" t="str">
        <f>VLOOKUP(W281,FlowMapping!B$2:M$3,9,FALSE)</f>
        <v>unspecified</v>
      </c>
      <c r="F281" s="37" t="str">
        <f>VLOOKUP(W281,FlowMapping!B$2:M$3,12,FALSE)</f>
        <v>53b5ce8f-c792-3f05-a4b1-3e8f2cc3aad1</v>
      </c>
      <c r="G281" s="37" t="str">
        <f>INDEX(Activities!$B$2:$C$390,MATCH(H281,Activities!$C$2:$C$390,0),1)</f>
        <v>All other forging, stamping, and sintering</v>
      </c>
      <c r="H281" s="37" t="s">
        <v>40</v>
      </c>
      <c r="I281" s="37" t="s">
        <v>550</v>
      </c>
      <c r="J281" s="37">
        <v>6.2777955690198355E-8</v>
      </c>
      <c r="K281" s="37" t="s">
        <v>559</v>
      </c>
      <c r="L281" s="37"/>
      <c r="M281" s="37"/>
      <c r="N281" s="37"/>
      <c r="O281" s="37"/>
      <c r="P281" s="37"/>
      <c r="Q281" s="37">
        <v>2</v>
      </c>
      <c r="R281" s="37">
        <v>2</v>
      </c>
      <c r="S281" s="37">
        <v>1</v>
      </c>
      <c r="T281" s="37">
        <v>1</v>
      </c>
      <c r="U281" s="37">
        <v>5</v>
      </c>
      <c r="V281" s="70">
        <v>2013</v>
      </c>
      <c r="W281" s="37" t="s">
        <v>1</v>
      </c>
      <c r="X281" s="37" t="s">
        <v>625</v>
      </c>
      <c r="Y281" s="37" t="s">
        <v>626</v>
      </c>
    </row>
    <row r="282" spans="1:25" x14ac:dyDescent="0.2">
      <c r="A282"/>
      <c r="B282" s="37" t="str">
        <f>VLOOKUP(W282,FlowMapping!B$2:M$3,6,FALSE)</f>
        <v>Nitrogen</v>
      </c>
      <c r="C282" s="37">
        <f t="array" ref="C282">VLOOKUP(W282,FlowMapping!B$2:M$3,7,FALSE)</f>
        <v>7727379</v>
      </c>
      <c r="D282" s="37" t="str">
        <f>VLOOKUP(W282,FlowMapping!B$2:M$3,8,FALSE)</f>
        <v>water</v>
      </c>
      <c r="E282" s="37" t="str">
        <f>VLOOKUP(W282,FlowMapping!B$2:M$3,9,FALSE)</f>
        <v>unspecified</v>
      </c>
      <c r="F282" s="37" t="str">
        <f>VLOOKUP(W282,FlowMapping!B$2:M$3,12,FALSE)</f>
        <v>53b5ce8f-c792-3f05-a4b1-3e8f2cc3aad1</v>
      </c>
      <c r="G282" s="37" t="str">
        <f>INDEX(Activities!$B$2:$C$390,MATCH(H282,Activities!$C$2:$C$390,0),1)</f>
        <v>Crown and closure manufacturing and metal stamping</v>
      </c>
      <c r="H282" s="37" t="s">
        <v>41</v>
      </c>
      <c r="I282" s="37" t="s">
        <v>550</v>
      </c>
      <c r="J282" s="37">
        <v>7.0377558154146769E-8</v>
      </c>
      <c r="K282" s="37" t="s">
        <v>559</v>
      </c>
      <c r="L282" s="37"/>
      <c r="M282" s="37"/>
      <c r="N282" s="37"/>
      <c r="O282" s="37"/>
      <c r="P282" s="37"/>
      <c r="Q282" s="37">
        <v>3.0846621868857098</v>
      </c>
      <c r="R282" s="37">
        <v>2</v>
      </c>
      <c r="S282" s="37">
        <v>1</v>
      </c>
      <c r="T282" s="37">
        <v>1</v>
      </c>
      <c r="U282" s="37">
        <v>5</v>
      </c>
      <c r="V282" s="70">
        <v>2013</v>
      </c>
      <c r="W282" s="37" t="s">
        <v>1</v>
      </c>
      <c r="X282" s="37" t="s">
        <v>625</v>
      </c>
      <c r="Y282" s="37" t="s">
        <v>626</v>
      </c>
    </row>
    <row r="283" spans="1:25" x14ac:dyDescent="0.2">
      <c r="A283"/>
      <c r="B283" s="37" t="str">
        <f>VLOOKUP(W283,FlowMapping!B$2:M$3,6,FALSE)</f>
        <v>Nitrogen</v>
      </c>
      <c r="C283" s="37">
        <f t="array" ref="C283">VLOOKUP(W283,FlowMapping!B$2:M$3,7,FALSE)</f>
        <v>7727379</v>
      </c>
      <c r="D283" s="37" t="str">
        <f>VLOOKUP(W283,FlowMapping!B$2:M$3,8,FALSE)</f>
        <v>water</v>
      </c>
      <c r="E283" s="37" t="str">
        <f>VLOOKUP(W283,FlowMapping!B$2:M$3,9,FALSE)</f>
        <v>unspecified</v>
      </c>
      <c r="F283" s="37" t="str">
        <f>VLOOKUP(W283,FlowMapping!B$2:M$3,12,FALSE)</f>
        <v>53b5ce8f-c792-3f05-a4b1-3e8f2cc3aad1</v>
      </c>
      <c r="G283" s="37" t="str">
        <f>INDEX(Activities!$B$2:$C$390,MATCH(H283,Activities!$C$2:$C$390,0),1)</f>
        <v>Valve and fittings other than plumbing</v>
      </c>
      <c r="H283" s="37" t="s">
        <v>42</v>
      </c>
      <c r="I283" s="37" t="s">
        <v>550</v>
      </c>
      <c r="J283" s="37">
        <v>3.4776266148268343E-9</v>
      </c>
      <c r="K283" s="37" t="s">
        <v>559</v>
      </c>
      <c r="L283" s="37"/>
      <c r="M283" s="37"/>
      <c r="N283" s="37"/>
      <c r="O283" s="37"/>
      <c r="P283" s="37"/>
      <c r="Q283" s="37">
        <v>2.6210964982308287</v>
      </c>
      <c r="R283" s="37">
        <v>2</v>
      </c>
      <c r="S283" s="37">
        <v>1</v>
      </c>
      <c r="T283" s="37">
        <v>1</v>
      </c>
      <c r="U283" s="37">
        <v>5</v>
      </c>
      <c r="V283" s="70">
        <v>2013</v>
      </c>
      <c r="W283" s="37" t="s">
        <v>1</v>
      </c>
      <c r="X283" s="37" t="s">
        <v>625</v>
      </c>
      <c r="Y283" s="37" t="s">
        <v>626</v>
      </c>
    </row>
    <row r="284" spans="1:25" x14ac:dyDescent="0.2">
      <c r="A284"/>
      <c r="B284" s="37" t="str">
        <f>VLOOKUP(W284,FlowMapping!B$2:M$3,6,FALSE)</f>
        <v>Nitrogen</v>
      </c>
      <c r="C284" s="37">
        <f t="array" ref="C284">VLOOKUP(W284,FlowMapping!B$2:M$3,7,FALSE)</f>
        <v>7727379</v>
      </c>
      <c r="D284" s="37" t="str">
        <f>VLOOKUP(W284,FlowMapping!B$2:M$3,8,FALSE)</f>
        <v>water</v>
      </c>
      <c r="E284" s="37" t="str">
        <f>VLOOKUP(W284,FlowMapping!B$2:M$3,9,FALSE)</f>
        <v>unspecified</v>
      </c>
      <c r="F284" s="37" t="str">
        <f>VLOOKUP(W284,FlowMapping!B$2:M$3,12,FALSE)</f>
        <v>53b5ce8f-c792-3f05-a4b1-3e8f2cc3aad1</v>
      </c>
      <c r="G284" s="37" t="str">
        <f>INDEX(Activities!$B$2:$C$390,MATCH(H284,Activities!$C$2:$C$390,0),1)</f>
        <v>Ammunition, arms, ordnance, and accessories manufacturing</v>
      </c>
      <c r="H284" s="37" t="s">
        <v>43</v>
      </c>
      <c r="I284" s="37" t="s">
        <v>550</v>
      </c>
      <c r="J284" s="37">
        <v>1.4243095343786557E-5</v>
      </c>
      <c r="K284" s="37" t="s">
        <v>559</v>
      </c>
      <c r="L284" s="37"/>
      <c r="M284" s="37"/>
      <c r="N284" s="37"/>
      <c r="O284" s="37"/>
      <c r="P284" s="37"/>
      <c r="Q284" s="37">
        <v>2.0160024196448894</v>
      </c>
      <c r="R284" s="37">
        <v>2</v>
      </c>
      <c r="S284" s="37">
        <v>1</v>
      </c>
      <c r="T284" s="37">
        <v>1</v>
      </c>
      <c r="U284" s="37">
        <v>5</v>
      </c>
      <c r="V284" s="70">
        <v>2013</v>
      </c>
      <c r="W284" s="37" t="s">
        <v>1</v>
      </c>
      <c r="X284" s="37" t="s">
        <v>625</v>
      </c>
      <c r="Y284" s="37" t="s">
        <v>626</v>
      </c>
    </row>
    <row r="285" spans="1:25" x14ac:dyDescent="0.2">
      <c r="A285"/>
      <c r="B285" s="37" t="str">
        <f>VLOOKUP(W285,FlowMapping!B$2:M$3,6,FALSE)</f>
        <v>Nitrogen</v>
      </c>
      <c r="C285" s="37">
        <f t="array" ref="C285">VLOOKUP(W285,FlowMapping!B$2:M$3,7,FALSE)</f>
        <v>7727379</v>
      </c>
      <c r="D285" s="37" t="str">
        <f>VLOOKUP(W285,FlowMapping!B$2:M$3,8,FALSE)</f>
        <v>water</v>
      </c>
      <c r="E285" s="37" t="str">
        <f>VLOOKUP(W285,FlowMapping!B$2:M$3,9,FALSE)</f>
        <v>unspecified</v>
      </c>
      <c r="F285" s="37" t="str">
        <f>VLOOKUP(W285,FlowMapping!B$2:M$3,12,FALSE)</f>
        <v>53b5ce8f-c792-3f05-a4b1-3e8f2cc3aad1</v>
      </c>
      <c r="G285" s="37" t="str">
        <f>INDEX(Activities!$B$2:$C$390,MATCH(H285,Activities!$C$2:$C$390,0),1)</f>
        <v>Other fabricated metal manufacturing</v>
      </c>
      <c r="H285" s="37" t="s">
        <v>44</v>
      </c>
      <c r="I285" s="37" t="s">
        <v>550</v>
      </c>
      <c r="J285" s="37">
        <v>2.8727070552890449E-8</v>
      </c>
      <c r="K285" s="37" t="s">
        <v>559</v>
      </c>
      <c r="L285" s="37"/>
      <c r="M285" s="37"/>
      <c r="N285" s="37"/>
      <c r="O285" s="37"/>
      <c r="P285" s="37"/>
      <c r="Q285" s="37">
        <v>4.6985393517402576</v>
      </c>
      <c r="R285" s="37">
        <v>2</v>
      </c>
      <c r="S285" s="37">
        <v>1</v>
      </c>
      <c r="T285" s="37">
        <v>1</v>
      </c>
      <c r="U285" s="37">
        <v>5</v>
      </c>
      <c r="V285" s="70">
        <v>2013</v>
      </c>
      <c r="W285" s="37" t="s">
        <v>1</v>
      </c>
      <c r="X285" s="37" t="s">
        <v>625</v>
      </c>
      <c r="Y285" s="37" t="s">
        <v>626</v>
      </c>
    </row>
    <row r="286" spans="1:25" x14ac:dyDescent="0.2">
      <c r="A286"/>
      <c r="B286" s="37" t="str">
        <f>VLOOKUP(W286,FlowMapping!B$2:M$3,6,FALSE)</f>
        <v>Nitrogen</v>
      </c>
      <c r="C286" s="37">
        <f t="array" ref="C286">VLOOKUP(W286,FlowMapping!B$2:M$3,7,FALSE)</f>
        <v>7727379</v>
      </c>
      <c r="D286" s="37" t="str">
        <f>VLOOKUP(W286,FlowMapping!B$2:M$3,8,FALSE)</f>
        <v>water</v>
      </c>
      <c r="E286" s="37" t="str">
        <f>VLOOKUP(W286,FlowMapping!B$2:M$3,9,FALSE)</f>
        <v>unspecified</v>
      </c>
      <c r="F286" s="37" t="str">
        <f>VLOOKUP(W286,FlowMapping!B$2:M$3,12,FALSE)</f>
        <v>53b5ce8f-c792-3f05-a4b1-3e8f2cc3aad1</v>
      </c>
      <c r="G286" s="37" t="str">
        <f>INDEX(Activities!$B$2:$C$390,MATCH(H286,Activities!$C$2:$C$390,0),1)</f>
        <v>Other industrial machinery manufacturing</v>
      </c>
      <c r="H286" s="37" t="s">
        <v>45</v>
      </c>
      <c r="I286" s="37" t="s">
        <v>550</v>
      </c>
      <c r="J286" s="37">
        <v>1.0521989526194175E-7</v>
      </c>
      <c r="K286" s="37" t="s">
        <v>559</v>
      </c>
      <c r="L286" s="37"/>
      <c r="M286" s="37"/>
      <c r="N286" s="37"/>
      <c r="O286" s="37"/>
      <c r="P286" s="37"/>
      <c r="Q286" s="37">
        <v>4.9990864474290895</v>
      </c>
      <c r="R286" s="37">
        <v>2</v>
      </c>
      <c r="S286" s="37">
        <v>1</v>
      </c>
      <c r="T286" s="37">
        <v>1</v>
      </c>
      <c r="U286" s="37">
        <v>5</v>
      </c>
      <c r="V286" s="70">
        <v>2013</v>
      </c>
      <c r="W286" s="37" t="s">
        <v>1</v>
      </c>
      <c r="X286" s="37" t="s">
        <v>625</v>
      </c>
      <c r="Y286" s="37" t="s">
        <v>626</v>
      </c>
    </row>
    <row r="287" spans="1:25" x14ac:dyDescent="0.2">
      <c r="A287"/>
      <c r="B287" s="37" t="str">
        <f>VLOOKUP(W287,FlowMapping!B$2:M$3,6,FALSE)</f>
        <v>Nitrogen</v>
      </c>
      <c r="C287" s="37">
        <f t="array" ref="C287">VLOOKUP(W287,FlowMapping!B$2:M$3,7,FALSE)</f>
        <v>7727379</v>
      </c>
      <c r="D287" s="37" t="str">
        <f>VLOOKUP(W287,FlowMapping!B$2:M$3,8,FALSE)</f>
        <v>water</v>
      </c>
      <c r="E287" s="37" t="str">
        <f>VLOOKUP(W287,FlowMapping!B$2:M$3,9,FALSE)</f>
        <v>unspecified</v>
      </c>
      <c r="F287" s="37" t="str">
        <f>VLOOKUP(W287,FlowMapping!B$2:M$3,12,FALSE)</f>
        <v>53b5ce8f-c792-3f05-a4b1-3e8f2cc3aad1</v>
      </c>
      <c r="G287" s="37" t="str">
        <f>INDEX(Activities!$B$2:$C$390,MATCH(H287,Activities!$C$2:$C$390,0),1)</f>
        <v>Vending, commercial laundry, and other commercial and service industry machinery manufacturing</v>
      </c>
      <c r="H287" s="37" t="s">
        <v>46</v>
      </c>
      <c r="I287" s="37" t="s">
        <v>550</v>
      </c>
      <c r="J287" s="37">
        <v>1.3986137095744441E-7</v>
      </c>
      <c r="K287" s="37" t="s">
        <v>559</v>
      </c>
      <c r="L287" s="37"/>
      <c r="M287" s="37"/>
      <c r="N287" s="37"/>
      <c r="O287" s="37"/>
      <c r="P287" s="37"/>
      <c r="Q287" s="37">
        <v>4.9987301962593014</v>
      </c>
      <c r="R287" s="37">
        <v>2</v>
      </c>
      <c r="S287" s="37">
        <v>1</v>
      </c>
      <c r="T287" s="37">
        <v>1</v>
      </c>
      <c r="U287" s="37">
        <v>5</v>
      </c>
      <c r="V287" s="70">
        <v>2013</v>
      </c>
      <c r="W287" s="37" t="s">
        <v>1</v>
      </c>
      <c r="X287" s="37" t="s">
        <v>625</v>
      </c>
      <c r="Y287" s="37" t="s">
        <v>626</v>
      </c>
    </row>
    <row r="288" spans="1:25" x14ac:dyDescent="0.2">
      <c r="A288"/>
      <c r="B288" s="37" t="str">
        <f>VLOOKUP(W288,FlowMapping!B$2:M$3,6,FALSE)</f>
        <v>Nitrogen</v>
      </c>
      <c r="C288" s="37">
        <f t="array" ref="C288">VLOOKUP(W288,FlowMapping!B$2:M$3,7,FALSE)</f>
        <v>7727379</v>
      </c>
      <c r="D288" s="37" t="str">
        <f>VLOOKUP(W288,FlowMapping!B$2:M$3,8,FALSE)</f>
        <v>water</v>
      </c>
      <c r="E288" s="37" t="str">
        <f>VLOOKUP(W288,FlowMapping!B$2:M$3,9,FALSE)</f>
        <v>unspecified</v>
      </c>
      <c r="F288" s="37" t="str">
        <f>VLOOKUP(W288,FlowMapping!B$2:M$3,12,FALSE)</f>
        <v>53b5ce8f-c792-3f05-a4b1-3e8f2cc3aad1</v>
      </c>
      <c r="G288" s="37" t="str">
        <f>INDEX(Activities!$B$2:$C$390,MATCH(H288,Activities!$C$2:$C$390,0),1)</f>
        <v>Metal cutting and forming machine tool manufacturing</v>
      </c>
      <c r="H288" s="37" t="s">
        <v>48</v>
      </c>
      <c r="I288" s="37" t="s">
        <v>550</v>
      </c>
      <c r="J288" s="37">
        <v>7.9172974268772521E-11</v>
      </c>
      <c r="K288" s="37" t="s">
        <v>559</v>
      </c>
      <c r="L288" s="37"/>
      <c r="M288" s="37"/>
      <c r="N288" s="37"/>
      <c r="O288" s="37"/>
      <c r="P288" s="37"/>
      <c r="Q288" s="37">
        <v>2</v>
      </c>
      <c r="R288" s="37">
        <v>2</v>
      </c>
      <c r="S288" s="37">
        <v>1</v>
      </c>
      <c r="T288" s="37">
        <v>1</v>
      </c>
      <c r="U288" s="37">
        <v>5</v>
      </c>
      <c r="V288" s="70">
        <v>2013</v>
      </c>
      <c r="W288" s="37" t="s">
        <v>1</v>
      </c>
      <c r="X288" s="37" t="s">
        <v>625</v>
      </c>
      <c r="Y288" s="37" t="s">
        <v>626</v>
      </c>
    </row>
    <row r="289" spans="1:25" x14ac:dyDescent="0.2">
      <c r="A289"/>
      <c r="B289" s="37" t="str">
        <f>VLOOKUP(W289,FlowMapping!B$2:M$3,6,FALSE)</f>
        <v>Nitrogen</v>
      </c>
      <c r="C289" s="37">
        <f t="array" ref="C289">VLOOKUP(W289,FlowMapping!B$2:M$3,7,FALSE)</f>
        <v>7727379</v>
      </c>
      <c r="D289" s="37" t="str">
        <f>VLOOKUP(W289,FlowMapping!B$2:M$3,8,FALSE)</f>
        <v>water</v>
      </c>
      <c r="E289" s="37" t="str">
        <f>VLOOKUP(W289,FlowMapping!B$2:M$3,9,FALSE)</f>
        <v>unspecified</v>
      </c>
      <c r="F289" s="37" t="str">
        <f>VLOOKUP(W289,FlowMapping!B$2:M$3,12,FALSE)</f>
        <v>53b5ce8f-c792-3f05-a4b1-3e8f2cc3aad1</v>
      </c>
      <c r="G289" s="37" t="str">
        <f>INDEX(Activities!$B$2:$C$390,MATCH(H289,Activities!$C$2:$C$390,0),1)</f>
        <v>Cutting and machine tool accessory, rolling mill, and other metalworking machinery manufacturing</v>
      </c>
      <c r="H289" s="37" t="s">
        <v>49</v>
      </c>
      <c r="I289" s="37" t="s">
        <v>550</v>
      </c>
      <c r="J289" s="37">
        <v>7.2633432821806547E-10</v>
      </c>
      <c r="K289" s="37" t="s">
        <v>559</v>
      </c>
      <c r="L289" s="37"/>
      <c r="M289" s="37"/>
      <c r="N289" s="37"/>
      <c r="O289" s="37"/>
      <c r="P289" s="37"/>
      <c r="Q289" s="37">
        <v>2</v>
      </c>
      <c r="R289" s="37">
        <v>2</v>
      </c>
      <c r="S289" s="37">
        <v>1</v>
      </c>
      <c r="T289" s="37">
        <v>1</v>
      </c>
      <c r="U289" s="37">
        <v>5</v>
      </c>
      <c r="V289" s="70">
        <v>2013</v>
      </c>
      <c r="W289" s="37" t="s">
        <v>1</v>
      </c>
      <c r="X289" s="37" t="s">
        <v>625</v>
      </c>
      <c r="Y289" s="37" t="s">
        <v>626</v>
      </c>
    </row>
    <row r="290" spans="1:25" x14ac:dyDescent="0.2">
      <c r="A290"/>
      <c r="B290" s="37" t="str">
        <f>VLOOKUP(W290,FlowMapping!B$2:M$3,6,FALSE)</f>
        <v>Nitrogen</v>
      </c>
      <c r="C290" s="37">
        <f t="array" ref="C290">VLOOKUP(W290,FlowMapping!B$2:M$3,7,FALSE)</f>
        <v>7727379</v>
      </c>
      <c r="D290" s="37" t="str">
        <f>VLOOKUP(W290,FlowMapping!B$2:M$3,8,FALSE)</f>
        <v>water</v>
      </c>
      <c r="E290" s="37" t="str">
        <f>VLOOKUP(W290,FlowMapping!B$2:M$3,9,FALSE)</f>
        <v>unspecified</v>
      </c>
      <c r="F290" s="37" t="str">
        <f>VLOOKUP(W290,FlowMapping!B$2:M$3,12,FALSE)</f>
        <v>53b5ce8f-c792-3f05-a4b1-3e8f2cc3aad1</v>
      </c>
      <c r="G290" s="37" t="str">
        <f>INDEX(Activities!$B$2:$C$390,MATCH(H290,Activities!$C$2:$C$390,0),1)</f>
        <v>Pump and pumping equipment manufacturing</v>
      </c>
      <c r="H290" s="37" t="s">
        <v>50</v>
      </c>
      <c r="I290" s="37" t="s">
        <v>550</v>
      </c>
      <c r="J290" s="37">
        <v>3.5531612730098903E-8</v>
      </c>
      <c r="K290" s="37" t="s">
        <v>559</v>
      </c>
      <c r="L290" s="37"/>
      <c r="M290" s="37"/>
      <c r="N290" s="37"/>
      <c r="O290" s="37"/>
      <c r="P290" s="37"/>
      <c r="Q290" s="37">
        <v>4.4829143071733286</v>
      </c>
      <c r="R290" s="37">
        <v>2</v>
      </c>
      <c r="S290" s="37">
        <v>1</v>
      </c>
      <c r="T290" s="37">
        <v>1</v>
      </c>
      <c r="U290" s="37">
        <v>5</v>
      </c>
      <c r="V290" s="70">
        <v>2013</v>
      </c>
      <c r="W290" s="37" t="s">
        <v>1</v>
      </c>
      <c r="X290" s="37" t="s">
        <v>625</v>
      </c>
      <c r="Y290" s="37" t="s">
        <v>626</v>
      </c>
    </row>
    <row r="291" spans="1:25" x14ac:dyDescent="0.2">
      <c r="A291"/>
      <c r="B291" s="37" t="str">
        <f>VLOOKUP(W291,FlowMapping!B$2:M$3,6,FALSE)</f>
        <v>Nitrogen</v>
      </c>
      <c r="C291" s="37">
        <f t="array" ref="C291">VLOOKUP(W291,FlowMapping!B$2:M$3,7,FALSE)</f>
        <v>7727379</v>
      </c>
      <c r="D291" s="37" t="str">
        <f>VLOOKUP(W291,FlowMapping!B$2:M$3,8,FALSE)</f>
        <v>water</v>
      </c>
      <c r="E291" s="37" t="str">
        <f>VLOOKUP(W291,FlowMapping!B$2:M$3,9,FALSE)</f>
        <v>unspecified</v>
      </c>
      <c r="F291" s="37" t="str">
        <f>VLOOKUP(W291,FlowMapping!B$2:M$3,12,FALSE)</f>
        <v>53b5ce8f-c792-3f05-a4b1-3e8f2cc3aad1</v>
      </c>
      <c r="G291" s="37" t="str">
        <f>INDEX(Activities!$B$2:$C$390,MATCH(H291,Activities!$C$2:$C$390,0),1)</f>
        <v>Other general purpose machinery manufacturing</v>
      </c>
      <c r="H291" s="37" t="s">
        <v>51</v>
      </c>
      <c r="I291" s="37" t="s">
        <v>550</v>
      </c>
      <c r="J291" s="37">
        <v>1.0405991535291427E-7</v>
      </c>
      <c r="K291" s="37" t="s">
        <v>559</v>
      </c>
      <c r="L291" s="37"/>
      <c r="M291" s="37"/>
      <c r="N291" s="37"/>
      <c r="O291" s="37"/>
      <c r="P291" s="37"/>
      <c r="Q291" s="37">
        <v>4.9818553275359028</v>
      </c>
      <c r="R291" s="37">
        <v>2</v>
      </c>
      <c r="S291" s="37">
        <v>1</v>
      </c>
      <c r="T291" s="37">
        <v>1</v>
      </c>
      <c r="U291" s="37">
        <v>5</v>
      </c>
      <c r="V291" s="70">
        <v>2013</v>
      </c>
      <c r="W291" s="37" t="s">
        <v>1</v>
      </c>
      <c r="X291" s="37" t="s">
        <v>625</v>
      </c>
      <c r="Y291" s="37" t="s">
        <v>626</v>
      </c>
    </row>
    <row r="292" spans="1:25" x14ac:dyDescent="0.2">
      <c r="A292"/>
      <c r="B292" s="37" t="str">
        <f>VLOOKUP(W292,FlowMapping!B$2:M$3,6,FALSE)</f>
        <v>Nitrogen</v>
      </c>
      <c r="C292" s="37">
        <f t="array" ref="C292">VLOOKUP(W292,FlowMapping!B$2:M$3,7,FALSE)</f>
        <v>7727379</v>
      </c>
      <c r="D292" s="37" t="str">
        <f>VLOOKUP(W292,FlowMapping!B$2:M$3,8,FALSE)</f>
        <v>water</v>
      </c>
      <c r="E292" s="37" t="str">
        <f>VLOOKUP(W292,FlowMapping!B$2:M$3,9,FALSE)</f>
        <v>unspecified</v>
      </c>
      <c r="F292" s="37" t="str">
        <f>VLOOKUP(W292,FlowMapping!B$2:M$3,12,FALSE)</f>
        <v>53b5ce8f-c792-3f05-a4b1-3e8f2cc3aad1</v>
      </c>
      <c r="G292" s="37" t="str">
        <f>INDEX(Activities!$B$2:$C$390,MATCH(H292,Activities!$C$2:$C$390,0),1)</f>
        <v>Fluid power process machinery</v>
      </c>
      <c r="H292" s="37" t="s">
        <v>52</v>
      </c>
      <c r="I292" s="37" t="s">
        <v>550</v>
      </c>
      <c r="J292" s="37">
        <v>6.9856744589937538E-10</v>
      </c>
      <c r="K292" s="37" t="s">
        <v>559</v>
      </c>
      <c r="L292" s="37"/>
      <c r="M292" s="37"/>
      <c r="N292" s="37"/>
      <c r="O292" s="37"/>
      <c r="P292" s="37"/>
      <c r="Q292" s="37">
        <v>2</v>
      </c>
      <c r="R292" s="37">
        <v>2</v>
      </c>
      <c r="S292" s="37">
        <v>1</v>
      </c>
      <c r="T292" s="37">
        <v>1</v>
      </c>
      <c r="U292" s="37">
        <v>5</v>
      </c>
      <c r="V292" s="70">
        <v>2013</v>
      </c>
      <c r="W292" s="37" t="s">
        <v>1</v>
      </c>
      <c r="X292" s="37" t="s">
        <v>625</v>
      </c>
      <c r="Y292" s="37" t="s">
        <v>626</v>
      </c>
    </row>
    <row r="293" spans="1:25" x14ac:dyDescent="0.2">
      <c r="A293"/>
      <c r="B293" s="37" t="str">
        <f>VLOOKUP(W293,FlowMapping!B$2:M$3,6,FALSE)</f>
        <v>Nitrogen</v>
      </c>
      <c r="C293" s="37">
        <f t="array" ref="C293">VLOOKUP(W293,FlowMapping!B$2:M$3,7,FALSE)</f>
        <v>7727379</v>
      </c>
      <c r="D293" s="37" t="str">
        <f>VLOOKUP(W293,FlowMapping!B$2:M$3,8,FALSE)</f>
        <v>water</v>
      </c>
      <c r="E293" s="37" t="str">
        <f>VLOOKUP(W293,FlowMapping!B$2:M$3,9,FALSE)</f>
        <v>unspecified</v>
      </c>
      <c r="F293" s="37" t="str">
        <f>VLOOKUP(W293,FlowMapping!B$2:M$3,12,FALSE)</f>
        <v>53b5ce8f-c792-3f05-a4b1-3e8f2cc3aad1</v>
      </c>
      <c r="G293" s="37" t="str">
        <f>INDEX(Activities!$B$2:$C$390,MATCH(H293,Activities!$C$2:$C$390,0),1)</f>
        <v>Other electronic component manufacturing</v>
      </c>
      <c r="H293" s="37" t="s">
        <v>54</v>
      </c>
      <c r="I293" s="37" t="s">
        <v>550</v>
      </c>
      <c r="J293" s="37">
        <v>2.733324852474197E-8</v>
      </c>
      <c r="K293" s="37" t="s">
        <v>559</v>
      </c>
      <c r="L293" s="37"/>
      <c r="M293" s="37"/>
      <c r="N293" s="37"/>
      <c r="O293" s="37"/>
      <c r="P293" s="37"/>
      <c r="Q293" s="37">
        <v>4.8974750184146663</v>
      </c>
      <c r="R293" s="37">
        <v>2</v>
      </c>
      <c r="S293" s="37">
        <v>1</v>
      </c>
      <c r="T293" s="37">
        <v>1</v>
      </c>
      <c r="U293" s="37">
        <v>5</v>
      </c>
      <c r="V293" s="70">
        <v>2013</v>
      </c>
      <c r="W293" s="37" t="s">
        <v>1</v>
      </c>
      <c r="X293" s="37" t="s">
        <v>625</v>
      </c>
      <c r="Y293" s="37" t="s">
        <v>626</v>
      </c>
    </row>
    <row r="294" spans="1:25" x14ac:dyDescent="0.2">
      <c r="A294"/>
      <c r="B294" s="37" t="str">
        <f>VLOOKUP(W294,FlowMapping!B$2:M$3,6,FALSE)</f>
        <v>Nitrogen</v>
      </c>
      <c r="C294" s="37">
        <f t="array" ref="C294">VLOOKUP(W294,FlowMapping!B$2:M$3,7,FALSE)</f>
        <v>7727379</v>
      </c>
      <c r="D294" s="37" t="str">
        <f>VLOOKUP(W294,FlowMapping!B$2:M$3,8,FALSE)</f>
        <v>water</v>
      </c>
      <c r="E294" s="37" t="str">
        <f>VLOOKUP(W294,FlowMapping!B$2:M$3,9,FALSE)</f>
        <v>unspecified</v>
      </c>
      <c r="F294" s="37" t="str">
        <f>VLOOKUP(W294,FlowMapping!B$2:M$3,12,FALSE)</f>
        <v>53b5ce8f-c792-3f05-a4b1-3e8f2cc3aad1</v>
      </c>
      <c r="G294" s="37" t="str">
        <f>INDEX(Activities!$B$2:$C$390,MATCH(H294,Activities!$C$2:$C$390,0),1)</f>
        <v>Watch, clock, and other measuring and controlling device manufacturing</v>
      </c>
      <c r="H294" s="37" t="s">
        <v>55</v>
      </c>
      <c r="I294" s="37" t="s">
        <v>550</v>
      </c>
      <c r="J294" s="37">
        <v>1.4260408585664984E-11</v>
      </c>
      <c r="K294" s="37" t="s">
        <v>559</v>
      </c>
      <c r="L294" s="37"/>
      <c r="M294" s="37"/>
      <c r="N294" s="37"/>
      <c r="O294" s="37"/>
      <c r="P294" s="37"/>
      <c r="Q294" s="37">
        <v>2</v>
      </c>
      <c r="R294" s="37">
        <v>2</v>
      </c>
      <c r="S294" s="37">
        <v>1</v>
      </c>
      <c r="T294" s="37">
        <v>1</v>
      </c>
      <c r="U294" s="37">
        <v>5</v>
      </c>
      <c r="V294" s="70">
        <v>2013</v>
      </c>
      <c r="W294" s="37" t="s">
        <v>1</v>
      </c>
      <c r="X294" s="37" t="s">
        <v>625</v>
      </c>
      <c r="Y294" s="37" t="s">
        <v>626</v>
      </c>
    </row>
    <row r="295" spans="1:25" x14ac:dyDescent="0.2">
      <c r="A295"/>
      <c r="B295" s="37" t="str">
        <f>VLOOKUP(W295,FlowMapping!B$2:M$3,6,FALSE)</f>
        <v>Nitrogen</v>
      </c>
      <c r="C295" s="37">
        <f t="array" ref="C295">VLOOKUP(W295,FlowMapping!B$2:M$3,7,FALSE)</f>
        <v>7727379</v>
      </c>
      <c r="D295" s="37" t="str">
        <f>VLOOKUP(W295,FlowMapping!B$2:M$3,8,FALSE)</f>
        <v>water</v>
      </c>
      <c r="E295" s="37" t="str">
        <f>VLOOKUP(W295,FlowMapping!B$2:M$3,9,FALSE)</f>
        <v>unspecified</v>
      </c>
      <c r="F295" s="37" t="str">
        <f>VLOOKUP(W295,FlowMapping!B$2:M$3,12,FALSE)</f>
        <v>53b5ce8f-c792-3f05-a4b1-3e8f2cc3aad1</v>
      </c>
      <c r="G295" s="37" t="str">
        <f>INDEX(Activities!$B$2:$C$390,MATCH(H295,Activities!$C$2:$C$390,0),1)</f>
        <v>Motor vehicle steering, suspension component (except spring), and brake systems manufacturing</v>
      </c>
      <c r="H295" s="37" t="s">
        <v>28</v>
      </c>
      <c r="I295" s="37" t="s">
        <v>550</v>
      </c>
      <c r="J295" s="37">
        <v>3.6030227685151672E-8</v>
      </c>
      <c r="K295" s="37" t="s">
        <v>559</v>
      </c>
      <c r="L295" s="37"/>
      <c r="M295" s="37"/>
      <c r="N295" s="37"/>
      <c r="O295" s="37"/>
      <c r="P295" s="37"/>
      <c r="Q295" s="37">
        <v>2</v>
      </c>
      <c r="R295" s="37">
        <v>2</v>
      </c>
      <c r="S295" s="37">
        <v>1</v>
      </c>
      <c r="T295" s="37">
        <v>1</v>
      </c>
      <c r="U295" s="37">
        <v>5</v>
      </c>
      <c r="V295" s="70">
        <v>2013</v>
      </c>
      <c r="W295" s="37" t="s">
        <v>1</v>
      </c>
      <c r="X295" s="37" t="s">
        <v>625</v>
      </c>
      <c r="Y295" s="37" t="s">
        <v>626</v>
      </c>
    </row>
    <row r="296" spans="1:25" x14ac:dyDescent="0.2">
      <c r="A296"/>
      <c r="B296" s="37" t="str">
        <f>VLOOKUP(W296,FlowMapping!B$2:M$3,6,FALSE)</f>
        <v>Nitrogen</v>
      </c>
      <c r="C296" s="37">
        <f t="array" ref="C296">VLOOKUP(W296,FlowMapping!B$2:M$3,7,FALSE)</f>
        <v>7727379</v>
      </c>
      <c r="D296" s="37" t="str">
        <f>VLOOKUP(W296,FlowMapping!B$2:M$3,8,FALSE)</f>
        <v>water</v>
      </c>
      <c r="E296" s="37" t="str">
        <f>VLOOKUP(W296,FlowMapping!B$2:M$3,9,FALSE)</f>
        <v>unspecified</v>
      </c>
      <c r="F296" s="37" t="str">
        <f>VLOOKUP(W296,FlowMapping!B$2:M$3,12,FALSE)</f>
        <v>53b5ce8f-c792-3f05-a4b1-3e8f2cc3aad1</v>
      </c>
      <c r="G296" s="37" t="str">
        <f>INDEX(Activities!$B$2:$C$390,MATCH(H296,Activities!$C$2:$C$390,0),1)</f>
        <v>Propulsion units and parts for space vehicles and guided missiles</v>
      </c>
      <c r="H296" s="37" t="s">
        <v>56</v>
      </c>
      <c r="I296" s="37" t="s">
        <v>550</v>
      </c>
      <c r="J296" s="37">
        <v>8.2890385806530624E-9</v>
      </c>
      <c r="K296" s="37" t="s">
        <v>559</v>
      </c>
      <c r="L296" s="37"/>
      <c r="M296" s="37"/>
      <c r="N296" s="37"/>
      <c r="O296" s="37"/>
      <c r="P296" s="37"/>
      <c r="Q296" s="37">
        <v>2.3566876927494662</v>
      </c>
      <c r="R296" s="37">
        <v>2</v>
      </c>
      <c r="S296" s="37">
        <v>1</v>
      </c>
      <c r="T296" s="37">
        <v>1</v>
      </c>
      <c r="U296" s="37">
        <v>5</v>
      </c>
      <c r="V296" s="70">
        <v>2013</v>
      </c>
      <c r="W296" s="37" t="s">
        <v>1</v>
      </c>
      <c r="X296" s="37" t="s">
        <v>625</v>
      </c>
      <c r="Y296" s="37" t="s">
        <v>626</v>
      </c>
    </row>
    <row r="297" spans="1:25" x14ac:dyDescent="0.2">
      <c r="A297"/>
      <c r="B297" s="37" t="str">
        <f>VLOOKUP(W297,FlowMapping!B$2:M$3,6,FALSE)</f>
        <v>Nitrogen</v>
      </c>
      <c r="C297" s="37">
        <f t="array" ref="C297">VLOOKUP(W297,FlowMapping!B$2:M$3,7,FALSE)</f>
        <v>7727379</v>
      </c>
      <c r="D297" s="37" t="str">
        <f>VLOOKUP(W297,FlowMapping!B$2:M$3,8,FALSE)</f>
        <v>water</v>
      </c>
      <c r="E297" s="37" t="str">
        <f>VLOOKUP(W297,FlowMapping!B$2:M$3,9,FALSE)</f>
        <v>unspecified</v>
      </c>
      <c r="F297" s="37" t="str">
        <f>VLOOKUP(W297,FlowMapping!B$2:M$3,12,FALSE)</f>
        <v>53b5ce8f-c792-3f05-a4b1-3e8f2cc3aad1</v>
      </c>
      <c r="G297" s="37" t="str">
        <f>INDEX(Activities!$B$2:$C$390,MATCH(H297,Activities!$C$2:$C$390,0),1)</f>
        <v>Other household nonupholstered furniture</v>
      </c>
      <c r="H297" s="37" t="s">
        <v>37</v>
      </c>
      <c r="I297" s="37" t="s">
        <v>550</v>
      </c>
      <c r="J297" s="37">
        <v>4.465416023359102E-7</v>
      </c>
      <c r="K297" s="37" t="s">
        <v>559</v>
      </c>
      <c r="L297" s="37"/>
      <c r="M297" s="37"/>
      <c r="N297" s="37"/>
      <c r="O297" s="37"/>
      <c r="P297" s="37"/>
      <c r="Q297" s="37">
        <v>2.1755027755579457</v>
      </c>
      <c r="R297" s="37">
        <v>2</v>
      </c>
      <c r="S297" s="37">
        <v>1</v>
      </c>
      <c r="T297" s="37">
        <v>1</v>
      </c>
      <c r="U297" s="37">
        <v>5</v>
      </c>
      <c r="V297" s="70">
        <v>2013</v>
      </c>
      <c r="W297" s="37" t="s">
        <v>1</v>
      </c>
      <c r="X297" s="37" t="s">
        <v>625</v>
      </c>
      <c r="Y297" s="37" t="s">
        <v>626</v>
      </c>
    </row>
    <row r="298" spans="1:25" x14ac:dyDescent="0.2">
      <c r="A298"/>
      <c r="B298" s="37" t="str">
        <f>VLOOKUP(W298,FlowMapping!B$2:M$3,6,FALSE)</f>
        <v>Nitrogen</v>
      </c>
      <c r="C298" s="37">
        <f t="array" ref="C298">VLOOKUP(W298,FlowMapping!B$2:M$3,7,FALSE)</f>
        <v>7727379</v>
      </c>
      <c r="D298" s="37" t="str">
        <f>VLOOKUP(W298,FlowMapping!B$2:M$3,8,FALSE)</f>
        <v>water</v>
      </c>
      <c r="E298" s="37" t="str">
        <f>VLOOKUP(W298,FlowMapping!B$2:M$3,9,FALSE)</f>
        <v>unspecified</v>
      </c>
      <c r="F298" s="37" t="str">
        <f>VLOOKUP(W298,FlowMapping!B$2:M$3,12,FALSE)</f>
        <v>53b5ce8f-c792-3f05-a4b1-3e8f2cc3aad1</v>
      </c>
      <c r="G298" s="37" t="str">
        <f>INDEX(Activities!$B$2:$C$390,MATCH(H298,Activities!$C$2:$C$390,0),1)</f>
        <v>Scenic and sightseeing transportation and support activities for transportation</v>
      </c>
      <c r="H298" s="37" t="s">
        <v>3</v>
      </c>
      <c r="I298" s="37" t="s">
        <v>550</v>
      </c>
      <c r="J298" s="37">
        <v>8.459340978642216E-6</v>
      </c>
      <c r="K298" s="37" t="s">
        <v>559</v>
      </c>
      <c r="L298" s="37"/>
      <c r="M298" s="37"/>
      <c r="N298" s="37"/>
      <c r="O298" s="37"/>
      <c r="P298" s="37"/>
      <c r="Q298" s="37">
        <v>2.2010347680060374</v>
      </c>
      <c r="R298" s="37">
        <v>2</v>
      </c>
      <c r="S298" s="37">
        <v>1</v>
      </c>
      <c r="T298" s="37">
        <v>1</v>
      </c>
      <c r="U298" s="37">
        <v>5</v>
      </c>
      <c r="V298" s="70">
        <v>2013</v>
      </c>
      <c r="W298" s="37" t="s">
        <v>1</v>
      </c>
      <c r="X298" s="37" t="s">
        <v>625</v>
      </c>
      <c r="Y298" s="37" t="s">
        <v>626</v>
      </c>
    </row>
    <row r="299" spans="1:25" x14ac:dyDescent="0.2">
      <c r="A299"/>
      <c r="B299" s="37" t="str">
        <f>VLOOKUP(W299,FlowMapping!B$2:M$3,6,FALSE)</f>
        <v>Nitrogen</v>
      </c>
      <c r="C299" s="37">
        <f t="array" ref="C299">VLOOKUP(W299,FlowMapping!B$2:M$3,7,FALSE)</f>
        <v>7727379</v>
      </c>
      <c r="D299" s="37" t="str">
        <f>VLOOKUP(W299,FlowMapping!B$2:M$3,8,FALSE)</f>
        <v>water</v>
      </c>
      <c r="E299" s="37" t="str">
        <f>VLOOKUP(W299,FlowMapping!B$2:M$3,9,FALSE)</f>
        <v>unspecified</v>
      </c>
      <c r="F299" s="37" t="str">
        <f>VLOOKUP(W299,FlowMapping!B$2:M$3,12,FALSE)</f>
        <v>53b5ce8f-c792-3f05-a4b1-3e8f2cc3aad1</v>
      </c>
      <c r="G299" s="37" t="str">
        <f>INDEX(Activities!$B$2:$C$390,MATCH(H299,Activities!$C$2:$C$390,0),1)</f>
        <v>Other retail</v>
      </c>
      <c r="H299" s="37" t="s">
        <v>2</v>
      </c>
      <c r="I299" s="37" t="s">
        <v>550</v>
      </c>
      <c r="J299" s="37">
        <v>2.4161501694528875E-8</v>
      </c>
      <c r="K299" s="37" t="s">
        <v>559</v>
      </c>
      <c r="L299" s="37"/>
      <c r="M299" s="37"/>
      <c r="N299" s="37"/>
      <c r="O299" s="37"/>
      <c r="P299" s="37"/>
      <c r="Q299" s="37">
        <v>3.0545711132127531</v>
      </c>
      <c r="R299" s="37">
        <v>2</v>
      </c>
      <c r="S299" s="37">
        <v>1</v>
      </c>
      <c r="T299" s="37">
        <v>1</v>
      </c>
      <c r="U299" s="37">
        <v>5</v>
      </c>
      <c r="V299" s="70">
        <v>2013</v>
      </c>
      <c r="W299" s="37" t="s">
        <v>1</v>
      </c>
      <c r="X299" s="37" t="s">
        <v>625</v>
      </c>
      <c r="Y299" s="37" t="s">
        <v>626</v>
      </c>
    </row>
    <row r="300" spans="1:25" x14ac:dyDescent="0.2">
      <c r="A300"/>
      <c r="B300" s="37" t="str">
        <f>VLOOKUP(W300,FlowMapping!B$2:M$3,6,FALSE)</f>
        <v>Nitrogen</v>
      </c>
      <c r="C300" s="37">
        <f t="array" ref="C300">VLOOKUP(W300,FlowMapping!B$2:M$3,7,FALSE)</f>
        <v>7727379</v>
      </c>
      <c r="D300" s="37" t="str">
        <f>VLOOKUP(W300,FlowMapping!B$2:M$3,8,FALSE)</f>
        <v>water</v>
      </c>
      <c r="E300" s="37" t="str">
        <f>VLOOKUP(W300,FlowMapping!B$2:M$3,9,FALSE)</f>
        <v>unspecified</v>
      </c>
      <c r="F300" s="37" t="str">
        <f>VLOOKUP(W300,FlowMapping!B$2:M$3,12,FALSE)</f>
        <v>53b5ce8f-c792-3f05-a4b1-3e8f2cc3aad1</v>
      </c>
      <c r="G300" s="37" t="str">
        <f>INDEX(Activities!$B$2:$C$390,MATCH(H300,Activities!$C$2:$C$390,0),1)</f>
        <v>Satellite, telecommunications resellers, and all other telecommunications</v>
      </c>
      <c r="H300" s="37" t="s">
        <v>7</v>
      </c>
      <c r="I300" s="37" t="s">
        <v>550</v>
      </c>
      <c r="J300" s="37">
        <v>3.5340968800661907E-12</v>
      </c>
      <c r="K300" s="37" t="s">
        <v>559</v>
      </c>
      <c r="L300" s="37"/>
      <c r="M300" s="37"/>
      <c r="N300" s="37"/>
      <c r="O300" s="37"/>
      <c r="P300" s="37"/>
      <c r="Q300" s="37">
        <v>2</v>
      </c>
      <c r="R300" s="37">
        <v>2</v>
      </c>
      <c r="S300" s="37">
        <v>1</v>
      </c>
      <c r="T300" s="37">
        <v>1</v>
      </c>
      <c r="U300" s="37">
        <v>5</v>
      </c>
      <c r="V300" s="70">
        <v>2013</v>
      </c>
      <c r="W300" s="37" t="s">
        <v>1</v>
      </c>
      <c r="X300" s="37" t="s">
        <v>625</v>
      </c>
      <c r="Y300" s="37" t="s">
        <v>626</v>
      </c>
    </row>
    <row r="301" spans="1:25" x14ac:dyDescent="0.2">
      <c r="A301"/>
      <c r="B301" s="37" t="str">
        <f>VLOOKUP(W301,FlowMapping!B$2:M$3,6,FALSE)</f>
        <v>Nitrogen</v>
      </c>
      <c r="C301" s="37">
        <f t="array" ref="C301">VLOOKUP(W301,FlowMapping!B$2:M$3,7,FALSE)</f>
        <v>7727379</v>
      </c>
      <c r="D301" s="37" t="str">
        <f>VLOOKUP(W301,FlowMapping!B$2:M$3,8,FALSE)</f>
        <v>water</v>
      </c>
      <c r="E301" s="37" t="str">
        <f>VLOOKUP(W301,FlowMapping!B$2:M$3,9,FALSE)</f>
        <v>unspecified</v>
      </c>
      <c r="F301" s="37" t="str">
        <f>VLOOKUP(W301,FlowMapping!B$2:M$3,12,FALSE)</f>
        <v>53b5ce8f-c792-3f05-a4b1-3e8f2cc3aad1</v>
      </c>
      <c r="G301" s="37" t="str">
        <f>INDEX(Activities!$B$2:$C$390,MATCH(H301,Activities!$C$2:$C$390,0),1)</f>
        <v>News syndicates, libraries, archives and all other information services</v>
      </c>
      <c r="H301" s="37" t="s">
        <v>30</v>
      </c>
      <c r="I301" s="37" t="s">
        <v>550</v>
      </c>
      <c r="J301" s="37">
        <v>1.2489583928820427E-9</v>
      </c>
      <c r="K301" s="37" t="s">
        <v>559</v>
      </c>
      <c r="L301" s="37"/>
      <c r="M301" s="37"/>
      <c r="N301" s="37"/>
      <c r="O301" s="37"/>
      <c r="P301" s="37"/>
      <c r="Q301" s="37">
        <v>3.9710007083129599</v>
      </c>
      <c r="R301" s="37">
        <v>2</v>
      </c>
      <c r="S301" s="37">
        <v>1</v>
      </c>
      <c r="T301" s="37">
        <v>1</v>
      </c>
      <c r="U301" s="37">
        <v>5</v>
      </c>
      <c r="V301" s="70">
        <v>2013</v>
      </c>
      <c r="W301" s="37" t="s">
        <v>1</v>
      </c>
      <c r="X301" s="37" t="s">
        <v>625</v>
      </c>
      <c r="Y301" s="37" t="s">
        <v>626</v>
      </c>
    </row>
    <row r="302" spans="1:25" x14ac:dyDescent="0.2">
      <c r="A302"/>
      <c r="B302" s="37" t="str">
        <f>VLOOKUP(W302,FlowMapping!B$2:M$3,6,FALSE)</f>
        <v>Nitrogen</v>
      </c>
      <c r="C302" s="37">
        <f t="array" ref="C302">VLOOKUP(W302,FlowMapping!B$2:M$3,7,FALSE)</f>
        <v>7727379</v>
      </c>
      <c r="D302" s="37" t="str">
        <f>VLOOKUP(W302,FlowMapping!B$2:M$3,8,FALSE)</f>
        <v>water</v>
      </c>
      <c r="E302" s="37" t="str">
        <f>VLOOKUP(W302,FlowMapping!B$2:M$3,9,FALSE)</f>
        <v>unspecified</v>
      </c>
      <c r="F302" s="37" t="str">
        <f>VLOOKUP(W302,FlowMapping!B$2:M$3,12,FALSE)</f>
        <v>53b5ce8f-c792-3f05-a4b1-3e8f2cc3aad1</v>
      </c>
      <c r="G302" s="37" t="str">
        <f>INDEX(Activities!$B$2:$C$390,MATCH(H302,Activities!$C$2:$C$390,0),1)</f>
        <v>Nondepository credit intermediation and related activities</v>
      </c>
      <c r="H302" s="37" t="s">
        <v>8</v>
      </c>
      <c r="I302" s="37" t="s">
        <v>550</v>
      </c>
      <c r="J302" s="37">
        <v>1.2489583928820429E-9</v>
      </c>
      <c r="K302" s="37" t="s">
        <v>559</v>
      </c>
      <c r="L302" s="37"/>
      <c r="M302" s="37"/>
      <c r="N302" s="37"/>
      <c r="O302" s="37"/>
      <c r="P302" s="37"/>
      <c r="Q302" s="37">
        <v>3.9710007083129595</v>
      </c>
      <c r="R302" s="37">
        <v>2</v>
      </c>
      <c r="S302" s="37">
        <v>1</v>
      </c>
      <c r="T302" s="37">
        <v>1</v>
      </c>
      <c r="U302" s="37">
        <v>5</v>
      </c>
      <c r="V302" s="70">
        <v>2013</v>
      </c>
      <c r="W302" s="37" t="s">
        <v>1</v>
      </c>
      <c r="X302" s="37" t="s">
        <v>625</v>
      </c>
      <c r="Y302" s="37" t="s">
        <v>626</v>
      </c>
    </row>
    <row r="303" spans="1:25" x14ac:dyDescent="0.2">
      <c r="A303"/>
      <c r="B303" s="37" t="str">
        <f>VLOOKUP(W303,FlowMapping!B$2:M$3,6,FALSE)</f>
        <v>Nitrogen</v>
      </c>
      <c r="C303" s="37">
        <f t="array" ref="C303">VLOOKUP(W303,FlowMapping!B$2:M$3,7,FALSE)</f>
        <v>7727379</v>
      </c>
      <c r="D303" s="37" t="str">
        <f>VLOOKUP(W303,FlowMapping!B$2:M$3,8,FALSE)</f>
        <v>water</v>
      </c>
      <c r="E303" s="37" t="str">
        <f>VLOOKUP(W303,FlowMapping!B$2:M$3,9,FALSE)</f>
        <v>unspecified</v>
      </c>
      <c r="F303" s="37" t="str">
        <f>VLOOKUP(W303,FlowMapping!B$2:M$3,12,FALSE)</f>
        <v>53b5ce8f-c792-3f05-a4b1-3e8f2cc3aad1</v>
      </c>
      <c r="G303" s="37" t="str">
        <f>INDEX(Activities!$B$2:$C$390,MATCH(H303,Activities!$C$2:$C$390,0),1)</f>
        <v>Housing</v>
      </c>
      <c r="H303" s="37" t="s">
        <v>62</v>
      </c>
      <c r="I303" s="37" t="s">
        <v>550</v>
      </c>
      <c r="J303" s="37">
        <v>5.8125500635262233E-6</v>
      </c>
      <c r="K303" s="37" t="s">
        <v>559</v>
      </c>
      <c r="L303" s="37"/>
      <c r="M303" s="37"/>
      <c r="N303" s="37"/>
      <c r="O303" s="37"/>
      <c r="P303" s="37"/>
      <c r="Q303" s="37">
        <v>2.19295491999369</v>
      </c>
      <c r="R303" s="37">
        <v>2</v>
      </c>
      <c r="S303" s="37">
        <v>1</v>
      </c>
      <c r="T303" s="37">
        <v>1</v>
      </c>
      <c r="U303" s="37">
        <v>5</v>
      </c>
      <c r="V303" s="70">
        <v>2013</v>
      </c>
      <c r="W303" s="37" t="s">
        <v>1</v>
      </c>
      <c r="X303" s="37" t="s">
        <v>625</v>
      </c>
      <c r="Y303" s="37" t="s">
        <v>626</v>
      </c>
    </row>
    <row r="304" spans="1:25" x14ac:dyDescent="0.2">
      <c r="A304"/>
      <c r="B304" s="37" t="str">
        <f>VLOOKUP(W304,FlowMapping!B$2:M$3,6,FALSE)</f>
        <v>Nitrogen</v>
      </c>
      <c r="C304" s="37">
        <f t="array" ref="C304">VLOOKUP(W304,FlowMapping!B$2:M$3,7,FALSE)</f>
        <v>7727379</v>
      </c>
      <c r="D304" s="37" t="str">
        <f>VLOOKUP(W304,FlowMapping!B$2:M$3,8,FALSE)</f>
        <v>water</v>
      </c>
      <c r="E304" s="37" t="str">
        <f>VLOOKUP(W304,FlowMapping!B$2:M$3,9,FALSE)</f>
        <v>unspecified</v>
      </c>
      <c r="F304" s="37" t="str">
        <f>VLOOKUP(W304,FlowMapping!B$2:M$3,12,FALSE)</f>
        <v>53b5ce8f-c792-3f05-a4b1-3e8f2cc3aad1</v>
      </c>
      <c r="G304" s="37" t="str">
        <f>INDEX(Activities!$B$2:$C$390,MATCH(H304,Activities!$C$2:$C$390,0),1)</f>
        <v>Other real estate</v>
      </c>
      <c r="H304" s="37" t="s">
        <v>63</v>
      </c>
      <c r="I304" s="37" t="s">
        <v>550</v>
      </c>
      <c r="J304" s="37">
        <v>5.8125500635262233E-6</v>
      </c>
      <c r="K304" s="37" t="s">
        <v>559</v>
      </c>
      <c r="L304" s="37"/>
      <c r="M304" s="37"/>
      <c r="N304" s="37"/>
      <c r="O304" s="37"/>
      <c r="P304" s="37"/>
      <c r="Q304" s="37">
        <v>2.1929549199936909</v>
      </c>
      <c r="R304" s="37">
        <v>2</v>
      </c>
      <c r="S304" s="37">
        <v>1</v>
      </c>
      <c r="T304" s="37">
        <v>1</v>
      </c>
      <c r="U304" s="37">
        <v>5</v>
      </c>
      <c r="V304" s="70">
        <v>2013</v>
      </c>
      <c r="W304" s="37" t="s">
        <v>1</v>
      </c>
      <c r="X304" s="37" t="s">
        <v>625</v>
      </c>
      <c r="Y304" s="37" t="s">
        <v>626</v>
      </c>
    </row>
    <row r="305" spans="1:25" x14ac:dyDescent="0.2">
      <c r="A305"/>
      <c r="B305" s="37" t="str">
        <f>VLOOKUP(W305,FlowMapping!B$2:M$3,6,FALSE)</f>
        <v>Nitrogen</v>
      </c>
      <c r="C305" s="37">
        <f t="array" ref="C305">VLOOKUP(W305,FlowMapping!B$2:M$3,7,FALSE)</f>
        <v>7727379</v>
      </c>
      <c r="D305" s="37" t="str">
        <f>VLOOKUP(W305,FlowMapping!B$2:M$3,8,FALSE)</f>
        <v>water</v>
      </c>
      <c r="E305" s="37" t="str">
        <f>VLOOKUP(W305,FlowMapping!B$2:M$3,9,FALSE)</f>
        <v>unspecified</v>
      </c>
      <c r="F305" s="37" t="str">
        <f>VLOOKUP(W305,FlowMapping!B$2:M$3,12,FALSE)</f>
        <v>53b5ce8f-c792-3f05-a4b1-3e8f2cc3aad1</v>
      </c>
      <c r="G305" s="37" t="str">
        <f>INDEX(Activities!$B$2:$C$390,MATCH(H305,Activities!$C$2:$C$390,0),1)</f>
        <v>Consumer goods and general rental centers</v>
      </c>
      <c r="H305" s="37" t="s">
        <v>10</v>
      </c>
      <c r="I305" s="37" t="s">
        <v>550</v>
      </c>
      <c r="J305" s="37">
        <v>3.0008377191749084E-9</v>
      </c>
      <c r="K305" s="37" t="s">
        <v>559</v>
      </c>
      <c r="L305" s="37"/>
      <c r="M305" s="37"/>
      <c r="N305" s="37"/>
      <c r="O305" s="37"/>
      <c r="P305" s="37"/>
      <c r="Q305" s="37">
        <v>2.0118170809133904</v>
      </c>
      <c r="R305" s="37">
        <v>2</v>
      </c>
      <c r="S305" s="37">
        <v>1</v>
      </c>
      <c r="T305" s="37">
        <v>1</v>
      </c>
      <c r="U305" s="37">
        <v>5</v>
      </c>
      <c r="V305" s="70">
        <v>2013</v>
      </c>
      <c r="W305" s="37" t="s">
        <v>1</v>
      </c>
      <c r="X305" s="37" t="s">
        <v>625</v>
      </c>
      <c r="Y305" s="37" t="s">
        <v>626</v>
      </c>
    </row>
    <row r="306" spans="1:25" x14ac:dyDescent="0.2">
      <c r="A306"/>
      <c r="B306" s="37" t="str">
        <f>VLOOKUP(W306,FlowMapping!B$2:M$3,6,FALSE)</f>
        <v>Nitrogen</v>
      </c>
      <c r="C306" s="37">
        <f t="array" ref="C306">VLOOKUP(W306,FlowMapping!B$2:M$3,7,FALSE)</f>
        <v>7727379</v>
      </c>
      <c r="D306" s="37" t="str">
        <f>VLOOKUP(W306,FlowMapping!B$2:M$3,8,FALSE)</f>
        <v>water</v>
      </c>
      <c r="E306" s="37" t="str">
        <f>VLOOKUP(W306,FlowMapping!B$2:M$3,9,FALSE)</f>
        <v>unspecified</v>
      </c>
      <c r="F306" s="37" t="str">
        <f>VLOOKUP(W306,FlowMapping!B$2:M$3,12,FALSE)</f>
        <v>53b5ce8f-c792-3f05-a4b1-3e8f2cc3aad1</v>
      </c>
      <c r="G306" s="37" t="str">
        <f>INDEX(Activities!$B$2:$C$390,MATCH(H306,Activities!$C$2:$C$390,0),1)</f>
        <v>Environmental and other technical consulting services</v>
      </c>
      <c r="H306" s="37" t="s">
        <v>31</v>
      </c>
      <c r="I306" s="37" t="s">
        <v>550</v>
      </c>
      <c r="J306" s="37">
        <v>4.3923841310409182E-8</v>
      </c>
      <c r="K306" s="37" t="s">
        <v>559</v>
      </c>
      <c r="L306" s="37"/>
      <c r="M306" s="37"/>
      <c r="N306" s="37"/>
      <c r="O306" s="37"/>
      <c r="P306" s="37"/>
      <c r="Q306" s="37">
        <v>3.6102076960697111</v>
      </c>
      <c r="R306" s="37">
        <v>2</v>
      </c>
      <c r="S306" s="37">
        <v>1</v>
      </c>
      <c r="T306" s="37">
        <v>1</v>
      </c>
      <c r="U306" s="37">
        <v>5</v>
      </c>
      <c r="V306" s="70">
        <v>2013</v>
      </c>
      <c r="W306" s="37" t="s">
        <v>1</v>
      </c>
      <c r="X306" s="37" t="s">
        <v>625</v>
      </c>
      <c r="Y306" s="37" t="s">
        <v>626</v>
      </c>
    </row>
    <row r="307" spans="1:25" x14ac:dyDescent="0.2">
      <c r="A307"/>
      <c r="B307" s="37" t="str">
        <f>VLOOKUP(W307,FlowMapping!B$2:M$3,6,FALSE)</f>
        <v>Nitrogen</v>
      </c>
      <c r="C307" s="37">
        <f t="array" ref="C307">VLOOKUP(W307,FlowMapping!B$2:M$3,7,FALSE)</f>
        <v>7727379</v>
      </c>
      <c r="D307" s="37" t="str">
        <f>VLOOKUP(W307,FlowMapping!B$2:M$3,8,FALSE)</f>
        <v>water</v>
      </c>
      <c r="E307" s="37" t="str">
        <f>VLOOKUP(W307,FlowMapping!B$2:M$3,9,FALSE)</f>
        <v>unspecified</v>
      </c>
      <c r="F307" s="37" t="str">
        <f>VLOOKUP(W307,FlowMapping!B$2:M$3,12,FALSE)</f>
        <v>53b5ce8f-c792-3f05-a4b1-3e8f2cc3aad1</v>
      </c>
      <c r="G307" s="37" t="str">
        <f>INDEX(Activities!$B$2:$C$390,MATCH(H307,Activities!$C$2:$C$390,0),1)</f>
        <v>Marketing research and all other miscellaneous professional, scientific, and technical services</v>
      </c>
      <c r="H307" s="37" t="s">
        <v>32</v>
      </c>
      <c r="I307" s="37" t="s">
        <v>550</v>
      </c>
      <c r="J307" s="37">
        <v>4.7973758172643062E-8</v>
      </c>
      <c r="K307" s="37" t="s">
        <v>559</v>
      </c>
      <c r="L307" s="37"/>
      <c r="M307" s="37"/>
      <c r="N307" s="37"/>
      <c r="O307" s="37"/>
      <c r="P307" s="37"/>
      <c r="Q307" s="37">
        <v>3.5261505350774334</v>
      </c>
      <c r="R307" s="37">
        <v>2</v>
      </c>
      <c r="S307" s="37">
        <v>1</v>
      </c>
      <c r="T307" s="37">
        <v>1</v>
      </c>
      <c r="U307" s="37">
        <v>5</v>
      </c>
      <c r="V307" s="70">
        <v>2013</v>
      </c>
      <c r="W307" s="37" t="s">
        <v>1</v>
      </c>
      <c r="X307" s="37" t="s">
        <v>625</v>
      </c>
      <c r="Y307" s="37" t="s">
        <v>626</v>
      </c>
    </row>
    <row r="308" spans="1:25" x14ac:dyDescent="0.2">
      <c r="A308"/>
      <c r="B308" s="37" t="str">
        <f>VLOOKUP(W308,FlowMapping!B$2:M$3,6,FALSE)</f>
        <v>Nitrogen</v>
      </c>
      <c r="C308" s="37">
        <f t="array" ref="C308">VLOOKUP(W308,FlowMapping!B$2:M$3,7,FALSE)</f>
        <v>7727379</v>
      </c>
      <c r="D308" s="37" t="str">
        <f>VLOOKUP(W308,FlowMapping!B$2:M$3,8,FALSE)</f>
        <v>water</v>
      </c>
      <c r="E308" s="37" t="str">
        <f>VLOOKUP(W308,FlowMapping!B$2:M$3,9,FALSE)</f>
        <v>unspecified</v>
      </c>
      <c r="F308" s="37" t="str">
        <f>VLOOKUP(W308,FlowMapping!B$2:M$3,12,FALSE)</f>
        <v>53b5ce8f-c792-3f05-a4b1-3e8f2cc3aad1</v>
      </c>
      <c r="G308" s="37" t="str">
        <f>INDEX(Activities!$B$2:$C$390,MATCH(H308,Activities!$C$2:$C$390,0),1)</f>
        <v>Junior colleges, colleges, universities, and professional schools</v>
      </c>
      <c r="H308" s="37" t="s">
        <v>11</v>
      </c>
      <c r="I308" s="37" t="s">
        <v>550</v>
      </c>
      <c r="J308" s="37">
        <v>6.6047463209769917E-7</v>
      </c>
      <c r="K308" s="37" t="s">
        <v>559</v>
      </c>
      <c r="L308" s="37"/>
      <c r="M308" s="37"/>
      <c r="N308" s="37"/>
      <c r="O308" s="37"/>
      <c r="P308" s="37"/>
      <c r="Q308" s="37">
        <v>4.7795933459555329</v>
      </c>
      <c r="R308" s="37">
        <v>2</v>
      </c>
      <c r="S308" s="37">
        <v>1</v>
      </c>
      <c r="T308" s="37">
        <v>1</v>
      </c>
      <c r="U308" s="37">
        <v>5</v>
      </c>
      <c r="V308" s="70">
        <v>2013</v>
      </c>
      <c r="W308" s="37" t="s">
        <v>1</v>
      </c>
      <c r="X308" s="37" t="s">
        <v>625</v>
      </c>
      <c r="Y308" s="37" t="s">
        <v>626</v>
      </c>
    </row>
    <row r="309" spans="1:25" x14ac:dyDescent="0.2">
      <c r="A309"/>
      <c r="B309" s="37" t="str">
        <f>VLOOKUP(W309,FlowMapping!B$2:M$3,6,FALSE)</f>
        <v>Nitrogen</v>
      </c>
      <c r="C309" s="37">
        <f t="array" ref="C309">VLOOKUP(W309,FlowMapping!B$2:M$3,7,FALSE)</f>
        <v>7727379</v>
      </c>
      <c r="D309" s="37" t="str">
        <f>VLOOKUP(W309,FlowMapping!B$2:M$3,8,FALSE)</f>
        <v>water</v>
      </c>
      <c r="E309" s="37" t="str">
        <f>VLOOKUP(W309,FlowMapping!B$2:M$3,9,FALSE)</f>
        <v>unspecified</v>
      </c>
      <c r="F309" s="37" t="str">
        <f>VLOOKUP(W309,FlowMapping!B$2:M$3,12,FALSE)</f>
        <v>53b5ce8f-c792-3f05-a4b1-3e8f2cc3aad1</v>
      </c>
      <c r="G309" s="37" t="str">
        <f>INDEX(Activities!$B$2:$C$390,MATCH(H309,Activities!$C$2:$C$390,0),1)</f>
        <v>Other educational services</v>
      </c>
      <c r="H309" s="37" t="s">
        <v>12</v>
      </c>
      <c r="I309" s="37" t="s">
        <v>550</v>
      </c>
      <c r="J309" s="37">
        <v>1.2189523611174427E-7</v>
      </c>
      <c r="K309" s="37" t="s">
        <v>559</v>
      </c>
      <c r="L309" s="37"/>
      <c r="M309" s="37"/>
      <c r="N309" s="37"/>
      <c r="O309" s="37"/>
      <c r="P309" s="37"/>
      <c r="Q309" s="37">
        <v>2.3053835028714889</v>
      </c>
      <c r="R309" s="37">
        <v>2</v>
      </c>
      <c r="S309" s="37">
        <v>1</v>
      </c>
      <c r="T309" s="37">
        <v>1</v>
      </c>
      <c r="U309" s="37">
        <v>5</v>
      </c>
      <c r="V309" s="70">
        <v>2013</v>
      </c>
      <c r="W309" s="37" t="s">
        <v>1</v>
      </c>
      <c r="X309" s="37" t="s">
        <v>625</v>
      </c>
      <c r="Y309" s="37" t="s">
        <v>626</v>
      </c>
    </row>
    <row r="310" spans="1:25" x14ac:dyDescent="0.2">
      <c r="A310"/>
      <c r="B310" s="37" t="str">
        <f>VLOOKUP(W310,FlowMapping!B$2:M$3,6,FALSE)</f>
        <v>Nitrogen</v>
      </c>
      <c r="C310" s="37">
        <f t="array" ref="C310">VLOOKUP(W310,FlowMapping!B$2:M$3,7,FALSE)</f>
        <v>7727379</v>
      </c>
      <c r="D310" s="37" t="str">
        <f>VLOOKUP(W310,FlowMapping!B$2:M$3,8,FALSE)</f>
        <v>water</v>
      </c>
      <c r="E310" s="37" t="str">
        <f>VLOOKUP(W310,FlowMapping!B$2:M$3,9,FALSE)</f>
        <v>unspecified</v>
      </c>
      <c r="F310" s="37" t="str">
        <f>VLOOKUP(W310,FlowMapping!B$2:M$3,12,FALSE)</f>
        <v>53b5ce8f-c792-3f05-a4b1-3e8f2cc3aad1</v>
      </c>
      <c r="G310" s="37" t="str">
        <f>INDEX(Activities!$B$2:$C$390,MATCH(H310,Activities!$C$2:$C$390,0),1)</f>
        <v>Nursing and community care facilities</v>
      </c>
      <c r="H310" s="37" t="s">
        <v>13</v>
      </c>
      <c r="I310" s="37" t="s">
        <v>550</v>
      </c>
      <c r="J310" s="37">
        <v>2.9923291324400099E-8</v>
      </c>
      <c r="K310" s="37" t="s">
        <v>559</v>
      </c>
      <c r="L310" s="37"/>
      <c r="M310" s="37"/>
      <c r="N310" s="37"/>
      <c r="O310" s="37"/>
      <c r="P310" s="37"/>
      <c r="Q310" s="37">
        <v>2.5212186089257793</v>
      </c>
      <c r="R310" s="37">
        <v>2</v>
      </c>
      <c r="S310" s="37">
        <v>1</v>
      </c>
      <c r="T310" s="37">
        <v>1</v>
      </c>
      <c r="U310" s="37">
        <v>5</v>
      </c>
      <c r="V310" s="70">
        <v>2013</v>
      </c>
      <c r="W310" s="37" t="s">
        <v>1</v>
      </c>
      <c r="X310" s="37" t="s">
        <v>625</v>
      </c>
      <c r="Y310" s="37" t="s">
        <v>626</v>
      </c>
    </row>
    <row r="311" spans="1:25" x14ac:dyDescent="0.2">
      <c r="A311"/>
      <c r="B311" s="37" t="str">
        <f>VLOOKUP(W311,FlowMapping!B$2:M$3,6,FALSE)</f>
        <v>Nitrogen</v>
      </c>
      <c r="C311" s="37">
        <f t="array" ref="C311">VLOOKUP(W311,FlowMapping!B$2:M$3,7,FALSE)</f>
        <v>7727379</v>
      </c>
      <c r="D311" s="37" t="str">
        <f>VLOOKUP(W311,FlowMapping!B$2:M$3,8,FALSE)</f>
        <v>water</v>
      </c>
      <c r="E311" s="37" t="str">
        <f>VLOOKUP(W311,FlowMapping!B$2:M$3,9,FALSE)</f>
        <v>unspecified</v>
      </c>
      <c r="F311" s="37" t="str">
        <f>VLOOKUP(W311,FlowMapping!B$2:M$3,12,FALSE)</f>
        <v>53b5ce8f-c792-3f05-a4b1-3e8f2cc3aad1</v>
      </c>
      <c r="G311" s="37" t="str">
        <f>INDEX(Activities!$B$2:$C$390,MATCH(H311,Activities!$C$2:$C$390,0),1)</f>
        <v>Residential mental retardation, mental health, substance abuse and other facilities</v>
      </c>
      <c r="H311" s="37" t="s">
        <v>14</v>
      </c>
      <c r="I311" s="37" t="s">
        <v>550</v>
      </c>
      <c r="J311" s="37">
        <v>2.6467816718643118E-8</v>
      </c>
      <c r="K311" s="37" t="s">
        <v>559</v>
      </c>
      <c r="L311" s="37"/>
      <c r="M311" s="37"/>
      <c r="N311" s="37"/>
      <c r="O311" s="37"/>
      <c r="P311" s="37"/>
      <c r="Q311" s="37">
        <v>2.2033318496603109</v>
      </c>
      <c r="R311" s="37">
        <v>2</v>
      </c>
      <c r="S311" s="37">
        <v>1</v>
      </c>
      <c r="T311" s="37">
        <v>1</v>
      </c>
      <c r="U311" s="37">
        <v>5</v>
      </c>
      <c r="V311" s="70">
        <v>2013</v>
      </c>
      <c r="W311" s="37" t="s">
        <v>1</v>
      </c>
      <c r="X311" s="37" t="s">
        <v>625</v>
      </c>
      <c r="Y311" s="37" t="s">
        <v>626</v>
      </c>
    </row>
    <row r="312" spans="1:25" x14ac:dyDescent="0.2">
      <c r="A312"/>
      <c r="B312" s="37" t="str">
        <f>VLOOKUP(W312,FlowMapping!B$2:M$3,6,FALSE)</f>
        <v>Nitrogen</v>
      </c>
      <c r="C312" s="37">
        <f t="array" ref="C312">VLOOKUP(W312,FlowMapping!B$2:M$3,7,FALSE)</f>
        <v>7727379</v>
      </c>
      <c r="D312" s="37" t="str">
        <f>VLOOKUP(W312,FlowMapping!B$2:M$3,8,FALSE)</f>
        <v>water</v>
      </c>
      <c r="E312" s="37" t="str">
        <f>VLOOKUP(W312,FlowMapping!B$2:M$3,9,FALSE)</f>
        <v>unspecified</v>
      </c>
      <c r="F312" s="37" t="str">
        <f>VLOOKUP(W312,FlowMapping!B$2:M$3,12,FALSE)</f>
        <v>53b5ce8f-c792-3f05-a4b1-3e8f2cc3aad1</v>
      </c>
      <c r="G312" s="37" t="str">
        <f>INDEX(Activities!$B$2:$C$390,MATCH(H312,Activities!$C$2:$C$390,0),1)</f>
        <v>Community food, housing, and other relief services, including rehabilitation services</v>
      </c>
      <c r="H312" s="37" t="s">
        <v>15</v>
      </c>
      <c r="I312" s="37" t="s">
        <v>550</v>
      </c>
      <c r="J312" s="37">
        <v>1.5856112793728374E-9</v>
      </c>
      <c r="K312" s="37" t="s">
        <v>559</v>
      </c>
      <c r="L312" s="37"/>
      <c r="M312" s="37"/>
      <c r="N312" s="37"/>
      <c r="O312" s="37"/>
      <c r="P312" s="37"/>
      <c r="Q312" s="37">
        <v>2.0000000000000004</v>
      </c>
      <c r="R312" s="37">
        <v>2</v>
      </c>
      <c r="S312" s="37">
        <v>1</v>
      </c>
      <c r="T312" s="37">
        <v>1</v>
      </c>
      <c r="U312" s="37">
        <v>5</v>
      </c>
      <c r="V312" s="70">
        <v>2013</v>
      </c>
      <c r="W312" s="37" t="s">
        <v>1</v>
      </c>
      <c r="X312" s="37" t="s">
        <v>625</v>
      </c>
      <c r="Y312" s="37" t="s">
        <v>626</v>
      </c>
    </row>
    <row r="313" spans="1:25" x14ac:dyDescent="0.2">
      <c r="A313"/>
      <c r="B313" s="37" t="str">
        <f>VLOOKUP(W313,FlowMapping!B$2:M$3,6,FALSE)</f>
        <v>Nitrogen</v>
      </c>
      <c r="C313" s="37">
        <f t="array" ref="C313">VLOOKUP(W313,FlowMapping!B$2:M$3,7,FALSE)</f>
        <v>7727379</v>
      </c>
      <c r="D313" s="37" t="str">
        <f>VLOOKUP(W313,FlowMapping!B$2:M$3,8,FALSE)</f>
        <v>water</v>
      </c>
      <c r="E313" s="37" t="str">
        <f>VLOOKUP(W313,FlowMapping!B$2:M$3,9,FALSE)</f>
        <v>unspecified</v>
      </c>
      <c r="F313" s="37" t="str">
        <f>VLOOKUP(W313,FlowMapping!B$2:M$3,12,FALSE)</f>
        <v>53b5ce8f-c792-3f05-a4b1-3e8f2cc3aad1</v>
      </c>
      <c r="G313" s="37" t="str">
        <f>INDEX(Activities!$B$2:$C$390,MATCH(H313,Activities!$C$2:$C$390,0),1)</f>
        <v>Promoters of performing arts and sports and agents for public figures</v>
      </c>
      <c r="H313" s="37" t="s">
        <v>16</v>
      </c>
      <c r="I313" s="37" t="s">
        <v>550</v>
      </c>
      <c r="J313" s="37">
        <v>5.5866157041478244E-6</v>
      </c>
      <c r="K313" s="37" t="s">
        <v>559</v>
      </c>
      <c r="L313" s="37"/>
      <c r="M313" s="37"/>
      <c r="N313" s="37"/>
      <c r="O313" s="37"/>
      <c r="P313" s="37"/>
      <c r="Q313" s="37">
        <v>2.0967077774641361</v>
      </c>
      <c r="R313" s="37">
        <v>2</v>
      </c>
      <c r="S313" s="37">
        <v>1</v>
      </c>
      <c r="T313" s="37">
        <v>1</v>
      </c>
      <c r="U313" s="37">
        <v>5</v>
      </c>
      <c r="V313" s="70">
        <v>2013</v>
      </c>
      <c r="W313" s="37" t="s">
        <v>1</v>
      </c>
      <c r="X313" s="37" t="s">
        <v>625</v>
      </c>
      <c r="Y313" s="37" t="s">
        <v>626</v>
      </c>
    </row>
    <row r="314" spans="1:25" x14ac:dyDescent="0.2">
      <c r="A314"/>
      <c r="B314" s="37" t="str">
        <f>VLOOKUP(W314,FlowMapping!B$2:M$3,6,FALSE)</f>
        <v>Nitrogen</v>
      </c>
      <c r="C314" s="37">
        <f t="array" ref="C314">VLOOKUP(W314,FlowMapping!B$2:M$3,7,FALSE)</f>
        <v>7727379</v>
      </c>
      <c r="D314" s="37" t="str">
        <f>VLOOKUP(W314,FlowMapping!B$2:M$3,8,FALSE)</f>
        <v>water</v>
      </c>
      <c r="E314" s="37" t="str">
        <f>VLOOKUP(W314,FlowMapping!B$2:M$3,9,FALSE)</f>
        <v>unspecified</v>
      </c>
      <c r="F314" s="37" t="str">
        <f>VLOOKUP(W314,FlowMapping!B$2:M$3,12,FALSE)</f>
        <v>53b5ce8f-c792-3f05-a4b1-3e8f2cc3aad1</v>
      </c>
      <c r="G314" s="37" t="str">
        <f>INDEX(Activities!$B$2:$C$390,MATCH(H314,Activities!$C$2:$C$390,0),1)</f>
        <v>All other food and drinking places</v>
      </c>
      <c r="H314" s="37" t="s">
        <v>17</v>
      </c>
      <c r="I314" s="37" t="s">
        <v>550</v>
      </c>
      <c r="J314" s="37">
        <v>2.2341148631434515E-10</v>
      </c>
      <c r="K314" s="37" t="s">
        <v>559</v>
      </c>
      <c r="L314" s="37"/>
      <c r="M314" s="37"/>
      <c r="N314" s="37"/>
      <c r="O314" s="37"/>
      <c r="P314" s="37"/>
      <c r="Q314" s="37">
        <v>2</v>
      </c>
      <c r="R314" s="37">
        <v>2</v>
      </c>
      <c r="S314" s="37">
        <v>1</v>
      </c>
      <c r="T314" s="37">
        <v>1</v>
      </c>
      <c r="U314" s="37">
        <v>5</v>
      </c>
      <c r="V314" s="70">
        <v>2013</v>
      </c>
      <c r="W314" s="37" t="s">
        <v>1</v>
      </c>
      <c r="X314" s="37" t="s">
        <v>625</v>
      </c>
      <c r="Y314" s="37" t="s">
        <v>626</v>
      </c>
    </row>
    <row r="315" spans="1:25" x14ac:dyDescent="0.2">
      <c r="A315"/>
      <c r="B315" s="37" t="str">
        <f>VLOOKUP(W315,FlowMapping!B$2:M$3,6,FALSE)</f>
        <v>Nitrogen</v>
      </c>
      <c r="C315" s="37">
        <f t="array" ref="C315">VLOOKUP(W315,FlowMapping!B$2:M$3,7,FALSE)</f>
        <v>7727379</v>
      </c>
      <c r="D315" s="37" t="str">
        <f>VLOOKUP(W315,FlowMapping!B$2:M$3,8,FALSE)</f>
        <v>water</v>
      </c>
      <c r="E315" s="37" t="str">
        <f>VLOOKUP(W315,FlowMapping!B$2:M$3,9,FALSE)</f>
        <v>unspecified</v>
      </c>
      <c r="F315" s="37" t="str">
        <f>VLOOKUP(W315,FlowMapping!B$2:M$3,12,FALSE)</f>
        <v>53b5ce8f-c792-3f05-a4b1-3e8f2cc3aad1</v>
      </c>
      <c r="G315" s="37" t="str">
        <f>INDEX(Activities!$B$2:$C$390,MATCH(H315,Activities!$C$2:$C$390,0),1)</f>
        <v>Grantmaking, giving, and social advocacy organizations</v>
      </c>
      <c r="H315" s="37" t="s">
        <v>18</v>
      </c>
      <c r="I315" s="37" t="s">
        <v>550</v>
      </c>
      <c r="J315" s="37">
        <v>1.8583087543087475E-10</v>
      </c>
      <c r="K315" s="37" t="s">
        <v>559</v>
      </c>
      <c r="L315" s="37"/>
      <c r="M315" s="37"/>
      <c r="N315" s="37"/>
      <c r="O315" s="37"/>
      <c r="P315" s="37"/>
      <c r="Q315" s="37">
        <v>2</v>
      </c>
      <c r="R315" s="37">
        <v>2</v>
      </c>
      <c r="S315" s="37">
        <v>1</v>
      </c>
      <c r="T315" s="37">
        <v>1</v>
      </c>
      <c r="U315" s="37">
        <v>5</v>
      </c>
      <c r="V315" s="70">
        <v>2013</v>
      </c>
      <c r="W315" s="37" t="s">
        <v>1</v>
      </c>
      <c r="X315" s="37" t="s">
        <v>625</v>
      </c>
      <c r="Y315" s="37" t="s">
        <v>626</v>
      </c>
    </row>
    <row r="316" spans="1:25" x14ac:dyDescent="0.2">
      <c r="A316"/>
      <c r="B316" s="37" t="str">
        <f>VLOOKUP(W316,FlowMapping!B$2:M$3,6,FALSE)</f>
        <v>Nitrogen</v>
      </c>
      <c r="C316" s="37">
        <f t="array" ref="C316">VLOOKUP(W316,FlowMapping!B$2:M$3,7,FALSE)</f>
        <v>7727379</v>
      </c>
      <c r="D316" s="37" t="str">
        <f>VLOOKUP(W316,FlowMapping!B$2:M$3,8,FALSE)</f>
        <v>water</v>
      </c>
      <c r="E316" s="37" t="str">
        <f>VLOOKUP(W316,FlowMapping!B$2:M$3,9,FALSE)</f>
        <v>unspecified</v>
      </c>
      <c r="F316" s="37" t="str">
        <f>VLOOKUP(W316,FlowMapping!B$2:M$3,12,FALSE)</f>
        <v>53b5ce8f-c792-3f05-a4b1-3e8f2cc3aad1</v>
      </c>
      <c r="G316" s="37" t="str">
        <f>INDEX(Activities!$B$2:$C$390,MATCH(H316,Activities!$C$2:$C$390,0),1)</f>
        <v>Civic, social, professional, and similar organizations</v>
      </c>
      <c r="H316" s="37" t="s">
        <v>19</v>
      </c>
      <c r="I316" s="37" t="s">
        <v>550</v>
      </c>
      <c r="J316" s="37">
        <v>8.2348843682821471E-10</v>
      </c>
      <c r="K316" s="37" t="s">
        <v>559</v>
      </c>
      <c r="L316" s="37"/>
      <c r="M316" s="37"/>
      <c r="N316" s="37"/>
      <c r="O316" s="37"/>
      <c r="P316" s="37"/>
      <c r="Q316" s="37">
        <v>2.5055049579302557</v>
      </c>
      <c r="R316" s="37">
        <v>2</v>
      </c>
      <c r="S316" s="37">
        <v>1</v>
      </c>
      <c r="T316" s="37">
        <v>1</v>
      </c>
      <c r="U316" s="37">
        <v>5</v>
      </c>
      <c r="V316" s="70">
        <v>2013</v>
      </c>
      <c r="W316" s="37" t="s">
        <v>1</v>
      </c>
      <c r="X316" s="37" t="s">
        <v>625</v>
      </c>
      <c r="Y316" s="37" t="s">
        <v>626</v>
      </c>
    </row>
    <row r="317" spans="1:25" x14ac:dyDescent="0.2">
      <c r="A317"/>
      <c r="B317" s="37" t="str">
        <f>VLOOKUP(W317,FlowMapping!B$2:M$3,6,FALSE)</f>
        <v>Nitrogen</v>
      </c>
      <c r="C317" s="37">
        <f t="array" ref="C317">VLOOKUP(W317,FlowMapping!B$2:M$3,7,FALSE)</f>
        <v>7727379</v>
      </c>
      <c r="D317" s="37" t="str">
        <f>VLOOKUP(W317,FlowMapping!B$2:M$3,8,FALSE)</f>
        <v>water</v>
      </c>
      <c r="E317" s="37" t="str">
        <f>VLOOKUP(W317,FlowMapping!B$2:M$3,9,FALSE)</f>
        <v>unspecified</v>
      </c>
      <c r="F317" s="37" t="str">
        <f>VLOOKUP(W317,FlowMapping!B$2:M$3,12,FALSE)</f>
        <v>53b5ce8f-c792-3f05-a4b1-3e8f2cc3aad1</v>
      </c>
      <c r="G317" s="37" t="str">
        <f>INDEX(Activities!$B$2:$C$390,MATCH(H317,Activities!$C$2:$C$390,0),1)</f>
        <v>Federal electric utilities</v>
      </c>
      <c r="H317" s="37" t="s">
        <v>66</v>
      </c>
      <c r="I317" s="37" t="s">
        <v>550</v>
      </c>
      <c r="J317" s="37">
        <v>6.8579570246261153E-7</v>
      </c>
      <c r="K317" s="37" t="s">
        <v>559</v>
      </c>
      <c r="L317" s="37"/>
      <c r="M317" s="37"/>
      <c r="N317" s="37"/>
      <c r="O317" s="37"/>
      <c r="P317" s="37"/>
      <c r="Q317" s="37">
        <v>4.2384874697703125</v>
      </c>
      <c r="R317" s="37">
        <v>2</v>
      </c>
      <c r="S317" s="37">
        <v>1</v>
      </c>
      <c r="T317" s="37">
        <v>1</v>
      </c>
      <c r="U317" s="37">
        <v>5</v>
      </c>
      <c r="V317" s="70">
        <v>2013</v>
      </c>
      <c r="W317" s="37" t="s">
        <v>1</v>
      </c>
      <c r="X317" s="37" t="s">
        <v>625</v>
      </c>
      <c r="Y317" s="37" t="s">
        <v>626</v>
      </c>
    </row>
    <row r="318" spans="1:25" x14ac:dyDescent="0.2">
      <c r="A318"/>
      <c r="B318" s="37" t="str">
        <f>VLOOKUP(W318,FlowMapping!B$2:M$3,6,FALSE)</f>
        <v>Nitrogen</v>
      </c>
      <c r="C318" s="37">
        <f t="array" ref="C318">VLOOKUP(W318,FlowMapping!B$2:M$3,7,FALSE)</f>
        <v>7727379</v>
      </c>
      <c r="D318" s="37" t="str">
        <f>VLOOKUP(W318,FlowMapping!B$2:M$3,8,FALSE)</f>
        <v>water</v>
      </c>
      <c r="E318" s="37" t="str">
        <f>VLOOKUP(W318,FlowMapping!B$2:M$3,9,FALSE)</f>
        <v>unspecified</v>
      </c>
      <c r="F318" s="37" t="str">
        <f>VLOOKUP(W318,FlowMapping!B$2:M$3,12,FALSE)</f>
        <v>53b5ce8f-c792-3f05-a4b1-3e8f2cc3aad1</v>
      </c>
      <c r="G318" s="37" t="str">
        <f>INDEX(Activities!$B$2:$C$390,MATCH(H318,Activities!$C$2:$C$390,0),1)</f>
        <v>Other federal government enterprises</v>
      </c>
      <c r="H318" s="37" t="s">
        <v>67</v>
      </c>
      <c r="I318" s="37" t="s">
        <v>550</v>
      </c>
      <c r="J318" s="37">
        <v>8.3277078978187538E-5</v>
      </c>
      <c r="K318" s="37" t="s">
        <v>559</v>
      </c>
      <c r="L318" s="37"/>
      <c r="M318" s="37"/>
      <c r="N318" s="37"/>
      <c r="O318" s="37"/>
      <c r="P318" s="37"/>
      <c r="Q318" s="37">
        <v>2.5938520627913775</v>
      </c>
      <c r="R318" s="37">
        <v>2</v>
      </c>
      <c r="S318" s="37">
        <v>1</v>
      </c>
      <c r="T318" s="37">
        <v>1</v>
      </c>
      <c r="U318" s="37">
        <v>5</v>
      </c>
      <c r="V318" s="70">
        <v>2013</v>
      </c>
      <c r="W318" s="37" t="s">
        <v>1</v>
      </c>
      <c r="X318" s="37" t="s">
        <v>625</v>
      </c>
      <c r="Y318" s="37" t="s">
        <v>626</v>
      </c>
    </row>
    <row r="319" spans="1:25" x14ac:dyDescent="0.2">
      <c r="A319"/>
      <c r="B319" s="37" t="str">
        <f>VLOOKUP(W319,FlowMapping!B$2:M$3,6,FALSE)</f>
        <v>Nitrogen</v>
      </c>
      <c r="C319" s="37">
        <f t="array" ref="C319">VLOOKUP(W319,FlowMapping!B$2:M$3,7,FALSE)</f>
        <v>7727379</v>
      </c>
      <c r="D319" s="37" t="str">
        <f>VLOOKUP(W319,FlowMapping!B$2:M$3,8,FALSE)</f>
        <v>water</v>
      </c>
      <c r="E319" s="37" t="str">
        <f>VLOOKUP(W319,FlowMapping!B$2:M$3,9,FALSE)</f>
        <v>unspecified</v>
      </c>
      <c r="F319" s="37" t="str">
        <f>VLOOKUP(W319,FlowMapping!B$2:M$3,12,FALSE)</f>
        <v>53b5ce8f-c792-3f05-a4b1-3e8f2cc3aad1</v>
      </c>
      <c r="G319" s="37" t="str">
        <f>INDEX(Activities!$B$2:$C$390,MATCH(H319,Activities!$C$2:$C$390,0),1)</f>
        <v>State and local government passenger transit</v>
      </c>
      <c r="H319" s="37" t="s">
        <v>69</v>
      </c>
      <c r="I319" s="37" t="s">
        <v>550</v>
      </c>
      <c r="J319" s="37">
        <v>6.8579570246261164E-7</v>
      </c>
      <c r="K319" s="37" t="s">
        <v>559</v>
      </c>
      <c r="L319" s="37"/>
      <c r="M319" s="37"/>
      <c r="N319" s="37"/>
      <c r="O319" s="37"/>
      <c r="P319" s="37"/>
      <c r="Q319" s="37">
        <v>4.2384874697703134</v>
      </c>
      <c r="R319" s="37">
        <v>2</v>
      </c>
      <c r="S319" s="37">
        <v>1</v>
      </c>
      <c r="T319" s="37">
        <v>1</v>
      </c>
      <c r="U319" s="37">
        <v>5</v>
      </c>
      <c r="V319" s="70">
        <v>2013</v>
      </c>
      <c r="W319" s="37" t="s">
        <v>1</v>
      </c>
      <c r="X319" s="37" t="s">
        <v>625</v>
      </c>
      <c r="Y319" s="37" t="s">
        <v>626</v>
      </c>
    </row>
    <row r="320" spans="1:25" x14ac:dyDescent="0.2">
      <c r="A320"/>
      <c r="B320" s="37" t="str">
        <f>VLOOKUP(W320,FlowMapping!B$2:M$3,6,FALSE)</f>
        <v>Nitrogen</v>
      </c>
      <c r="C320" s="37">
        <f t="array" ref="C320">VLOOKUP(W320,FlowMapping!B$2:M$3,7,FALSE)</f>
        <v>7727379</v>
      </c>
      <c r="D320" s="37" t="str">
        <f>VLOOKUP(W320,FlowMapping!B$2:M$3,8,FALSE)</f>
        <v>water</v>
      </c>
      <c r="E320" s="37" t="str">
        <f>VLOOKUP(W320,FlowMapping!B$2:M$3,9,FALSE)</f>
        <v>unspecified</v>
      </c>
      <c r="F320" s="37" t="str">
        <f>VLOOKUP(W320,FlowMapping!B$2:M$3,12,FALSE)</f>
        <v>53b5ce8f-c792-3f05-a4b1-3e8f2cc3aad1</v>
      </c>
      <c r="G320" s="37" t="str">
        <f>INDEX(Activities!$B$2:$C$390,MATCH(H320,Activities!$C$2:$C$390,0),1)</f>
        <v>State and local government electric utilities</v>
      </c>
      <c r="H320" s="37" t="s">
        <v>70</v>
      </c>
      <c r="I320" s="37" t="s">
        <v>550</v>
      </c>
      <c r="J320" s="37">
        <v>6.8579570246261174E-7</v>
      </c>
      <c r="K320" s="37" t="s">
        <v>559</v>
      </c>
      <c r="L320" s="37"/>
      <c r="M320" s="37"/>
      <c r="N320" s="37"/>
      <c r="O320" s="37"/>
      <c r="P320" s="37"/>
      <c r="Q320" s="37">
        <v>4.2384874697703134</v>
      </c>
      <c r="R320" s="37">
        <v>2</v>
      </c>
      <c r="S320" s="37">
        <v>1</v>
      </c>
      <c r="T320" s="37">
        <v>1</v>
      </c>
      <c r="U320" s="37">
        <v>5</v>
      </c>
      <c r="V320" s="70">
        <v>2013</v>
      </c>
      <c r="W320" s="37" t="s">
        <v>1</v>
      </c>
      <c r="X320" s="37" t="s">
        <v>625</v>
      </c>
      <c r="Y320" s="37" t="s">
        <v>626</v>
      </c>
    </row>
    <row r="321" spans="1:25" x14ac:dyDescent="0.2">
      <c r="A321"/>
      <c r="B321" s="37" t="str">
        <f>VLOOKUP(W321,FlowMapping!B$2:M$3,6,FALSE)</f>
        <v>Nitrogen</v>
      </c>
      <c r="C321" s="37">
        <f t="array" ref="C321">VLOOKUP(W321,FlowMapping!B$2:M$3,7,FALSE)</f>
        <v>7727379</v>
      </c>
      <c r="D321" s="37" t="str">
        <f>VLOOKUP(W321,FlowMapping!B$2:M$3,8,FALSE)</f>
        <v>water</v>
      </c>
      <c r="E321" s="37" t="str">
        <f>VLOOKUP(W321,FlowMapping!B$2:M$3,9,FALSE)</f>
        <v>unspecified</v>
      </c>
      <c r="F321" s="37" t="str">
        <f>VLOOKUP(W321,FlowMapping!B$2:M$3,12,FALSE)</f>
        <v>53b5ce8f-c792-3f05-a4b1-3e8f2cc3aad1</v>
      </c>
      <c r="G321" s="37" t="str">
        <f>INDEX(Activities!$B$2:$C$390,MATCH(H321,Activities!$C$2:$C$390,0),1)</f>
        <v>Other state and local government enterprises</v>
      </c>
      <c r="H321" s="37" t="s">
        <v>71</v>
      </c>
      <c r="I321" s="37" t="s">
        <v>550</v>
      </c>
      <c r="J321" s="37">
        <v>6.8579570246261174E-7</v>
      </c>
      <c r="K321" s="37" t="s">
        <v>559</v>
      </c>
      <c r="L321" s="37"/>
      <c r="M321" s="37"/>
      <c r="N321" s="37"/>
      <c r="O321" s="37"/>
      <c r="P321" s="37"/>
      <c r="Q321" s="37">
        <v>4.2384874697703125</v>
      </c>
      <c r="R321" s="37">
        <v>2</v>
      </c>
      <c r="S321" s="37">
        <v>1</v>
      </c>
      <c r="T321" s="37">
        <v>1</v>
      </c>
      <c r="U321" s="37">
        <v>5</v>
      </c>
      <c r="V321" s="70">
        <v>2013</v>
      </c>
      <c r="W321" s="37" t="s">
        <v>1</v>
      </c>
      <c r="X321" s="37" t="s">
        <v>625</v>
      </c>
      <c r="Y321" s="37" t="s">
        <v>626</v>
      </c>
    </row>
    <row r="322" spans="1:25" x14ac:dyDescent="0.2">
      <c r="A322"/>
      <c r="B322" s="37" t="str">
        <f>VLOOKUP(W322,FlowMapping!B$2:M$3,6,FALSE)</f>
        <v>Nitrogen</v>
      </c>
      <c r="C322" s="37">
        <f t="array" ref="C322">VLOOKUP(W322,FlowMapping!B$2:M$3,7,FALSE)</f>
        <v>7727379</v>
      </c>
      <c r="D322" s="37" t="str">
        <f>VLOOKUP(W322,FlowMapping!B$2:M$3,8,FALSE)</f>
        <v>water</v>
      </c>
      <c r="E322" s="37" t="str">
        <f>VLOOKUP(W322,FlowMapping!B$2:M$3,9,FALSE)</f>
        <v>unspecified</v>
      </c>
      <c r="F322" s="37" t="str">
        <f>VLOOKUP(W322,FlowMapping!B$2:M$3,12,FALSE)</f>
        <v>53b5ce8f-c792-3f05-a4b1-3e8f2cc3aad1</v>
      </c>
      <c r="G322" s="37" t="str">
        <f>INDEX(Activities!$B$2:$C$390,MATCH(H322,Activities!$C$2:$C$390,0),1)</f>
        <v>Federal general government (defense)</v>
      </c>
      <c r="H322" s="37" t="s">
        <v>64</v>
      </c>
      <c r="I322" s="37" t="s">
        <v>550</v>
      </c>
      <c r="J322" s="37">
        <v>6.8579570246261164E-7</v>
      </c>
      <c r="K322" s="37" t="s">
        <v>559</v>
      </c>
      <c r="L322" s="37"/>
      <c r="M322" s="37"/>
      <c r="N322" s="37"/>
      <c r="O322" s="37"/>
      <c r="P322" s="37"/>
      <c r="Q322" s="37">
        <v>4.2384874697703125</v>
      </c>
      <c r="R322" s="37">
        <v>2</v>
      </c>
      <c r="S322" s="37">
        <v>1</v>
      </c>
      <c r="T322" s="37">
        <v>1</v>
      </c>
      <c r="U322" s="37">
        <v>5</v>
      </c>
      <c r="V322" s="70">
        <v>2013</v>
      </c>
      <c r="W322" s="37" t="s">
        <v>1</v>
      </c>
      <c r="X322" s="37" t="s">
        <v>625</v>
      </c>
      <c r="Y322" s="37" t="s">
        <v>626</v>
      </c>
    </row>
    <row r="323" spans="1:25" x14ac:dyDescent="0.2">
      <c r="A323"/>
      <c r="B323" s="37" t="str">
        <f>VLOOKUP(W323,FlowMapping!B$2:M$3,6,FALSE)</f>
        <v>Nitrogen</v>
      </c>
      <c r="C323" s="37">
        <f t="array" ref="C323">VLOOKUP(W323,FlowMapping!B$2:M$3,7,FALSE)</f>
        <v>7727379</v>
      </c>
      <c r="D323" s="37" t="str">
        <f>VLOOKUP(W323,FlowMapping!B$2:M$3,8,FALSE)</f>
        <v>water</v>
      </c>
      <c r="E323" s="37" t="str">
        <f>VLOOKUP(W323,FlowMapping!B$2:M$3,9,FALSE)</f>
        <v>unspecified</v>
      </c>
      <c r="F323" s="37" t="str">
        <f>VLOOKUP(W323,FlowMapping!B$2:M$3,12,FALSE)</f>
        <v>53b5ce8f-c792-3f05-a4b1-3e8f2cc3aad1</v>
      </c>
      <c r="G323" s="37" t="str">
        <f>INDEX(Activities!$B$2:$C$390,MATCH(H323,Activities!$C$2:$C$390,0),1)</f>
        <v>Federal general government (nondefense)</v>
      </c>
      <c r="H323" s="37" t="s">
        <v>65</v>
      </c>
      <c r="I323" s="37" t="s">
        <v>550</v>
      </c>
      <c r="J323" s="37">
        <v>6.8579570246261164E-7</v>
      </c>
      <c r="K323" s="37" t="s">
        <v>559</v>
      </c>
      <c r="L323" s="37"/>
      <c r="M323" s="37"/>
      <c r="N323" s="37"/>
      <c r="O323" s="37"/>
      <c r="P323" s="37"/>
      <c r="Q323" s="37">
        <v>4.2384874697703134</v>
      </c>
      <c r="R323" s="37">
        <v>2</v>
      </c>
      <c r="S323" s="37">
        <v>1</v>
      </c>
      <c r="T323" s="37">
        <v>1</v>
      </c>
      <c r="U323" s="37">
        <v>5</v>
      </c>
      <c r="V323" s="70">
        <v>2013</v>
      </c>
      <c r="W323" s="37" t="s">
        <v>1</v>
      </c>
      <c r="X323" s="37" t="s">
        <v>625</v>
      </c>
      <c r="Y323" s="37" t="s">
        <v>626</v>
      </c>
    </row>
    <row r="324" spans="1:25" x14ac:dyDescent="0.2">
      <c r="A324"/>
      <c r="B324" s="37" t="str">
        <f>VLOOKUP(W324,FlowMapping!B$2:M$3,6,FALSE)</f>
        <v>Nitrogen</v>
      </c>
      <c r="C324" s="37">
        <f t="array" ref="C324">VLOOKUP(W324,FlowMapping!B$2:M$3,7,FALSE)</f>
        <v>7727379</v>
      </c>
      <c r="D324" s="37" t="str">
        <f>VLOOKUP(W324,FlowMapping!B$2:M$3,8,FALSE)</f>
        <v>water</v>
      </c>
      <c r="E324" s="37" t="str">
        <f>VLOOKUP(W324,FlowMapping!B$2:M$3,9,FALSE)</f>
        <v>unspecified</v>
      </c>
      <c r="F324" s="37" t="str">
        <f>VLOOKUP(W324,FlowMapping!B$2:M$3,12,FALSE)</f>
        <v>53b5ce8f-c792-3f05-a4b1-3e8f2cc3aad1</v>
      </c>
      <c r="G324" s="37" t="str">
        <f>INDEX(Activities!$B$2:$C$390,MATCH(H324,Activities!$C$2:$C$390,0),1)</f>
        <v>State and local general government</v>
      </c>
      <c r="H324" s="37" t="s">
        <v>68</v>
      </c>
      <c r="I324" s="37" t="s">
        <v>550</v>
      </c>
      <c r="J324" s="37">
        <v>6.8579570246261164E-7</v>
      </c>
      <c r="K324" s="37" t="s">
        <v>559</v>
      </c>
      <c r="L324" s="37"/>
      <c r="M324" s="37"/>
      <c r="N324" s="37"/>
      <c r="O324" s="37"/>
      <c r="P324" s="37"/>
      <c r="Q324" s="37">
        <v>4.2384874697703125</v>
      </c>
      <c r="R324" s="37">
        <v>2</v>
      </c>
      <c r="S324" s="37">
        <v>1</v>
      </c>
      <c r="T324" s="37">
        <v>1</v>
      </c>
      <c r="U324" s="37">
        <v>5</v>
      </c>
      <c r="V324" s="70">
        <v>2013</v>
      </c>
      <c r="W324" s="37" t="s">
        <v>1</v>
      </c>
      <c r="X324" s="37" t="s">
        <v>625</v>
      </c>
      <c r="Y324" s="37" t="s">
        <v>626</v>
      </c>
    </row>
    <row r="325" spans="1:25" x14ac:dyDescent="0.2">
      <c r="A325"/>
      <c r="B325" s="37" t="str">
        <f>VLOOKUP(W325,FlowMapping!B$2:M$3,6,FALSE)</f>
        <v>Nitrogen</v>
      </c>
      <c r="C325" s="37">
        <f t="array" ref="C325">VLOOKUP(W325,FlowMapping!B$2:M$3,7,FALSE)</f>
        <v>7727379</v>
      </c>
      <c r="D325" s="37" t="str">
        <f>VLOOKUP(W325,FlowMapping!B$2:M$3,8,FALSE)</f>
        <v>water</v>
      </c>
      <c r="E325" s="37" t="str">
        <f>VLOOKUP(W325,FlowMapping!B$2:M$3,9,FALSE)</f>
        <v>unspecified</v>
      </c>
      <c r="F325" s="37" t="str">
        <f>VLOOKUP(W325,FlowMapping!B$2:M$3,12,FALSE)</f>
        <v>53b5ce8f-c792-3f05-a4b1-3e8f2cc3aad1</v>
      </c>
      <c r="G325" s="37" t="str">
        <f>INDEX(Activities!$B$2:$C$390,MATCH(H325,Activities!$C$2:$C$390,0),1)</f>
        <v>Oilseed farming</v>
      </c>
      <c r="H325" s="37" t="s">
        <v>20</v>
      </c>
      <c r="I325" s="37" t="s">
        <v>550</v>
      </c>
      <c r="J325" s="37">
        <v>3.6909268569152749E-4</v>
      </c>
      <c r="K325" s="37" t="s">
        <v>559</v>
      </c>
      <c r="L325" s="37"/>
      <c r="M325" s="37"/>
      <c r="N325" s="37"/>
      <c r="O325" s="37"/>
      <c r="P325" s="37"/>
      <c r="Q325" s="37">
        <v>3</v>
      </c>
      <c r="R325" s="37">
        <v>2</v>
      </c>
      <c r="S325" s="37">
        <v>1</v>
      </c>
      <c r="T325" s="37">
        <v>4</v>
      </c>
      <c r="U325" s="37">
        <v>5</v>
      </c>
      <c r="V325" s="37"/>
      <c r="W325" s="37" t="s">
        <v>1</v>
      </c>
      <c r="X325" s="37" t="s">
        <v>624</v>
      </c>
      <c r="Y325" s="37" t="s">
        <v>626</v>
      </c>
    </row>
    <row r="326" spans="1:25" x14ac:dyDescent="0.2">
      <c r="A326"/>
      <c r="B326" s="37" t="str">
        <f>VLOOKUP(W326,FlowMapping!B$2:M$3,6,FALSE)</f>
        <v>Nitrogen</v>
      </c>
      <c r="C326" s="37">
        <f t="array" ref="C326">VLOOKUP(W326,FlowMapping!B$2:M$3,7,FALSE)</f>
        <v>7727379</v>
      </c>
      <c r="D326" s="37" t="str">
        <f>VLOOKUP(W326,FlowMapping!B$2:M$3,8,FALSE)</f>
        <v>water</v>
      </c>
      <c r="E326" s="37" t="str">
        <f>VLOOKUP(W326,FlowMapping!B$2:M$3,9,FALSE)</f>
        <v>unspecified</v>
      </c>
      <c r="F326" s="37" t="str">
        <f>VLOOKUP(W326,FlowMapping!B$2:M$3,12,FALSE)</f>
        <v>53b5ce8f-c792-3f05-a4b1-3e8f2cc3aad1</v>
      </c>
      <c r="G326" s="37" t="str">
        <f>INDEX(Activities!$B$2:$C$390,MATCH(H326,Activities!$C$2:$C$390,0),1)</f>
        <v>Grain farming</v>
      </c>
      <c r="H326" s="37" t="s">
        <v>21</v>
      </c>
      <c r="I326" s="37" t="s">
        <v>550</v>
      </c>
      <c r="J326" s="37">
        <v>1.8104164215279245E-2</v>
      </c>
      <c r="K326" s="37" t="s">
        <v>559</v>
      </c>
      <c r="L326" s="37"/>
      <c r="M326" s="37"/>
      <c r="N326" s="37"/>
      <c r="O326" s="37"/>
      <c r="P326" s="37"/>
      <c r="Q326" s="37">
        <v>3</v>
      </c>
      <c r="R326" s="37">
        <v>2</v>
      </c>
      <c r="S326" s="37">
        <v>1</v>
      </c>
      <c r="T326" s="37">
        <v>4</v>
      </c>
      <c r="U326" s="37">
        <v>5</v>
      </c>
      <c r="V326" s="37"/>
      <c r="W326" s="37" t="s">
        <v>1</v>
      </c>
      <c r="X326" s="37" t="s">
        <v>624</v>
      </c>
      <c r="Y326" s="37" t="s">
        <v>626</v>
      </c>
    </row>
    <row r="327" spans="1:25" x14ac:dyDescent="0.2">
      <c r="A327"/>
      <c r="B327" s="37" t="str">
        <f>VLOOKUP(W327,FlowMapping!B$2:M$3,6,FALSE)</f>
        <v>Nitrogen</v>
      </c>
      <c r="C327" s="37">
        <f t="array" ref="C327">VLOOKUP(W327,FlowMapping!B$2:M$3,7,FALSE)</f>
        <v>7727379</v>
      </c>
      <c r="D327" s="37" t="str">
        <f>VLOOKUP(W327,FlowMapping!B$2:M$3,8,FALSE)</f>
        <v>water</v>
      </c>
      <c r="E327" s="37" t="str">
        <f>VLOOKUP(W327,FlowMapping!B$2:M$3,9,FALSE)</f>
        <v>unspecified</v>
      </c>
      <c r="F327" s="37" t="str">
        <f>VLOOKUP(W327,FlowMapping!B$2:M$3,12,FALSE)</f>
        <v>53b5ce8f-c792-3f05-a4b1-3e8f2cc3aad1</v>
      </c>
      <c r="G327" s="37" t="str">
        <f>INDEX(Activities!$B$2:$C$390,MATCH(H327,Activities!$C$2:$C$390,0),1)</f>
        <v>Vegetable and melon farming</v>
      </c>
      <c r="H327" s="37">
        <v>111200</v>
      </c>
      <c r="I327" s="37" t="s">
        <v>550</v>
      </c>
      <c r="J327" s="37">
        <v>4.9576720705213594E-3</v>
      </c>
      <c r="K327" s="37" t="s">
        <v>559</v>
      </c>
      <c r="L327" s="37"/>
      <c r="M327" s="37"/>
      <c r="N327" s="37"/>
      <c r="O327" s="37"/>
      <c r="P327" s="37"/>
      <c r="Q327" s="37">
        <v>3</v>
      </c>
      <c r="R327" s="37">
        <v>2</v>
      </c>
      <c r="S327" s="37">
        <v>1</v>
      </c>
      <c r="T327" s="37">
        <v>4</v>
      </c>
      <c r="U327" s="37">
        <v>5</v>
      </c>
      <c r="V327" s="37"/>
      <c r="W327" s="37" t="s">
        <v>1</v>
      </c>
      <c r="X327" s="37" t="s">
        <v>624</v>
      </c>
      <c r="Y327" s="37" t="s">
        <v>626</v>
      </c>
    </row>
    <row r="328" spans="1:25" x14ac:dyDescent="0.2">
      <c r="A328"/>
      <c r="B328" s="37" t="str">
        <f>VLOOKUP(W328,FlowMapping!B$2:M$3,6,FALSE)</f>
        <v>Nitrogen</v>
      </c>
      <c r="C328" s="37">
        <f t="array" ref="C328">VLOOKUP(W328,FlowMapping!B$2:M$3,7,FALSE)</f>
        <v>7727379</v>
      </c>
      <c r="D328" s="37" t="str">
        <f>VLOOKUP(W328,FlowMapping!B$2:M$3,8,FALSE)</f>
        <v>water</v>
      </c>
      <c r="E328" s="37" t="str">
        <f>VLOOKUP(W328,FlowMapping!B$2:M$3,9,FALSE)</f>
        <v>unspecified</v>
      </c>
      <c r="F328" s="37" t="str">
        <f>VLOOKUP(W328,FlowMapping!B$2:M$3,12,FALSE)</f>
        <v>53b5ce8f-c792-3f05-a4b1-3e8f2cc3aad1</v>
      </c>
      <c r="G328" s="37" t="str">
        <f>INDEX(Activities!$B$2:$C$390,MATCH(H328,Activities!$C$2:$C$390,0),1)</f>
        <v>Fruit and tree nut farming</v>
      </c>
      <c r="H328" s="37">
        <v>111300</v>
      </c>
      <c r="I328" s="37" t="s">
        <v>550</v>
      </c>
      <c r="J328" s="37">
        <v>1.0178844703652611E-5</v>
      </c>
      <c r="K328" s="37" t="s">
        <v>559</v>
      </c>
      <c r="L328" s="37"/>
      <c r="M328" s="37"/>
      <c r="N328" s="37"/>
      <c r="O328" s="37"/>
      <c r="P328" s="37"/>
      <c r="Q328" s="37">
        <v>3</v>
      </c>
      <c r="R328" s="37">
        <v>3</v>
      </c>
      <c r="S328" s="37">
        <v>1</v>
      </c>
      <c r="T328" s="37">
        <v>4</v>
      </c>
      <c r="U328" s="37">
        <v>5</v>
      </c>
      <c r="V328" s="37"/>
      <c r="W328" s="37" t="s">
        <v>1</v>
      </c>
      <c r="X328" s="37" t="s">
        <v>624</v>
      </c>
      <c r="Y328" s="37" t="s">
        <v>626</v>
      </c>
    </row>
    <row r="329" spans="1:25" x14ac:dyDescent="0.2">
      <c r="A329"/>
      <c r="B329" s="37" t="str">
        <f>VLOOKUP(W329,FlowMapping!B$2:M$3,6,FALSE)</f>
        <v>Nitrogen</v>
      </c>
      <c r="C329" s="37">
        <f t="array" ref="C329">VLOOKUP(W329,FlowMapping!B$2:M$3,7,FALSE)</f>
        <v>7727379</v>
      </c>
      <c r="D329" s="37" t="str">
        <f>VLOOKUP(W329,FlowMapping!B$2:M$3,8,FALSE)</f>
        <v>water</v>
      </c>
      <c r="E329" s="37" t="str">
        <f>VLOOKUP(W329,FlowMapping!B$2:M$3,9,FALSE)</f>
        <v>unspecified</v>
      </c>
      <c r="F329" s="37" t="str">
        <f>VLOOKUP(W329,FlowMapping!B$2:M$3,12,FALSE)</f>
        <v>53b5ce8f-c792-3f05-a4b1-3e8f2cc3aad1</v>
      </c>
      <c r="G329" s="37" t="str">
        <f>INDEX(Activities!$B$2:$C$390,MATCH(H329,Activities!$C$2:$C$390,0),1)</f>
        <v>Other crop farming</v>
      </c>
      <c r="H329" s="37">
        <v>111900</v>
      </c>
      <c r="I329" s="37" t="s">
        <v>550</v>
      </c>
      <c r="J329" s="37">
        <v>3.0544193738965353E-3</v>
      </c>
      <c r="K329" s="37" t="s">
        <v>559</v>
      </c>
      <c r="L329" s="37"/>
      <c r="M329" s="37"/>
      <c r="N329" s="37"/>
      <c r="O329" s="37"/>
      <c r="P329" s="37"/>
      <c r="Q329" s="37">
        <v>3</v>
      </c>
      <c r="R329" s="37">
        <v>2</v>
      </c>
      <c r="S329" s="37">
        <v>1</v>
      </c>
      <c r="T329" s="37">
        <v>4</v>
      </c>
      <c r="U329" s="37">
        <v>5</v>
      </c>
      <c r="V329" s="37"/>
      <c r="W329" s="37" t="s">
        <v>1</v>
      </c>
      <c r="X329" s="37" t="s">
        <v>624</v>
      </c>
      <c r="Y329" s="37" t="s">
        <v>626</v>
      </c>
    </row>
    <row r="330" spans="1:25" x14ac:dyDescent="0.2">
      <c r="A330"/>
      <c r="B330" s="71" t="str">
        <f>VLOOKUP(W330,FlowMapping!B$2:M$3,6,FALSE)</f>
        <v>Nitrogen</v>
      </c>
      <c r="C330" s="71">
        <f t="array" ref="C330">VLOOKUP(W330,FlowMapping!B$2:M$3,7,FALSE)</f>
        <v>7727379</v>
      </c>
      <c r="D330" s="71" t="str">
        <f>VLOOKUP(W330,FlowMapping!B$2:M$3,8,FALSE)</f>
        <v>water</v>
      </c>
      <c r="E330" s="71" t="str">
        <f>VLOOKUP(W330,FlowMapping!B$2:M$3,9,FALSE)</f>
        <v>unspecified</v>
      </c>
      <c r="F330" s="71" t="str">
        <f>VLOOKUP(W330,FlowMapping!B$2:M$3,12,FALSE)</f>
        <v>53b5ce8f-c792-3f05-a4b1-3e8f2cc3aad1</v>
      </c>
      <c r="G330" s="71" t="str">
        <f>INDEX(Activities!$B$2:$C$390,MATCH(H330,Activities!$C$2:$C$390,0),1)</f>
        <v>Beef cattle ranching and farming, including feedlots and dual-purpose ranching and farming</v>
      </c>
      <c r="H330" s="71" t="s">
        <v>22</v>
      </c>
      <c r="I330" s="71" t="s">
        <v>550</v>
      </c>
      <c r="J330" s="100">
        <v>1.9127423497528344E-4</v>
      </c>
      <c r="K330" s="71" t="s">
        <v>559</v>
      </c>
      <c r="L330" s="71"/>
      <c r="M330" s="71"/>
      <c r="N330" s="71"/>
      <c r="O330" s="71"/>
      <c r="P330" s="71"/>
      <c r="Q330" s="71">
        <v>3</v>
      </c>
      <c r="R330" s="71">
        <v>1</v>
      </c>
      <c r="S330" s="71">
        <v>1</v>
      </c>
      <c r="T330" s="71">
        <v>1</v>
      </c>
      <c r="U330" s="71">
        <v>5</v>
      </c>
      <c r="V330" s="71">
        <v>2015</v>
      </c>
      <c r="W330" s="71" t="s">
        <v>1</v>
      </c>
      <c r="X330" s="71" t="s">
        <v>628</v>
      </c>
      <c r="Y330" s="71" t="s">
        <v>627</v>
      </c>
    </row>
    <row r="331" spans="1:25" x14ac:dyDescent="0.2">
      <c r="A331"/>
      <c r="B331" s="71" t="str">
        <f>VLOOKUP(W331,FlowMapping!B$2:M$3,6,FALSE)</f>
        <v>Nitrogen</v>
      </c>
      <c r="C331" s="71">
        <f t="array" ref="C331">VLOOKUP(W331,FlowMapping!B$2:M$3,7,FALSE)</f>
        <v>7727379</v>
      </c>
      <c r="D331" s="71" t="str">
        <f>VLOOKUP(W331,FlowMapping!B$2:M$3,8,FALSE)</f>
        <v>water</v>
      </c>
      <c r="E331" s="71" t="str">
        <f>VLOOKUP(W331,FlowMapping!B$2:M$3,9,FALSE)</f>
        <v>unspecified</v>
      </c>
      <c r="F331" s="71" t="str">
        <f>VLOOKUP(W331,FlowMapping!B$2:M$3,12,FALSE)</f>
        <v>53b5ce8f-c792-3f05-a4b1-3e8f2cc3aad1</v>
      </c>
      <c r="G331" s="71" t="str">
        <f>INDEX(Activities!$B$2:$C$390,MATCH(H331,Activities!$C$2:$C$390,0),1)</f>
        <v>Dairy cattle and milk production</v>
      </c>
      <c r="H331" s="71">
        <v>112120</v>
      </c>
      <c r="I331" s="71" t="s">
        <v>550</v>
      </c>
      <c r="J331" s="100">
        <v>2.4226505922007074E-4</v>
      </c>
      <c r="K331" s="71" t="s">
        <v>559</v>
      </c>
      <c r="L331" s="71"/>
      <c r="M331" s="71"/>
      <c r="N331" s="71"/>
      <c r="O331" s="71"/>
      <c r="P331" s="71"/>
      <c r="Q331" s="71">
        <v>3</v>
      </c>
      <c r="R331" s="71">
        <v>1</v>
      </c>
      <c r="S331" s="71">
        <v>1</v>
      </c>
      <c r="T331" s="71">
        <v>1</v>
      </c>
      <c r="U331" s="71">
        <v>5</v>
      </c>
      <c r="V331" s="71">
        <v>2015</v>
      </c>
      <c r="W331" s="71" t="s">
        <v>1</v>
      </c>
      <c r="X331" s="71" t="s">
        <v>628</v>
      </c>
      <c r="Y331" s="71" t="s">
        <v>627</v>
      </c>
    </row>
    <row r="332" spans="1:25" x14ac:dyDescent="0.2">
      <c r="A332"/>
      <c r="B332" s="71" t="str">
        <f>VLOOKUP(W332,FlowMapping!B$2:M$3,6,FALSE)</f>
        <v>Nitrogen</v>
      </c>
      <c r="C332" s="71">
        <f t="array" ref="C332">VLOOKUP(W332,FlowMapping!B$2:M$3,7,FALSE)</f>
        <v>7727379</v>
      </c>
      <c r="D332" s="71" t="str">
        <f>VLOOKUP(W332,FlowMapping!B$2:M$3,8,FALSE)</f>
        <v>water</v>
      </c>
      <c r="E332" s="71" t="str">
        <f>VLOOKUP(W332,FlowMapping!B$2:M$3,9,FALSE)</f>
        <v>unspecified</v>
      </c>
      <c r="F332" s="71" t="str">
        <f>VLOOKUP(W332,FlowMapping!B$2:M$3,12,FALSE)</f>
        <v>53b5ce8f-c792-3f05-a4b1-3e8f2cc3aad1</v>
      </c>
      <c r="G332" s="71" t="str">
        <f>INDEX(Activities!$B$2:$C$390,MATCH(H332,Activities!$C$2:$C$390,0),1)</f>
        <v>Animal production, except cattle and poultry and eggs</v>
      </c>
      <c r="H332" s="71" t="s">
        <v>5</v>
      </c>
      <c r="I332" s="71" t="s">
        <v>550</v>
      </c>
      <c r="J332" s="100">
        <v>6.7304644815666172E-5</v>
      </c>
      <c r="K332" s="71" t="s">
        <v>559</v>
      </c>
      <c r="L332" s="71"/>
      <c r="M332" s="71"/>
      <c r="N332" s="71"/>
      <c r="O332" s="71"/>
      <c r="P332" s="71"/>
      <c r="Q332" s="71">
        <v>3</v>
      </c>
      <c r="R332" s="71">
        <v>1</v>
      </c>
      <c r="S332" s="71">
        <v>1</v>
      </c>
      <c r="T332" s="71">
        <v>1</v>
      </c>
      <c r="U332" s="71">
        <v>5</v>
      </c>
      <c r="V332" s="71">
        <v>2015</v>
      </c>
      <c r="W332" s="71" t="s">
        <v>1</v>
      </c>
      <c r="X332" s="71" t="s">
        <v>628</v>
      </c>
      <c r="Y332" s="71" t="s">
        <v>627</v>
      </c>
    </row>
    <row r="333" spans="1:25" x14ac:dyDescent="0.2">
      <c r="A333"/>
      <c r="B333" s="71" t="str">
        <f>VLOOKUP(W333,FlowMapping!B$2:M$3,6,FALSE)</f>
        <v>Nitrogen</v>
      </c>
      <c r="C333" s="71">
        <f t="array" ref="C333">VLOOKUP(W333,FlowMapping!B$2:M$3,7,FALSE)</f>
        <v>7727379</v>
      </c>
      <c r="D333" s="71" t="str">
        <f>VLOOKUP(W333,FlowMapping!B$2:M$3,8,FALSE)</f>
        <v>water</v>
      </c>
      <c r="E333" s="71" t="str">
        <f>VLOOKUP(W333,FlowMapping!B$2:M$3,9,FALSE)</f>
        <v>unspecified</v>
      </c>
      <c r="F333" s="71" t="str">
        <f>VLOOKUP(W333,FlowMapping!B$2:M$3,12,FALSE)</f>
        <v>53b5ce8f-c792-3f05-a4b1-3e8f2cc3aad1</v>
      </c>
      <c r="G333" s="71" t="str">
        <f>INDEX(Activities!$B$2:$C$390,MATCH(H333,Activities!$C$2:$C$390,0),1)</f>
        <v>Poultry and egg production</v>
      </c>
      <c r="H333" s="71">
        <v>112300</v>
      </c>
      <c r="I333" s="71" t="s">
        <v>550</v>
      </c>
      <c r="J333" s="100">
        <v>5.4611920196575825E-6</v>
      </c>
      <c r="K333" s="71" t="s">
        <v>559</v>
      </c>
      <c r="L333" s="71"/>
      <c r="M333" s="71"/>
      <c r="N333" s="71"/>
      <c r="O333" s="71"/>
      <c r="P333" s="71"/>
      <c r="Q333" s="71">
        <v>3</v>
      </c>
      <c r="R333" s="71">
        <v>1</v>
      </c>
      <c r="S333" s="71">
        <v>1</v>
      </c>
      <c r="T333" s="71">
        <v>1</v>
      </c>
      <c r="U333" s="71">
        <v>5</v>
      </c>
      <c r="V333" s="71">
        <v>2015</v>
      </c>
      <c r="W333" s="71" t="s">
        <v>1</v>
      </c>
      <c r="X333" s="71" t="s">
        <v>628</v>
      </c>
      <c r="Y333" s="71" t="s">
        <v>627</v>
      </c>
    </row>
    <row r="334" spans="1:25" x14ac:dyDescent="0.2">
      <c r="A334"/>
      <c r="B334" s="37" t="str">
        <f>VLOOKUP(W334,FlowMapping!B$2:M$3,6,FALSE)</f>
        <v>Phosphorus</v>
      </c>
      <c r="C334" s="37">
        <f t="array" ref="C334">VLOOKUP(W334,FlowMapping!B$2:M$3,7,FALSE)</f>
        <v>7723140</v>
      </c>
      <c r="D334" s="37" t="str">
        <f>VLOOKUP(W334,FlowMapping!B$2:M$3,8,FALSE)</f>
        <v>water</v>
      </c>
      <c r="E334" s="37" t="str">
        <f>VLOOKUP(W334,FlowMapping!B$2:M$3,9,FALSE)</f>
        <v>unspecified</v>
      </c>
      <c r="F334" s="37" t="str">
        <f>VLOOKUP(W334,FlowMapping!B$2:M$3,12,FALSE)</f>
        <v>1d91ba69-9367-32d9-9acc-b6884944eda8</v>
      </c>
      <c r="G334" s="37" t="str">
        <f>INDEX(Activities!$B$2:$C$390,MATCH(H334,Activities!$C$2:$C$390,0),1)</f>
        <v>Fruit and tree nut farming</v>
      </c>
      <c r="H334" s="37">
        <v>111300</v>
      </c>
      <c r="I334" s="37" t="s">
        <v>550</v>
      </c>
      <c r="J334" s="37">
        <v>4.4116237519173037E-10</v>
      </c>
      <c r="K334" s="37" t="s">
        <v>559</v>
      </c>
      <c r="L334" s="37"/>
      <c r="M334" s="37"/>
      <c r="N334" s="37"/>
      <c r="O334" s="37"/>
      <c r="P334" s="37"/>
      <c r="Q334" s="37">
        <v>2</v>
      </c>
      <c r="R334" s="37">
        <v>1</v>
      </c>
      <c r="S334" s="37">
        <v>1</v>
      </c>
      <c r="T334" s="37">
        <v>1</v>
      </c>
      <c r="U334" s="37">
        <v>5</v>
      </c>
      <c r="V334" s="70">
        <v>2013</v>
      </c>
      <c r="W334" s="37" t="s">
        <v>72</v>
      </c>
      <c r="X334" s="37" t="s">
        <v>625</v>
      </c>
      <c r="Y334" s="37" t="s">
        <v>626</v>
      </c>
    </row>
    <row r="335" spans="1:25" x14ac:dyDescent="0.2">
      <c r="A335"/>
      <c r="B335" s="37" t="str">
        <f>VLOOKUP(W335,FlowMapping!B$2:M$3,6,FALSE)</f>
        <v>Phosphorus</v>
      </c>
      <c r="C335" s="37">
        <f t="array" ref="C335">VLOOKUP(W335,FlowMapping!B$2:M$3,7,FALSE)</f>
        <v>7723140</v>
      </c>
      <c r="D335" s="37" t="str">
        <f>VLOOKUP(W335,FlowMapping!B$2:M$3,8,FALSE)</f>
        <v>water</v>
      </c>
      <c r="E335" s="37" t="str">
        <f>VLOOKUP(W335,FlowMapping!B$2:M$3,9,FALSE)</f>
        <v>unspecified</v>
      </c>
      <c r="F335" s="37" t="str">
        <f>VLOOKUP(W335,FlowMapping!B$2:M$3,12,FALSE)</f>
        <v>1d91ba69-9367-32d9-9acc-b6884944eda8</v>
      </c>
      <c r="G335" s="37" t="str">
        <f>INDEX(Activities!$B$2:$C$390,MATCH(H335,Activities!$C$2:$C$390,0),1)</f>
        <v>Greenhouse, nursery, and floriculture production</v>
      </c>
      <c r="H335" s="37">
        <v>111400</v>
      </c>
      <c r="I335" s="37" t="s">
        <v>550</v>
      </c>
      <c r="J335" s="37">
        <v>4.8395234402905897E-9</v>
      </c>
      <c r="K335" s="37" t="s">
        <v>559</v>
      </c>
      <c r="L335" s="37"/>
      <c r="M335" s="37"/>
      <c r="N335" s="37"/>
      <c r="O335" s="37"/>
      <c r="P335" s="37"/>
      <c r="Q335" s="37">
        <v>2</v>
      </c>
      <c r="R335" s="37">
        <v>1</v>
      </c>
      <c r="S335" s="37">
        <v>1</v>
      </c>
      <c r="T335" s="37">
        <v>1</v>
      </c>
      <c r="U335" s="37">
        <v>5</v>
      </c>
      <c r="V335" s="70">
        <v>2013</v>
      </c>
      <c r="W335" s="37" t="s">
        <v>72</v>
      </c>
      <c r="X335" s="37" t="s">
        <v>625</v>
      </c>
      <c r="Y335" s="37" t="s">
        <v>626</v>
      </c>
    </row>
    <row r="336" spans="1:25" x14ac:dyDescent="0.2">
      <c r="A336"/>
      <c r="B336" s="37" t="str">
        <f>VLOOKUP(W336,FlowMapping!B$2:M$3,6,FALSE)</f>
        <v>Phosphorus</v>
      </c>
      <c r="C336" s="37">
        <f t="array" ref="C336">VLOOKUP(W336,FlowMapping!B$2:M$3,7,FALSE)</f>
        <v>7723140</v>
      </c>
      <c r="D336" s="37" t="str">
        <f>VLOOKUP(W336,FlowMapping!B$2:M$3,8,FALSE)</f>
        <v>water</v>
      </c>
      <c r="E336" s="37" t="str">
        <f>VLOOKUP(W336,FlowMapping!B$2:M$3,9,FALSE)</f>
        <v>unspecified</v>
      </c>
      <c r="F336" s="37" t="str">
        <f>VLOOKUP(W336,FlowMapping!B$2:M$3,12,FALSE)</f>
        <v>1d91ba69-9367-32d9-9acc-b6884944eda8</v>
      </c>
      <c r="G336" s="37" t="str">
        <f>INDEX(Activities!$B$2:$C$390,MATCH(H336,Activities!$C$2:$C$390,0),1)</f>
        <v>Other crop farming</v>
      </c>
      <c r="H336" s="37">
        <v>111900</v>
      </c>
      <c r="I336" s="37" t="s">
        <v>550</v>
      </c>
      <c r="J336" s="37">
        <v>6.9821280260412799E-8</v>
      </c>
      <c r="K336" s="37" t="s">
        <v>559</v>
      </c>
      <c r="L336" s="37"/>
      <c r="M336" s="37"/>
      <c r="N336" s="37"/>
      <c r="O336" s="37"/>
      <c r="P336" s="37"/>
      <c r="Q336" s="37">
        <v>4.8663152006572155</v>
      </c>
      <c r="R336" s="37">
        <v>1</v>
      </c>
      <c r="S336" s="37">
        <v>1</v>
      </c>
      <c r="T336" s="37">
        <v>1</v>
      </c>
      <c r="U336" s="37">
        <v>5</v>
      </c>
      <c r="V336" s="70">
        <v>2013</v>
      </c>
      <c r="W336" s="37" t="s">
        <v>72</v>
      </c>
      <c r="X336" s="37" t="s">
        <v>625</v>
      </c>
      <c r="Y336" s="37" t="s">
        <v>626</v>
      </c>
    </row>
    <row r="337" spans="1:25" x14ac:dyDescent="0.2">
      <c r="A337"/>
      <c r="B337" s="37" t="str">
        <f>VLOOKUP(W337,FlowMapping!B$2:M$3,6,FALSE)</f>
        <v>Phosphorus</v>
      </c>
      <c r="C337" s="37">
        <f t="array" ref="C337">VLOOKUP(W337,FlowMapping!B$2:M$3,7,FALSE)</f>
        <v>7723140</v>
      </c>
      <c r="D337" s="37" t="str">
        <f>VLOOKUP(W337,FlowMapping!B$2:M$3,8,FALSE)</f>
        <v>water</v>
      </c>
      <c r="E337" s="37" t="str">
        <f>VLOOKUP(W337,FlowMapping!B$2:M$3,9,FALSE)</f>
        <v>unspecified</v>
      </c>
      <c r="F337" s="37" t="str">
        <f>VLOOKUP(W337,FlowMapping!B$2:M$3,12,FALSE)</f>
        <v>1d91ba69-9367-32d9-9acc-b6884944eda8</v>
      </c>
      <c r="G337" s="37" t="str">
        <f>INDEX(Activities!$B$2:$C$390,MATCH(H337,Activities!$C$2:$C$390,0),1)</f>
        <v>Dairy cattle and milk production</v>
      </c>
      <c r="H337" s="37">
        <v>112120</v>
      </c>
      <c r="I337" s="37" t="s">
        <v>550</v>
      </c>
      <c r="J337" s="37">
        <v>9.2358956728883947E-8</v>
      </c>
      <c r="K337" s="37" t="s">
        <v>559</v>
      </c>
      <c r="L337" s="37"/>
      <c r="M337" s="37"/>
      <c r="N337" s="37"/>
      <c r="O337" s="37"/>
      <c r="P337" s="37"/>
      <c r="Q337" s="37">
        <v>2</v>
      </c>
      <c r="R337" s="37">
        <v>1</v>
      </c>
      <c r="S337" s="37">
        <v>1</v>
      </c>
      <c r="T337" s="37">
        <v>1</v>
      </c>
      <c r="U337" s="37">
        <v>5</v>
      </c>
      <c r="V337" s="70">
        <v>2013</v>
      </c>
      <c r="W337" s="37" t="s">
        <v>72</v>
      </c>
      <c r="X337" s="37" t="s">
        <v>625</v>
      </c>
      <c r="Y337" s="37" t="s">
        <v>626</v>
      </c>
    </row>
    <row r="338" spans="1:25" x14ac:dyDescent="0.2">
      <c r="A338"/>
      <c r="B338" s="37" t="str">
        <f>VLOOKUP(W338,FlowMapping!B$2:M$3,6,FALSE)</f>
        <v>Phosphorus</v>
      </c>
      <c r="C338" s="37">
        <f t="array" ref="C338">VLOOKUP(W338,FlowMapping!B$2:M$3,7,FALSE)</f>
        <v>7723140</v>
      </c>
      <c r="D338" s="37" t="str">
        <f>VLOOKUP(W338,FlowMapping!B$2:M$3,8,FALSE)</f>
        <v>water</v>
      </c>
      <c r="E338" s="37" t="str">
        <f>VLOOKUP(W338,FlowMapping!B$2:M$3,9,FALSE)</f>
        <v>unspecified</v>
      </c>
      <c r="F338" s="37" t="str">
        <f>VLOOKUP(W338,FlowMapping!B$2:M$3,12,FALSE)</f>
        <v>1d91ba69-9367-32d9-9acc-b6884944eda8</v>
      </c>
      <c r="G338" s="37" t="str">
        <f>INDEX(Activities!$B$2:$C$390,MATCH(H338,Activities!$C$2:$C$390,0),1)</f>
        <v>Poultry and egg production</v>
      </c>
      <c r="H338" s="37">
        <v>112300</v>
      </c>
      <c r="I338" s="37" t="s">
        <v>550</v>
      </c>
      <c r="J338" s="37">
        <v>1.7478018329224819E-7</v>
      </c>
      <c r="K338" s="37" t="s">
        <v>559</v>
      </c>
      <c r="L338" s="37"/>
      <c r="M338" s="37"/>
      <c r="N338" s="37"/>
      <c r="O338" s="37"/>
      <c r="P338" s="37"/>
      <c r="Q338" s="37">
        <v>3.1347635756256489</v>
      </c>
      <c r="R338" s="37">
        <v>1</v>
      </c>
      <c r="S338" s="37">
        <v>1</v>
      </c>
      <c r="T338" s="37">
        <v>1</v>
      </c>
      <c r="U338" s="37">
        <v>5</v>
      </c>
      <c r="V338" s="70">
        <v>2013</v>
      </c>
      <c r="W338" s="37" t="s">
        <v>72</v>
      </c>
      <c r="X338" s="37" t="s">
        <v>625</v>
      </c>
      <c r="Y338" s="37" t="s">
        <v>626</v>
      </c>
    </row>
    <row r="339" spans="1:25" x14ac:dyDescent="0.2">
      <c r="A339"/>
      <c r="B339" s="37" t="str">
        <f>VLOOKUP(W339,FlowMapping!B$2:M$3,6,FALSE)</f>
        <v>Phosphorus</v>
      </c>
      <c r="C339" s="37">
        <f t="array" ref="C339">VLOOKUP(W339,FlowMapping!B$2:M$3,7,FALSE)</f>
        <v>7723140</v>
      </c>
      <c r="D339" s="37" t="str">
        <f>VLOOKUP(W339,FlowMapping!B$2:M$3,8,FALSE)</f>
        <v>water</v>
      </c>
      <c r="E339" s="37" t="str">
        <f>VLOOKUP(W339,FlowMapping!B$2:M$3,9,FALSE)</f>
        <v>unspecified</v>
      </c>
      <c r="F339" s="37" t="str">
        <f>VLOOKUP(W339,FlowMapping!B$2:M$3,12,FALSE)</f>
        <v>1d91ba69-9367-32d9-9acc-b6884944eda8</v>
      </c>
      <c r="G339" s="37" t="str">
        <f>INDEX(Activities!$B$2:$C$390,MATCH(H339,Activities!$C$2:$C$390,0),1)</f>
        <v>Forestry and logging</v>
      </c>
      <c r="H339" s="37">
        <v>113000</v>
      </c>
      <c r="I339" s="37" t="s">
        <v>550</v>
      </c>
      <c r="J339" s="37">
        <v>5.2184296226275387E-7</v>
      </c>
      <c r="K339" s="37" t="s">
        <v>559</v>
      </c>
      <c r="L339" s="37"/>
      <c r="M339" s="37"/>
      <c r="N339" s="37"/>
      <c r="O339" s="37"/>
      <c r="P339" s="37"/>
      <c r="Q339" s="37">
        <v>2</v>
      </c>
      <c r="R339" s="37">
        <v>1</v>
      </c>
      <c r="S339" s="37">
        <v>1</v>
      </c>
      <c r="T339" s="37">
        <v>1</v>
      </c>
      <c r="U339" s="37">
        <v>5</v>
      </c>
      <c r="V339" s="70">
        <v>2013</v>
      </c>
      <c r="W339" s="37" t="s">
        <v>72</v>
      </c>
      <c r="X339" s="37" t="s">
        <v>625</v>
      </c>
      <c r="Y339" s="37" t="s">
        <v>626</v>
      </c>
    </row>
    <row r="340" spans="1:25" x14ac:dyDescent="0.2">
      <c r="A340"/>
      <c r="B340" s="37" t="str">
        <f>VLOOKUP(W340,FlowMapping!B$2:M$3,6,FALSE)</f>
        <v>Phosphorus</v>
      </c>
      <c r="C340" s="37">
        <f t="array" ref="C340">VLOOKUP(W340,FlowMapping!B$2:M$3,7,FALSE)</f>
        <v>7723140</v>
      </c>
      <c r="D340" s="37" t="str">
        <f>VLOOKUP(W340,FlowMapping!B$2:M$3,8,FALSE)</f>
        <v>water</v>
      </c>
      <c r="E340" s="37" t="str">
        <f>VLOOKUP(W340,FlowMapping!B$2:M$3,9,FALSE)</f>
        <v>unspecified</v>
      </c>
      <c r="F340" s="37" t="str">
        <f>VLOOKUP(W340,FlowMapping!B$2:M$3,12,FALSE)</f>
        <v>1d91ba69-9367-32d9-9acc-b6884944eda8</v>
      </c>
      <c r="G340" s="37" t="str">
        <f>INDEX(Activities!$B$2:$C$390,MATCH(H340,Activities!$C$2:$C$390,0),1)</f>
        <v>Fishing, hunting and trapping</v>
      </c>
      <c r="H340" s="37">
        <v>114000</v>
      </c>
      <c r="I340" s="37" t="s">
        <v>550</v>
      </c>
      <c r="J340" s="37">
        <v>1.263358906516833E-8</v>
      </c>
      <c r="K340" s="37" t="s">
        <v>559</v>
      </c>
      <c r="L340" s="37"/>
      <c r="M340" s="37"/>
      <c r="N340" s="37"/>
      <c r="O340" s="37"/>
      <c r="P340" s="37"/>
      <c r="Q340" s="37">
        <v>5</v>
      </c>
      <c r="R340" s="37">
        <v>1</v>
      </c>
      <c r="S340" s="37">
        <v>1</v>
      </c>
      <c r="T340" s="37">
        <v>1</v>
      </c>
      <c r="U340" s="37">
        <v>5</v>
      </c>
      <c r="V340" s="70">
        <v>2013</v>
      </c>
      <c r="W340" s="37" t="s">
        <v>72</v>
      </c>
      <c r="X340" s="37" t="s">
        <v>625</v>
      </c>
      <c r="Y340" s="37" t="s">
        <v>626</v>
      </c>
    </row>
    <row r="341" spans="1:25" x14ac:dyDescent="0.2">
      <c r="A341"/>
      <c r="B341" s="37" t="str">
        <f>VLOOKUP(W341,FlowMapping!B$2:M$3,6,FALSE)</f>
        <v>Phosphorus</v>
      </c>
      <c r="C341" s="37">
        <f t="array" ref="C341">VLOOKUP(W341,FlowMapping!B$2:M$3,7,FALSE)</f>
        <v>7723140</v>
      </c>
      <c r="D341" s="37" t="str">
        <f>VLOOKUP(W341,FlowMapping!B$2:M$3,8,FALSE)</f>
        <v>water</v>
      </c>
      <c r="E341" s="37" t="str">
        <f>VLOOKUP(W341,FlowMapping!B$2:M$3,9,FALSE)</f>
        <v>unspecified</v>
      </c>
      <c r="F341" s="37" t="str">
        <f>VLOOKUP(W341,FlowMapping!B$2:M$3,12,FALSE)</f>
        <v>1d91ba69-9367-32d9-9acc-b6884944eda8</v>
      </c>
      <c r="G341" s="37" t="str">
        <f>INDEX(Activities!$B$2:$C$390,MATCH(H341,Activities!$C$2:$C$390,0),1)</f>
        <v>Support activities for agriculture and forestry</v>
      </c>
      <c r="H341" s="37">
        <v>115000</v>
      </c>
      <c r="I341" s="37" t="s">
        <v>550</v>
      </c>
      <c r="J341" s="37">
        <v>1.3325204439750327E-10</v>
      </c>
      <c r="K341" s="37" t="s">
        <v>559</v>
      </c>
      <c r="L341" s="37"/>
      <c r="M341" s="37"/>
      <c r="N341" s="37"/>
      <c r="O341" s="37"/>
      <c r="P341" s="37"/>
      <c r="Q341" s="37">
        <v>2</v>
      </c>
      <c r="R341" s="37">
        <v>1</v>
      </c>
      <c r="S341" s="37">
        <v>1</v>
      </c>
      <c r="T341" s="37">
        <v>1</v>
      </c>
      <c r="U341" s="37">
        <v>5</v>
      </c>
      <c r="V341" s="70">
        <v>2013</v>
      </c>
      <c r="W341" s="37" t="s">
        <v>72</v>
      </c>
      <c r="X341" s="37" t="s">
        <v>625</v>
      </c>
      <c r="Y341" s="37" t="s">
        <v>626</v>
      </c>
    </row>
    <row r="342" spans="1:25" x14ac:dyDescent="0.2">
      <c r="A342"/>
      <c r="B342" s="37" t="str">
        <f>VLOOKUP(W342,FlowMapping!B$2:M$3,6,FALSE)</f>
        <v>Phosphorus</v>
      </c>
      <c r="C342" s="37">
        <f t="array" ref="C342">VLOOKUP(W342,FlowMapping!B$2:M$3,7,FALSE)</f>
        <v>7723140</v>
      </c>
      <c r="D342" s="37" t="str">
        <f>VLOOKUP(W342,FlowMapping!B$2:M$3,8,FALSE)</f>
        <v>water</v>
      </c>
      <c r="E342" s="37" t="str">
        <f>VLOOKUP(W342,FlowMapping!B$2:M$3,9,FALSE)</f>
        <v>unspecified</v>
      </c>
      <c r="F342" s="37" t="str">
        <f>VLOOKUP(W342,FlowMapping!B$2:M$3,12,FALSE)</f>
        <v>1d91ba69-9367-32d9-9acc-b6884944eda8</v>
      </c>
      <c r="G342" s="37" t="str">
        <f>INDEX(Activities!$B$2:$C$390,MATCH(H342,Activities!$C$2:$C$390,0),1)</f>
        <v>Oil and gas extraction</v>
      </c>
      <c r="H342" s="37">
        <v>211000</v>
      </c>
      <c r="I342" s="37" t="s">
        <v>550</v>
      </c>
      <c r="J342" s="37">
        <v>1.5884034638886187E-5</v>
      </c>
      <c r="K342" s="37" t="s">
        <v>559</v>
      </c>
      <c r="L342" s="37"/>
      <c r="M342" s="37"/>
      <c r="N342" s="37"/>
      <c r="O342" s="37"/>
      <c r="P342" s="37"/>
      <c r="Q342" s="37">
        <v>2.0637871213407277</v>
      </c>
      <c r="R342" s="37">
        <v>1</v>
      </c>
      <c r="S342" s="37">
        <v>1</v>
      </c>
      <c r="T342" s="37">
        <v>1</v>
      </c>
      <c r="U342" s="37">
        <v>5</v>
      </c>
      <c r="V342" s="70">
        <v>2013</v>
      </c>
      <c r="W342" s="37" t="s">
        <v>72</v>
      </c>
      <c r="X342" s="37" t="s">
        <v>625</v>
      </c>
      <c r="Y342" s="37" t="s">
        <v>626</v>
      </c>
    </row>
    <row r="343" spans="1:25" x14ac:dyDescent="0.2">
      <c r="A343"/>
      <c r="B343" s="37" t="str">
        <f>VLOOKUP(W343,FlowMapping!B$2:M$3,6,FALSE)</f>
        <v>Phosphorus</v>
      </c>
      <c r="C343" s="37">
        <f t="array" ref="C343">VLOOKUP(W343,FlowMapping!B$2:M$3,7,FALSE)</f>
        <v>7723140</v>
      </c>
      <c r="D343" s="37" t="str">
        <f>VLOOKUP(W343,FlowMapping!B$2:M$3,8,FALSE)</f>
        <v>water</v>
      </c>
      <c r="E343" s="37" t="str">
        <f>VLOOKUP(W343,FlowMapping!B$2:M$3,9,FALSE)</f>
        <v>unspecified</v>
      </c>
      <c r="F343" s="37" t="str">
        <f>VLOOKUP(W343,FlowMapping!B$2:M$3,12,FALSE)</f>
        <v>1d91ba69-9367-32d9-9acc-b6884944eda8</v>
      </c>
      <c r="G343" s="37" t="str">
        <f>INDEX(Activities!$B$2:$C$390,MATCH(H343,Activities!$C$2:$C$390,0),1)</f>
        <v>Coal mining</v>
      </c>
      <c r="H343" s="37">
        <v>212100</v>
      </c>
      <c r="I343" s="37" t="s">
        <v>550</v>
      </c>
      <c r="J343" s="37">
        <v>2.2219074739280456E-8</v>
      </c>
      <c r="K343" s="37" t="s">
        <v>559</v>
      </c>
      <c r="L343" s="37"/>
      <c r="M343" s="37"/>
      <c r="N343" s="37"/>
      <c r="O343" s="37"/>
      <c r="P343" s="37"/>
      <c r="Q343" s="37">
        <v>4.8266210711955404</v>
      </c>
      <c r="R343" s="37">
        <v>1</v>
      </c>
      <c r="S343" s="37">
        <v>1</v>
      </c>
      <c r="T343" s="37">
        <v>1</v>
      </c>
      <c r="U343" s="37">
        <v>5</v>
      </c>
      <c r="V343" s="70">
        <v>2013</v>
      </c>
      <c r="W343" s="37" t="s">
        <v>72</v>
      </c>
      <c r="X343" s="37" t="s">
        <v>625</v>
      </c>
      <c r="Y343" s="37" t="s">
        <v>626</v>
      </c>
    </row>
    <row r="344" spans="1:25" x14ac:dyDescent="0.2">
      <c r="A344"/>
      <c r="B344" s="37" t="str">
        <f>VLOOKUP(W344,FlowMapping!B$2:M$3,6,FALSE)</f>
        <v>Phosphorus</v>
      </c>
      <c r="C344" s="37">
        <f t="array" ref="C344">VLOOKUP(W344,FlowMapping!B$2:M$3,7,FALSE)</f>
        <v>7723140</v>
      </c>
      <c r="D344" s="37" t="str">
        <f>VLOOKUP(W344,FlowMapping!B$2:M$3,8,FALSE)</f>
        <v>water</v>
      </c>
      <c r="E344" s="37" t="str">
        <f>VLOOKUP(W344,FlowMapping!B$2:M$3,9,FALSE)</f>
        <v>unspecified</v>
      </c>
      <c r="F344" s="37" t="str">
        <f>VLOOKUP(W344,FlowMapping!B$2:M$3,12,FALSE)</f>
        <v>1d91ba69-9367-32d9-9acc-b6884944eda8</v>
      </c>
      <c r="G344" s="37" t="str">
        <f>INDEX(Activities!$B$2:$C$390,MATCH(H344,Activities!$C$2:$C$390,0),1)</f>
        <v>Copper, nickel, lead, and zinc mining</v>
      </c>
      <c r="H344" s="37">
        <v>212230</v>
      </c>
      <c r="I344" s="37" t="s">
        <v>550</v>
      </c>
      <c r="J344" s="37">
        <v>1.0453662806340279E-6</v>
      </c>
      <c r="K344" s="37" t="s">
        <v>559</v>
      </c>
      <c r="L344" s="37"/>
      <c r="M344" s="37"/>
      <c r="N344" s="37"/>
      <c r="O344" s="37"/>
      <c r="P344" s="37"/>
      <c r="Q344" s="37">
        <v>2.230682214518612</v>
      </c>
      <c r="R344" s="37">
        <v>1</v>
      </c>
      <c r="S344" s="37">
        <v>1</v>
      </c>
      <c r="T344" s="37">
        <v>1</v>
      </c>
      <c r="U344" s="37">
        <v>4</v>
      </c>
      <c r="V344" s="70">
        <v>2013</v>
      </c>
      <c r="W344" s="37" t="s">
        <v>72</v>
      </c>
      <c r="X344" s="37" t="s">
        <v>625</v>
      </c>
      <c r="Y344" s="37" t="s">
        <v>626</v>
      </c>
    </row>
    <row r="345" spans="1:25" x14ac:dyDescent="0.2">
      <c r="A345"/>
      <c r="B345" s="37" t="str">
        <f>VLOOKUP(W345,FlowMapping!B$2:M$3,6,FALSE)</f>
        <v>Phosphorus</v>
      </c>
      <c r="C345" s="37">
        <f t="array" ref="C345">VLOOKUP(W345,FlowMapping!B$2:M$3,7,FALSE)</f>
        <v>7723140</v>
      </c>
      <c r="D345" s="37" t="str">
        <f>VLOOKUP(W345,FlowMapping!B$2:M$3,8,FALSE)</f>
        <v>water</v>
      </c>
      <c r="E345" s="37" t="str">
        <f>VLOOKUP(W345,FlowMapping!B$2:M$3,9,FALSE)</f>
        <v>unspecified</v>
      </c>
      <c r="F345" s="37" t="str">
        <f>VLOOKUP(W345,FlowMapping!B$2:M$3,12,FALSE)</f>
        <v>1d91ba69-9367-32d9-9acc-b6884944eda8</v>
      </c>
      <c r="G345" s="37" t="str">
        <f>INDEX(Activities!$B$2:$C$390,MATCH(H345,Activities!$C$2:$C$390,0),1)</f>
        <v>Stone mining and quarrying</v>
      </c>
      <c r="H345" s="37">
        <v>212310</v>
      </c>
      <c r="I345" s="37" t="s">
        <v>550</v>
      </c>
      <c r="J345" s="37">
        <v>2.2807461890457501E-6</v>
      </c>
      <c r="K345" s="37" t="s">
        <v>559</v>
      </c>
      <c r="L345" s="37"/>
      <c r="M345" s="37"/>
      <c r="N345" s="37"/>
      <c r="O345" s="37"/>
      <c r="P345" s="37"/>
      <c r="Q345" s="37">
        <v>2.0005631425020201</v>
      </c>
      <c r="R345" s="37">
        <v>1</v>
      </c>
      <c r="S345" s="37">
        <v>1</v>
      </c>
      <c r="T345" s="37">
        <v>1</v>
      </c>
      <c r="U345" s="37">
        <v>5</v>
      </c>
      <c r="V345" s="70">
        <v>2013</v>
      </c>
      <c r="W345" s="37" t="s">
        <v>72</v>
      </c>
      <c r="X345" s="37" t="s">
        <v>625</v>
      </c>
      <c r="Y345" s="37" t="s">
        <v>626</v>
      </c>
    </row>
    <row r="346" spans="1:25" x14ac:dyDescent="0.2">
      <c r="A346"/>
      <c r="B346" s="37" t="str">
        <f>VLOOKUP(W346,FlowMapping!B$2:M$3,6,FALSE)</f>
        <v>Phosphorus</v>
      </c>
      <c r="C346" s="37">
        <f t="array" ref="C346">VLOOKUP(W346,FlowMapping!B$2:M$3,7,FALSE)</f>
        <v>7723140</v>
      </c>
      <c r="D346" s="37" t="str">
        <f>VLOOKUP(W346,FlowMapping!B$2:M$3,8,FALSE)</f>
        <v>water</v>
      </c>
      <c r="E346" s="37" t="str">
        <f>VLOOKUP(W346,FlowMapping!B$2:M$3,9,FALSE)</f>
        <v>unspecified</v>
      </c>
      <c r="F346" s="37" t="str">
        <f>VLOOKUP(W346,FlowMapping!B$2:M$3,12,FALSE)</f>
        <v>1d91ba69-9367-32d9-9acc-b6884944eda8</v>
      </c>
      <c r="G346" s="37" t="str">
        <f>INDEX(Activities!$B$2:$C$390,MATCH(H346,Activities!$C$2:$C$390,0),1)</f>
        <v>Drilling oil and gas wells</v>
      </c>
      <c r="H346" s="37">
        <v>213111</v>
      </c>
      <c r="I346" s="37" t="s">
        <v>550</v>
      </c>
      <c r="J346" s="37">
        <v>0</v>
      </c>
      <c r="K346" s="37" t="s">
        <v>559</v>
      </c>
      <c r="L346" s="37"/>
      <c r="M346" s="37"/>
      <c r="N346" s="37"/>
      <c r="O346" s="37"/>
      <c r="P346" s="37"/>
      <c r="Q346" s="37">
        <v>5</v>
      </c>
      <c r="R346" s="37">
        <v>1</v>
      </c>
      <c r="S346" s="37">
        <v>1</v>
      </c>
      <c r="T346" s="37">
        <v>1</v>
      </c>
      <c r="U346" s="37">
        <v>5</v>
      </c>
      <c r="V346" s="70">
        <v>2013</v>
      </c>
      <c r="W346" s="37" t="s">
        <v>72</v>
      </c>
      <c r="X346" s="37" t="s">
        <v>625</v>
      </c>
      <c r="Y346" s="37" t="s">
        <v>626</v>
      </c>
    </row>
    <row r="347" spans="1:25" x14ac:dyDescent="0.2">
      <c r="A347"/>
      <c r="B347" s="37" t="str">
        <f>VLOOKUP(W347,FlowMapping!B$2:M$3,6,FALSE)</f>
        <v>Phosphorus</v>
      </c>
      <c r="C347" s="37">
        <f t="array" ref="C347">VLOOKUP(W347,FlowMapping!B$2:M$3,7,FALSE)</f>
        <v>7723140</v>
      </c>
      <c r="D347" s="37" t="str">
        <f>VLOOKUP(W347,FlowMapping!B$2:M$3,8,FALSE)</f>
        <v>water</v>
      </c>
      <c r="E347" s="37" t="str">
        <f>VLOOKUP(W347,FlowMapping!B$2:M$3,9,FALSE)</f>
        <v>unspecified</v>
      </c>
      <c r="F347" s="37" t="str">
        <f>VLOOKUP(W347,FlowMapping!B$2:M$3,12,FALSE)</f>
        <v>1d91ba69-9367-32d9-9acc-b6884944eda8</v>
      </c>
      <c r="G347" s="37" t="str">
        <f>INDEX(Activities!$B$2:$C$390,MATCH(H347,Activities!$C$2:$C$390,0),1)</f>
        <v>Electric power generation, transmission, and distribution</v>
      </c>
      <c r="H347" s="37">
        <v>221100</v>
      </c>
      <c r="I347" s="37" t="s">
        <v>550</v>
      </c>
      <c r="J347" s="37">
        <v>1.3556669878768488E-4</v>
      </c>
      <c r="K347" s="37" t="s">
        <v>559</v>
      </c>
      <c r="L347" s="37"/>
      <c r="M347" s="37"/>
      <c r="N347" s="37"/>
      <c r="O347" s="37"/>
      <c r="P347" s="37"/>
      <c r="Q347" s="37">
        <v>2.4188137801177318</v>
      </c>
      <c r="R347" s="37">
        <v>1</v>
      </c>
      <c r="S347" s="37">
        <v>1</v>
      </c>
      <c r="T347" s="37">
        <v>1</v>
      </c>
      <c r="U347" s="37">
        <v>5</v>
      </c>
      <c r="V347" s="70">
        <v>2013</v>
      </c>
      <c r="W347" s="37" t="s">
        <v>72</v>
      </c>
      <c r="X347" s="37" t="s">
        <v>625</v>
      </c>
      <c r="Y347" s="37" t="s">
        <v>626</v>
      </c>
    </row>
    <row r="348" spans="1:25" x14ac:dyDescent="0.2">
      <c r="A348"/>
      <c r="B348" s="37" t="str">
        <f>VLOOKUP(W348,FlowMapping!B$2:M$3,6,FALSE)</f>
        <v>Phosphorus</v>
      </c>
      <c r="C348" s="37">
        <f t="array" ref="C348">VLOOKUP(W348,FlowMapping!B$2:M$3,7,FALSE)</f>
        <v>7723140</v>
      </c>
      <c r="D348" s="37" t="str">
        <f>VLOOKUP(W348,FlowMapping!B$2:M$3,8,FALSE)</f>
        <v>water</v>
      </c>
      <c r="E348" s="37" t="str">
        <f>VLOOKUP(W348,FlowMapping!B$2:M$3,9,FALSE)</f>
        <v>unspecified</v>
      </c>
      <c r="F348" s="37" t="str">
        <f>VLOOKUP(W348,FlowMapping!B$2:M$3,12,FALSE)</f>
        <v>1d91ba69-9367-32d9-9acc-b6884944eda8</v>
      </c>
      <c r="G348" s="37" t="str">
        <f>INDEX(Activities!$B$2:$C$390,MATCH(H348,Activities!$C$2:$C$390,0),1)</f>
        <v>Natural gas distribution</v>
      </c>
      <c r="H348" s="37">
        <v>221200</v>
      </c>
      <c r="I348" s="37" t="s">
        <v>550</v>
      </c>
      <c r="J348" s="37">
        <v>4.644397257353938E-7</v>
      </c>
      <c r="K348" s="37" t="s">
        <v>559</v>
      </c>
      <c r="L348" s="37"/>
      <c r="M348" s="37"/>
      <c r="N348" s="37"/>
      <c r="O348" s="37"/>
      <c r="P348" s="37"/>
      <c r="Q348" s="37">
        <v>2.1108315332003498</v>
      </c>
      <c r="R348" s="37">
        <v>1</v>
      </c>
      <c r="S348" s="37">
        <v>1</v>
      </c>
      <c r="T348" s="37">
        <v>1</v>
      </c>
      <c r="U348" s="37">
        <v>5</v>
      </c>
      <c r="V348" s="70">
        <v>2013</v>
      </c>
      <c r="W348" s="37" t="s">
        <v>72</v>
      </c>
      <c r="X348" s="37" t="s">
        <v>625</v>
      </c>
      <c r="Y348" s="37" t="s">
        <v>626</v>
      </c>
    </row>
    <row r="349" spans="1:25" x14ac:dyDescent="0.2">
      <c r="A349"/>
      <c r="B349" s="37" t="str">
        <f>VLOOKUP(W349,FlowMapping!B$2:M$3,6,FALSE)</f>
        <v>Phosphorus</v>
      </c>
      <c r="C349" s="37">
        <f t="array" ref="C349">VLOOKUP(W349,FlowMapping!B$2:M$3,7,FALSE)</f>
        <v>7723140</v>
      </c>
      <c r="D349" s="37" t="str">
        <f>VLOOKUP(W349,FlowMapping!B$2:M$3,8,FALSE)</f>
        <v>water</v>
      </c>
      <c r="E349" s="37" t="str">
        <f>VLOOKUP(W349,FlowMapping!B$2:M$3,9,FALSE)</f>
        <v>unspecified</v>
      </c>
      <c r="F349" s="37" t="str">
        <f>VLOOKUP(W349,FlowMapping!B$2:M$3,12,FALSE)</f>
        <v>1d91ba69-9367-32d9-9acc-b6884944eda8</v>
      </c>
      <c r="G349" s="37" t="str">
        <f>INDEX(Activities!$B$2:$C$390,MATCH(H349,Activities!$C$2:$C$390,0),1)</f>
        <v>Water, sewage and other systems</v>
      </c>
      <c r="H349" s="37">
        <v>221300</v>
      </c>
      <c r="I349" s="37" t="s">
        <v>550</v>
      </c>
      <c r="J349" s="37">
        <v>1.8708412909222896E-2</v>
      </c>
      <c r="K349" s="37" t="s">
        <v>559</v>
      </c>
      <c r="L349" s="37"/>
      <c r="M349" s="37"/>
      <c r="N349" s="37"/>
      <c r="O349" s="37"/>
      <c r="P349" s="37"/>
      <c r="Q349" s="37">
        <v>4.3561032665364907</v>
      </c>
      <c r="R349" s="37">
        <v>1</v>
      </c>
      <c r="S349" s="37">
        <v>1</v>
      </c>
      <c r="T349" s="37">
        <v>1</v>
      </c>
      <c r="U349" s="37">
        <v>1</v>
      </c>
      <c r="V349" s="70">
        <v>2013</v>
      </c>
      <c r="W349" s="37" t="s">
        <v>72</v>
      </c>
      <c r="X349" s="37" t="s">
        <v>625</v>
      </c>
      <c r="Y349" s="37" t="s">
        <v>626</v>
      </c>
    </row>
    <row r="350" spans="1:25" x14ac:dyDescent="0.2">
      <c r="A350"/>
      <c r="B350" s="37" t="str">
        <f>VLOOKUP(W350,FlowMapping!B$2:M$3,6,FALSE)</f>
        <v>Phosphorus</v>
      </c>
      <c r="C350" s="37">
        <f t="array" ref="C350">VLOOKUP(W350,FlowMapping!B$2:M$3,7,FALSE)</f>
        <v>7723140</v>
      </c>
      <c r="D350" s="37" t="str">
        <f>VLOOKUP(W350,FlowMapping!B$2:M$3,8,FALSE)</f>
        <v>water</v>
      </c>
      <c r="E350" s="37" t="str">
        <f>VLOOKUP(W350,FlowMapping!B$2:M$3,9,FALSE)</f>
        <v>unspecified</v>
      </c>
      <c r="F350" s="37" t="str">
        <f>VLOOKUP(W350,FlowMapping!B$2:M$3,12,FALSE)</f>
        <v>1d91ba69-9367-32d9-9acc-b6884944eda8</v>
      </c>
      <c r="G350" s="37" t="str">
        <f>INDEX(Activities!$B$2:$C$390,MATCH(H350,Activities!$C$2:$C$390,0),1)</f>
        <v>Nonresidential maintenance and repair</v>
      </c>
      <c r="H350" s="37">
        <v>230301</v>
      </c>
      <c r="I350" s="37" t="s">
        <v>550</v>
      </c>
      <c r="J350" s="37">
        <v>5.9673146951867243E-7</v>
      </c>
      <c r="K350" s="37" t="s">
        <v>559</v>
      </c>
      <c r="L350" s="37"/>
      <c r="M350" s="37"/>
      <c r="N350" s="37"/>
      <c r="O350" s="37"/>
      <c r="P350" s="37"/>
      <c r="Q350" s="37">
        <v>2.0461857727639261</v>
      </c>
      <c r="R350" s="37">
        <v>1</v>
      </c>
      <c r="S350" s="37">
        <v>1</v>
      </c>
      <c r="T350" s="37">
        <v>1</v>
      </c>
      <c r="U350" s="37">
        <v>5</v>
      </c>
      <c r="V350" s="70">
        <v>2013</v>
      </c>
      <c r="W350" s="37" t="s">
        <v>72</v>
      </c>
      <c r="X350" s="37" t="s">
        <v>625</v>
      </c>
      <c r="Y350" s="37" t="s">
        <v>626</v>
      </c>
    </row>
    <row r="351" spans="1:25" x14ac:dyDescent="0.2">
      <c r="A351"/>
      <c r="B351" s="37" t="str">
        <f>VLOOKUP(W351,FlowMapping!B$2:M$3,6,FALSE)</f>
        <v>Phosphorus</v>
      </c>
      <c r="C351" s="37">
        <f t="array" ref="C351">VLOOKUP(W351,FlowMapping!B$2:M$3,7,FALSE)</f>
        <v>7723140</v>
      </c>
      <c r="D351" s="37" t="str">
        <f>VLOOKUP(W351,FlowMapping!B$2:M$3,8,FALSE)</f>
        <v>water</v>
      </c>
      <c r="E351" s="37" t="str">
        <f>VLOOKUP(W351,FlowMapping!B$2:M$3,9,FALSE)</f>
        <v>unspecified</v>
      </c>
      <c r="F351" s="37" t="str">
        <f>VLOOKUP(W351,FlowMapping!B$2:M$3,12,FALSE)</f>
        <v>1d91ba69-9367-32d9-9acc-b6884944eda8</v>
      </c>
      <c r="G351" s="37" t="str">
        <f>INDEX(Activities!$B$2:$C$390,MATCH(H351,Activities!$C$2:$C$390,0),1)</f>
        <v>Residential maintenance and repair</v>
      </c>
      <c r="H351" s="37">
        <v>230302</v>
      </c>
      <c r="I351" s="37" t="s">
        <v>550</v>
      </c>
      <c r="J351" s="37">
        <v>5.9673146951867243E-7</v>
      </c>
      <c r="K351" s="37" t="s">
        <v>559</v>
      </c>
      <c r="L351" s="37"/>
      <c r="M351" s="37"/>
      <c r="N351" s="37"/>
      <c r="O351" s="37"/>
      <c r="P351" s="37"/>
      <c r="Q351" s="37">
        <v>2.0461857727639257</v>
      </c>
      <c r="R351" s="37">
        <v>1</v>
      </c>
      <c r="S351" s="37">
        <v>1</v>
      </c>
      <c r="T351" s="37">
        <v>1</v>
      </c>
      <c r="U351" s="37">
        <v>5</v>
      </c>
      <c r="V351" s="70">
        <v>2013</v>
      </c>
      <c r="W351" s="37" t="s">
        <v>72</v>
      </c>
      <c r="X351" s="37" t="s">
        <v>625</v>
      </c>
      <c r="Y351" s="37" t="s">
        <v>626</v>
      </c>
    </row>
    <row r="352" spans="1:25" x14ac:dyDescent="0.2">
      <c r="A352"/>
      <c r="B352" s="37" t="str">
        <f>VLOOKUP(W352,FlowMapping!B$2:M$3,6,FALSE)</f>
        <v>Phosphorus</v>
      </c>
      <c r="C352" s="37">
        <f t="array" ref="C352">VLOOKUP(W352,FlowMapping!B$2:M$3,7,FALSE)</f>
        <v>7723140</v>
      </c>
      <c r="D352" s="37" t="str">
        <f>VLOOKUP(W352,FlowMapping!B$2:M$3,8,FALSE)</f>
        <v>water</v>
      </c>
      <c r="E352" s="37" t="str">
        <f>VLOOKUP(W352,FlowMapping!B$2:M$3,9,FALSE)</f>
        <v>unspecified</v>
      </c>
      <c r="F352" s="37" t="str">
        <f>VLOOKUP(W352,FlowMapping!B$2:M$3,12,FALSE)</f>
        <v>1d91ba69-9367-32d9-9acc-b6884944eda8</v>
      </c>
      <c r="G352" s="37" t="str">
        <f>INDEX(Activities!$B$2:$C$390,MATCH(H352,Activities!$C$2:$C$390,0),1)</f>
        <v>Health care structures</v>
      </c>
      <c r="H352" s="37">
        <v>233210</v>
      </c>
      <c r="I352" s="37" t="s">
        <v>550</v>
      </c>
      <c r="J352" s="37">
        <v>5.9673146951867243E-7</v>
      </c>
      <c r="K352" s="37" t="s">
        <v>559</v>
      </c>
      <c r="L352" s="37"/>
      <c r="M352" s="37"/>
      <c r="N352" s="37"/>
      <c r="O352" s="37"/>
      <c r="P352" s="37"/>
      <c r="Q352" s="37">
        <v>2.0461857727639261</v>
      </c>
      <c r="R352" s="37">
        <v>1</v>
      </c>
      <c r="S352" s="37">
        <v>1</v>
      </c>
      <c r="T352" s="37">
        <v>1</v>
      </c>
      <c r="U352" s="37">
        <v>5</v>
      </c>
      <c r="V352" s="70">
        <v>2013</v>
      </c>
      <c r="W352" s="37" t="s">
        <v>72</v>
      </c>
      <c r="X352" s="37" t="s">
        <v>625</v>
      </c>
      <c r="Y352" s="37" t="s">
        <v>626</v>
      </c>
    </row>
    <row r="353" spans="1:25" x14ac:dyDescent="0.2">
      <c r="A353"/>
      <c r="B353" s="37" t="str">
        <f>VLOOKUP(W353,FlowMapping!B$2:M$3,6,FALSE)</f>
        <v>Phosphorus</v>
      </c>
      <c r="C353" s="37">
        <f t="array" ref="C353">VLOOKUP(W353,FlowMapping!B$2:M$3,7,FALSE)</f>
        <v>7723140</v>
      </c>
      <c r="D353" s="37" t="str">
        <f>VLOOKUP(W353,FlowMapping!B$2:M$3,8,FALSE)</f>
        <v>water</v>
      </c>
      <c r="E353" s="37" t="str">
        <f>VLOOKUP(W353,FlowMapping!B$2:M$3,9,FALSE)</f>
        <v>unspecified</v>
      </c>
      <c r="F353" s="37" t="str">
        <f>VLOOKUP(W353,FlowMapping!B$2:M$3,12,FALSE)</f>
        <v>1d91ba69-9367-32d9-9acc-b6884944eda8</v>
      </c>
      <c r="G353" s="37" t="str">
        <f>INDEX(Activities!$B$2:$C$390,MATCH(H353,Activities!$C$2:$C$390,0),1)</f>
        <v>Manufacturing structures</v>
      </c>
      <c r="H353" s="37">
        <v>233230</v>
      </c>
      <c r="I353" s="37" t="s">
        <v>550</v>
      </c>
      <c r="J353" s="37">
        <v>5.9673146951867232E-7</v>
      </c>
      <c r="K353" s="37" t="s">
        <v>559</v>
      </c>
      <c r="L353" s="37"/>
      <c r="M353" s="37"/>
      <c r="N353" s="37"/>
      <c r="O353" s="37"/>
      <c r="P353" s="37"/>
      <c r="Q353" s="37">
        <v>2.0461857727639261</v>
      </c>
      <c r="R353" s="37">
        <v>1</v>
      </c>
      <c r="S353" s="37">
        <v>1</v>
      </c>
      <c r="T353" s="37">
        <v>1</v>
      </c>
      <c r="U353" s="37">
        <v>5</v>
      </c>
      <c r="V353" s="70">
        <v>2013</v>
      </c>
      <c r="W353" s="37" t="s">
        <v>72</v>
      </c>
      <c r="X353" s="37" t="s">
        <v>625</v>
      </c>
      <c r="Y353" s="37" t="s">
        <v>626</v>
      </c>
    </row>
    <row r="354" spans="1:25" x14ac:dyDescent="0.2">
      <c r="A354"/>
      <c r="B354" s="37" t="str">
        <f>VLOOKUP(W354,FlowMapping!B$2:M$3,6,FALSE)</f>
        <v>Phosphorus</v>
      </c>
      <c r="C354" s="37">
        <f t="array" ref="C354">VLOOKUP(W354,FlowMapping!B$2:M$3,7,FALSE)</f>
        <v>7723140</v>
      </c>
      <c r="D354" s="37" t="str">
        <f>VLOOKUP(W354,FlowMapping!B$2:M$3,8,FALSE)</f>
        <v>water</v>
      </c>
      <c r="E354" s="37" t="str">
        <f>VLOOKUP(W354,FlowMapping!B$2:M$3,9,FALSE)</f>
        <v>unspecified</v>
      </c>
      <c r="F354" s="37" t="str">
        <f>VLOOKUP(W354,FlowMapping!B$2:M$3,12,FALSE)</f>
        <v>1d91ba69-9367-32d9-9acc-b6884944eda8</v>
      </c>
      <c r="G354" s="37" t="str">
        <f>INDEX(Activities!$B$2:$C$390,MATCH(H354,Activities!$C$2:$C$390,0),1)</f>
        <v>Power and communication structures</v>
      </c>
      <c r="H354" s="37">
        <v>233240</v>
      </c>
      <c r="I354" s="37" t="s">
        <v>550</v>
      </c>
      <c r="J354" s="37">
        <v>5.9673146951867232E-7</v>
      </c>
      <c r="K354" s="37" t="s">
        <v>559</v>
      </c>
      <c r="L354" s="37"/>
      <c r="M354" s="37"/>
      <c r="N354" s="37"/>
      <c r="O354" s="37"/>
      <c r="P354" s="37"/>
      <c r="Q354" s="37">
        <v>2.0461857727639261</v>
      </c>
      <c r="R354" s="37">
        <v>1</v>
      </c>
      <c r="S354" s="37">
        <v>1</v>
      </c>
      <c r="T354" s="37">
        <v>1</v>
      </c>
      <c r="U354" s="37">
        <v>5</v>
      </c>
      <c r="V354" s="70">
        <v>2013</v>
      </c>
      <c r="W354" s="37" t="s">
        <v>72</v>
      </c>
      <c r="X354" s="37" t="s">
        <v>625</v>
      </c>
      <c r="Y354" s="37" t="s">
        <v>626</v>
      </c>
    </row>
    <row r="355" spans="1:25" x14ac:dyDescent="0.2">
      <c r="A355"/>
      <c r="B355" s="37" t="str">
        <f>VLOOKUP(W355,FlowMapping!B$2:M$3,6,FALSE)</f>
        <v>Phosphorus</v>
      </c>
      <c r="C355" s="37">
        <f t="array" ref="C355">VLOOKUP(W355,FlowMapping!B$2:M$3,7,FALSE)</f>
        <v>7723140</v>
      </c>
      <c r="D355" s="37" t="str">
        <f>VLOOKUP(W355,FlowMapping!B$2:M$3,8,FALSE)</f>
        <v>water</v>
      </c>
      <c r="E355" s="37" t="str">
        <f>VLOOKUP(W355,FlowMapping!B$2:M$3,9,FALSE)</f>
        <v>unspecified</v>
      </c>
      <c r="F355" s="37" t="str">
        <f>VLOOKUP(W355,FlowMapping!B$2:M$3,12,FALSE)</f>
        <v>1d91ba69-9367-32d9-9acc-b6884944eda8</v>
      </c>
      <c r="G355" s="37" t="str">
        <f>INDEX(Activities!$B$2:$C$390,MATCH(H355,Activities!$C$2:$C$390,0),1)</f>
        <v>Educational and vocational structures</v>
      </c>
      <c r="H355" s="37">
        <v>233262</v>
      </c>
      <c r="I355" s="37" t="s">
        <v>550</v>
      </c>
      <c r="J355" s="37">
        <v>5.9673146951867232E-7</v>
      </c>
      <c r="K355" s="37" t="s">
        <v>559</v>
      </c>
      <c r="L355" s="37"/>
      <c r="M355" s="37"/>
      <c r="N355" s="37"/>
      <c r="O355" s="37"/>
      <c r="P355" s="37"/>
      <c r="Q355" s="37">
        <v>2.0461857727639261</v>
      </c>
      <c r="R355" s="37">
        <v>1</v>
      </c>
      <c r="S355" s="37">
        <v>1</v>
      </c>
      <c r="T355" s="37">
        <v>1</v>
      </c>
      <c r="U355" s="37">
        <v>5</v>
      </c>
      <c r="V355" s="70">
        <v>2013</v>
      </c>
      <c r="W355" s="37" t="s">
        <v>72</v>
      </c>
      <c r="X355" s="37" t="s">
        <v>625</v>
      </c>
      <c r="Y355" s="37" t="s">
        <v>626</v>
      </c>
    </row>
    <row r="356" spans="1:25" x14ac:dyDescent="0.2">
      <c r="A356"/>
      <c r="B356" s="37" t="str">
        <f>VLOOKUP(W356,FlowMapping!B$2:M$3,6,FALSE)</f>
        <v>Phosphorus</v>
      </c>
      <c r="C356" s="37">
        <f t="array" ref="C356">VLOOKUP(W356,FlowMapping!B$2:M$3,7,FALSE)</f>
        <v>7723140</v>
      </c>
      <c r="D356" s="37" t="str">
        <f>VLOOKUP(W356,FlowMapping!B$2:M$3,8,FALSE)</f>
        <v>water</v>
      </c>
      <c r="E356" s="37" t="str">
        <f>VLOOKUP(W356,FlowMapping!B$2:M$3,9,FALSE)</f>
        <v>unspecified</v>
      </c>
      <c r="F356" s="37" t="str">
        <f>VLOOKUP(W356,FlowMapping!B$2:M$3,12,FALSE)</f>
        <v>1d91ba69-9367-32d9-9acc-b6884944eda8</v>
      </c>
      <c r="G356" s="37" t="str">
        <f>INDEX(Activities!$B$2:$C$390,MATCH(H356,Activities!$C$2:$C$390,0),1)</f>
        <v>Highways and streets</v>
      </c>
      <c r="H356" s="37">
        <v>233293</v>
      </c>
      <c r="I356" s="37" t="s">
        <v>550</v>
      </c>
      <c r="J356" s="37">
        <v>5.9673146951867243E-7</v>
      </c>
      <c r="K356" s="37" t="s">
        <v>559</v>
      </c>
      <c r="L356" s="37"/>
      <c r="M356" s="37"/>
      <c r="N356" s="37"/>
      <c r="O356" s="37"/>
      <c r="P356" s="37"/>
      <c r="Q356" s="37">
        <v>2.0461857727639261</v>
      </c>
      <c r="R356" s="37">
        <v>1</v>
      </c>
      <c r="S356" s="37">
        <v>1</v>
      </c>
      <c r="T356" s="37">
        <v>1</v>
      </c>
      <c r="U356" s="37">
        <v>5</v>
      </c>
      <c r="V356" s="70">
        <v>2013</v>
      </c>
      <c r="W356" s="37" t="s">
        <v>72</v>
      </c>
      <c r="X356" s="37" t="s">
        <v>625</v>
      </c>
      <c r="Y356" s="37" t="s">
        <v>626</v>
      </c>
    </row>
    <row r="357" spans="1:25" x14ac:dyDescent="0.2">
      <c r="A357"/>
      <c r="B357" s="37" t="str">
        <f>VLOOKUP(W357,FlowMapping!B$2:M$3,6,FALSE)</f>
        <v>Phosphorus</v>
      </c>
      <c r="C357" s="37">
        <f t="array" ref="C357">VLOOKUP(W357,FlowMapping!B$2:M$3,7,FALSE)</f>
        <v>7723140</v>
      </c>
      <c r="D357" s="37" t="str">
        <f>VLOOKUP(W357,FlowMapping!B$2:M$3,8,FALSE)</f>
        <v>water</v>
      </c>
      <c r="E357" s="37" t="str">
        <f>VLOOKUP(W357,FlowMapping!B$2:M$3,9,FALSE)</f>
        <v>unspecified</v>
      </c>
      <c r="F357" s="37" t="str">
        <f>VLOOKUP(W357,FlowMapping!B$2:M$3,12,FALSE)</f>
        <v>1d91ba69-9367-32d9-9acc-b6884944eda8</v>
      </c>
      <c r="G357" s="37" t="str">
        <f>INDEX(Activities!$B$2:$C$390,MATCH(H357,Activities!$C$2:$C$390,0),1)</f>
        <v>Single-family residential structures</v>
      </c>
      <c r="H357" s="37">
        <v>233411</v>
      </c>
      <c r="I357" s="37" t="s">
        <v>550</v>
      </c>
      <c r="J357" s="37">
        <v>5.9673146951867232E-7</v>
      </c>
      <c r="K357" s="37" t="s">
        <v>559</v>
      </c>
      <c r="L357" s="37"/>
      <c r="M357" s="37"/>
      <c r="N357" s="37"/>
      <c r="O357" s="37"/>
      <c r="P357" s="37"/>
      <c r="Q357" s="37">
        <v>2.0461857727639265</v>
      </c>
      <c r="R357" s="37">
        <v>1</v>
      </c>
      <c r="S357" s="37">
        <v>1</v>
      </c>
      <c r="T357" s="37">
        <v>1</v>
      </c>
      <c r="U357" s="37">
        <v>5</v>
      </c>
      <c r="V357" s="70">
        <v>2013</v>
      </c>
      <c r="W357" s="37" t="s">
        <v>72</v>
      </c>
      <c r="X357" s="37" t="s">
        <v>625</v>
      </c>
      <c r="Y357" s="37" t="s">
        <v>626</v>
      </c>
    </row>
    <row r="358" spans="1:25" x14ac:dyDescent="0.2">
      <c r="A358"/>
      <c r="B358" s="37" t="str">
        <f>VLOOKUP(W358,FlowMapping!B$2:M$3,6,FALSE)</f>
        <v>Phosphorus</v>
      </c>
      <c r="C358" s="37">
        <f t="array" ref="C358">VLOOKUP(W358,FlowMapping!B$2:M$3,7,FALSE)</f>
        <v>7723140</v>
      </c>
      <c r="D358" s="37" t="str">
        <f>VLOOKUP(W358,FlowMapping!B$2:M$3,8,FALSE)</f>
        <v>water</v>
      </c>
      <c r="E358" s="37" t="str">
        <f>VLOOKUP(W358,FlowMapping!B$2:M$3,9,FALSE)</f>
        <v>unspecified</v>
      </c>
      <c r="F358" s="37" t="str">
        <f>VLOOKUP(W358,FlowMapping!B$2:M$3,12,FALSE)</f>
        <v>1d91ba69-9367-32d9-9acc-b6884944eda8</v>
      </c>
      <c r="G358" s="37" t="str">
        <f>INDEX(Activities!$B$2:$C$390,MATCH(H358,Activities!$C$2:$C$390,0),1)</f>
        <v>Multifamily residential structures</v>
      </c>
      <c r="H358" s="37">
        <v>233412</v>
      </c>
      <c r="I358" s="37" t="s">
        <v>550</v>
      </c>
      <c r="J358" s="37">
        <v>5.9673146951867243E-7</v>
      </c>
      <c r="K358" s="37" t="s">
        <v>559</v>
      </c>
      <c r="L358" s="37"/>
      <c r="M358" s="37"/>
      <c r="N358" s="37"/>
      <c r="O358" s="37"/>
      <c r="P358" s="37"/>
      <c r="Q358" s="37">
        <v>2.0461857727639261</v>
      </c>
      <c r="R358" s="37">
        <v>1</v>
      </c>
      <c r="S358" s="37">
        <v>1</v>
      </c>
      <c r="T358" s="37">
        <v>1</v>
      </c>
      <c r="U358" s="37">
        <v>5</v>
      </c>
      <c r="V358" s="70">
        <v>2013</v>
      </c>
      <c r="W358" s="37" t="s">
        <v>72</v>
      </c>
      <c r="X358" s="37" t="s">
        <v>625</v>
      </c>
      <c r="Y358" s="37" t="s">
        <v>626</v>
      </c>
    </row>
    <row r="359" spans="1:25" x14ac:dyDescent="0.2">
      <c r="A359"/>
      <c r="B359" s="37" t="str">
        <f>VLOOKUP(W359,FlowMapping!B$2:M$3,6,FALSE)</f>
        <v>Phosphorus</v>
      </c>
      <c r="C359" s="37">
        <f t="array" ref="C359">VLOOKUP(W359,FlowMapping!B$2:M$3,7,FALSE)</f>
        <v>7723140</v>
      </c>
      <c r="D359" s="37" t="str">
        <f>VLOOKUP(W359,FlowMapping!B$2:M$3,8,FALSE)</f>
        <v>water</v>
      </c>
      <c r="E359" s="37" t="str">
        <f>VLOOKUP(W359,FlowMapping!B$2:M$3,9,FALSE)</f>
        <v>unspecified</v>
      </c>
      <c r="F359" s="37" t="str">
        <f>VLOOKUP(W359,FlowMapping!B$2:M$3,12,FALSE)</f>
        <v>1d91ba69-9367-32d9-9acc-b6884944eda8</v>
      </c>
      <c r="G359" s="37" t="str">
        <f>INDEX(Activities!$B$2:$C$390,MATCH(H359,Activities!$C$2:$C$390,0),1)</f>
        <v>Dog and cat food manufacturing</v>
      </c>
      <c r="H359" s="37">
        <v>311111</v>
      </c>
      <c r="I359" s="37" t="s">
        <v>550</v>
      </c>
      <c r="J359" s="37">
        <v>1.6760777175013968E-6</v>
      </c>
      <c r="K359" s="37" t="s">
        <v>559</v>
      </c>
      <c r="L359" s="37"/>
      <c r="M359" s="37"/>
      <c r="N359" s="37"/>
      <c r="O359" s="37"/>
      <c r="P359" s="37"/>
      <c r="Q359" s="37">
        <v>2.3326186410798697</v>
      </c>
      <c r="R359" s="37">
        <v>1</v>
      </c>
      <c r="S359" s="37">
        <v>1</v>
      </c>
      <c r="T359" s="37">
        <v>1</v>
      </c>
      <c r="U359" s="37">
        <v>5</v>
      </c>
      <c r="V359" s="70">
        <v>2013</v>
      </c>
      <c r="W359" s="37" t="s">
        <v>72</v>
      </c>
      <c r="X359" s="37" t="s">
        <v>625</v>
      </c>
      <c r="Y359" s="37" t="s">
        <v>626</v>
      </c>
    </row>
    <row r="360" spans="1:25" x14ac:dyDescent="0.2">
      <c r="A360"/>
      <c r="B360" s="37" t="str">
        <f>VLOOKUP(W360,FlowMapping!B$2:M$3,6,FALSE)</f>
        <v>Phosphorus</v>
      </c>
      <c r="C360" s="37">
        <f t="array" ref="C360">VLOOKUP(W360,FlowMapping!B$2:M$3,7,FALSE)</f>
        <v>7723140</v>
      </c>
      <c r="D360" s="37" t="str">
        <f>VLOOKUP(W360,FlowMapping!B$2:M$3,8,FALSE)</f>
        <v>water</v>
      </c>
      <c r="E360" s="37" t="str">
        <f>VLOOKUP(W360,FlowMapping!B$2:M$3,9,FALSE)</f>
        <v>unspecified</v>
      </c>
      <c r="F360" s="37" t="str">
        <f>VLOOKUP(W360,FlowMapping!B$2:M$3,12,FALSE)</f>
        <v>1d91ba69-9367-32d9-9acc-b6884944eda8</v>
      </c>
      <c r="G360" s="37" t="str">
        <f>INDEX(Activities!$B$2:$C$390,MATCH(H360,Activities!$C$2:$C$390,0),1)</f>
        <v>Other animal food manufacturing</v>
      </c>
      <c r="H360" s="37">
        <v>311119</v>
      </c>
      <c r="I360" s="37" t="s">
        <v>550</v>
      </c>
      <c r="J360" s="37">
        <v>3.6906611266116593E-6</v>
      </c>
      <c r="K360" s="37" t="s">
        <v>559</v>
      </c>
      <c r="L360" s="37"/>
      <c r="M360" s="37"/>
      <c r="N360" s="37"/>
      <c r="O360" s="37"/>
      <c r="P360" s="37"/>
      <c r="Q360" s="37">
        <v>2.1541009140993701</v>
      </c>
      <c r="R360" s="37">
        <v>1</v>
      </c>
      <c r="S360" s="37">
        <v>1</v>
      </c>
      <c r="T360" s="37">
        <v>1</v>
      </c>
      <c r="U360" s="37">
        <v>5</v>
      </c>
      <c r="V360" s="70">
        <v>2013</v>
      </c>
      <c r="W360" s="37" t="s">
        <v>72</v>
      </c>
      <c r="X360" s="37" t="s">
        <v>625</v>
      </c>
      <c r="Y360" s="37" t="s">
        <v>626</v>
      </c>
    </row>
    <row r="361" spans="1:25" x14ac:dyDescent="0.2">
      <c r="A361"/>
      <c r="B361" s="37" t="str">
        <f>VLOOKUP(W361,FlowMapping!B$2:M$3,6,FALSE)</f>
        <v>Phosphorus</v>
      </c>
      <c r="C361" s="37">
        <f t="array" ref="C361">VLOOKUP(W361,FlowMapping!B$2:M$3,7,FALSE)</f>
        <v>7723140</v>
      </c>
      <c r="D361" s="37" t="str">
        <f>VLOOKUP(W361,FlowMapping!B$2:M$3,8,FALSE)</f>
        <v>water</v>
      </c>
      <c r="E361" s="37" t="str">
        <f>VLOOKUP(W361,FlowMapping!B$2:M$3,9,FALSE)</f>
        <v>unspecified</v>
      </c>
      <c r="F361" s="37" t="str">
        <f>VLOOKUP(W361,FlowMapping!B$2:M$3,12,FALSE)</f>
        <v>1d91ba69-9367-32d9-9acc-b6884944eda8</v>
      </c>
      <c r="G361" s="37" t="str">
        <f>INDEX(Activities!$B$2:$C$390,MATCH(H361,Activities!$C$2:$C$390,0),1)</f>
        <v>Flour milling and malt manufacturing</v>
      </c>
      <c r="H361" s="37">
        <v>311210</v>
      </c>
      <c r="I361" s="37" t="s">
        <v>550</v>
      </c>
      <c r="J361" s="37">
        <v>3.163290721756935E-9</v>
      </c>
      <c r="K361" s="37" t="s">
        <v>559</v>
      </c>
      <c r="L361" s="37"/>
      <c r="M361" s="37"/>
      <c r="N361" s="37"/>
      <c r="O361" s="37"/>
      <c r="P361" s="37"/>
      <c r="Q361" s="37">
        <v>2</v>
      </c>
      <c r="R361" s="37">
        <v>1</v>
      </c>
      <c r="S361" s="37">
        <v>1</v>
      </c>
      <c r="T361" s="37">
        <v>1</v>
      </c>
      <c r="U361" s="37">
        <v>5</v>
      </c>
      <c r="V361" s="70">
        <v>2013</v>
      </c>
      <c r="W361" s="37" t="s">
        <v>72</v>
      </c>
      <c r="X361" s="37" t="s">
        <v>625</v>
      </c>
      <c r="Y361" s="37" t="s">
        <v>626</v>
      </c>
    </row>
    <row r="362" spans="1:25" x14ac:dyDescent="0.2">
      <c r="A362"/>
      <c r="B362" s="37" t="str">
        <f>VLOOKUP(W362,FlowMapping!B$2:M$3,6,FALSE)</f>
        <v>Phosphorus</v>
      </c>
      <c r="C362" s="37">
        <f t="array" ref="C362">VLOOKUP(W362,FlowMapping!B$2:M$3,7,FALSE)</f>
        <v>7723140</v>
      </c>
      <c r="D362" s="37" t="str">
        <f>VLOOKUP(W362,FlowMapping!B$2:M$3,8,FALSE)</f>
        <v>water</v>
      </c>
      <c r="E362" s="37" t="str">
        <f>VLOOKUP(W362,FlowMapping!B$2:M$3,9,FALSE)</f>
        <v>unspecified</v>
      </c>
      <c r="F362" s="37" t="str">
        <f>VLOOKUP(W362,FlowMapping!B$2:M$3,12,FALSE)</f>
        <v>1d91ba69-9367-32d9-9acc-b6884944eda8</v>
      </c>
      <c r="G362" s="37" t="str">
        <f>INDEX(Activities!$B$2:$C$390,MATCH(H362,Activities!$C$2:$C$390,0),1)</f>
        <v>Wet corn milling</v>
      </c>
      <c r="H362" s="37">
        <v>311221</v>
      </c>
      <c r="I362" s="37" t="s">
        <v>550</v>
      </c>
      <c r="J362" s="37">
        <v>2.7085278631730768E-5</v>
      </c>
      <c r="K362" s="37" t="s">
        <v>559</v>
      </c>
      <c r="L362" s="37"/>
      <c r="M362" s="37"/>
      <c r="N362" s="37"/>
      <c r="O362" s="37"/>
      <c r="P362" s="37"/>
      <c r="Q362" s="37">
        <v>2.1790033079838445</v>
      </c>
      <c r="R362" s="37">
        <v>1</v>
      </c>
      <c r="S362" s="37">
        <v>1</v>
      </c>
      <c r="T362" s="37">
        <v>1</v>
      </c>
      <c r="U362" s="37">
        <v>5</v>
      </c>
      <c r="V362" s="70">
        <v>2013</v>
      </c>
      <c r="W362" s="37" t="s">
        <v>72</v>
      </c>
      <c r="X362" s="37" t="s">
        <v>625</v>
      </c>
      <c r="Y362" s="37" t="s">
        <v>626</v>
      </c>
    </row>
    <row r="363" spans="1:25" x14ac:dyDescent="0.2">
      <c r="A363"/>
      <c r="B363" s="37" t="str">
        <f>VLOOKUP(W363,FlowMapping!B$2:M$3,6,FALSE)</f>
        <v>Phosphorus</v>
      </c>
      <c r="C363" s="37">
        <f t="array" ref="C363">VLOOKUP(W363,FlowMapping!B$2:M$3,7,FALSE)</f>
        <v>7723140</v>
      </c>
      <c r="D363" s="37" t="str">
        <f>VLOOKUP(W363,FlowMapping!B$2:M$3,8,FALSE)</f>
        <v>water</v>
      </c>
      <c r="E363" s="37" t="str">
        <f>VLOOKUP(W363,FlowMapping!B$2:M$3,9,FALSE)</f>
        <v>unspecified</v>
      </c>
      <c r="F363" s="37" t="str">
        <f>VLOOKUP(W363,FlowMapping!B$2:M$3,12,FALSE)</f>
        <v>1d91ba69-9367-32d9-9acc-b6884944eda8</v>
      </c>
      <c r="G363" s="37" t="str">
        <f>INDEX(Activities!$B$2:$C$390,MATCH(H363,Activities!$C$2:$C$390,0),1)</f>
        <v>Fats and oils refining and blending</v>
      </c>
      <c r="H363" s="37">
        <v>311225</v>
      </c>
      <c r="I363" s="37" t="s">
        <v>550</v>
      </c>
      <c r="J363" s="37">
        <v>2.5280388926923218E-5</v>
      </c>
      <c r="K363" s="37" t="s">
        <v>559</v>
      </c>
      <c r="L363" s="37"/>
      <c r="M363" s="37"/>
      <c r="N363" s="37"/>
      <c r="O363" s="37"/>
      <c r="P363" s="37"/>
      <c r="Q363" s="37">
        <v>2.0000116035437352</v>
      </c>
      <c r="R363" s="37">
        <v>1</v>
      </c>
      <c r="S363" s="37">
        <v>1</v>
      </c>
      <c r="T363" s="37">
        <v>1</v>
      </c>
      <c r="U363" s="37">
        <v>5</v>
      </c>
      <c r="V363" s="70">
        <v>2013</v>
      </c>
      <c r="W363" s="37" t="s">
        <v>72</v>
      </c>
      <c r="X363" s="37" t="s">
        <v>625</v>
      </c>
      <c r="Y363" s="37" t="s">
        <v>626</v>
      </c>
    </row>
    <row r="364" spans="1:25" x14ac:dyDescent="0.2">
      <c r="A364"/>
      <c r="B364" s="37" t="str">
        <f>VLOOKUP(W364,FlowMapping!B$2:M$3,6,FALSE)</f>
        <v>Phosphorus</v>
      </c>
      <c r="C364" s="37">
        <f t="array" ref="C364">VLOOKUP(W364,FlowMapping!B$2:M$3,7,FALSE)</f>
        <v>7723140</v>
      </c>
      <c r="D364" s="37" t="str">
        <f>VLOOKUP(W364,FlowMapping!B$2:M$3,8,FALSE)</f>
        <v>water</v>
      </c>
      <c r="E364" s="37" t="str">
        <f>VLOOKUP(W364,FlowMapping!B$2:M$3,9,FALSE)</f>
        <v>unspecified</v>
      </c>
      <c r="F364" s="37" t="str">
        <f>VLOOKUP(W364,FlowMapping!B$2:M$3,12,FALSE)</f>
        <v>1d91ba69-9367-32d9-9acc-b6884944eda8</v>
      </c>
      <c r="G364" s="37" t="str">
        <f>INDEX(Activities!$B$2:$C$390,MATCH(H364,Activities!$C$2:$C$390,0),1)</f>
        <v>Sugar and confectionery product manufacturing</v>
      </c>
      <c r="H364" s="37">
        <v>311300</v>
      </c>
      <c r="I364" s="37" t="s">
        <v>550</v>
      </c>
      <c r="J364" s="37">
        <v>4.3887379160211146E-7</v>
      </c>
      <c r="K364" s="37" t="s">
        <v>559</v>
      </c>
      <c r="L364" s="37"/>
      <c r="M364" s="37"/>
      <c r="N364" s="37"/>
      <c r="O364" s="37"/>
      <c r="P364" s="37"/>
      <c r="Q364" s="37">
        <v>2</v>
      </c>
      <c r="R364" s="37">
        <v>1</v>
      </c>
      <c r="S364" s="37">
        <v>1</v>
      </c>
      <c r="T364" s="37">
        <v>1</v>
      </c>
      <c r="U364" s="37">
        <v>4</v>
      </c>
      <c r="V364" s="70">
        <v>2013</v>
      </c>
      <c r="W364" s="37" t="s">
        <v>72</v>
      </c>
      <c r="X364" s="37" t="s">
        <v>625</v>
      </c>
      <c r="Y364" s="37" t="s">
        <v>626</v>
      </c>
    </row>
    <row r="365" spans="1:25" x14ac:dyDescent="0.2">
      <c r="A365"/>
      <c r="B365" s="37" t="str">
        <f>VLOOKUP(W365,FlowMapping!B$2:M$3,6,FALSE)</f>
        <v>Phosphorus</v>
      </c>
      <c r="C365" s="37">
        <f t="array" ref="C365">VLOOKUP(W365,FlowMapping!B$2:M$3,7,FALSE)</f>
        <v>7723140</v>
      </c>
      <c r="D365" s="37" t="str">
        <f>VLOOKUP(W365,FlowMapping!B$2:M$3,8,FALSE)</f>
        <v>water</v>
      </c>
      <c r="E365" s="37" t="str">
        <f>VLOOKUP(W365,FlowMapping!B$2:M$3,9,FALSE)</f>
        <v>unspecified</v>
      </c>
      <c r="F365" s="37" t="str">
        <f>VLOOKUP(W365,FlowMapping!B$2:M$3,12,FALSE)</f>
        <v>1d91ba69-9367-32d9-9acc-b6884944eda8</v>
      </c>
      <c r="G365" s="37" t="str">
        <f>INDEX(Activities!$B$2:$C$390,MATCH(H365,Activities!$C$2:$C$390,0),1)</f>
        <v>Frozen food manufacturing</v>
      </c>
      <c r="H365" s="37">
        <v>311410</v>
      </c>
      <c r="I365" s="37" t="s">
        <v>550</v>
      </c>
      <c r="J365" s="37">
        <v>1.624296756996444E-6</v>
      </c>
      <c r="K365" s="37" t="s">
        <v>559</v>
      </c>
      <c r="L365" s="37"/>
      <c r="M365" s="37"/>
      <c r="N365" s="37"/>
      <c r="O365" s="37"/>
      <c r="P365" s="37"/>
      <c r="Q365" s="37">
        <v>2.645871709431685</v>
      </c>
      <c r="R365" s="37">
        <v>1</v>
      </c>
      <c r="S365" s="37">
        <v>1</v>
      </c>
      <c r="T365" s="37">
        <v>1</v>
      </c>
      <c r="U365" s="37">
        <v>5</v>
      </c>
      <c r="V365" s="70">
        <v>2013</v>
      </c>
      <c r="W365" s="37" t="s">
        <v>72</v>
      </c>
      <c r="X365" s="37" t="s">
        <v>625</v>
      </c>
      <c r="Y365" s="37" t="s">
        <v>626</v>
      </c>
    </row>
    <row r="366" spans="1:25" x14ac:dyDescent="0.2">
      <c r="A366"/>
      <c r="B366" s="37" t="str">
        <f>VLOOKUP(W366,FlowMapping!B$2:M$3,6,FALSE)</f>
        <v>Phosphorus</v>
      </c>
      <c r="C366" s="37">
        <f t="array" ref="C366">VLOOKUP(W366,FlowMapping!B$2:M$3,7,FALSE)</f>
        <v>7723140</v>
      </c>
      <c r="D366" s="37" t="str">
        <f>VLOOKUP(W366,FlowMapping!B$2:M$3,8,FALSE)</f>
        <v>water</v>
      </c>
      <c r="E366" s="37" t="str">
        <f>VLOOKUP(W366,FlowMapping!B$2:M$3,9,FALSE)</f>
        <v>unspecified</v>
      </c>
      <c r="F366" s="37" t="str">
        <f>VLOOKUP(W366,FlowMapping!B$2:M$3,12,FALSE)</f>
        <v>1d91ba69-9367-32d9-9acc-b6884944eda8</v>
      </c>
      <c r="G366" s="37" t="str">
        <f>INDEX(Activities!$B$2:$C$390,MATCH(H366,Activities!$C$2:$C$390,0),1)</f>
        <v>Fruit and vegetable canning, pickling, and drying</v>
      </c>
      <c r="H366" s="37">
        <v>311420</v>
      </c>
      <c r="I366" s="37" t="s">
        <v>550</v>
      </c>
      <c r="J366" s="37">
        <v>6.327872817216523E-7</v>
      </c>
      <c r="K366" s="37" t="s">
        <v>559</v>
      </c>
      <c r="L366" s="37"/>
      <c r="M366" s="37"/>
      <c r="N366" s="37"/>
      <c r="O366" s="37"/>
      <c r="P366" s="37"/>
      <c r="Q366" s="37">
        <v>4.3093900640297713</v>
      </c>
      <c r="R366" s="37">
        <v>1</v>
      </c>
      <c r="S366" s="37">
        <v>1</v>
      </c>
      <c r="T366" s="37">
        <v>1</v>
      </c>
      <c r="U366" s="37">
        <v>5</v>
      </c>
      <c r="V366" s="70">
        <v>2013</v>
      </c>
      <c r="W366" s="37" t="s">
        <v>72</v>
      </c>
      <c r="X366" s="37" t="s">
        <v>625</v>
      </c>
      <c r="Y366" s="37" t="s">
        <v>626</v>
      </c>
    </row>
    <row r="367" spans="1:25" x14ac:dyDescent="0.2">
      <c r="A367"/>
      <c r="B367" s="37" t="str">
        <f>VLOOKUP(W367,FlowMapping!B$2:M$3,6,FALSE)</f>
        <v>Phosphorus</v>
      </c>
      <c r="C367" s="37">
        <f t="array" ref="C367">VLOOKUP(W367,FlowMapping!B$2:M$3,7,FALSE)</f>
        <v>7723140</v>
      </c>
      <c r="D367" s="37" t="str">
        <f>VLOOKUP(W367,FlowMapping!B$2:M$3,8,FALSE)</f>
        <v>water</v>
      </c>
      <c r="E367" s="37" t="str">
        <f>VLOOKUP(W367,FlowMapping!B$2:M$3,9,FALSE)</f>
        <v>unspecified</v>
      </c>
      <c r="F367" s="37" t="str">
        <f>VLOOKUP(W367,FlowMapping!B$2:M$3,12,FALSE)</f>
        <v>1d91ba69-9367-32d9-9acc-b6884944eda8</v>
      </c>
      <c r="G367" s="37" t="str">
        <f>INDEX(Activities!$B$2:$C$390,MATCH(H367,Activities!$C$2:$C$390,0),1)</f>
        <v>Cheese manufacturing</v>
      </c>
      <c r="H367" s="37">
        <v>311513</v>
      </c>
      <c r="I367" s="37" t="s">
        <v>550</v>
      </c>
      <c r="J367" s="37">
        <v>9.0920186691876076E-7</v>
      </c>
      <c r="K367" s="37" t="s">
        <v>559</v>
      </c>
      <c r="L367" s="37"/>
      <c r="M367" s="37"/>
      <c r="N367" s="37"/>
      <c r="O367" s="37"/>
      <c r="P367" s="37"/>
      <c r="Q367" s="37">
        <v>2.1936702869414382</v>
      </c>
      <c r="R367" s="37">
        <v>1</v>
      </c>
      <c r="S367" s="37">
        <v>1</v>
      </c>
      <c r="T367" s="37">
        <v>1</v>
      </c>
      <c r="U367" s="37">
        <v>5</v>
      </c>
      <c r="V367" s="70">
        <v>2013</v>
      </c>
      <c r="W367" s="37" t="s">
        <v>72</v>
      </c>
      <c r="X367" s="37" t="s">
        <v>625</v>
      </c>
      <c r="Y367" s="37" t="s">
        <v>626</v>
      </c>
    </row>
    <row r="368" spans="1:25" x14ac:dyDescent="0.2">
      <c r="A368"/>
      <c r="B368" s="37" t="str">
        <f>VLOOKUP(W368,FlowMapping!B$2:M$3,6,FALSE)</f>
        <v>Phosphorus</v>
      </c>
      <c r="C368" s="37">
        <f t="array" ref="C368">VLOOKUP(W368,FlowMapping!B$2:M$3,7,FALSE)</f>
        <v>7723140</v>
      </c>
      <c r="D368" s="37" t="str">
        <f>VLOOKUP(W368,FlowMapping!B$2:M$3,8,FALSE)</f>
        <v>water</v>
      </c>
      <c r="E368" s="37" t="str">
        <f>VLOOKUP(W368,FlowMapping!B$2:M$3,9,FALSE)</f>
        <v>unspecified</v>
      </c>
      <c r="F368" s="37" t="str">
        <f>VLOOKUP(W368,FlowMapping!B$2:M$3,12,FALSE)</f>
        <v>1d91ba69-9367-32d9-9acc-b6884944eda8</v>
      </c>
      <c r="G368" s="37" t="str">
        <f>INDEX(Activities!$B$2:$C$390,MATCH(H368,Activities!$C$2:$C$390,0),1)</f>
        <v>Dry, condensed, and evaporated dairy product manufacturing</v>
      </c>
      <c r="H368" s="37">
        <v>311514</v>
      </c>
      <c r="I368" s="37" t="s">
        <v>550</v>
      </c>
      <c r="J368" s="37">
        <v>2.9523634971871808E-7</v>
      </c>
      <c r="K368" s="37" t="s">
        <v>559</v>
      </c>
      <c r="L368" s="37"/>
      <c r="M368" s="37"/>
      <c r="N368" s="37"/>
      <c r="O368" s="37"/>
      <c r="P368" s="37"/>
      <c r="Q368" s="37">
        <v>2</v>
      </c>
      <c r="R368" s="37">
        <v>1</v>
      </c>
      <c r="S368" s="37">
        <v>1</v>
      </c>
      <c r="T368" s="37">
        <v>1</v>
      </c>
      <c r="U368" s="37">
        <v>5</v>
      </c>
      <c r="V368" s="70">
        <v>2013</v>
      </c>
      <c r="W368" s="37" t="s">
        <v>72</v>
      </c>
      <c r="X368" s="37" t="s">
        <v>625</v>
      </c>
      <c r="Y368" s="37" t="s">
        <v>626</v>
      </c>
    </row>
    <row r="369" spans="1:25" x14ac:dyDescent="0.2">
      <c r="A369"/>
      <c r="B369" s="37" t="str">
        <f>VLOOKUP(W369,FlowMapping!B$2:M$3,6,FALSE)</f>
        <v>Phosphorus</v>
      </c>
      <c r="C369" s="37">
        <f t="array" ref="C369">VLOOKUP(W369,FlowMapping!B$2:M$3,7,FALSE)</f>
        <v>7723140</v>
      </c>
      <c r="D369" s="37" t="str">
        <f>VLOOKUP(W369,FlowMapping!B$2:M$3,8,FALSE)</f>
        <v>water</v>
      </c>
      <c r="E369" s="37" t="str">
        <f>VLOOKUP(W369,FlowMapping!B$2:M$3,9,FALSE)</f>
        <v>unspecified</v>
      </c>
      <c r="F369" s="37" t="str">
        <f>VLOOKUP(W369,FlowMapping!B$2:M$3,12,FALSE)</f>
        <v>1d91ba69-9367-32d9-9acc-b6884944eda8</v>
      </c>
      <c r="G369" s="37" t="str">
        <f>INDEX(Activities!$B$2:$C$390,MATCH(H369,Activities!$C$2:$C$390,0),1)</f>
        <v>Ice cream and frozen dessert manufacturing</v>
      </c>
      <c r="H369" s="37">
        <v>311520</v>
      </c>
      <c r="I369" s="37" t="s">
        <v>550</v>
      </c>
      <c r="J369" s="37">
        <v>0</v>
      </c>
      <c r="K369" s="37" t="s">
        <v>559</v>
      </c>
      <c r="L369" s="37"/>
      <c r="M369" s="37"/>
      <c r="N369" s="37"/>
      <c r="O369" s="37"/>
      <c r="P369" s="37"/>
      <c r="Q369" s="37">
        <v>5</v>
      </c>
      <c r="R369" s="37">
        <v>1</v>
      </c>
      <c r="S369" s="37">
        <v>1</v>
      </c>
      <c r="T369" s="37">
        <v>1</v>
      </c>
      <c r="U369" s="37">
        <v>5</v>
      </c>
      <c r="V369" s="70">
        <v>2013</v>
      </c>
      <c r="W369" s="37" t="s">
        <v>72</v>
      </c>
      <c r="X369" s="37" t="s">
        <v>625</v>
      </c>
      <c r="Y369" s="37" t="s">
        <v>626</v>
      </c>
    </row>
    <row r="370" spans="1:25" x14ac:dyDescent="0.2">
      <c r="A370"/>
      <c r="B370" s="37" t="str">
        <f>VLOOKUP(W370,FlowMapping!B$2:M$3,6,FALSE)</f>
        <v>Phosphorus</v>
      </c>
      <c r="C370" s="37">
        <f t="array" ref="C370">VLOOKUP(W370,FlowMapping!B$2:M$3,7,FALSE)</f>
        <v>7723140</v>
      </c>
      <c r="D370" s="37" t="str">
        <f>VLOOKUP(W370,FlowMapping!B$2:M$3,8,FALSE)</f>
        <v>water</v>
      </c>
      <c r="E370" s="37" t="str">
        <f>VLOOKUP(W370,FlowMapping!B$2:M$3,9,FALSE)</f>
        <v>unspecified</v>
      </c>
      <c r="F370" s="37" t="str">
        <f>VLOOKUP(W370,FlowMapping!B$2:M$3,12,FALSE)</f>
        <v>1d91ba69-9367-32d9-9acc-b6884944eda8</v>
      </c>
      <c r="G370" s="37" t="str">
        <f>INDEX(Activities!$B$2:$C$390,MATCH(H370,Activities!$C$2:$C$390,0),1)</f>
        <v>Poultry processing</v>
      </c>
      <c r="H370" s="37">
        <v>311615</v>
      </c>
      <c r="I370" s="37" t="s">
        <v>550</v>
      </c>
      <c r="J370" s="37">
        <v>5.4312488424586672E-6</v>
      </c>
      <c r="K370" s="37" t="s">
        <v>559</v>
      </c>
      <c r="L370" s="37"/>
      <c r="M370" s="37"/>
      <c r="N370" s="37"/>
      <c r="O370" s="37"/>
      <c r="P370" s="37"/>
      <c r="Q370" s="37">
        <v>2.5428326011122184</v>
      </c>
      <c r="R370" s="37">
        <v>1</v>
      </c>
      <c r="S370" s="37">
        <v>1</v>
      </c>
      <c r="T370" s="37">
        <v>1</v>
      </c>
      <c r="U370" s="37">
        <v>5</v>
      </c>
      <c r="V370" s="70">
        <v>2013</v>
      </c>
      <c r="W370" s="37" t="s">
        <v>72</v>
      </c>
      <c r="X370" s="37" t="s">
        <v>625</v>
      </c>
      <c r="Y370" s="37" t="s">
        <v>626</v>
      </c>
    </row>
    <row r="371" spans="1:25" x14ac:dyDescent="0.2">
      <c r="A371"/>
      <c r="B371" s="37" t="str">
        <f>VLOOKUP(W371,FlowMapping!B$2:M$3,6,FALSE)</f>
        <v>Phosphorus</v>
      </c>
      <c r="C371" s="37">
        <f t="array" ref="C371">VLOOKUP(W371,FlowMapping!B$2:M$3,7,FALSE)</f>
        <v>7723140</v>
      </c>
      <c r="D371" s="37" t="str">
        <f>VLOOKUP(W371,FlowMapping!B$2:M$3,8,FALSE)</f>
        <v>water</v>
      </c>
      <c r="E371" s="37" t="str">
        <f>VLOOKUP(W371,FlowMapping!B$2:M$3,9,FALSE)</f>
        <v>unspecified</v>
      </c>
      <c r="F371" s="37" t="str">
        <f>VLOOKUP(W371,FlowMapping!B$2:M$3,12,FALSE)</f>
        <v>1d91ba69-9367-32d9-9acc-b6884944eda8</v>
      </c>
      <c r="G371" s="37" t="str">
        <f>INDEX(Activities!$B$2:$C$390,MATCH(H371,Activities!$C$2:$C$390,0),1)</f>
        <v>Seafood product preparation and packaging</v>
      </c>
      <c r="H371" s="37">
        <v>311700</v>
      </c>
      <c r="I371" s="37" t="s">
        <v>550</v>
      </c>
      <c r="J371" s="37">
        <v>1.5077907606378669E-5</v>
      </c>
      <c r="K371" s="37" t="s">
        <v>559</v>
      </c>
      <c r="L371" s="37"/>
      <c r="M371" s="37"/>
      <c r="N371" s="37"/>
      <c r="O371" s="37"/>
      <c r="P371" s="37"/>
      <c r="Q371" s="37">
        <v>4.1412851280511136</v>
      </c>
      <c r="R371" s="37">
        <v>1</v>
      </c>
      <c r="S371" s="37">
        <v>1</v>
      </c>
      <c r="T371" s="37">
        <v>1</v>
      </c>
      <c r="U371" s="37">
        <v>5</v>
      </c>
      <c r="V371" s="70">
        <v>2013</v>
      </c>
      <c r="W371" s="37" t="s">
        <v>72</v>
      </c>
      <c r="X371" s="37" t="s">
        <v>625</v>
      </c>
      <c r="Y371" s="37" t="s">
        <v>626</v>
      </c>
    </row>
    <row r="372" spans="1:25" x14ac:dyDescent="0.2">
      <c r="A372"/>
      <c r="B372" s="37" t="str">
        <f>VLOOKUP(W372,FlowMapping!B$2:M$3,6,FALSE)</f>
        <v>Phosphorus</v>
      </c>
      <c r="C372" s="37">
        <f t="array" ref="C372">VLOOKUP(W372,FlowMapping!B$2:M$3,7,FALSE)</f>
        <v>7723140</v>
      </c>
      <c r="D372" s="37" t="str">
        <f>VLOOKUP(W372,FlowMapping!B$2:M$3,8,FALSE)</f>
        <v>water</v>
      </c>
      <c r="E372" s="37" t="str">
        <f>VLOOKUP(W372,FlowMapping!B$2:M$3,9,FALSE)</f>
        <v>unspecified</v>
      </c>
      <c r="F372" s="37" t="str">
        <f>VLOOKUP(W372,FlowMapping!B$2:M$3,12,FALSE)</f>
        <v>1d91ba69-9367-32d9-9acc-b6884944eda8</v>
      </c>
      <c r="G372" s="37" t="str">
        <f>INDEX(Activities!$B$2:$C$390,MATCH(H372,Activities!$C$2:$C$390,0),1)</f>
        <v>Bread and bakery product manufacturing</v>
      </c>
      <c r="H372" s="37">
        <v>311810</v>
      </c>
      <c r="I372" s="37" t="s">
        <v>550</v>
      </c>
      <c r="J372" s="37">
        <v>1.190287994611527E-6</v>
      </c>
      <c r="K372" s="37" t="s">
        <v>559</v>
      </c>
      <c r="L372" s="37"/>
      <c r="M372" s="37"/>
      <c r="N372" s="37"/>
      <c r="O372" s="37"/>
      <c r="P372" s="37"/>
      <c r="Q372" s="37">
        <v>5</v>
      </c>
      <c r="R372" s="37">
        <v>1</v>
      </c>
      <c r="S372" s="37">
        <v>1</v>
      </c>
      <c r="T372" s="37">
        <v>1</v>
      </c>
      <c r="U372" s="37">
        <v>5</v>
      </c>
      <c r="V372" s="70">
        <v>2013</v>
      </c>
      <c r="W372" s="37" t="s">
        <v>72</v>
      </c>
      <c r="X372" s="37" t="s">
        <v>625</v>
      </c>
      <c r="Y372" s="37" t="s">
        <v>626</v>
      </c>
    </row>
    <row r="373" spans="1:25" x14ac:dyDescent="0.2">
      <c r="A373"/>
      <c r="B373" s="37" t="str">
        <f>VLOOKUP(W373,FlowMapping!B$2:M$3,6,FALSE)</f>
        <v>Phosphorus</v>
      </c>
      <c r="C373" s="37">
        <f t="array" ref="C373">VLOOKUP(W373,FlowMapping!B$2:M$3,7,FALSE)</f>
        <v>7723140</v>
      </c>
      <c r="D373" s="37" t="str">
        <f>VLOOKUP(W373,FlowMapping!B$2:M$3,8,FALSE)</f>
        <v>water</v>
      </c>
      <c r="E373" s="37" t="str">
        <f>VLOOKUP(W373,FlowMapping!B$2:M$3,9,FALSE)</f>
        <v>unspecified</v>
      </c>
      <c r="F373" s="37" t="str">
        <f>VLOOKUP(W373,FlowMapping!B$2:M$3,12,FALSE)</f>
        <v>1d91ba69-9367-32d9-9acc-b6884944eda8</v>
      </c>
      <c r="G373" s="37" t="str">
        <f>INDEX(Activities!$B$2:$C$390,MATCH(H373,Activities!$C$2:$C$390,0),1)</f>
        <v>Snack food manufacturing</v>
      </c>
      <c r="H373" s="37">
        <v>311910</v>
      </c>
      <c r="I373" s="37" t="s">
        <v>550</v>
      </c>
      <c r="J373" s="37">
        <v>5.8787494487633739E-8</v>
      </c>
      <c r="K373" s="37" t="s">
        <v>559</v>
      </c>
      <c r="L373" s="37"/>
      <c r="M373" s="37"/>
      <c r="N373" s="37"/>
      <c r="O373" s="37"/>
      <c r="P373" s="37"/>
      <c r="Q373" s="37">
        <v>2</v>
      </c>
      <c r="R373" s="37">
        <v>1</v>
      </c>
      <c r="S373" s="37">
        <v>1</v>
      </c>
      <c r="T373" s="37">
        <v>1</v>
      </c>
      <c r="U373" s="37">
        <v>5</v>
      </c>
      <c r="V373" s="70">
        <v>2013</v>
      </c>
      <c r="W373" s="37" t="s">
        <v>72</v>
      </c>
      <c r="X373" s="37" t="s">
        <v>625</v>
      </c>
      <c r="Y373" s="37" t="s">
        <v>626</v>
      </c>
    </row>
    <row r="374" spans="1:25" x14ac:dyDescent="0.2">
      <c r="A374"/>
      <c r="B374" s="37" t="str">
        <f>VLOOKUP(W374,FlowMapping!B$2:M$3,6,FALSE)</f>
        <v>Phosphorus</v>
      </c>
      <c r="C374" s="37">
        <f t="array" ref="C374">VLOOKUP(W374,FlowMapping!B$2:M$3,7,FALSE)</f>
        <v>7723140</v>
      </c>
      <c r="D374" s="37" t="str">
        <f>VLOOKUP(W374,FlowMapping!B$2:M$3,8,FALSE)</f>
        <v>water</v>
      </c>
      <c r="E374" s="37" t="str">
        <f>VLOOKUP(W374,FlowMapping!B$2:M$3,9,FALSE)</f>
        <v>unspecified</v>
      </c>
      <c r="F374" s="37" t="str">
        <f>VLOOKUP(W374,FlowMapping!B$2:M$3,12,FALSE)</f>
        <v>1d91ba69-9367-32d9-9acc-b6884944eda8</v>
      </c>
      <c r="G374" s="37" t="str">
        <f>INDEX(Activities!$B$2:$C$390,MATCH(H374,Activities!$C$2:$C$390,0),1)</f>
        <v>Coffee and tea manufacturing</v>
      </c>
      <c r="H374" s="37">
        <v>311920</v>
      </c>
      <c r="I374" s="37" t="s">
        <v>550</v>
      </c>
      <c r="J374" s="37">
        <v>3.163290721756935E-9</v>
      </c>
      <c r="K374" s="37" t="s">
        <v>559</v>
      </c>
      <c r="L374" s="37"/>
      <c r="M374" s="37"/>
      <c r="N374" s="37"/>
      <c r="O374" s="37"/>
      <c r="P374" s="37"/>
      <c r="Q374" s="37">
        <v>2</v>
      </c>
      <c r="R374" s="37">
        <v>1</v>
      </c>
      <c r="S374" s="37">
        <v>1</v>
      </c>
      <c r="T374" s="37">
        <v>1</v>
      </c>
      <c r="U374" s="37">
        <v>5</v>
      </c>
      <c r="V374" s="70">
        <v>2013</v>
      </c>
      <c r="W374" s="37" t="s">
        <v>72</v>
      </c>
      <c r="X374" s="37" t="s">
        <v>625</v>
      </c>
      <c r="Y374" s="37" t="s">
        <v>626</v>
      </c>
    </row>
    <row r="375" spans="1:25" x14ac:dyDescent="0.2">
      <c r="A375"/>
      <c r="B375" s="37" t="str">
        <f>VLOOKUP(W375,FlowMapping!B$2:M$3,6,FALSE)</f>
        <v>Phosphorus</v>
      </c>
      <c r="C375" s="37">
        <f t="array" ref="C375">VLOOKUP(W375,FlowMapping!B$2:M$3,7,FALSE)</f>
        <v>7723140</v>
      </c>
      <c r="D375" s="37" t="str">
        <f>VLOOKUP(W375,FlowMapping!B$2:M$3,8,FALSE)</f>
        <v>water</v>
      </c>
      <c r="E375" s="37" t="str">
        <f>VLOOKUP(W375,FlowMapping!B$2:M$3,9,FALSE)</f>
        <v>unspecified</v>
      </c>
      <c r="F375" s="37" t="str">
        <f>VLOOKUP(W375,FlowMapping!B$2:M$3,12,FALSE)</f>
        <v>1d91ba69-9367-32d9-9acc-b6884944eda8</v>
      </c>
      <c r="G375" s="37" t="str">
        <f>INDEX(Activities!$B$2:$C$390,MATCH(H375,Activities!$C$2:$C$390,0),1)</f>
        <v>Flavoring syrup and concentrate manufacturing</v>
      </c>
      <c r="H375" s="37">
        <v>311930</v>
      </c>
      <c r="I375" s="37" t="s">
        <v>550</v>
      </c>
      <c r="J375" s="37">
        <v>0</v>
      </c>
      <c r="K375" s="37" t="s">
        <v>559</v>
      </c>
      <c r="L375" s="37"/>
      <c r="M375" s="37"/>
      <c r="N375" s="37"/>
      <c r="O375" s="37"/>
      <c r="P375" s="37"/>
      <c r="Q375" s="37">
        <v>5</v>
      </c>
      <c r="R375" s="37">
        <v>1</v>
      </c>
      <c r="S375" s="37">
        <v>1</v>
      </c>
      <c r="T375" s="37">
        <v>1</v>
      </c>
      <c r="U375" s="37">
        <v>5</v>
      </c>
      <c r="V375" s="70">
        <v>2013</v>
      </c>
      <c r="W375" s="37" t="s">
        <v>72</v>
      </c>
      <c r="X375" s="37" t="s">
        <v>625</v>
      </c>
      <c r="Y375" s="37" t="s">
        <v>626</v>
      </c>
    </row>
    <row r="376" spans="1:25" x14ac:dyDescent="0.2">
      <c r="A376"/>
      <c r="B376" s="37" t="str">
        <f>VLOOKUP(W376,FlowMapping!B$2:M$3,6,FALSE)</f>
        <v>Phosphorus</v>
      </c>
      <c r="C376" s="37">
        <f t="array" ref="C376">VLOOKUP(W376,FlowMapping!B$2:M$3,7,FALSE)</f>
        <v>7723140</v>
      </c>
      <c r="D376" s="37" t="str">
        <f>VLOOKUP(W376,FlowMapping!B$2:M$3,8,FALSE)</f>
        <v>water</v>
      </c>
      <c r="E376" s="37" t="str">
        <f>VLOOKUP(W376,FlowMapping!B$2:M$3,9,FALSE)</f>
        <v>unspecified</v>
      </c>
      <c r="F376" s="37" t="str">
        <f>VLOOKUP(W376,FlowMapping!B$2:M$3,12,FALSE)</f>
        <v>1d91ba69-9367-32d9-9acc-b6884944eda8</v>
      </c>
      <c r="G376" s="37" t="str">
        <f>INDEX(Activities!$B$2:$C$390,MATCH(H376,Activities!$C$2:$C$390,0),1)</f>
        <v>Seasoning and dressing manufacturing</v>
      </c>
      <c r="H376" s="37">
        <v>311940</v>
      </c>
      <c r="I376" s="37" t="s">
        <v>550</v>
      </c>
      <c r="J376" s="37">
        <v>1.2209055308267727E-6</v>
      </c>
      <c r="K376" s="37" t="s">
        <v>559</v>
      </c>
      <c r="L376" s="37"/>
      <c r="M376" s="37"/>
      <c r="N376" s="37"/>
      <c r="O376" s="37"/>
      <c r="P376" s="37"/>
      <c r="Q376" s="37">
        <v>2.3850236585296125</v>
      </c>
      <c r="R376" s="37">
        <v>1</v>
      </c>
      <c r="S376" s="37">
        <v>1</v>
      </c>
      <c r="T376" s="37">
        <v>1</v>
      </c>
      <c r="U376" s="37">
        <v>5</v>
      </c>
      <c r="V376" s="70">
        <v>2013</v>
      </c>
      <c r="W376" s="37" t="s">
        <v>72</v>
      </c>
      <c r="X376" s="37" t="s">
        <v>625</v>
      </c>
      <c r="Y376" s="37" t="s">
        <v>626</v>
      </c>
    </row>
    <row r="377" spans="1:25" x14ac:dyDescent="0.2">
      <c r="A377"/>
      <c r="B377" s="37" t="str">
        <f>VLOOKUP(W377,FlowMapping!B$2:M$3,6,FALSE)</f>
        <v>Phosphorus</v>
      </c>
      <c r="C377" s="37">
        <f t="array" ref="C377">VLOOKUP(W377,FlowMapping!B$2:M$3,7,FALSE)</f>
        <v>7723140</v>
      </c>
      <c r="D377" s="37" t="str">
        <f>VLOOKUP(W377,FlowMapping!B$2:M$3,8,FALSE)</f>
        <v>water</v>
      </c>
      <c r="E377" s="37" t="str">
        <f>VLOOKUP(W377,FlowMapping!B$2:M$3,9,FALSE)</f>
        <v>unspecified</v>
      </c>
      <c r="F377" s="37" t="str">
        <f>VLOOKUP(W377,FlowMapping!B$2:M$3,12,FALSE)</f>
        <v>1d91ba69-9367-32d9-9acc-b6884944eda8</v>
      </c>
      <c r="G377" s="37" t="str">
        <f>INDEX(Activities!$B$2:$C$390,MATCH(H377,Activities!$C$2:$C$390,0),1)</f>
        <v>All other food manufacturing</v>
      </c>
      <c r="H377" s="37">
        <v>311990</v>
      </c>
      <c r="I377" s="37" t="s">
        <v>550</v>
      </c>
      <c r="J377" s="37">
        <v>3.1166898430933852E-6</v>
      </c>
      <c r="K377" s="37" t="s">
        <v>559</v>
      </c>
      <c r="L377" s="37"/>
      <c r="M377" s="37"/>
      <c r="N377" s="37"/>
      <c r="O377" s="37"/>
      <c r="P377" s="37"/>
      <c r="Q377" s="37">
        <v>2.9410695083276561</v>
      </c>
      <c r="R377" s="37">
        <v>1</v>
      </c>
      <c r="S377" s="37">
        <v>1</v>
      </c>
      <c r="T377" s="37">
        <v>1</v>
      </c>
      <c r="U377" s="37">
        <v>5</v>
      </c>
      <c r="V377" s="70">
        <v>2013</v>
      </c>
      <c r="W377" s="37" t="s">
        <v>72</v>
      </c>
      <c r="X377" s="37" t="s">
        <v>625</v>
      </c>
      <c r="Y377" s="37" t="s">
        <v>626</v>
      </c>
    </row>
    <row r="378" spans="1:25" x14ac:dyDescent="0.2">
      <c r="A378"/>
      <c r="B378" s="37" t="str">
        <f>VLOOKUP(W378,FlowMapping!B$2:M$3,6,FALSE)</f>
        <v>Phosphorus</v>
      </c>
      <c r="C378" s="37">
        <f t="array" ref="C378">VLOOKUP(W378,FlowMapping!B$2:M$3,7,FALSE)</f>
        <v>7723140</v>
      </c>
      <c r="D378" s="37" t="str">
        <f>VLOOKUP(W378,FlowMapping!B$2:M$3,8,FALSE)</f>
        <v>water</v>
      </c>
      <c r="E378" s="37" t="str">
        <f>VLOOKUP(W378,FlowMapping!B$2:M$3,9,FALSE)</f>
        <v>unspecified</v>
      </c>
      <c r="F378" s="37" t="str">
        <f>VLOOKUP(W378,FlowMapping!B$2:M$3,12,FALSE)</f>
        <v>1d91ba69-9367-32d9-9acc-b6884944eda8</v>
      </c>
      <c r="G378" s="37" t="str">
        <f>INDEX(Activities!$B$2:$C$390,MATCH(H378,Activities!$C$2:$C$390,0),1)</f>
        <v>Soft drink and ice manufacturing</v>
      </c>
      <c r="H378" s="37">
        <v>312110</v>
      </c>
      <c r="I378" s="37" t="s">
        <v>550</v>
      </c>
      <c r="J378" s="37">
        <v>8.5026194629302578E-10</v>
      </c>
      <c r="K378" s="37" t="s">
        <v>559</v>
      </c>
      <c r="L378" s="37"/>
      <c r="M378" s="37"/>
      <c r="N378" s="37"/>
      <c r="O378" s="37"/>
      <c r="P378" s="37"/>
      <c r="Q378" s="37">
        <v>2</v>
      </c>
      <c r="R378" s="37">
        <v>1</v>
      </c>
      <c r="S378" s="37">
        <v>1</v>
      </c>
      <c r="T378" s="37">
        <v>1</v>
      </c>
      <c r="U378" s="37">
        <v>5</v>
      </c>
      <c r="V378" s="70">
        <v>2013</v>
      </c>
      <c r="W378" s="37" t="s">
        <v>72</v>
      </c>
      <c r="X378" s="37" t="s">
        <v>625</v>
      </c>
      <c r="Y378" s="37" t="s">
        <v>626</v>
      </c>
    </row>
    <row r="379" spans="1:25" x14ac:dyDescent="0.2">
      <c r="A379"/>
      <c r="B379" s="37" t="str">
        <f>VLOOKUP(W379,FlowMapping!B$2:M$3,6,FALSE)</f>
        <v>Phosphorus</v>
      </c>
      <c r="C379" s="37">
        <f t="array" ref="C379">VLOOKUP(W379,FlowMapping!B$2:M$3,7,FALSE)</f>
        <v>7723140</v>
      </c>
      <c r="D379" s="37" t="str">
        <f>VLOOKUP(W379,FlowMapping!B$2:M$3,8,FALSE)</f>
        <v>water</v>
      </c>
      <c r="E379" s="37" t="str">
        <f>VLOOKUP(W379,FlowMapping!B$2:M$3,9,FALSE)</f>
        <v>unspecified</v>
      </c>
      <c r="F379" s="37" t="str">
        <f>VLOOKUP(W379,FlowMapping!B$2:M$3,12,FALSE)</f>
        <v>1d91ba69-9367-32d9-9acc-b6884944eda8</v>
      </c>
      <c r="G379" s="37" t="str">
        <f>INDEX(Activities!$B$2:$C$390,MATCH(H379,Activities!$C$2:$C$390,0),1)</f>
        <v>Breweries</v>
      </c>
      <c r="H379" s="37">
        <v>312120</v>
      </c>
      <c r="I379" s="37" t="s">
        <v>550</v>
      </c>
      <c r="J379" s="37">
        <v>5.182218863029002E-7</v>
      </c>
      <c r="K379" s="37" t="s">
        <v>559</v>
      </c>
      <c r="L379" s="37"/>
      <c r="M379" s="37"/>
      <c r="N379" s="37"/>
      <c r="O379" s="37"/>
      <c r="P379" s="37"/>
      <c r="Q379" s="37">
        <v>2</v>
      </c>
      <c r="R379" s="37">
        <v>1</v>
      </c>
      <c r="S379" s="37">
        <v>1</v>
      </c>
      <c r="T379" s="37">
        <v>1</v>
      </c>
      <c r="U379" s="37">
        <v>5</v>
      </c>
      <c r="V379" s="70">
        <v>2013</v>
      </c>
      <c r="W379" s="37" t="s">
        <v>72</v>
      </c>
      <c r="X379" s="37" t="s">
        <v>625</v>
      </c>
      <c r="Y379" s="37" t="s">
        <v>626</v>
      </c>
    </row>
    <row r="380" spans="1:25" x14ac:dyDescent="0.2">
      <c r="A380"/>
      <c r="B380" s="37" t="str">
        <f>VLOOKUP(W380,FlowMapping!B$2:M$3,6,FALSE)</f>
        <v>Phosphorus</v>
      </c>
      <c r="C380" s="37">
        <f t="array" ref="C380">VLOOKUP(W380,FlowMapping!B$2:M$3,7,FALSE)</f>
        <v>7723140</v>
      </c>
      <c r="D380" s="37" t="str">
        <f>VLOOKUP(W380,FlowMapping!B$2:M$3,8,FALSE)</f>
        <v>water</v>
      </c>
      <c r="E380" s="37" t="str">
        <f>VLOOKUP(W380,FlowMapping!B$2:M$3,9,FALSE)</f>
        <v>unspecified</v>
      </c>
      <c r="F380" s="37" t="str">
        <f>VLOOKUP(W380,FlowMapping!B$2:M$3,12,FALSE)</f>
        <v>1d91ba69-9367-32d9-9acc-b6884944eda8</v>
      </c>
      <c r="G380" s="37" t="str">
        <f>INDEX(Activities!$B$2:$C$390,MATCH(H380,Activities!$C$2:$C$390,0),1)</f>
        <v>Wineries</v>
      </c>
      <c r="H380" s="37">
        <v>312130</v>
      </c>
      <c r="I380" s="37" t="s">
        <v>550</v>
      </c>
      <c r="J380" s="37">
        <v>7.9610752340032895E-6</v>
      </c>
      <c r="K380" s="37" t="s">
        <v>559</v>
      </c>
      <c r="L380" s="37"/>
      <c r="M380" s="37"/>
      <c r="N380" s="37"/>
      <c r="O380" s="37"/>
      <c r="P380" s="37"/>
      <c r="Q380" s="37">
        <v>2.3850234881586783</v>
      </c>
      <c r="R380" s="37">
        <v>1</v>
      </c>
      <c r="S380" s="37">
        <v>1</v>
      </c>
      <c r="T380" s="37">
        <v>1</v>
      </c>
      <c r="U380" s="37">
        <v>5</v>
      </c>
      <c r="V380" s="70">
        <v>2013</v>
      </c>
      <c r="W380" s="37" t="s">
        <v>72</v>
      </c>
      <c r="X380" s="37" t="s">
        <v>625</v>
      </c>
      <c r="Y380" s="37" t="s">
        <v>626</v>
      </c>
    </row>
    <row r="381" spans="1:25" x14ac:dyDescent="0.2">
      <c r="A381"/>
      <c r="B381" s="37" t="str">
        <f>VLOOKUP(W381,FlowMapping!B$2:M$3,6,FALSE)</f>
        <v>Phosphorus</v>
      </c>
      <c r="C381" s="37">
        <f t="array" ref="C381">VLOOKUP(W381,FlowMapping!B$2:M$3,7,FALSE)</f>
        <v>7723140</v>
      </c>
      <c r="D381" s="37" t="str">
        <f>VLOOKUP(W381,FlowMapping!B$2:M$3,8,FALSE)</f>
        <v>water</v>
      </c>
      <c r="E381" s="37" t="str">
        <f>VLOOKUP(W381,FlowMapping!B$2:M$3,9,FALSE)</f>
        <v>unspecified</v>
      </c>
      <c r="F381" s="37" t="str">
        <f>VLOOKUP(W381,FlowMapping!B$2:M$3,12,FALSE)</f>
        <v>1d91ba69-9367-32d9-9acc-b6884944eda8</v>
      </c>
      <c r="G381" s="37" t="str">
        <f>INDEX(Activities!$B$2:$C$390,MATCH(H381,Activities!$C$2:$C$390,0),1)</f>
        <v>Distilleries</v>
      </c>
      <c r="H381" s="37">
        <v>312140</v>
      </c>
      <c r="I381" s="37" t="s">
        <v>550</v>
      </c>
      <c r="J381" s="37">
        <v>7.9584406901836578E-6</v>
      </c>
      <c r="K381" s="37" t="s">
        <v>559</v>
      </c>
      <c r="L381" s="37"/>
      <c r="M381" s="37"/>
      <c r="N381" s="37"/>
      <c r="O381" s="37"/>
      <c r="P381" s="37"/>
      <c r="Q381" s="37">
        <v>2.3851386583955403</v>
      </c>
      <c r="R381" s="37">
        <v>1</v>
      </c>
      <c r="S381" s="37">
        <v>1</v>
      </c>
      <c r="T381" s="37">
        <v>1</v>
      </c>
      <c r="U381" s="37">
        <v>5</v>
      </c>
      <c r="V381" s="70">
        <v>2013</v>
      </c>
      <c r="W381" s="37" t="s">
        <v>72</v>
      </c>
      <c r="X381" s="37" t="s">
        <v>625</v>
      </c>
      <c r="Y381" s="37" t="s">
        <v>626</v>
      </c>
    </row>
    <row r="382" spans="1:25" x14ac:dyDescent="0.2">
      <c r="A382"/>
      <c r="B382" s="37" t="str">
        <f>VLOOKUP(W382,FlowMapping!B$2:M$3,6,FALSE)</f>
        <v>Phosphorus</v>
      </c>
      <c r="C382" s="37">
        <f t="array" ref="C382">VLOOKUP(W382,FlowMapping!B$2:M$3,7,FALSE)</f>
        <v>7723140</v>
      </c>
      <c r="D382" s="37" t="str">
        <f>VLOOKUP(W382,FlowMapping!B$2:M$3,8,FALSE)</f>
        <v>water</v>
      </c>
      <c r="E382" s="37" t="str">
        <f>VLOOKUP(W382,FlowMapping!B$2:M$3,9,FALSE)</f>
        <v>unspecified</v>
      </c>
      <c r="F382" s="37" t="str">
        <f>VLOOKUP(W382,FlowMapping!B$2:M$3,12,FALSE)</f>
        <v>1d91ba69-9367-32d9-9acc-b6884944eda8</v>
      </c>
      <c r="G382" s="37" t="str">
        <f>INDEX(Activities!$B$2:$C$390,MATCH(H382,Activities!$C$2:$C$390,0),1)</f>
        <v>Tobacco product manufacturing</v>
      </c>
      <c r="H382" s="37">
        <v>312200</v>
      </c>
      <c r="I382" s="37" t="s">
        <v>550</v>
      </c>
      <c r="J382" s="37">
        <v>1.3947916274949267E-9</v>
      </c>
      <c r="K382" s="37" t="s">
        <v>559</v>
      </c>
      <c r="L382" s="37"/>
      <c r="M382" s="37"/>
      <c r="N382" s="37"/>
      <c r="O382" s="37"/>
      <c r="P382" s="37"/>
      <c r="Q382" s="37">
        <v>2.050314714347989</v>
      </c>
      <c r="R382" s="37">
        <v>1</v>
      </c>
      <c r="S382" s="37">
        <v>1</v>
      </c>
      <c r="T382" s="37">
        <v>1</v>
      </c>
      <c r="U382" s="37">
        <v>5</v>
      </c>
      <c r="V382" s="70">
        <v>2013</v>
      </c>
      <c r="W382" s="37" t="s">
        <v>72</v>
      </c>
      <c r="X382" s="37" t="s">
        <v>625</v>
      </c>
      <c r="Y382" s="37" t="s">
        <v>626</v>
      </c>
    </row>
    <row r="383" spans="1:25" x14ac:dyDescent="0.2">
      <c r="A383"/>
      <c r="B383" s="37" t="str">
        <f>VLOOKUP(W383,FlowMapping!B$2:M$3,6,FALSE)</f>
        <v>Phosphorus</v>
      </c>
      <c r="C383" s="37">
        <f t="array" ref="C383">VLOOKUP(W383,FlowMapping!B$2:M$3,7,FALSE)</f>
        <v>7723140</v>
      </c>
      <c r="D383" s="37" t="str">
        <f>VLOOKUP(W383,FlowMapping!B$2:M$3,8,FALSE)</f>
        <v>water</v>
      </c>
      <c r="E383" s="37" t="str">
        <f>VLOOKUP(W383,FlowMapping!B$2:M$3,9,FALSE)</f>
        <v>unspecified</v>
      </c>
      <c r="F383" s="37" t="str">
        <f>VLOOKUP(W383,FlowMapping!B$2:M$3,12,FALSE)</f>
        <v>1d91ba69-9367-32d9-9acc-b6884944eda8</v>
      </c>
      <c r="G383" s="37" t="str">
        <f>INDEX(Activities!$B$2:$C$390,MATCH(H383,Activities!$C$2:$C$390,0),1)</f>
        <v>Fiber, yarn, and thread mills</v>
      </c>
      <c r="H383" s="37">
        <v>313100</v>
      </c>
      <c r="I383" s="37" t="s">
        <v>550</v>
      </c>
      <c r="J383" s="37">
        <v>8.5923736842871138E-9</v>
      </c>
      <c r="K383" s="37" t="s">
        <v>559</v>
      </c>
      <c r="L383" s="37"/>
      <c r="M383" s="37"/>
      <c r="N383" s="37"/>
      <c r="O383" s="37"/>
      <c r="P383" s="37"/>
      <c r="Q383" s="37">
        <v>3.0728971750614726</v>
      </c>
      <c r="R383" s="37">
        <v>1</v>
      </c>
      <c r="S383" s="37">
        <v>1</v>
      </c>
      <c r="T383" s="37">
        <v>1</v>
      </c>
      <c r="U383" s="37">
        <v>5</v>
      </c>
      <c r="V383" s="70">
        <v>2013</v>
      </c>
      <c r="W383" s="37" t="s">
        <v>72</v>
      </c>
      <c r="X383" s="37" t="s">
        <v>625</v>
      </c>
      <c r="Y383" s="37" t="s">
        <v>626</v>
      </c>
    </row>
    <row r="384" spans="1:25" x14ac:dyDescent="0.2">
      <c r="A384"/>
      <c r="B384" s="37" t="str">
        <f>VLOOKUP(W384,FlowMapping!B$2:M$3,6,FALSE)</f>
        <v>Phosphorus</v>
      </c>
      <c r="C384" s="37">
        <f t="array" ref="C384">VLOOKUP(W384,FlowMapping!B$2:M$3,7,FALSE)</f>
        <v>7723140</v>
      </c>
      <c r="D384" s="37" t="str">
        <f>VLOOKUP(W384,FlowMapping!B$2:M$3,8,FALSE)</f>
        <v>water</v>
      </c>
      <c r="E384" s="37" t="str">
        <f>VLOOKUP(W384,FlowMapping!B$2:M$3,9,FALSE)</f>
        <v>unspecified</v>
      </c>
      <c r="F384" s="37" t="str">
        <f>VLOOKUP(W384,FlowMapping!B$2:M$3,12,FALSE)</f>
        <v>1d91ba69-9367-32d9-9acc-b6884944eda8</v>
      </c>
      <c r="G384" s="37" t="str">
        <f>INDEX(Activities!$B$2:$C$390,MATCH(H384,Activities!$C$2:$C$390,0),1)</f>
        <v>Fabric mills</v>
      </c>
      <c r="H384" s="37">
        <v>313200</v>
      </c>
      <c r="I384" s="37" t="s">
        <v>550</v>
      </c>
      <c r="J384" s="37">
        <v>4.8420019934795302E-7</v>
      </c>
      <c r="K384" s="37" t="s">
        <v>559</v>
      </c>
      <c r="L384" s="37"/>
      <c r="M384" s="37"/>
      <c r="N384" s="37"/>
      <c r="O384" s="37"/>
      <c r="P384" s="37"/>
      <c r="Q384" s="37">
        <v>2.1592422048131401</v>
      </c>
      <c r="R384" s="37">
        <v>1</v>
      </c>
      <c r="S384" s="37">
        <v>1</v>
      </c>
      <c r="T384" s="37">
        <v>1</v>
      </c>
      <c r="U384" s="37">
        <v>5</v>
      </c>
      <c r="V384" s="70">
        <v>2013</v>
      </c>
      <c r="W384" s="37" t="s">
        <v>72</v>
      </c>
      <c r="X384" s="37" t="s">
        <v>625</v>
      </c>
      <c r="Y384" s="37" t="s">
        <v>626</v>
      </c>
    </row>
    <row r="385" spans="1:25" x14ac:dyDescent="0.2">
      <c r="A385"/>
      <c r="B385" s="37" t="str">
        <f>VLOOKUP(W385,FlowMapping!B$2:M$3,6,FALSE)</f>
        <v>Phosphorus</v>
      </c>
      <c r="C385" s="37">
        <f t="array" ref="C385">VLOOKUP(W385,FlowMapping!B$2:M$3,7,FALSE)</f>
        <v>7723140</v>
      </c>
      <c r="D385" s="37" t="str">
        <f>VLOOKUP(W385,FlowMapping!B$2:M$3,8,FALSE)</f>
        <v>water</v>
      </c>
      <c r="E385" s="37" t="str">
        <f>VLOOKUP(W385,FlowMapping!B$2:M$3,9,FALSE)</f>
        <v>unspecified</v>
      </c>
      <c r="F385" s="37" t="str">
        <f>VLOOKUP(W385,FlowMapping!B$2:M$3,12,FALSE)</f>
        <v>1d91ba69-9367-32d9-9acc-b6884944eda8</v>
      </c>
      <c r="G385" s="37" t="str">
        <f>INDEX(Activities!$B$2:$C$390,MATCH(H385,Activities!$C$2:$C$390,0),1)</f>
        <v>Textile and fabric finishing and fabric coating mills</v>
      </c>
      <c r="H385" s="37">
        <v>313300</v>
      </c>
      <c r="I385" s="37" t="s">
        <v>550</v>
      </c>
      <c r="J385" s="37">
        <v>2.0018040361788673E-5</v>
      </c>
      <c r="K385" s="37" t="s">
        <v>559</v>
      </c>
      <c r="L385" s="37"/>
      <c r="M385" s="37"/>
      <c r="N385" s="37"/>
      <c r="O385" s="37"/>
      <c r="P385" s="37"/>
      <c r="Q385" s="37">
        <v>2.0810057229591981</v>
      </c>
      <c r="R385" s="37">
        <v>1</v>
      </c>
      <c r="S385" s="37">
        <v>1</v>
      </c>
      <c r="T385" s="37">
        <v>1</v>
      </c>
      <c r="U385" s="37">
        <v>5</v>
      </c>
      <c r="V385" s="70">
        <v>2013</v>
      </c>
      <c r="W385" s="37" t="s">
        <v>72</v>
      </c>
      <c r="X385" s="37" t="s">
        <v>625</v>
      </c>
      <c r="Y385" s="37" t="s">
        <v>626</v>
      </c>
    </row>
    <row r="386" spans="1:25" x14ac:dyDescent="0.2">
      <c r="A386"/>
      <c r="B386" s="37" t="str">
        <f>VLOOKUP(W386,FlowMapping!B$2:M$3,6,FALSE)</f>
        <v>Phosphorus</v>
      </c>
      <c r="C386" s="37">
        <f t="array" ref="C386">VLOOKUP(W386,FlowMapping!B$2:M$3,7,FALSE)</f>
        <v>7723140</v>
      </c>
      <c r="D386" s="37" t="str">
        <f>VLOOKUP(W386,FlowMapping!B$2:M$3,8,FALSE)</f>
        <v>water</v>
      </c>
      <c r="E386" s="37" t="str">
        <f>VLOOKUP(W386,FlowMapping!B$2:M$3,9,FALSE)</f>
        <v>unspecified</v>
      </c>
      <c r="F386" s="37" t="str">
        <f>VLOOKUP(W386,FlowMapping!B$2:M$3,12,FALSE)</f>
        <v>1d91ba69-9367-32d9-9acc-b6884944eda8</v>
      </c>
      <c r="G386" s="37" t="str">
        <f>INDEX(Activities!$B$2:$C$390,MATCH(H386,Activities!$C$2:$C$390,0),1)</f>
        <v>Carpet and rug mills</v>
      </c>
      <c r="H386" s="37">
        <v>314110</v>
      </c>
      <c r="I386" s="37" t="s">
        <v>550</v>
      </c>
      <c r="J386" s="37">
        <v>2.1228363852573354E-6</v>
      </c>
      <c r="K386" s="37" t="s">
        <v>559</v>
      </c>
      <c r="L386" s="37"/>
      <c r="M386" s="37"/>
      <c r="N386" s="37"/>
      <c r="O386" s="37"/>
      <c r="P386" s="37"/>
      <c r="Q386" s="37">
        <v>3.5379820080241959</v>
      </c>
      <c r="R386" s="37">
        <v>1</v>
      </c>
      <c r="S386" s="37">
        <v>1</v>
      </c>
      <c r="T386" s="37">
        <v>1</v>
      </c>
      <c r="U386" s="37">
        <v>5</v>
      </c>
      <c r="V386" s="70">
        <v>2013</v>
      </c>
      <c r="W386" s="37" t="s">
        <v>72</v>
      </c>
      <c r="X386" s="37" t="s">
        <v>625</v>
      </c>
      <c r="Y386" s="37" t="s">
        <v>626</v>
      </c>
    </row>
    <row r="387" spans="1:25" x14ac:dyDescent="0.2">
      <c r="A387"/>
      <c r="B387" s="37" t="str">
        <f>VLOOKUP(W387,FlowMapping!B$2:M$3,6,FALSE)</f>
        <v>Phosphorus</v>
      </c>
      <c r="C387" s="37">
        <f t="array" ref="C387">VLOOKUP(W387,FlowMapping!B$2:M$3,7,FALSE)</f>
        <v>7723140</v>
      </c>
      <c r="D387" s="37" t="str">
        <f>VLOOKUP(W387,FlowMapping!B$2:M$3,8,FALSE)</f>
        <v>water</v>
      </c>
      <c r="E387" s="37" t="str">
        <f>VLOOKUP(W387,FlowMapping!B$2:M$3,9,FALSE)</f>
        <v>unspecified</v>
      </c>
      <c r="F387" s="37" t="str">
        <f>VLOOKUP(W387,FlowMapping!B$2:M$3,12,FALSE)</f>
        <v>1d91ba69-9367-32d9-9acc-b6884944eda8</v>
      </c>
      <c r="G387" s="37" t="str">
        <f>INDEX(Activities!$B$2:$C$390,MATCH(H387,Activities!$C$2:$C$390,0),1)</f>
        <v>Other textile product mills</v>
      </c>
      <c r="H387" s="37">
        <v>314900</v>
      </c>
      <c r="I387" s="37" t="s">
        <v>550</v>
      </c>
      <c r="J387" s="37">
        <v>1.9882586168427822E-10</v>
      </c>
      <c r="K387" s="37" t="s">
        <v>559</v>
      </c>
      <c r="L387" s="37"/>
      <c r="M387" s="37"/>
      <c r="N387" s="37"/>
      <c r="O387" s="37"/>
      <c r="P387" s="37"/>
      <c r="Q387" s="37">
        <v>2.3699037232495659</v>
      </c>
      <c r="R387" s="37">
        <v>1</v>
      </c>
      <c r="S387" s="37">
        <v>1</v>
      </c>
      <c r="T387" s="37">
        <v>1</v>
      </c>
      <c r="U387" s="37">
        <v>5</v>
      </c>
      <c r="V387" s="70">
        <v>2013</v>
      </c>
      <c r="W387" s="37" t="s">
        <v>72</v>
      </c>
      <c r="X387" s="37" t="s">
        <v>625</v>
      </c>
      <c r="Y387" s="37" t="s">
        <v>626</v>
      </c>
    </row>
    <row r="388" spans="1:25" x14ac:dyDescent="0.2">
      <c r="A388"/>
      <c r="B388" s="37" t="str">
        <f>VLOOKUP(W388,FlowMapping!B$2:M$3,6,FALSE)</f>
        <v>Phosphorus</v>
      </c>
      <c r="C388" s="37">
        <f t="array" ref="C388">VLOOKUP(W388,FlowMapping!B$2:M$3,7,FALSE)</f>
        <v>7723140</v>
      </c>
      <c r="D388" s="37" t="str">
        <f>VLOOKUP(W388,FlowMapping!B$2:M$3,8,FALSE)</f>
        <v>water</v>
      </c>
      <c r="E388" s="37" t="str">
        <f>VLOOKUP(W388,FlowMapping!B$2:M$3,9,FALSE)</f>
        <v>unspecified</v>
      </c>
      <c r="F388" s="37" t="str">
        <f>VLOOKUP(W388,FlowMapping!B$2:M$3,12,FALSE)</f>
        <v>1d91ba69-9367-32d9-9acc-b6884944eda8</v>
      </c>
      <c r="G388" s="37" t="str">
        <f>INDEX(Activities!$B$2:$C$390,MATCH(H388,Activities!$C$2:$C$390,0),1)</f>
        <v>Apparel manufacturing</v>
      </c>
      <c r="H388" s="37">
        <v>315000</v>
      </c>
      <c r="I388" s="37" t="s">
        <v>550</v>
      </c>
      <c r="J388" s="37">
        <v>3.9964586212131267E-9</v>
      </c>
      <c r="K388" s="37" t="s">
        <v>559</v>
      </c>
      <c r="L388" s="37"/>
      <c r="M388" s="37"/>
      <c r="N388" s="37"/>
      <c r="O388" s="37"/>
      <c r="P388" s="37"/>
      <c r="Q388" s="37">
        <v>2</v>
      </c>
      <c r="R388" s="37">
        <v>1</v>
      </c>
      <c r="S388" s="37">
        <v>1</v>
      </c>
      <c r="T388" s="37">
        <v>1</v>
      </c>
      <c r="U388" s="37">
        <v>5</v>
      </c>
      <c r="V388" s="70">
        <v>2013</v>
      </c>
      <c r="W388" s="37" t="s">
        <v>72</v>
      </c>
      <c r="X388" s="37" t="s">
        <v>625</v>
      </c>
      <c r="Y388" s="37" t="s">
        <v>626</v>
      </c>
    </row>
    <row r="389" spans="1:25" x14ac:dyDescent="0.2">
      <c r="A389"/>
      <c r="B389" s="37" t="str">
        <f>VLOOKUP(W389,FlowMapping!B$2:M$3,6,FALSE)</f>
        <v>Phosphorus</v>
      </c>
      <c r="C389" s="37">
        <f t="array" ref="C389">VLOOKUP(W389,FlowMapping!B$2:M$3,7,FALSE)</f>
        <v>7723140</v>
      </c>
      <c r="D389" s="37" t="str">
        <f>VLOOKUP(W389,FlowMapping!B$2:M$3,8,FALSE)</f>
        <v>water</v>
      </c>
      <c r="E389" s="37" t="str">
        <f>VLOOKUP(W389,FlowMapping!B$2:M$3,9,FALSE)</f>
        <v>unspecified</v>
      </c>
      <c r="F389" s="37" t="str">
        <f>VLOOKUP(W389,FlowMapping!B$2:M$3,12,FALSE)</f>
        <v>1d91ba69-9367-32d9-9acc-b6884944eda8</v>
      </c>
      <c r="G389" s="37" t="str">
        <f>INDEX(Activities!$B$2:$C$390,MATCH(H389,Activities!$C$2:$C$390,0),1)</f>
        <v>Sawmills and wood preservation</v>
      </c>
      <c r="H389" s="37">
        <v>321100</v>
      </c>
      <c r="I389" s="37" t="s">
        <v>550</v>
      </c>
      <c r="J389" s="37">
        <v>2.4596778423495255E-5</v>
      </c>
      <c r="K389" s="37" t="s">
        <v>559</v>
      </c>
      <c r="L389" s="37"/>
      <c r="M389" s="37"/>
      <c r="N389" s="37"/>
      <c r="O389" s="37"/>
      <c r="P389" s="37"/>
      <c r="Q389" s="37">
        <v>2.033224818042322</v>
      </c>
      <c r="R389" s="37">
        <v>1</v>
      </c>
      <c r="S389" s="37">
        <v>1</v>
      </c>
      <c r="T389" s="37">
        <v>1</v>
      </c>
      <c r="U389" s="37">
        <v>5</v>
      </c>
      <c r="V389" s="70">
        <v>2013</v>
      </c>
      <c r="W389" s="37" t="s">
        <v>72</v>
      </c>
      <c r="X389" s="37" t="s">
        <v>625</v>
      </c>
      <c r="Y389" s="37" t="s">
        <v>626</v>
      </c>
    </row>
    <row r="390" spans="1:25" x14ac:dyDescent="0.2">
      <c r="A390"/>
      <c r="B390" s="37" t="str">
        <f>VLOOKUP(W390,FlowMapping!B$2:M$3,6,FALSE)</f>
        <v>Phosphorus</v>
      </c>
      <c r="C390" s="37">
        <f t="array" ref="C390">VLOOKUP(W390,FlowMapping!B$2:M$3,7,FALSE)</f>
        <v>7723140</v>
      </c>
      <c r="D390" s="37" t="str">
        <f>VLOOKUP(W390,FlowMapping!B$2:M$3,8,FALSE)</f>
        <v>water</v>
      </c>
      <c r="E390" s="37" t="str">
        <f>VLOOKUP(W390,FlowMapping!B$2:M$3,9,FALSE)</f>
        <v>unspecified</v>
      </c>
      <c r="F390" s="37" t="str">
        <f>VLOOKUP(W390,FlowMapping!B$2:M$3,12,FALSE)</f>
        <v>1d91ba69-9367-32d9-9acc-b6884944eda8</v>
      </c>
      <c r="G390" s="37" t="str">
        <f>INDEX(Activities!$B$2:$C$390,MATCH(H390,Activities!$C$2:$C$390,0),1)</f>
        <v>Veneer, plywood, and engineered wood product manufacturing</v>
      </c>
      <c r="H390" s="37">
        <v>321200</v>
      </c>
      <c r="I390" s="37" t="s">
        <v>550</v>
      </c>
      <c r="J390" s="37">
        <v>1.3296676874018044E-6</v>
      </c>
      <c r="K390" s="37" t="s">
        <v>559</v>
      </c>
      <c r="L390" s="37"/>
      <c r="M390" s="37"/>
      <c r="N390" s="37"/>
      <c r="O390" s="37"/>
      <c r="P390" s="37"/>
      <c r="Q390" s="37">
        <v>4.9198250662525913</v>
      </c>
      <c r="R390" s="37">
        <v>1</v>
      </c>
      <c r="S390" s="37">
        <v>1</v>
      </c>
      <c r="T390" s="37">
        <v>1</v>
      </c>
      <c r="U390" s="37">
        <v>5</v>
      </c>
      <c r="V390" s="70">
        <v>2013</v>
      </c>
      <c r="W390" s="37" t="s">
        <v>72</v>
      </c>
      <c r="X390" s="37" t="s">
        <v>625</v>
      </c>
      <c r="Y390" s="37" t="s">
        <v>626</v>
      </c>
    </row>
    <row r="391" spans="1:25" x14ac:dyDescent="0.2">
      <c r="A391"/>
      <c r="B391" s="37" t="str">
        <f>VLOOKUP(W391,FlowMapping!B$2:M$3,6,FALSE)</f>
        <v>Phosphorus</v>
      </c>
      <c r="C391" s="37">
        <f t="array" ref="C391">VLOOKUP(W391,FlowMapping!B$2:M$3,7,FALSE)</f>
        <v>7723140</v>
      </c>
      <c r="D391" s="37" t="str">
        <f>VLOOKUP(W391,FlowMapping!B$2:M$3,8,FALSE)</f>
        <v>water</v>
      </c>
      <c r="E391" s="37" t="str">
        <f>VLOOKUP(W391,FlowMapping!B$2:M$3,9,FALSE)</f>
        <v>unspecified</v>
      </c>
      <c r="F391" s="37" t="str">
        <f>VLOOKUP(W391,FlowMapping!B$2:M$3,12,FALSE)</f>
        <v>1d91ba69-9367-32d9-9acc-b6884944eda8</v>
      </c>
      <c r="G391" s="37" t="str">
        <f>INDEX(Activities!$B$2:$C$390,MATCH(H391,Activities!$C$2:$C$390,0),1)</f>
        <v>Millwork</v>
      </c>
      <c r="H391" s="37">
        <v>321910</v>
      </c>
      <c r="I391" s="37" t="s">
        <v>550</v>
      </c>
      <c r="J391" s="37">
        <v>1.3315970140567689E-11</v>
      </c>
      <c r="K391" s="37" t="s">
        <v>559</v>
      </c>
      <c r="L391" s="37"/>
      <c r="M391" s="37"/>
      <c r="N391" s="37"/>
      <c r="O391" s="37"/>
      <c r="P391" s="37"/>
      <c r="Q391" s="37">
        <v>4.0462925536754923</v>
      </c>
      <c r="R391" s="37">
        <v>1</v>
      </c>
      <c r="S391" s="37">
        <v>1</v>
      </c>
      <c r="T391" s="37">
        <v>1</v>
      </c>
      <c r="U391" s="37">
        <v>5</v>
      </c>
      <c r="V391" s="70">
        <v>2013</v>
      </c>
      <c r="W391" s="37" t="s">
        <v>72</v>
      </c>
      <c r="X391" s="37" t="s">
        <v>625</v>
      </c>
      <c r="Y391" s="37" t="s">
        <v>626</v>
      </c>
    </row>
    <row r="392" spans="1:25" x14ac:dyDescent="0.2">
      <c r="A392"/>
      <c r="B392" s="37" t="str">
        <f>VLOOKUP(W392,FlowMapping!B$2:M$3,6,FALSE)</f>
        <v>Phosphorus</v>
      </c>
      <c r="C392" s="37">
        <f t="array" ref="C392">VLOOKUP(W392,FlowMapping!B$2:M$3,7,FALSE)</f>
        <v>7723140</v>
      </c>
      <c r="D392" s="37" t="str">
        <f>VLOOKUP(W392,FlowMapping!B$2:M$3,8,FALSE)</f>
        <v>water</v>
      </c>
      <c r="E392" s="37" t="str">
        <f>VLOOKUP(W392,FlowMapping!B$2:M$3,9,FALSE)</f>
        <v>unspecified</v>
      </c>
      <c r="F392" s="37" t="str">
        <f>VLOOKUP(W392,FlowMapping!B$2:M$3,12,FALSE)</f>
        <v>1d91ba69-9367-32d9-9acc-b6884944eda8</v>
      </c>
      <c r="G392" s="37" t="str">
        <f>INDEX(Activities!$B$2:$C$390,MATCH(H392,Activities!$C$2:$C$390,0),1)</f>
        <v>Pulp mills</v>
      </c>
      <c r="H392" s="37">
        <v>322110</v>
      </c>
      <c r="I392" s="37" t="s">
        <v>550</v>
      </c>
      <c r="J392" s="37">
        <v>3.7514646999500098E-5</v>
      </c>
      <c r="K392" s="37" t="s">
        <v>559</v>
      </c>
      <c r="L392" s="37"/>
      <c r="M392" s="37"/>
      <c r="N392" s="37"/>
      <c r="O392" s="37"/>
      <c r="P392" s="37"/>
      <c r="Q392" s="37">
        <v>2.1527548237053495</v>
      </c>
      <c r="R392" s="37">
        <v>1</v>
      </c>
      <c r="S392" s="37">
        <v>1</v>
      </c>
      <c r="T392" s="37">
        <v>1</v>
      </c>
      <c r="U392" s="37">
        <v>5</v>
      </c>
      <c r="V392" s="70">
        <v>2013</v>
      </c>
      <c r="W392" s="37" t="s">
        <v>72</v>
      </c>
      <c r="X392" s="37" t="s">
        <v>625</v>
      </c>
      <c r="Y392" s="37" t="s">
        <v>626</v>
      </c>
    </row>
    <row r="393" spans="1:25" x14ac:dyDescent="0.2">
      <c r="A393"/>
      <c r="B393" s="37" t="str">
        <f>VLOOKUP(W393,FlowMapping!B$2:M$3,6,FALSE)</f>
        <v>Phosphorus</v>
      </c>
      <c r="C393" s="37">
        <f t="array" ref="C393">VLOOKUP(W393,FlowMapping!B$2:M$3,7,FALSE)</f>
        <v>7723140</v>
      </c>
      <c r="D393" s="37" t="str">
        <f>VLOOKUP(W393,FlowMapping!B$2:M$3,8,FALSE)</f>
        <v>water</v>
      </c>
      <c r="E393" s="37" t="str">
        <f>VLOOKUP(W393,FlowMapping!B$2:M$3,9,FALSE)</f>
        <v>unspecified</v>
      </c>
      <c r="F393" s="37" t="str">
        <f>VLOOKUP(W393,FlowMapping!B$2:M$3,12,FALSE)</f>
        <v>1d91ba69-9367-32d9-9acc-b6884944eda8</v>
      </c>
      <c r="G393" s="37" t="str">
        <f>INDEX(Activities!$B$2:$C$390,MATCH(H393,Activities!$C$2:$C$390,0),1)</f>
        <v>Paper mills</v>
      </c>
      <c r="H393" s="37">
        <v>322120</v>
      </c>
      <c r="I393" s="37" t="s">
        <v>550</v>
      </c>
      <c r="J393" s="37">
        <v>5.515908527070798E-5</v>
      </c>
      <c r="K393" s="37" t="s">
        <v>559</v>
      </c>
      <c r="L393" s="37"/>
      <c r="M393" s="37"/>
      <c r="N393" s="37"/>
      <c r="O393" s="37"/>
      <c r="P393" s="37"/>
      <c r="Q393" s="37">
        <v>2.1873522209118224</v>
      </c>
      <c r="R393" s="37">
        <v>1</v>
      </c>
      <c r="S393" s="37">
        <v>1</v>
      </c>
      <c r="T393" s="37">
        <v>1</v>
      </c>
      <c r="U393" s="37">
        <v>5</v>
      </c>
      <c r="V393" s="70">
        <v>2013</v>
      </c>
      <c r="W393" s="37" t="s">
        <v>72</v>
      </c>
      <c r="X393" s="37" t="s">
        <v>625</v>
      </c>
      <c r="Y393" s="37" t="s">
        <v>626</v>
      </c>
    </row>
    <row r="394" spans="1:25" x14ac:dyDescent="0.2">
      <c r="A394"/>
      <c r="B394" s="37" t="str">
        <f>VLOOKUP(W394,FlowMapping!B$2:M$3,6,FALSE)</f>
        <v>Phosphorus</v>
      </c>
      <c r="C394" s="37">
        <f t="array" ref="C394">VLOOKUP(W394,FlowMapping!B$2:M$3,7,FALSE)</f>
        <v>7723140</v>
      </c>
      <c r="D394" s="37" t="str">
        <f>VLOOKUP(W394,FlowMapping!B$2:M$3,8,FALSE)</f>
        <v>water</v>
      </c>
      <c r="E394" s="37" t="str">
        <f>VLOOKUP(W394,FlowMapping!B$2:M$3,9,FALSE)</f>
        <v>unspecified</v>
      </c>
      <c r="F394" s="37" t="str">
        <f>VLOOKUP(W394,FlowMapping!B$2:M$3,12,FALSE)</f>
        <v>1d91ba69-9367-32d9-9acc-b6884944eda8</v>
      </c>
      <c r="G394" s="37" t="str">
        <f>INDEX(Activities!$B$2:$C$390,MATCH(H394,Activities!$C$2:$C$390,0),1)</f>
        <v>Paperboard mills</v>
      </c>
      <c r="H394" s="37">
        <v>322130</v>
      </c>
      <c r="I394" s="37" t="s">
        <v>550</v>
      </c>
      <c r="J394" s="37">
        <v>1.3552695699484965E-4</v>
      </c>
      <c r="K394" s="37" t="s">
        <v>559</v>
      </c>
      <c r="L394" s="37"/>
      <c r="M394" s="37"/>
      <c r="N394" s="37"/>
      <c r="O394" s="37"/>
      <c r="P394" s="37"/>
      <c r="Q394" s="37">
        <v>2.260414343900909</v>
      </c>
      <c r="R394" s="37">
        <v>1</v>
      </c>
      <c r="S394" s="37">
        <v>1</v>
      </c>
      <c r="T394" s="37">
        <v>1</v>
      </c>
      <c r="U394" s="37">
        <v>1</v>
      </c>
      <c r="V394" s="70">
        <v>2013</v>
      </c>
      <c r="W394" s="37" t="s">
        <v>72</v>
      </c>
      <c r="X394" s="37" t="s">
        <v>625</v>
      </c>
      <c r="Y394" s="37" t="s">
        <v>626</v>
      </c>
    </row>
    <row r="395" spans="1:25" x14ac:dyDescent="0.2">
      <c r="A395"/>
      <c r="B395" s="37" t="str">
        <f>VLOOKUP(W395,FlowMapping!B$2:M$3,6,FALSE)</f>
        <v>Phosphorus</v>
      </c>
      <c r="C395" s="37">
        <f t="array" ref="C395">VLOOKUP(W395,FlowMapping!B$2:M$3,7,FALSE)</f>
        <v>7723140</v>
      </c>
      <c r="D395" s="37" t="str">
        <f>VLOOKUP(W395,FlowMapping!B$2:M$3,8,FALSE)</f>
        <v>water</v>
      </c>
      <c r="E395" s="37" t="str">
        <f>VLOOKUP(W395,FlowMapping!B$2:M$3,9,FALSE)</f>
        <v>unspecified</v>
      </c>
      <c r="F395" s="37" t="str">
        <f>VLOOKUP(W395,FlowMapping!B$2:M$3,12,FALSE)</f>
        <v>1d91ba69-9367-32d9-9acc-b6884944eda8</v>
      </c>
      <c r="G395" s="37" t="str">
        <f>INDEX(Activities!$B$2:$C$390,MATCH(H395,Activities!$C$2:$C$390,0),1)</f>
        <v>Paperboard container manufacturing</v>
      </c>
      <c r="H395" s="37">
        <v>322210</v>
      </c>
      <c r="I395" s="37" t="s">
        <v>550</v>
      </c>
      <c r="J395" s="37">
        <v>1.1307440119116875E-7</v>
      </c>
      <c r="K395" s="37" t="s">
        <v>559</v>
      </c>
      <c r="L395" s="37"/>
      <c r="M395" s="37"/>
      <c r="N395" s="37"/>
      <c r="O395" s="37"/>
      <c r="P395" s="37"/>
      <c r="Q395" s="37">
        <v>2</v>
      </c>
      <c r="R395" s="37">
        <v>1</v>
      </c>
      <c r="S395" s="37">
        <v>1</v>
      </c>
      <c r="T395" s="37">
        <v>1</v>
      </c>
      <c r="U395" s="37">
        <v>5</v>
      </c>
      <c r="V395" s="70">
        <v>2013</v>
      </c>
      <c r="W395" s="37" t="s">
        <v>72</v>
      </c>
      <c r="X395" s="37" t="s">
        <v>625</v>
      </c>
      <c r="Y395" s="37" t="s">
        <v>626</v>
      </c>
    </row>
    <row r="396" spans="1:25" x14ac:dyDescent="0.2">
      <c r="A396"/>
      <c r="B396" s="37" t="str">
        <f>VLOOKUP(W396,FlowMapping!B$2:M$3,6,FALSE)</f>
        <v>Phosphorus</v>
      </c>
      <c r="C396" s="37">
        <f t="array" ref="C396">VLOOKUP(W396,FlowMapping!B$2:M$3,7,FALSE)</f>
        <v>7723140</v>
      </c>
      <c r="D396" s="37" t="str">
        <f>VLOOKUP(W396,FlowMapping!B$2:M$3,8,FALSE)</f>
        <v>water</v>
      </c>
      <c r="E396" s="37" t="str">
        <f>VLOOKUP(W396,FlowMapping!B$2:M$3,9,FALSE)</f>
        <v>unspecified</v>
      </c>
      <c r="F396" s="37" t="str">
        <f>VLOOKUP(W396,FlowMapping!B$2:M$3,12,FALSE)</f>
        <v>1d91ba69-9367-32d9-9acc-b6884944eda8</v>
      </c>
      <c r="G396" s="37" t="str">
        <f>INDEX(Activities!$B$2:$C$390,MATCH(H396,Activities!$C$2:$C$390,0),1)</f>
        <v>Paper bag and coated and treated paper manufacturing</v>
      </c>
      <c r="H396" s="37">
        <v>322220</v>
      </c>
      <c r="I396" s="37" t="s">
        <v>550</v>
      </c>
      <c r="J396" s="37">
        <v>5.2991595949210632E-7</v>
      </c>
      <c r="K396" s="37" t="s">
        <v>559</v>
      </c>
      <c r="L396" s="37"/>
      <c r="M396" s="37"/>
      <c r="N396" s="37"/>
      <c r="O396" s="37"/>
      <c r="P396" s="37"/>
      <c r="Q396" s="37">
        <v>2</v>
      </c>
      <c r="R396" s="37">
        <v>1</v>
      </c>
      <c r="S396" s="37">
        <v>1</v>
      </c>
      <c r="T396" s="37">
        <v>1</v>
      </c>
      <c r="U396" s="37">
        <v>5</v>
      </c>
      <c r="V396" s="70">
        <v>2013</v>
      </c>
      <c r="W396" s="37" t="s">
        <v>72</v>
      </c>
      <c r="X396" s="37" t="s">
        <v>625</v>
      </c>
      <c r="Y396" s="37" t="s">
        <v>626</v>
      </c>
    </row>
    <row r="397" spans="1:25" x14ac:dyDescent="0.2">
      <c r="A397"/>
      <c r="B397" s="37" t="str">
        <f>VLOOKUP(W397,FlowMapping!B$2:M$3,6,FALSE)</f>
        <v>Phosphorus</v>
      </c>
      <c r="C397" s="37">
        <f t="array" ref="C397">VLOOKUP(W397,FlowMapping!B$2:M$3,7,FALSE)</f>
        <v>7723140</v>
      </c>
      <c r="D397" s="37" t="str">
        <f>VLOOKUP(W397,FlowMapping!B$2:M$3,8,FALSE)</f>
        <v>water</v>
      </c>
      <c r="E397" s="37" t="str">
        <f>VLOOKUP(W397,FlowMapping!B$2:M$3,9,FALSE)</f>
        <v>unspecified</v>
      </c>
      <c r="F397" s="37" t="str">
        <f>VLOOKUP(W397,FlowMapping!B$2:M$3,12,FALSE)</f>
        <v>1d91ba69-9367-32d9-9acc-b6884944eda8</v>
      </c>
      <c r="G397" s="37" t="str">
        <f>INDEX(Activities!$B$2:$C$390,MATCH(H397,Activities!$C$2:$C$390,0),1)</f>
        <v>Stationery product manufacturing</v>
      </c>
      <c r="H397" s="37">
        <v>322230</v>
      </c>
      <c r="I397" s="37" t="s">
        <v>550</v>
      </c>
      <c r="J397" s="37">
        <v>1.1240050876701031E-9</v>
      </c>
      <c r="K397" s="37" t="s">
        <v>559</v>
      </c>
      <c r="L397" s="37"/>
      <c r="M397" s="37"/>
      <c r="N397" s="37"/>
      <c r="O397" s="37"/>
      <c r="P397" s="37"/>
      <c r="Q397" s="37">
        <v>2</v>
      </c>
      <c r="R397" s="37">
        <v>1</v>
      </c>
      <c r="S397" s="37">
        <v>1</v>
      </c>
      <c r="T397" s="37">
        <v>1</v>
      </c>
      <c r="U397" s="37">
        <v>5</v>
      </c>
      <c r="V397" s="70">
        <v>2013</v>
      </c>
      <c r="W397" s="37" t="s">
        <v>72</v>
      </c>
      <c r="X397" s="37" t="s">
        <v>625</v>
      </c>
      <c r="Y397" s="37" t="s">
        <v>626</v>
      </c>
    </row>
    <row r="398" spans="1:25" x14ac:dyDescent="0.2">
      <c r="A398"/>
      <c r="B398" s="37" t="str">
        <f>VLOOKUP(W398,FlowMapping!B$2:M$3,6,FALSE)</f>
        <v>Phosphorus</v>
      </c>
      <c r="C398" s="37">
        <f t="array" ref="C398">VLOOKUP(W398,FlowMapping!B$2:M$3,7,FALSE)</f>
        <v>7723140</v>
      </c>
      <c r="D398" s="37" t="str">
        <f>VLOOKUP(W398,FlowMapping!B$2:M$3,8,FALSE)</f>
        <v>water</v>
      </c>
      <c r="E398" s="37" t="str">
        <f>VLOOKUP(W398,FlowMapping!B$2:M$3,9,FALSE)</f>
        <v>unspecified</v>
      </c>
      <c r="F398" s="37" t="str">
        <f>VLOOKUP(W398,FlowMapping!B$2:M$3,12,FALSE)</f>
        <v>1d91ba69-9367-32d9-9acc-b6884944eda8</v>
      </c>
      <c r="G398" s="37" t="str">
        <f>INDEX(Activities!$B$2:$C$390,MATCH(H398,Activities!$C$2:$C$390,0),1)</f>
        <v>Sanitary paper product manufacturing</v>
      </c>
      <c r="H398" s="37">
        <v>322291</v>
      </c>
      <c r="I398" s="37" t="s">
        <v>550</v>
      </c>
      <c r="J398" s="37">
        <v>2.9543061665958191E-7</v>
      </c>
      <c r="K398" s="37" t="s">
        <v>559</v>
      </c>
      <c r="L398" s="37"/>
      <c r="M398" s="37"/>
      <c r="N398" s="37"/>
      <c r="O398" s="37"/>
      <c r="P398" s="37"/>
      <c r="Q398" s="37">
        <v>2</v>
      </c>
      <c r="R398" s="37">
        <v>1</v>
      </c>
      <c r="S398" s="37">
        <v>1</v>
      </c>
      <c r="T398" s="37">
        <v>1</v>
      </c>
      <c r="U398" s="37">
        <v>5</v>
      </c>
      <c r="V398" s="70">
        <v>2013</v>
      </c>
      <c r="W398" s="37" t="s">
        <v>72</v>
      </c>
      <c r="X398" s="37" t="s">
        <v>625</v>
      </c>
      <c r="Y398" s="37" t="s">
        <v>626</v>
      </c>
    </row>
    <row r="399" spans="1:25" x14ac:dyDescent="0.2">
      <c r="A399"/>
      <c r="B399" s="37" t="str">
        <f>VLOOKUP(W399,FlowMapping!B$2:M$3,6,FALSE)</f>
        <v>Phosphorus</v>
      </c>
      <c r="C399" s="37">
        <f t="array" ref="C399">VLOOKUP(W399,FlowMapping!B$2:M$3,7,FALSE)</f>
        <v>7723140</v>
      </c>
      <c r="D399" s="37" t="str">
        <f>VLOOKUP(W399,FlowMapping!B$2:M$3,8,FALSE)</f>
        <v>water</v>
      </c>
      <c r="E399" s="37" t="str">
        <f>VLOOKUP(W399,FlowMapping!B$2:M$3,9,FALSE)</f>
        <v>unspecified</v>
      </c>
      <c r="F399" s="37" t="str">
        <f>VLOOKUP(W399,FlowMapping!B$2:M$3,12,FALSE)</f>
        <v>1d91ba69-9367-32d9-9acc-b6884944eda8</v>
      </c>
      <c r="G399" s="37" t="str">
        <f>INDEX(Activities!$B$2:$C$390,MATCH(H399,Activities!$C$2:$C$390,0),1)</f>
        <v>All other converted paper product manufacturing</v>
      </c>
      <c r="H399" s="37">
        <v>322299</v>
      </c>
      <c r="I399" s="37" t="s">
        <v>550</v>
      </c>
      <c r="J399" s="37">
        <v>2.0191757142612052E-7</v>
      </c>
      <c r="K399" s="37" t="s">
        <v>559</v>
      </c>
      <c r="L399" s="37"/>
      <c r="M399" s="37"/>
      <c r="N399" s="37"/>
      <c r="O399" s="37"/>
      <c r="P399" s="37"/>
      <c r="Q399" s="37">
        <v>2</v>
      </c>
      <c r="R399" s="37">
        <v>1</v>
      </c>
      <c r="S399" s="37">
        <v>1</v>
      </c>
      <c r="T399" s="37">
        <v>1</v>
      </c>
      <c r="U399" s="37">
        <v>5</v>
      </c>
      <c r="V399" s="70">
        <v>2013</v>
      </c>
      <c r="W399" s="37" t="s">
        <v>72</v>
      </c>
      <c r="X399" s="37" t="s">
        <v>625</v>
      </c>
      <c r="Y399" s="37" t="s">
        <v>626</v>
      </c>
    </row>
    <row r="400" spans="1:25" x14ac:dyDescent="0.2">
      <c r="A400"/>
      <c r="B400" s="37" t="str">
        <f>VLOOKUP(W400,FlowMapping!B$2:M$3,6,FALSE)</f>
        <v>Phosphorus</v>
      </c>
      <c r="C400" s="37">
        <f t="array" ref="C400">VLOOKUP(W400,FlowMapping!B$2:M$3,7,FALSE)</f>
        <v>7723140</v>
      </c>
      <c r="D400" s="37" t="str">
        <f>VLOOKUP(W400,FlowMapping!B$2:M$3,8,FALSE)</f>
        <v>water</v>
      </c>
      <c r="E400" s="37" t="str">
        <f>VLOOKUP(W400,FlowMapping!B$2:M$3,9,FALSE)</f>
        <v>unspecified</v>
      </c>
      <c r="F400" s="37" t="str">
        <f>VLOOKUP(W400,FlowMapping!B$2:M$3,12,FALSE)</f>
        <v>1d91ba69-9367-32d9-9acc-b6884944eda8</v>
      </c>
      <c r="G400" s="37" t="str">
        <f>INDEX(Activities!$B$2:$C$390,MATCH(H400,Activities!$C$2:$C$390,0),1)</f>
        <v>Petroleum refineries</v>
      </c>
      <c r="H400" s="37">
        <v>324110</v>
      </c>
      <c r="I400" s="37" t="s">
        <v>550</v>
      </c>
      <c r="J400" s="37">
        <v>3.8653212456956105E-6</v>
      </c>
      <c r="K400" s="37" t="s">
        <v>559</v>
      </c>
      <c r="L400" s="37"/>
      <c r="M400" s="37"/>
      <c r="N400" s="37"/>
      <c r="O400" s="37"/>
      <c r="P400" s="37"/>
      <c r="Q400" s="37">
        <v>2.110661825237099</v>
      </c>
      <c r="R400" s="37">
        <v>1</v>
      </c>
      <c r="S400" s="37">
        <v>1</v>
      </c>
      <c r="T400" s="37">
        <v>1</v>
      </c>
      <c r="U400" s="37">
        <v>2</v>
      </c>
      <c r="V400" s="70">
        <v>2013</v>
      </c>
      <c r="W400" s="37" t="s">
        <v>72</v>
      </c>
      <c r="X400" s="37" t="s">
        <v>625</v>
      </c>
      <c r="Y400" s="37" t="s">
        <v>626</v>
      </c>
    </row>
    <row r="401" spans="1:25" x14ac:dyDescent="0.2">
      <c r="A401"/>
      <c r="B401" s="37" t="str">
        <f>VLOOKUP(W401,FlowMapping!B$2:M$3,6,FALSE)</f>
        <v>Phosphorus</v>
      </c>
      <c r="C401" s="37">
        <f t="array" ref="C401">VLOOKUP(W401,FlowMapping!B$2:M$3,7,FALSE)</f>
        <v>7723140</v>
      </c>
      <c r="D401" s="37" t="str">
        <f>VLOOKUP(W401,FlowMapping!B$2:M$3,8,FALSE)</f>
        <v>water</v>
      </c>
      <c r="E401" s="37" t="str">
        <f>VLOOKUP(W401,FlowMapping!B$2:M$3,9,FALSE)</f>
        <v>unspecified</v>
      </c>
      <c r="F401" s="37" t="str">
        <f>VLOOKUP(W401,FlowMapping!B$2:M$3,12,FALSE)</f>
        <v>1d91ba69-9367-32d9-9acc-b6884944eda8</v>
      </c>
      <c r="G401" s="37" t="str">
        <f>INDEX(Activities!$B$2:$C$390,MATCH(H401,Activities!$C$2:$C$390,0),1)</f>
        <v>Asphalt paving mixture and block manufacturing</v>
      </c>
      <c r="H401" s="37">
        <v>324121</v>
      </c>
      <c r="I401" s="37" t="s">
        <v>550</v>
      </c>
      <c r="J401" s="37">
        <v>1.5547909015687892E-9</v>
      </c>
      <c r="K401" s="37" t="s">
        <v>559</v>
      </c>
      <c r="L401" s="37"/>
      <c r="M401" s="37"/>
      <c r="N401" s="37"/>
      <c r="O401" s="37"/>
      <c r="P401" s="37"/>
      <c r="Q401" s="37">
        <v>2</v>
      </c>
      <c r="R401" s="37">
        <v>1</v>
      </c>
      <c r="S401" s="37">
        <v>1</v>
      </c>
      <c r="T401" s="37">
        <v>1</v>
      </c>
      <c r="U401" s="37">
        <v>5</v>
      </c>
      <c r="V401" s="70">
        <v>2013</v>
      </c>
      <c r="W401" s="37" t="s">
        <v>72</v>
      </c>
      <c r="X401" s="37" t="s">
        <v>625</v>
      </c>
      <c r="Y401" s="37" t="s">
        <v>626</v>
      </c>
    </row>
    <row r="402" spans="1:25" x14ac:dyDescent="0.2">
      <c r="A402"/>
      <c r="B402" s="37" t="str">
        <f>VLOOKUP(W402,FlowMapping!B$2:M$3,6,FALSE)</f>
        <v>Phosphorus</v>
      </c>
      <c r="C402" s="37">
        <f t="array" ref="C402">VLOOKUP(W402,FlowMapping!B$2:M$3,7,FALSE)</f>
        <v>7723140</v>
      </c>
      <c r="D402" s="37" t="str">
        <f>VLOOKUP(W402,FlowMapping!B$2:M$3,8,FALSE)</f>
        <v>water</v>
      </c>
      <c r="E402" s="37" t="str">
        <f>VLOOKUP(W402,FlowMapping!B$2:M$3,9,FALSE)</f>
        <v>unspecified</v>
      </c>
      <c r="F402" s="37" t="str">
        <f>VLOOKUP(W402,FlowMapping!B$2:M$3,12,FALSE)</f>
        <v>1d91ba69-9367-32d9-9acc-b6884944eda8</v>
      </c>
      <c r="G402" s="37" t="str">
        <f>INDEX(Activities!$B$2:$C$390,MATCH(H402,Activities!$C$2:$C$390,0),1)</f>
        <v>Asphalt shingle and coating materials manufacturing</v>
      </c>
      <c r="H402" s="37">
        <v>324122</v>
      </c>
      <c r="I402" s="37" t="s">
        <v>550</v>
      </c>
      <c r="J402" s="37">
        <v>2.1675901017864565E-5</v>
      </c>
      <c r="K402" s="37" t="s">
        <v>559</v>
      </c>
      <c r="L402" s="37"/>
      <c r="M402" s="37"/>
      <c r="N402" s="37"/>
      <c r="O402" s="37"/>
      <c r="P402" s="37"/>
      <c r="Q402" s="37">
        <v>2</v>
      </c>
      <c r="R402" s="37">
        <v>1</v>
      </c>
      <c r="S402" s="37">
        <v>1</v>
      </c>
      <c r="T402" s="37">
        <v>1</v>
      </c>
      <c r="U402" s="37">
        <v>5</v>
      </c>
      <c r="V402" s="70">
        <v>2013</v>
      </c>
      <c r="W402" s="37" t="s">
        <v>72</v>
      </c>
      <c r="X402" s="37" t="s">
        <v>625</v>
      </c>
      <c r="Y402" s="37" t="s">
        <v>626</v>
      </c>
    </row>
    <row r="403" spans="1:25" x14ac:dyDescent="0.2">
      <c r="A403"/>
      <c r="B403" s="37" t="str">
        <f>VLOOKUP(W403,FlowMapping!B$2:M$3,6,FALSE)</f>
        <v>Phosphorus</v>
      </c>
      <c r="C403" s="37">
        <f t="array" ref="C403">VLOOKUP(W403,FlowMapping!B$2:M$3,7,FALSE)</f>
        <v>7723140</v>
      </c>
      <c r="D403" s="37" t="str">
        <f>VLOOKUP(W403,FlowMapping!B$2:M$3,8,FALSE)</f>
        <v>water</v>
      </c>
      <c r="E403" s="37" t="str">
        <f>VLOOKUP(W403,FlowMapping!B$2:M$3,9,FALSE)</f>
        <v>unspecified</v>
      </c>
      <c r="F403" s="37" t="str">
        <f>VLOOKUP(W403,FlowMapping!B$2:M$3,12,FALSE)</f>
        <v>1d91ba69-9367-32d9-9acc-b6884944eda8</v>
      </c>
      <c r="G403" s="37" t="str">
        <f>INDEX(Activities!$B$2:$C$390,MATCH(H403,Activities!$C$2:$C$390,0),1)</f>
        <v>Other petroleum and coal products manufacturing</v>
      </c>
      <c r="H403" s="37">
        <v>324190</v>
      </c>
      <c r="I403" s="37" t="s">
        <v>550</v>
      </c>
      <c r="J403" s="37">
        <v>2.1503475598172595E-6</v>
      </c>
      <c r="K403" s="37" t="s">
        <v>559</v>
      </c>
      <c r="L403" s="37"/>
      <c r="M403" s="37"/>
      <c r="N403" s="37"/>
      <c r="O403" s="37"/>
      <c r="P403" s="37"/>
      <c r="Q403" s="37">
        <v>3.6504734320608629</v>
      </c>
      <c r="R403" s="37">
        <v>1</v>
      </c>
      <c r="S403" s="37">
        <v>1</v>
      </c>
      <c r="T403" s="37">
        <v>1</v>
      </c>
      <c r="U403" s="37">
        <v>5</v>
      </c>
      <c r="V403" s="70">
        <v>2013</v>
      </c>
      <c r="W403" s="37" t="s">
        <v>72</v>
      </c>
      <c r="X403" s="37" t="s">
        <v>625</v>
      </c>
      <c r="Y403" s="37" t="s">
        <v>626</v>
      </c>
    </row>
    <row r="404" spans="1:25" x14ac:dyDescent="0.2">
      <c r="A404"/>
      <c r="B404" s="37" t="str">
        <f>VLOOKUP(W404,FlowMapping!B$2:M$3,6,FALSE)</f>
        <v>Phosphorus</v>
      </c>
      <c r="C404" s="37">
        <f t="array" ref="C404">VLOOKUP(W404,FlowMapping!B$2:M$3,7,FALSE)</f>
        <v>7723140</v>
      </c>
      <c r="D404" s="37" t="str">
        <f>VLOOKUP(W404,FlowMapping!B$2:M$3,8,FALSE)</f>
        <v>water</v>
      </c>
      <c r="E404" s="37" t="str">
        <f>VLOOKUP(W404,FlowMapping!B$2:M$3,9,FALSE)</f>
        <v>unspecified</v>
      </c>
      <c r="F404" s="37" t="str">
        <f>VLOOKUP(W404,FlowMapping!B$2:M$3,12,FALSE)</f>
        <v>1d91ba69-9367-32d9-9acc-b6884944eda8</v>
      </c>
      <c r="G404" s="37" t="str">
        <f>INDEX(Activities!$B$2:$C$390,MATCH(H404,Activities!$C$2:$C$390,0),1)</f>
        <v>Petrochemical manufacturing</v>
      </c>
      <c r="H404" s="37">
        <v>325110</v>
      </c>
      <c r="I404" s="37" t="s">
        <v>550</v>
      </c>
      <c r="J404" s="37">
        <v>1.0508923325444336E-5</v>
      </c>
      <c r="K404" s="37" t="s">
        <v>559</v>
      </c>
      <c r="L404" s="37"/>
      <c r="M404" s="37"/>
      <c r="N404" s="37"/>
      <c r="O404" s="37"/>
      <c r="P404" s="37"/>
      <c r="Q404" s="37">
        <v>2.4821714205865129</v>
      </c>
      <c r="R404" s="37">
        <v>1</v>
      </c>
      <c r="S404" s="37">
        <v>1</v>
      </c>
      <c r="T404" s="37">
        <v>1</v>
      </c>
      <c r="U404" s="37">
        <v>5</v>
      </c>
      <c r="V404" s="70">
        <v>2013</v>
      </c>
      <c r="W404" s="37" t="s">
        <v>72</v>
      </c>
      <c r="X404" s="37" t="s">
        <v>625</v>
      </c>
      <c r="Y404" s="37" t="s">
        <v>626</v>
      </c>
    </row>
    <row r="405" spans="1:25" x14ac:dyDescent="0.2">
      <c r="A405"/>
      <c r="B405" s="37" t="str">
        <f>VLOOKUP(W405,FlowMapping!B$2:M$3,6,FALSE)</f>
        <v>Phosphorus</v>
      </c>
      <c r="C405" s="37">
        <f t="array" ref="C405">VLOOKUP(W405,FlowMapping!B$2:M$3,7,FALSE)</f>
        <v>7723140</v>
      </c>
      <c r="D405" s="37" t="str">
        <f>VLOOKUP(W405,FlowMapping!B$2:M$3,8,FALSE)</f>
        <v>water</v>
      </c>
      <c r="E405" s="37" t="str">
        <f>VLOOKUP(W405,FlowMapping!B$2:M$3,9,FALSE)</f>
        <v>unspecified</v>
      </c>
      <c r="F405" s="37" t="str">
        <f>VLOOKUP(W405,FlowMapping!B$2:M$3,12,FALSE)</f>
        <v>1d91ba69-9367-32d9-9acc-b6884944eda8</v>
      </c>
      <c r="G405" s="37" t="str">
        <f>INDEX(Activities!$B$2:$C$390,MATCH(H405,Activities!$C$2:$C$390,0),1)</f>
        <v>Industrial gas manufacturing</v>
      </c>
      <c r="H405" s="37">
        <v>325120</v>
      </c>
      <c r="I405" s="37" t="s">
        <v>550</v>
      </c>
      <c r="J405" s="37">
        <v>6.7183408322140745E-5</v>
      </c>
      <c r="K405" s="37" t="s">
        <v>559</v>
      </c>
      <c r="L405" s="37"/>
      <c r="M405" s="37"/>
      <c r="N405" s="37"/>
      <c r="O405" s="37"/>
      <c r="P405" s="37"/>
      <c r="Q405" s="37">
        <v>2.9942686658687641</v>
      </c>
      <c r="R405" s="37">
        <v>1</v>
      </c>
      <c r="S405" s="37">
        <v>1</v>
      </c>
      <c r="T405" s="37">
        <v>1</v>
      </c>
      <c r="U405" s="37">
        <v>4</v>
      </c>
      <c r="V405" s="70">
        <v>2013</v>
      </c>
      <c r="W405" s="37" t="s">
        <v>72</v>
      </c>
      <c r="X405" s="37" t="s">
        <v>625</v>
      </c>
      <c r="Y405" s="37" t="s">
        <v>626</v>
      </c>
    </row>
    <row r="406" spans="1:25" x14ac:dyDescent="0.2">
      <c r="A406"/>
      <c r="B406" s="37" t="str">
        <f>VLOOKUP(W406,FlowMapping!B$2:M$3,6,FALSE)</f>
        <v>Phosphorus</v>
      </c>
      <c r="C406" s="37">
        <f t="array" ref="C406">VLOOKUP(W406,FlowMapping!B$2:M$3,7,FALSE)</f>
        <v>7723140</v>
      </c>
      <c r="D406" s="37" t="str">
        <f>VLOOKUP(W406,FlowMapping!B$2:M$3,8,FALSE)</f>
        <v>water</v>
      </c>
      <c r="E406" s="37" t="str">
        <f>VLOOKUP(W406,FlowMapping!B$2:M$3,9,FALSE)</f>
        <v>unspecified</v>
      </c>
      <c r="F406" s="37" t="str">
        <f>VLOOKUP(W406,FlowMapping!B$2:M$3,12,FALSE)</f>
        <v>1d91ba69-9367-32d9-9acc-b6884944eda8</v>
      </c>
      <c r="G406" s="37" t="str">
        <f>INDEX(Activities!$B$2:$C$390,MATCH(H406,Activities!$C$2:$C$390,0),1)</f>
        <v>Synthetic dye and pigment manufacturing</v>
      </c>
      <c r="H406" s="37">
        <v>325130</v>
      </c>
      <c r="I406" s="37" t="s">
        <v>550</v>
      </c>
      <c r="J406" s="37">
        <v>1.6127363315936777E-5</v>
      </c>
      <c r="K406" s="37" t="s">
        <v>559</v>
      </c>
      <c r="L406" s="37"/>
      <c r="M406" s="37"/>
      <c r="N406" s="37"/>
      <c r="O406" s="37"/>
      <c r="P406" s="37"/>
      <c r="Q406" s="37">
        <v>2.0602080166176706</v>
      </c>
      <c r="R406" s="37">
        <v>1</v>
      </c>
      <c r="S406" s="37">
        <v>1</v>
      </c>
      <c r="T406" s="37">
        <v>1</v>
      </c>
      <c r="U406" s="37">
        <v>5</v>
      </c>
      <c r="V406" s="70">
        <v>2013</v>
      </c>
      <c r="W406" s="37" t="s">
        <v>72</v>
      </c>
      <c r="X406" s="37" t="s">
        <v>625</v>
      </c>
      <c r="Y406" s="37" t="s">
        <v>626</v>
      </c>
    </row>
    <row r="407" spans="1:25" x14ac:dyDescent="0.2">
      <c r="A407"/>
      <c r="B407" s="37" t="str">
        <f>VLOOKUP(W407,FlowMapping!B$2:M$3,6,FALSE)</f>
        <v>Phosphorus</v>
      </c>
      <c r="C407" s="37">
        <f t="array" ref="C407">VLOOKUP(W407,FlowMapping!B$2:M$3,7,FALSE)</f>
        <v>7723140</v>
      </c>
      <c r="D407" s="37" t="str">
        <f>VLOOKUP(W407,FlowMapping!B$2:M$3,8,FALSE)</f>
        <v>water</v>
      </c>
      <c r="E407" s="37" t="str">
        <f>VLOOKUP(W407,FlowMapping!B$2:M$3,9,FALSE)</f>
        <v>unspecified</v>
      </c>
      <c r="F407" s="37" t="str">
        <f>VLOOKUP(W407,FlowMapping!B$2:M$3,12,FALSE)</f>
        <v>1d91ba69-9367-32d9-9acc-b6884944eda8</v>
      </c>
      <c r="G407" s="37" t="str">
        <f>INDEX(Activities!$B$2:$C$390,MATCH(H407,Activities!$C$2:$C$390,0),1)</f>
        <v>Other basic inorganic chemical manufacturing</v>
      </c>
      <c r="H407" s="37">
        <v>325180</v>
      </c>
      <c r="I407" s="37" t="s">
        <v>550</v>
      </c>
      <c r="J407" s="37">
        <v>1.0311063503578107E-4</v>
      </c>
      <c r="K407" s="37" t="s">
        <v>559</v>
      </c>
      <c r="L407" s="37"/>
      <c r="M407" s="37"/>
      <c r="N407" s="37"/>
      <c r="O407" s="37"/>
      <c r="P407" s="37"/>
      <c r="Q407" s="37">
        <v>2.0626835459170545</v>
      </c>
      <c r="R407" s="37">
        <v>1</v>
      </c>
      <c r="S407" s="37">
        <v>1</v>
      </c>
      <c r="T407" s="37">
        <v>1</v>
      </c>
      <c r="U407" s="37">
        <v>1</v>
      </c>
      <c r="V407" s="70">
        <v>2013</v>
      </c>
      <c r="W407" s="37" t="s">
        <v>72</v>
      </c>
      <c r="X407" s="37" t="s">
        <v>625</v>
      </c>
      <c r="Y407" s="37" t="s">
        <v>626</v>
      </c>
    </row>
    <row r="408" spans="1:25" x14ac:dyDescent="0.2">
      <c r="A408"/>
      <c r="B408" s="37" t="str">
        <f>VLOOKUP(W408,FlowMapping!B$2:M$3,6,FALSE)</f>
        <v>Phosphorus</v>
      </c>
      <c r="C408" s="37">
        <f t="array" ref="C408">VLOOKUP(W408,FlowMapping!B$2:M$3,7,FALSE)</f>
        <v>7723140</v>
      </c>
      <c r="D408" s="37" t="str">
        <f>VLOOKUP(W408,FlowMapping!B$2:M$3,8,FALSE)</f>
        <v>water</v>
      </c>
      <c r="E408" s="37" t="str">
        <f>VLOOKUP(W408,FlowMapping!B$2:M$3,9,FALSE)</f>
        <v>unspecified</v>
      </c>
      <c r="F408" s="37" t="str">
        <f>VLOOKUP(W408,FlowMapping!B$2:M$3,12,FALSE)</f>
        <v>1d91ba69-9367-32d9-9acc-b6884944eda8</v>
      </c>
      <c r="G408" s="37" t="str">
        <f>INDEX(Activities!$B$2:$C$390,MATCH(H408,Activities!$C$2:$C$390,0),1)</f>
        <v>Other basic organic chemical manufacturing</v>
      </c>
      <c r="H408" s="37">
        <v>325190</v>
      </c>
      <c r="I408" s="37" t="s">
        <v>550</v>
      </c>
      <c r="J408" s="37">
        <v>1.1770333859592874E-5</v>
      </c>
      <c r="K408" s="37" t="s">
        <v>559</v>
      </c>
      <c r="L408" s="37"/>
      <c r="M408" s="37"/>
      <c r="N408" s="37"/>
      <c r="O408" s="37"/>
      <c r="P408" s="37"/>
      <c r="Q408" s="37">
        <v>2.5631452717753631</v>
      </c>
      <c r="R408" s="37">
        <v>1</v>
      </c>
      <c r="S408" s="37">
        <v>1</v>
      </c>
      <c r="T408" s="37">
        <v>1</v>
      </c>
      <c r="U408" s="37">
        <v>4</v>
      </c>
      <c r="V408" s="70">
        <v>2013</v>
      </c>
      <c r="W408" s="37" t="s">
        <v>72</v>
      </c>
      <c r="X408" s="37" t="s">
        <v>625</v>
      </c>
      <c r="Y408" s="37" t="s">
        <v>626</v>
      </c>
    </row>
    <row r="409" spans="1:25" x14ac:dyDescent="0.2">
      <c r="A409"/>
      <c r="B409" s="37" t="str">
        <f>VLOOKUP(W409,FlowMapping!B$2:M$3,6,FALSE)</f>
        <v>Phosphorus</v>
      </c>
      <c r="C409" s="37">
        <f t="array" ref="C409">VLOOKUP(W409,FlowMapping!B$2:M$3,7,FALSE)</f>
        <v>7723140</v>
      </c>
      <c r="D409" s="37" t="str">
        <f>VLOOKUP(W409,FlowMapping!B$2:M$3,8,FALSE)</f>
        <v>water</v>
      </c>
      <c r="E409" s="37" t="str">
        <f>VLOOKUP(W409,FlowMapping!B$2:M$3,9,FALSE)</f>
        <v>unspecified</v>
      </c>
      <c r="F409" s="37" t="str">
        <f>VLOOKUP(W409,FlowMapping!B$2:M$3,12,FALSE)</f>
        <v>1d91ba69-9367-32d9-9acc-b6884944eda8</v>
      </c>
      <c r="G409" s="37" t="str">
        <f>INDEX(Activities!$B$2:$C$390,MATCH(H409,Activities!$C$2:$C$390,0),1)</f>
        <v>Plastics material and resin manufacturing</v>
      </c>
      <c r="H409" s="37">
        <v>325211</v>
      </c>
      <c r="I409" s="37" t="s">
        <v>550</v>
      </c>
      <c r="J409" s="37">
        <v>9.157111604324905E-6</v>
      </c>
      <c r="K409" s="37" t="s">
        <v>559</v>
      </c>
      <c r="L409" s="37"/>
      <c r="M409" s="37"/>
      <c r="N409" s="37"/>
      <c r="O409" s="37"/>
      <c r="P409" s="37"/>
      <c r="Q409" s="37">
        <v>2.5948767162118407</v>
      </c>
      <c r="R409" s="37">
        <v>1</v>
      </c>
      <c r="S409" s="37">
        <v>1</v>
      </c>
      <c r="T409" s="37">
        <v>1</v>
      </c>
      <c r="U409" s="37">
        <v>2</v>
      </c>
      <c r="V409" s="70">
        <v>2013</v>
      </c>
      <c r="W409" s="37" t="s">
        <v>72</v>
      </c>
      <c r="X409" s="37" t="s">
        <v>625</v>
      </c>
      <c r="Y409" s="37" t="s">
        <v>626</v>
      </c>
    </row>
    <row r="410" spans="1:25" x14ac:dyDescent="0.2">
      <c r="A410"/>
      <c r="B410" s="37" t="str">
        <f>VLOOKUP(W410,FlowMapping!B$2:M$3,6,FALSE)</f>
        <v>Phosphorus</v>
      </c>
      <c r="C410" s="37">
        <f t="array" ref="C410">VLOOKUP(W410,FlowMapping!B$2:M$3,7,FALSE)</f>
        <v>7723140</v>
      </c>
      <c r="D410" s="37" t="str">
        <f>VLOOKUP(W410,FlowMapping!B$2:M$3,8,FALSE)</f>
        <v>water</v>
      </c>
      <c r="E410" s="37" t="str">
        <f>VLOOKUP(W410,FlowMapping!B$2:M$3,9,FALSE)</f>
        <v>unspecified</v>
      </c>
      <c r="F410" s="37" t="str">
        <f>VLOOKUP(W410,FlowMapping!B$2:M$3,12,FALSE)</f>
        <v>1d91ba69-9367-32d9-9acc-b6884944eda8</v>
      </c>
      <c r="G410" s="37" t="str">
        <f>INDEX(Activities!$B$2:$C$390,MATCH(H410,Activities!$C$2:$C$390,0),1)</f>
        <v>Fertilizer manufacturing</v>
      </c>
      <c r="H410" s="37">
        <v>325310</v>
      </c>
      <c r="I410" s="37" t="s">
        <v>550</v>
      </c>
      <c r="J410" s="37">
        <v>6.8664683273068515E-5</v>
      </c>
      <c r="K410" s="37" t="s">
        <v>559</v>
      </c>
      <c r="L410" s="37"/>
      <c r="M410" s="37"/>
      <c r="N410" s="37"/>
      <c r="O410" s="37"/>
      <c r="P410" s="37"/>
      <c r="Q410" s="37">
        <v>4.4125897860727914</v>
      </c>
      <c r="R410" s="37">
        <v>1</v>
      </c>
      <c r="S410" s="37">
        <v>1</v>
      </c>
      <c r="T410" s="37">
        <v>1</v>
      </c>
      <c r="U410" s="37">
        <v>5</v>
      </c>
      <c r="V410" s="70">
        <v>2013</v>
      </c>
      <c r="W410" s="37" t="s">
        <v>72</v>
      </c>
      <c r="X410" s="37" t="s">
        <v>625</v>
      </c>
      <c r="Y410" s="37" t="s">
        <v>626</v>
      </c>
    </row>
    <row r="411" spans="1:25" x14ac:dyDescent="0.2">
      <c r="A411"/>
      <c r="B411" s="37" t="str">
        <f>VLOOKUP(W411,FlowMapping!B$2:M$3,6,FALSE)</f>
        <v>Phosphorus</v>
      </c>
      <c r="C411" s="37">
        <f t="array" ref="C411">VLOOKUP(W411,FlowMapping!B$2:M$3,7,FALSE)</f>
        <v>7723140</v>
      </c>
      <c r="D411" s="37" t="str">
        <f>VLOOKUP(W411,FlowMapping!B$2:M$3,8,FALSE)</f>
        <v>water</v>
      </c>
      <c r="E411" s="37" t="str">
        <f>VLOOKUP(W411,FlowMapping!B$2:M$3,9,FALSE)</f>
        <v>unspecified</v>
      </c>
      <c r="F411" s="37" t="str">
        <f>VLOOKUP(W411,FlowMapping!B$2:M$3,12,FALSE)</f>
        <v>1d91ba69-9367-32d9-9acc-b6884944eda8</v>
      </c>
      <c r="G411" s="37" t="str">
        <f>INDEX(Activities!$B$2:$C$390,MATCH(H411,Activities!$C$2:$C$390,0),1)</f>
        <v>Pesticide and other agricultural chemical manufacturing</v>
      </c>
      <c r="H411" s="37">
        <v>325320</v>
      </c>
      <c r="I411" s="37" t="s">
        <v>550</v>
      </c>
      <c r="J411" s="37">
        <v>3.0507738528147784E-5</v>
      </c>
      <c r="K411" s="37" t="s">
        <v>559</v>
      </c>
      <c r="L411" s="37"/>
      <c r="M411" s="37"/>
      <c r="N411" s="37"/>
      <c r="O411" s="37"/>
      <c r="P411" s="37"/>
      <c r="Q411" s="37">
        <v>2.0081007887345441</v>
      </c>
      <c r="R411" s="37">
        <v>1</v>
      </c>
      <c r="S411" s="37">
        <v>1</v>
      </c>
      <c r="T411" s="37">
        <v>1</v>
      </c>
      <c r="U411" s="37">
        <v>5</v>
      </c>
      <c r="V411" s="70">
        <v>2013</v>
      </c>
      <c r="W411" s="37" t="s">
        <v>72</v>
      </c>
      <c r="X411" s="37" t="s">
        <v>625</v>
      </c>
      <c r="Y411" s="37" t="s">
        <v>626</v>
      </c>
    </row>
    <row r="412" spans="1:25" x14ac:dyDescent="0.2">
      <c r="A412"/>
      <c r="B412" s="37" t="str">
        <f>VLOOKUP(W412,FlowMapping!B$2:M$3,6,FALSE)</f>
        <v>Phosphorus</v>
      </c>
      <c r="C412" s="37">
        <f t="array" ref="C412">VLOOKUP(W412,FlowMapping!B$2:M$3,7,FALSE)</f>
        <v>7723140</v>
      </c>
      <c r="D412" s="37" t="str">
        <f>VLOOKUP(W412,FlowMapping!B$2:M$3,8,FALSE)</f>
        <v>water</v>
      </c>
      <c r="E412" s="37" t="str">
        <f>VLOOKUP(W412,FlowMapping!B$2:M$3,9,FALSE)</f>
        <v>unspecified</v>
      </c>
      <c r="F412" s="37" t="str">
        <f>VLOOKUP(W412,FlowMapping!B$2:M$3,12,FALSE)</f>
        <v>1d91ba69-9367-32d9-9acc-b6884944eda8</v>
      </c>
      <c r="G412" s="37" t="str">
        <f>INDEX(Activities!$B$2:$C$390,MATCH(H412,Activities!$C$2:$C$390,0),1)</f>
        <v>Medicinal and botanical manufacturing</v>
      </c>
      <c r="H412" s="37">
        <v>325411</v>
      </c>
      <c r="I412" s="37" t="s">
        <v>550</v>
      </c>
      <c r="J412" s="37">
        <v>3.9140454416809867E-6</v>
      </c>
      <c r="K412" s="37" t="s">
        <v>559</v>
      </c>
      <c r="L412" s="37"/>
      <c r="M412" s="37"/>
      <c r="N412" s="37"/>
      <c r="O412" s="37"/>
      <c r="P412" s="37"/>
      <c r="Q412" s="37">
        <v>3.7963648554092564</v>
      </c>
      <c r="R412" s="37">
        <v>1</v>
      </c>
      <c r="S412" s="37">
        <v>1</v>
      </c>
      <c r="T412" s="37">
        <v>1</v>
      </c>
      <c r="U412" s="37">
        <v>5</v>
      </c>
      <c r="V412" s="70">
        <v>2013</v>
      </c>
      <c r="W412" s="37" t="s">
        <v>72</v>
      </c>
      <c r="X412" s="37" t="s">
        <v>625</v>
      </c>
      <c r="Y412" s="37" t="s">
        <v>626</v>
      </c>
    </row>
    <row r="413" spans="1:25" x14ac:dyDescent="0.2">
      <c r="A413"/>
      <c r="B413" s="37" t="str">
        <f>VLOOKUP(W413,FlowMapping!B$2:M$3,6,FALSE)</f>
        <v>Phosphorus</v>
      </c>
      <c r="C413" s="37">
        <f t="array" ref="C413">VLOOKUP(W413,FlowMapping!B$2:M$3,7,FALSE)</f>
        <v>7723140</v>
      </c>
      <c r="D413" s="37" t="str">
        <f>VLOOKUP(W413,FlowMapping!B$2:M$3,8,FALSE)</f>
        <v>water</v>
      </c>
      <c r="E413" s="37" t="str">
        <f>VLOOKUP(W413,FlowMapping!B$2:M$3,9,FALSE)</f>
        <v>unspecified</v>
      </c>
      <c r="F413" s="37" t="str">
        <f>VLOOKUP(W413,FlowMapping!B$2:M$3,12,FALSE)</f>
        <v>1d91ba69-9367-32d9-9acc-b6884944eda8</v>
      </c>
      <c r="G413" s="37" t="str">
        <f>INDEX(Activities!$B$2:$C$390,MATCH(H413,Activities!$C$2:$C$390,0),1)</f>
        <v>Pharmaceutical preparation manufacturing</v>
      </c>
      <c r="H413" s="37">
        <v>325412</v>
      </c>
      <c r="I413" s="37" t="s">
        <v>550</v>
      </c>
      <c r="J413" s="37">
        <v>1.8889086308414071E-7</v>
      </c>
      <c r="K413" s="37" t="s">
        <v>559</v>
      </c>
      <c r="L413" s="37"/>
      <c r="M413" s="37"/>
      <c r="N413" s="37"/>
      <c r="O413" s="37"/>
      <c r="P413" s="37"/>
      <c r="Q413" s="37">
        <v>2.2696161899184264</v>
      </c>
      <c r="R413" s="37">
        <v>1</v>
      </c>
      <c r="S413" s="37">
        <v>1</v>
      </c>
      <c r="T413" s="37">
        <v>1</v>
      </c>
      <c r="U413" s="37">
        <v>5</v>
      </c>
      <c r="V413" s="70">
        <v>2013</v>
      </c>
      <c r="W413" s="37" t="s">
        <v>72</v>
      </c>
      <c r="X413" s="37" t="s">
        <v>625</v>
      </c>
      <c r="Y413" s="37" t="s">
        <v>626</v>
      </c>
    </row>
    <row r="414" spans="1:25" x14ac:dyDescent="0.2">
      <c r="A414"/>
      <c r="B414" s="37" t="str">
        <f>VLOOKUP(W414,FlowMapping!B$2:M$3,6,FALSE)</f>
        <v>Phosphorus</v>
      </c>
      <c r="C414" s="37">
        <f t="array" ref="C414">VLOOKUP(W414,FlowMapping!B$2:M$3,7,FALSE)</f>
        <v>7723140</v>
      </c>
      <c r="D414" s="37" t="str">
        <f>VLOOKUP(W414,FlowMapping!B$2:M$3,8,FALSE)</f>
        <v>water</v>
      </c>
      <c r="E414" s="37" t="str">
        <f>VLOOKUP(W414,FlowMapping!B$2:M$3,9,FALSE)</f>
        <v>unspecified</v>
      </c>
      <c r="F414" s="37" t="str">
        <f>VLOOKUP(W414,FlowMapping!B$2:M$3,12,FALSE)</f>
        <v>1d91ba69-9367-32d9-9acc-b6884944eda8</v>
      </c>
      <c r="G414" s="37" t="str">
        <f>INDEX(Activities!$B$2:$C$390,MATCH(H414,Activities!$C$2:$C$390,0),1)</f>
        <v>Paint and coating manufacturing</v>
      </c>
      <c r="H414" s="37">
        <v>325510</v>
      </c>
      <c r="I414" s="37" t="s">
        <v>550</v>
      </c>
      <c r="J414" s="37">
        <v>7.1950838303186599E-7</v>
      </c>
      <c r="K414" s="37" t="s">
        <v>559</v>
      </c>
      <c r="L414" s="37"/>
      <c r="M414" s="37"/>
      <c r="N414" s="37"/>
      <c r="O414" s="37"/>
      <c r="P414" s="37"/>
      <c r="Q414" s="37">
        <v>2.6311722876075443</v>
      </c>
      <c r="R414" s="37">
        <v>1</v>
      </c>
      <c r="S414" s="37">
        <v>1</v>
      </c>
      <c r="T414" s="37">
        <v>1</v>
      </c>
      <c r="U414" s="37">
        <v>5</v>
      </c>
      <c r="V414" s="70">
        <v>2013</v>
      </c>
      <c r="W414" s="37" t="s">
        <v>72</v>
      </c>
      <c r="X414" s="37" t="s">
        <v>625</v>
      </c>
      <c r="Y414" s="37" t="s">
        <v>626</v>
      </c>
    </row>
    <row r="415" spans="1:25" x14ac:dyDescent="0.2">
      <c r="A415"/>
      <c r="B415" s="37" t="str">
        <f>VLOOKUP(W415,FlowMapping!B$2:M$3,6,FALSE)</f>
        <v>Phosphorus</v>
      </c>
      <c r="C415" s="37">
        <f t="array" ref="C415">VLOOKUP(W415,FlowMapping!B$2:M$3,7,FALSE)</f>
        <v>7723140</v>
      </c>
      <c r="D415" s="37" t="str">
        <f>VLOOKUP(W415,FlowMapping!B$2:M$3,8,FALSE)</f>
        <v>water</v>
      </c>
      <c r="E415" s="37" t="str">
        <f>VLOOKUP(W415,FlowMapping!B$2:M$3,9,FALSE)</f>
        <v>unspecified</v>
      </c>
      <c r="F415" s="37" t="str">
        <f>VLOOKUP(W415,FlowMapping!B$2:M$3,12,FALSE)</f>
        <v>1d91ba69-9367-32d9-9acc-b6884944eda8</v>
      </c>
      <c r="G415" s="37" t="str">
        <f>INDEX(Activities!$B$2:$C$390,MATCH(H415,Activities!$C$2:$C$390,0),1)</f>
        <v>Adhesive manufacturing</v>
      </c>
      <c r="H415" s="37">
        <v>325520</v>
      </c>
      <c r="I415" s="37" t="s">
        <v>550</v>
      </c>
      <c r="J415" s="37">
        <v>1.4709998945317804E-6</v>
      </c>
      <c r="K415" s="37" t="s">
        <v>559</v>
      </c>
      <c r="L415" s="37"/>
      <c r="M415" s="37"/>
      <c r="N415" s="37"/>
      <c r="O415" s="37"/>
      <c r="P415" s="37"/>
      <c r="Q415" s="37">
        <v>2</v>
      </c>
      <c r="R415" s="37">
        <v>1</v>
      </c>
      <c r="S415" s="37">
        <v>1</v>
      </c>
      <c r="T415" s="37">
        <v>1</v>
      </c>
      <c r="U415" s="37">
        <v>5</v>
      </c>
      <c r="V415" s="70">
        <v>2013</v>
      </c>
      <c r="W415" s="37" t="s">
        <v>72</v>
      </c>
      <c r="X415" s="37" t="s">
        <v>625</v>
      </c>
      <c r="Y415" s="37" t="s">
        <v>626</v>
      </c>
    </row>
    <row r="416" spans="1:25" x14ac:dyDescent="0.2">
      <c r="A416"/>
      <c r="B416" s="37" t="str">
        <f>VLOOKUP(W416,FlowMapping!B$2:M$3,6,FALSE)</f>
        <v>Phosphorus</v>
      </c>
      <c r="C416" s="37">
        <f t="array" ref="C416">VLOOKUP(W416,FlowMapping!B$2:M$3,7,FALSE)</f>
        <v>7723140</v>
      </c>
      <c r="D416" s="37" t="str">
        <f>VLOOKUP(W416,FlowMapping!B$2:M$3,8,FALSE)</f>
        <v>water</v>
      </c>
      <c r="E416" s="37" t="str">
        <f>VLOOKUP(W416,FlowMapping!B$2:M$3,9,FALSE)</f>
        <v>unspecified</v>
      </c>
      <c r="F416" s="37" t="str">
        <f>VLOOKUP(W416,FlowMapping!B$2:M$3,12,FALSE)</f>
        <v>1d91ba69-9367-32d9-9acc-b6884944eda8</v>
      </c>
      <c r="G416" s="37" t="str">
        <f>INDEX(Activities!$B$2:$C$390,MATCH(H416,Activities!$C$2:$C$390,0),1)</f>
        <v>Soap and cleaning compound manufacturing</v>
      </c>
      <c r="H416" s="37">
        <v>325610</v>
      </c>
      <c r="I416" s="37" t="s">
        <v>550</v>
      </c>
      <c r="J416" s="37">
        <v>4.8409435703454473E-8</v>
      </c>
      <c r="K416" s="37" t="s">
        <v>559</v>
      </c>
      <c r="L416" s="37"/>
      <c r="M416" s="37"/>
      <c r="N416" s="37"/>
      <c r="O416" s="37"/>
      <c r="P416" s="37"/>
      <c r="Q416" s="37">
        <v>2.0859224774166423</v>
      </c>
      <c r="R416" s="37">
        <v>1</v>
      </c>
      <c r="S416" s="37">
        <v>1</v>
      </c>
      <c r="T416" s="37">
        <v>1</v>
      </c>
      <c r="U416" s="37">
        <v>5</v>
      </c>
      <c r="V416" s="70">
        <v>2013</v>
      </c>
      <c r="W416" s="37" t="s">
        <v>72</v>
      </c>
      <c r="X416" s="37" t="s">
        <v>625</v>
      </c>
      <c r="Y416" s="37" t="s">
        <v>626</v>
      </c>
    </row>
    <row r="417" spans="1:25" x14ac:dyDescent="0.2">
      <c r="A417"/>
      <c r="B417" s="37" t="str">
        <f>VLOOKUP(W417,FlowMapping!B$2:M$3,6,FALSE)</f>
        <v>Phosphorus</v>
      </c>
      <c r="C417" s="37">
        <f t="array" ref="C417">VLOOKUP(W417,FlowMapping!B$2:M$3,7,FALSE)</f>
        <v>7723140</v>
      </c>
      <c r="D417" s="37" t="str">
        <f>VLOOKUP(W417,FlowMapping!B$2:M$3,8,FALSE)</f>
        <v>water</v>
      </c>
      <c r="E417" s="37" t="str">
        <f>VLOOKUP(W417,FlowMapping!B$2:M$3,9,FALSE)</f>
        <v>unspecified</v>
      </c>
      <c r="F417" s="37" t="str">
        <f>VLOOKUP(W417,FlowMapping!B$2:M$3,12,FALSE)</f>
        <v>1d91ba69-9367-32d9-9acc-b6884944eda8</v>
      </c>
      <c r="G417" s="37" t="str">
        <f>INDEX(Activities!$B$2:$C$390,MATCH(H417,Activities!$C$2:$C$390,0),1)</f>
        <v>Toilet preparation manufacturing</v>
      </c>
      <c r="H417" s="37">
        <v>325620</v>
      </c>
      <c r="I417" s="37" t="s">
        <v>550</v>
      </c>
      <c r="J417" s="37">
        <v>6.9115690545225127E-10</v>
      </c>
      <c r="K417" s="37" t="s">
        <v>559</v>
      </c>
      <c r="L417" s="37"/>
      <c r="M417" s="37"/>
      <c r="N417" s="37"/>
      <c r="O417" s="37"/>
      <c r="P417" s="37"/>
      <c r="Q417" s="37">
        <v>2</v>
      </c>
      <c r="R417" s="37">
        <v>1</v>
      </c>
      <c r="S417" s="37">
        <v>1</v>
      </c>
      <c r="T417" s="37">
        <v>1</v>
      </c>
      <c r="U417" s="37">
        <v>5</v>
      </c>
      <c r="V417" s="70">
        <v>2013</v>
      </c>
      <c r="W417" s="37" t="s">
        <v>72</v>
      </c>
      <c r="X417" s="37" t="s">
        <v>625</v>
      </c>
      <c r="Y417" s="37" t="s">
        <v>626</v>
      </c>
    </row>
    <row r="418" spans="1:25" x14ac:dyDescent="0.2">
      <c r="A418"/>
      <c r="B418" s="37" t="str">
        <f>VLOOKUP(W418,FlowMapping!B$2:M$3,6,FALSE)</f>
        <v>Phosphorus</v>
      </c>
      <c r="C418" s="37">
        <f t="array" ref="C418">VLOOKUP(W418,FlowMapping!B$2:M$3,7,FALSE)</f>
        <v>7723140</v>
      </c>
      <c r="D418" s="37" t="str">
        <f>VLOOKUP(W418,FlowMapping!B$2:M$3,8,FALSE)</f>
        <v>water</v>
      </c>
      <c r="E418" s="37" t="str">
        <f>VLOOKUP(W418,FlowMapping!B$2:M$3,9,FALSE)</f>
        <v>unspecified</v>
      </c>
      <c r="F418" s="37" t="str">
        <f>VLOOKUP(W418,FlowMapping!B$2:M$3,12,FALSE)</f>
        <v>1d91ba69-9367-32d9-9acc-b6884944eda8</v>
      </c>
      <c r="G418" s="37" t="str">
        <f>INDEX(Activities!$B$2:$C$390,MATCH(H418,Activities!$C$2:$C$390,0),1)</f>
        <v>Plastics packaging materials and unlaminated film and sheet manufacturing</v>
      </c>
      <c r="H418" s="37">
        <v>326110</v>
      </c>
      <c r="I418" s="37" t="s">
        <v>550</v>
      </c>
      <c r="J418" s="37">
        <v>1.3944786673476026E-5</v>
      </c>
      <c r="K418" s="37" t="s">
        <v>559</v>
      </c>
      <c r="L418" s="37"/>
      <c r="M418" s="37"/>
      <c r="N418" s="37"/>
      <c r="O418" s="37"/>
      <c r="P418" s="37"/>
      <c r="Q418" s="37">
        <v>4.8747690522353873</v>
      </c>
      <c r="R418" s="37">
        <v>1</v>
      </c>
      <c r="S418" s="37">
        <v>1</v>
      </c>
      <c r="T418" s="37">
        <v>1</v>
      </c>
      <c r="U418" s="37">
        <v>5</v>
      </c>
      <c r="V418" s="70">
        <v>2013</v>
      </c>
      <c r="W418" s="37" t="s">
        <v>72</v>
      </c>
      <c r="X418" s="37" t="s">
        <v>625</v>
      </c>
      <c r="Y418" s="37" t="s">
        <v>626</v>
      </c>
    </row>
    <row r="419" spans="1:25" x14ac:dyDescent="0.2">
      <c r="A419"/>
      <c r="B419" s="37" t="str">
        <f>VLOOKUP(W419,FlowMapping!B$2:M$3,6,FALSE)</f>
        <v>Phosphorus</v>
      </c>
      <c r="C419" s="37">
        <f t="array" ref="C419">VLOOKUP(W419,FlowMapping!B$2:M$3,7,FALSE)</f>
        <v>7723140</v>
      </c>
      <c r="D419" s="37" t="str">
        <f>VLOOKUP(W419,FlowMapping!B$2:M$3,8,FALSE)</f>
        <v>water</v>
      </c>
      <c r="E419" s="37" t="str">
        <f>VLOOKUP(W419,FlowMapping!B$2:M$3,9,FALSE)</f>
        <v>unspecified</v>
      </c>
      <c r="F419" s="37" t="str">
        <f>VLOOKUP(W419,FlowMapping!B$2:M$3,12,FALSE)</f>
        <v>1d91ba69-9367-32d9-9acc-b6884944eda8</v>
      </c>
      <c r="G419" s="37" t="str">
        <f>INDEX(Activities!$B$2:$C$390,MATCH(H419,Activities!$C$2:$C$390,0),1)</f>
        <v>Plastics pipe, pipe fitting, and unlaminated profile shape manufacturing</v>
      </c>
      <c r="H419" s="37">
        <v>326120</v>
      </c>
      <c r="I419" s="37" t="s">
        <v>550</v>
      </c>
      <c r="J419" s="37">
        <v>4.869274839882321E-8</v>
      </c>
      <c r="K419" s="37" t="s">
        <v>559</v>
      </c>
      <c r="L419" s="37"/>
      <c r="M419" s="37"/>
      <c r="N419" s="37"/>
      <c r="O419" s="37"/>
      <c r="P419" s="37"/>
      <c r="Q419" s="37">
        <v>2.225229274413858</v>
      </c>
      <c r="R419" s="37">
        <v>1</v>
      </c>
      <c r="S419" s="37">
        <v>1</v>
      </c>
      <c r="T419" s="37">
        <v>1</v>
      </c>
      <c r="U419" s="37">
        <v>5</v>
      </c>
      <c r="V419" s="70">
        <v>2013</v>
      </c>
      <c r="W419" s="37" t="s">
        <v>72</v>
      </c>
      <c r="X419" s="37" t="s">
        <v>625</v>
      </c>
      <c r="Y419" s="37" t="s">
        <v>626</v>
      </c>
    </row>
    <row r="420" spans="1:25" x14ac:dyDescent="0.2">
      <c r="A420"/>
      <c r="B420" s="37" t="str">
        <f>VLOOKUP(W420,FlowMapping!B$2:M$3,6,FALSE)</f>
        <v>Phosphorus</v>
      </c>
      <c r="C420" s="37">
        <f t="array" ref="C420">VLOOKUP(W420,FlowMapping!B$2:M$3,7,FALSE)</f>
        <v>7723140</v>
      </c>
      <c r="D420" s="37" t="str">
        <f>VLOOKUP(W420,FlowMapping!B$2:M$3,8,FALSE)</f>
        <v>water</v>
      </c>
      <c r="E420" s="37" t="str">
        <f>VLOOKUP(W420,FlowMapping!B$2:M$3,9,FALSE)</f>
        <v>unspecified</v>
      </c>
      <c r="F420" s="37" t="str">
        <f>VLOOKUP(W420,FlowMapping!B$2:M$3,12,FALSE)</f>
        <v>1d91ba69-9367-32d9-9acc-b6884944eda8</v>
      </c>
      <c r="G420" s="37" t="str">
        <f>INDEX(Activities!$B$2:$C$390,MATCH(H420,Activities!$C$2:$C$390,0),1)</f>
        <v>Other plastics product manufacturing</v>
      </c>
      <c r="H420" s="37">
        <v>326190</v>
      </c>
      <c r="I420" s="37" t="s">
        <v>550</v>
      </c>
      <c r="J420" s="37">
        <v>9.7911266231577638E-8</v>
      </c>
      <c r="K420" s="37" t="s">
        <v>559</v>
      </c>
      <c r="L420" s="37"/>
      <c r="M420" s="37"/>
      <c r="N420" s="37"/>
      <c r="O420" s="37"/>
      <c r="P420" s="37"/>
      <c r="Q420" s="37">
        <v>2.0031342128289573</v>
      </c>
      <c r="R420" s="37">
        <v>1</v>
      </c>
      <c r="S420" s="37">
        <v>1</v>
      </c>
      <c r="T420" s="37">
        <v>1</v>
      </c>
      <c r="U420" s="37">
        <v>5</v>
      </c>
      <c r="V420" s="70">
        <v>2013</v>
      </c>
      <c r="W420" s="37" t="s">
        <v>72</v>
      </c>
      <c r="X420" s="37" t="s">
        <v>625</v>
      </c>
      <c r="Y420" s="37" t="s">
        <v>626</v>
      </c>
    </row>
    <row r="421" spans="1:25" x14ac:dyDescent="0.2">
      <c r="A421"/>
      <c r="B421" s="37" t="str">
        <f>VLOOKUP(W421,FlowMapping!B$2:M$3,6,FALSE)</f>
        <v>Phosphorus</v>
      </c>
      <c r="C421" s="37">
        <f t="array" ref="C421">VLOOKUP(W421,FlowMapping!B$2:M$3,7,FALSE)</f>
        <v>7723140</v>
      </c>
      <c r="D421" s="37" t="str">
        <f>VLOOKUP(W421,FlowMapping!B$2:M$3,8,FALSE)</f>
        <v>water</v>
      </c>
      <c r="E421" s="37" t="str">
        <f>VLOOKUP(W421,FlowMapping!B$2:M$3,9,FALSE)</f>
        <v>unspecified</v>
      </c>
      <c r="F421" s="37" t="str">
        <f>VLOOKUP(W421,FlowMapping!B$2:M$3,12,FALSE)</f>
        <v>1d91ba69-9367-32d9-9acc-b6884944eda8</v>
      </c>
      <c r="G421" s="37" t="str">
        <f>INDEX(Activities!$B$2:$C$390,MATCH(H421,Activities!$C$2:$C$390,0),1)</f>
        <v>Tire manufacturing</v>
      </c>
      <c r="H421" s="37">
        <v>326210</v>
      </c>
      <c r="I421" s="37" t="s">
        <v>550</v>
      </c>
      <c r="J421" s="37">
        <v>1.5538031982232955E-6</v>
      </c>
      <c r="K421" s="37" t="s">
        <v>559</v>
      </c>
      <c r="L421" s="37"/>
      <c r="M421" s="37"/>
      <c r="N421" s="37"/>
      <c r="O421" s="37"/>
      <c r="P421" s="37"/>
      <c r="Q421" s="37">
        <v>2.0373827727343872</v>
      </c>
      <c r="R421" s="37">
        <v>1</v>
      </c>
      <c r="S421" s="37">
        <v>1</v>
      </c>
      <c r="T421" s="37">
        <v>1</v>
      </c>
      <c r="U421" s="37">
        <v>5</v>
      </c>
      <c r="V421" s="70">
        <v>2013</v>
      </c>
      <c r="W421" s="37" t="s">
        <v>72</v>
      </c>
      <c r="X421" s="37" t="s">
        <v>625</v>
      </c>
      <c r="Y421" s="37" t="s">
        <v>626</v>
      </c>
    </row>
    <row r="422" spans="1:25" x14ac:dyDescent="0.2">
      <c r="A422"/>
      <c r="B422" s="37" t="str">
        <f>VLOOKUP(W422,FlowMapping!B$2:M$3,6,FALSE)</f>
        <v>Phosphorus</v>
      </c>
      <c r="C422" s="37">
        <f t="array" ref="C422">VLOOKUP(W422,FlowMapping!B$2:M$3,7,FALSE)</f>
        <v>7723140</v>
      </c>
      <c r="D422" s="37" t="str">
        <f>VLOOKUP(W422,FlowMapping!B$2:M$3,8,FALSE)</f>
        <v>water</v>
      </c>
      <c r="E422" s="37" t="str">
        <f>VLOOKUP(W422,FlowMapping!B$2:M$3,9,FALSE)</f>
        <v>unspecified</v>
      </c>
      <c r="F422" s="37" t="str">
        <f>VLOOKUP(W422,FlowMapping!B$2:M$3,12,FALSE)</f>
        <v>1d91ba69-9367-32d9-9acc-b6884944eda8</v>
      </c>
      <c r="G422" s="37" t="str">
        <f>INDEX(Activities!$B$2:$C$390,MATCH(H422,Activities!$C$2:$C$390,0),1)</f>
        <v>Rubber and plastics hoses and belting manufacturing</v>
      </c>
      <c r="H422" s="37">
        <v>326220</v>
      </c>
      <c r="I422" s="37" t="s">
        <v>550</v>
      </c>
      <c r="J422" s="37">
        <v>1.4383762922459606E-6</v>
      </c>
      <c r="K422" s="37" t="s">
        <v>559</v>
      </c>
      <c r="L422" s="37"/>
      <c r="M422" s="37"/>
      <c r="N422" s="37"/>
      <c r="O422" s="37"/>
      <c r="P422" s="37"/>
      <c r="Q422" s="37">
        <v>4.9992231892681955</v>
      </c>
      <c r="R422" s="37">
        <v>1</v>
      </c>
      <c r="S422" s="37">
        <v>1</v>
      </c>
      <c r="T422" s="37">
        <v>1</v>
      </c>
      <c r="U422" s="37">
        <v>5</v>
      </c>
      <c r="V422" s="70">
        <v>2013</v>
      </c>
      <c r="W422" s="37" t="s">
        <v>72</v>
      </c>
      <c r="X422" s="37" t="s">
        <v>625</v>
      </c>
      <c r="Y422" s="37" t="s">
        <v>626</v>
      </c>
    </row>
    <row r="423" spans="1:25" x14ac:dyDescent="0.2">
      <c r="A423"/>
      <c r="B423" s="37" t="str">
        <f>VLOOKUP(W423,FlowMapping!B$2:M$3,6,FALSE)</f>
        <v>Phosphorus</v>
      </c>
      <c r="C423" s="37">
        <f t="array" ref="C423">VLOOKUP(W423,FlowMapping!B$2:M$3,7,FALSE)</f>
        <v>7723140</v>
      </c>
      <c r="D423" s="37" t="str">
        <f>VLOOKUP(W423,FlowMapping!B$2:M$3,8,FALSE)</f>
        <v>water</v>
      </c>
      <c r="E423" s="37" t="str">
        <f>VLOOKUP(W423,FlowMapping!B$2:M$3,9,FALSE)</f>
        <v>unspecified</v>
      </c>
      <c r="F423" s="37" t="str">
        <f>VLOOKUP(W423,FlowMapping!B$2:M$3,12,FALSE)</f>
        <v>1d91ba69-9367-32d9-9acc-b6884944eda8</v>
      </c>
      <c r="G423" s="37" t="str">
        <f>INDEX(Activities!$B$2:$C$390,MATCH(H423,Activities!$C$2:$C$390,0),1)</f>
        <v>Other rubber product manufacturing</v>
      </c>
      <c r="H423" s="37">
        <v>326290</v>
      </c>
      <c r="I423" s="37" t="s">
        <v>550</v>
      </c>
      <c r="J423" s="37">
        <v>3.8245438129700147E-9</v>
      </c>
      <c r="K423" s="37" t="s">
        <v>559</v>
      </c>
      <c r="L423" s="37"/>
      <c r="M423" s="37"/>
      <c r="N423" s="37"/>
      <c r="O423" s="37"/>
      <c r="P423" s="37"/>
      <c r="Q423" s="37">
        <v>2</v>
      </c>
      <c r="R423" s="37">
        <v>1</v>
      </c>
      <c r="S423" s="37">
        <v>1</v>
      </c>
      <c r="T423" s="37">
        <v>1</v>
      </c>
      <c r="U423" s="37">
        <v>5</v>
      </c>
      <c r="V423" s="70">
        <v>2013</v>
      </c>
      <c r="W423" s="37" t="s">
        <v>72</v>
      </c>
      <c r="X423" s="37" t="s">
        <v>625</v>
      </c>
      <c r="Y423" s="37" t="s">
        <v>626</v>
      </c>
    </row>
    <row r="424" spans="1:25" x14ac:dyDescent="0.2">
      <c r="A424"/>
      <c r="B424" s="37" t="str">
        <f>VLOOKUP(W424,FlowMapping!B$2:M$3,6,FALSE)</f>
        <v>Phosphorus</v>
      </c>
      <c r="C424" s="37">
        <f t="array" ref="C424">VLOOKUP(W424,FlowMapping!B$2:M$3,7,FALSE)</f>
        <v>7723140</v>
      </c>
      <c r="D424" s="37" t="str">
        <f>VLOOKUP(W424,FlowMapping!B$2:M$3,8,FALSE)</f>
        <v>water</v>
      </c>
      <c r="E424" s="37" t="str">
        <f>VLOOKUP(W424,FlowMapping!B$2:M$3,9,FALSE)</f>
        <v>unspecified</v>
      </c>
      <c r="F424" s="37" t="str">
        <f>VLOOKUP(W424,FlowMapping!B$2:M$3,12,FALSE)</f>
        <v>1d91ba69-9367-32d9-9acc-b6884944eda8</v>
      </c>
      <c r="G424" s="37" t="str">
        <f>INDEX(Activities!$B$2:$C$390,MATCH(H424,Activities!$C$2:$C$390,0),1)</f>
        <v>Clay product and refractory manufacturing</v>
      </c>
      <c r="H424" s="37">
        <v>327100</v>
      </c>
      <c r="I424" s="37" t="s">
        <v>550</v>
      </c>
      <c r="J424" s="37">
        <v>4.6531707259135554E-8</v>
      </c>
      <c r="K424" s="37" t="s">
        <v>559</v>
      </c>
      <c r="L424" s="37"/>
      <c r="M424" s="37"/>
      <c r="N424" s="37"/>
      <c r="O424" s="37"/>
      <c r="P424" s="37"/>
      <c r="Q424" s="37">
        <v>2</v>
      </c>
      <c r="R424" s="37">
        <v>1</v>
      </c>
      <c r="S424" s="37">
        <v>1</v>
      </c>
      <c r="T424" s="37">
        <v>1</v>
      </c>
      <c r="U424" s="37">
        <v>5</v>
      </c>
      <c r="V424" s="70">
        <v>2013</v>
      </c>
      <c r="W424" s="37" t="s">
        <v>72</v>
      </c>
      <c r="X424" s="37" t="s">
        <v>625</v>
      </c>
      <c r="Y424" s="37" t="s">
        <v>626</v>
      </c>
    </row>
    <row r="425" spans="1:25" x14ac:dyDescent="0.2">
      <c r="A425"/>
      <c r="B425" s="37" t="str">
        <f>VLOOKUP(W425,FlowMapping!B$2:M$3,6,FALSE)</f>
        <v>Phosphorus</v>
      </c>
      <c r="C425" s="37">
        <f t="array" ref="C425">VLOOKUP(W425,FlowMapping!B$2:M$3,7,FALSE)</f>
        <v>7723140</v>
      </c>
      <c r="D425" s="37" t="str">
        <f>VLOOKUP(W425,FlowMapping!B$2:M$3,8,FALSE)</f>
        <v>water</v>
      </c>
      <c r="E425" s="37" t="str">
        <f>VLOOKUP(W425,FlowMapping!B$2:M$3,9,FALSE)</f>
        <v>unspecified</v>
      </c>
      <c r="F425" s="37" t="str">
        <f>VLOOKUP(W425,FlowMapping!B$2:M$3,12,FALSE)</f>
        <v>1d91ba69-9367-32d9-9acc-b6884944eda8</v>
      </c>
      <c r="G425" s="37" t="str">
        <f>INDEX(Activities!$B$2:$C$390,MATCH(H425,Activities!$C$2:$C$390,0),1)</f>
        <v>Glass and glass product manufacturing</v>
      </c>
      <c r="H425" s="37">
        <v>327200</v>
      </c>
      <c r="I425" s="37" t="s">
        <v>550</v>
      </c>
      <c r="J425" s="37">
        <v>1.1975888517402353E-6</v>
      </c>
      <c r="K425" s="37" t="s">
        <v>559</v>
      </c>
      <c r="L425" s="37"/>
      <c r="M425" s="37"/>
      <c r="N425" s="37"/>
      <c r="O425" s="37"/>
      <c r="P425" s="37"/>
      <c r="Q425" s="37">
        <v>2.1038781620410942</v>
      </c>
      <c r="R425" s="37">
        <v>1</v>
      </c>
      <c r="S425" s="37">
        <v>1</v>
      </c>
      <c r="T425" s="37">
        <v>1</v>
      </c>
      <c r="U425" s="37">
        <v>5</v>
      </c>
      <c r="V425" s="70">
        <v>2013</v>
      </c>
      <c r="W425" s="37" t="s">
        <v>72</v>
      </c>
      <c r="X425" s="37" t="s">
        <v>625</v>
      </c>
      <c r="Y425" s="37" t="s">
        <v>626</v>
      </c>
    </row>
    <row r="426" spans="1:25" x14ac:dyDescent="0.2">
      <c r="A426"/>
      <c r="B426" s="37" t="str">
        <f>VLOOKUP(W426,FlowMapping!B$2:M$3,6,FALSE)</f>
        <v>Phosphorus</v>
      </c>
      <c r="C426" s="37">
        <f t="array" ref="C426">VLOOKUP(W426,FlowMapping!B$2:M$3,7,FALSE)</f>
        <v>7723140</v>
      </c>
      <c r="D426" s="37" t="str">
        <f>VLOOKUP(W426,FlowMapping!B$2:M$3,8,FALSE)</f>
        <v>water</v>
      </c>
      <c r="E426" s="37" t="str">
        <f>VLOOKUP(W426,FlowMapping!B$2:M$3,9,FALSE)</f>
        <v>unspecified</v>
      </c>
      <c r="F426" s="37" t="str">
        <f>VLOOKUP(W426,FlowMapping!B$2:M$3,12,FALSE)</f>
        <v>1d91ba69-9367-32d9-9acc-b6884944eda8</v>
      </c>
      <c r="G426" s="37" t="str">
        <f>INDEX(Activities!$B$2:$C$390,MATCH(H426,Activities!$C$2:$C$390,0),1)</f>
        <v>Cement manufacturing</v>
      </c>
      <c r="H426" s="37">
        <v>327310</v>
      </c>
      <c r="I426" s="37" t="s">
        <v>550</v>
      </c>
      <c r="J426" s="37">
        <v>7.4429705648240146E-5</v>
      </c>
      <c r="K426" s="37" t="s">
        <v>559</v>
      </c>
      <c r="L426" s="37"/>
      <c r="M426" s="37"/>
      <c r="N426" s="37"/>
      <c r="O426" s="37"/>
      <c r="P426" s="37"/>
      <c r="Q426" s="37">
        <v>2.6526484029467556</v>
      </c>
      <c r="R426" s="37">
        <v>1</v>
      </c>
      <c r="S426" s="37">
        <v>1</v>
      </c>
      <c r="T426" s="37">
        <v>1</v>
      </c>
      <c r="U426" s="37">
        <v>5</v>
      </c>
      <c r="V426" s="70">
        <v>2013</v>
      </c>
      <c r="W426" s="37" t="s">
        <v>72</v>
      </c>
      <c r="X426" s="37" t="s">
        <v>625</v>
      </c>
      <c r="Y426" s="37" t="s">
        <v>626</v>
      </c>
    </row>
    <row r="427" spans="1:25" x14ac:dyDescent="0.2">
      <c r="A427"/>
      <c r="B427" s="37" t="str">
        <f>VLOOKUP(W427,FlowMapping!B$2:M$3,6,FALSE)</f>
        <v>Phosphorus</v>
      </c>
      <c r="C427" s="37">
        <f t="array" ref="C427">VLOOKUP(W427,FlowMapping!B$2:M$3,7,FALSE)</f>
        <v>7723140</v>
      </c>
      <c r="D427" s="37" t="str">
        <f>VLOOKUP(W427,FlowMapping!B$2:M$3,8,FALSE)</f>
        <v>water</v>
      </c>
      <c r="E427" s="37" t="str">
        <f>VLOOKUP(W427,FlowMapping!B$2:M$3,9,FALSE)</f>
        <v>unspecified</v>
      </c>
      <c r="F427" s="37" t="str">
        <f>VLOOKUP(W427,FlowMapping!B$2:M$3,12,FALSE)</f>
        <v>1d91ba69-9367-32d9-9acc-b6884944eda8</v>
      </c>
      <c r="G427" s="37" t="str">
        <f>INDEX(Activities!$B$2:$C$390,MATCH(H427,Activities!$C$2:$C$390,0),1)</f>
        <v>Ready-mix concrete manufacturing</v>
      </c>
      <c r="H427" s="37">
        <v>327320</v>
      </c>
      <c r="I427" s="37" t="s">
        <v>550</v>
      </c>
      <c r="J427" s="37">
        <v>1.3774734647697405E-11</v>
      </c>
      <c r="K427" s="37" t="s">
        <v>559</v>
      </c>
      <c r="L427" s="37"/>
      <c r="M427" s="37"/>
      <c r="N427" s="37"/>
      <c r="O427" s="37"/>
      <c r="P427" s="37"/>
      <c r="Q427" s="37">
        <v>2</v>
      </c>
      <c r="R427" s="37">
        <v>1</v>
      </c>
      <c r="S427" s="37">
        <v>1</v>
      </c>
      <c r="T427" s="37">
        <v>1</v>
      </c>
      <c r="U427" s="37">
        <v>5</v>
      </c>
      <c r="V427" s="70">
        <v>2013</v>
      </c>
      <c r="W427" s="37" t="s">
        <v>72</v>
      </c>
      <c r="X427" s="37" t="s">
        <v>625</v>
      </c>
      <c r="Y427" s="37" t="s">
        <v>626</v>
      </c>
    </row>
    <row r="428" spans="1:25" x14ac:dyDescent="0.2">
      <c r="A428"/>
      <c r="B428" s="37" t="str">
        <f>VLOOKUP(W428,FlowMapping!B$2:M$3,6,FALSE)</f>
        <v>Phosphorus</v>
      </c>
      <c r="C428" s="37">
        <f t="array" ref="C428">VLOOKUP(W428,FlowMapping!B$2:M$3,7,FALSE)</f>
        <v>7723140</v>
      </c>
      <c r="D428" s="37" t="str">
        <f>VLOOKUP(W428,FlowMapping!B$2:M$3,8,FALSE)</f>
        <v>water</v>
      </c>
      <c r="E428" s="37" t="str">
        <f>VLOOKUP(W428,FlowMapping!B$2:M$3,9,FALSE)</f>
        <v>unspecified</v>
      </c>
      <c r="F428" s="37" t="str">
        <f>VLOOKUP(W428,FlowMapping!B$2:M$3,12,FALSE)</f>
        <v>1d91ba69-9367-32d9-9acc-b6884944eda8</v>
      </c>
      <c r="G428" s="37" t="str">
        <f>INDEX(Activities!$B$2:$C$390,MATCH(H428,Activities!$C$2:$C$390,0),1)</f>
        <v>Concrete pipe, brick, and block manufacturing</v>
      </c>
      <c r="H428" s="37">
        <v>327330</v>
      </c>
      <c r="I428" s="37" t="s">
        <v>550</v>
      </c>
      <c r="J428" s="37">
        <v>0</v>
      </c>
      <c r="K428" s="37" t="s">
        <v>559</v>
      </c>
      <c r="L428" s="37"/>
      <c r="M428" s="37"/>
      <c r="N428" s="37"/>
      <c r="O428" s="37"/>
      <c r="P428" s="37"/>
      <c r="Q428" s="37">
        <v>5</v>
      </c>
      <c r="R428" s="37">
        <v>1</v>
      </c>
      <c r="S428" s="37">
        <v>1</v>
      </c>
      <c r="T428" s="37">
        <v>1</v>
      </c>
      <c r="U428" s="37">
        <v>5</v>
      </c>
      <c r="V428" s="70">
        <v>2013</v>
      </c>
      <c r="W428" s="37" t="s">
        <v>72</v>
      </c>
      <c r="X428" s="37" t="s">
        <v>625</v>
      </c>
      <c r="Y428" s="37" t="s">
        <v>626</v>
      </c>
    </row>
    <row r="429" spans="1:25" x14ac:dyDescent="0.2">
      <c r="A429"/>
      <c r="B429" s="37" t="str">
        <f>VLOOKUP(W429,FlowMapping!B$2:M$3,6,FALSE)</f>
        <v>Phosphorus</v>
      </c>
      <c r="C429" s="37">
        <f t="array" ref="C429">VLOOKUP(W429,FlowMapping!B$2:M$3,7,FALSE)</f>
        <v>7723140</v>
      </c>
      <c r="D429" s="37" t="str">
        <f>VLOOKUP(W429,FlowMapping!B$2:M$3,8,FALSE)</f>
        <v>water</v>
      </c>
      <c r="E429" s="37" t="str">
        <f>VLOOKUP(W429,FlowMapping!B$2:M$3,9,FALSE)</f>
        <v>unspecified</v>
      </c>
      <c r="F429" s="37" t="str">
        <f>VLOOKUP(W429,FlowMapping!B$2:M$3,12,FALSE)</f>
        <v>1d91ba69-9367-32d9-9acc-b6884944eda8</v>
      </c>
      <c r="G429" s="37" t="str">
        <f>INDEX(Activities!$B$2:$C$390,MATCH(H429,Activities!$C$2:$C$390,0),1)</f>
        <v>Lime and gypsum product manufacturing</v>
      </c>
      <c r="H429" s="37">
        <v>327400</v>
      </c>
      <c r="I429" s="37" t="s">
        <v>550</v>
      </c>
      <c r="J429" s="37">
        <v>6.1307492670537018E-5</v>
      </c>
      <c r="K429" s="37" t="s">
        <v>559</v>
      </c>
      <c r="L429" s="37"/>
      <c r="M429" s="37"/>
      <c r="N429" s="37"/>
      <c r="O429" s="37"/>
      <c r="P429" s="37"/>
      <c r="Q429" s="37">
        <v>2.005911605304846</v>
      </c>
      <c r="R429" s="37">
        <v>1</v>
      </c>
      <c r="S429" s="37">
        <v>1</v>
      </c>
      <c r="T429" s="37">
        <v>1</v>
      </c>
      <c r="U429" s="37">
        <v>5</v>
      </c>
      <c r="V429" s="70">
        <v>2013</v>
      </c>
      <c r="W429" s="37" t="s">
        <v>72</v>
      </c>
      <c r="X429" s="37" t="s">
        <v>625</v>
      </c>
      <c r="Y429" s="37" t="s">
        <v>626</v>
      </c>
    </row>
    <row r="430" spans="1:25" x14ac:dyDescent="0.2">
      <c r="A430"/>
      <c r="B430" s="37" t="str">
        <f>VLOOKUP(W430,FlowMapping!B$2:M$3,6,FALSE)</f>
        <v>Phosphorus</v>
      </c>
      <c r="C430" s="37">
        <f t="array" ref="C430">VLOOKUP(W430,FlowMapping!B$2:M$3,7,FALSE)</f>
        <v>7723140</v>
      </c>
      <c r="D430" s="37" t="str">
        <f>VLOOKUP(W430,FlowMapping!B$2:M$3,8,FALSE)</f>
        <v>water</v>
      </c>
      <c r="E430" s="37" t="str">
        <f>VLOOKUP(W430,FlowMapping!B$2:M$3,9,FALSE)</f>
        <v>unspecified</v>
      </c>
      <c r="F430" s="37" t="str">
        <f>VLOOKUP(W430,FlowMapping!B$2:M$3,12,FALSE)</f>
        <v>1d91ba69-9367-32d9-9acc-b6884944eda8</v>
      </c>
      <c r="G430" s="37" t="str">
        <f>INDEX(Activities!$B$2:$C$390,MATCH(H430,Activities!$C$2:$C$390,0),1)</f>
        <v>Ground or treated mineral and earth manufacturing</v>
      </c>
      <c r="H430" s="37">
        <v>327992</v>
      </c>
      <c r="I430" s="37" t="s">
        <v>550</v>
      </c>
      <c r="J430" s="37">
        <v>2.0535055508643166E-5</v>
      </c>
      <c r="K430" s="37" t="s">
        <v>559</v>
      </c>
      <c r="L430" s="37"/>
      <c r="M430" s="37"/>
      <c r="N430" s="37"/>
      <c r="O430" s="37"/>
      <c r="P430" s="37"/>
      <c r="Q430" s="37">
        <v>2.0081875994621532</v>
      </c>
      <c r="R430" s="37">
        <v>1</v>
      </c>
      <c r="S430" s="37">
        <v>1</v>
      </c>
      <c r="T430" s="37">
        <v>1</v>
      </c>
      <c r="U430" s="37">
        <v>5</v>
      </c>
      <c r="V430" s="70">
        <v>2013</v>
      </c>
      <c r="W430" s="37" t="s">
        <v>72</v>
      </c>
      <c r="X430" s="37" t="s">
        <v>625</v>
      </c>
      <c r="Y430" s="37" t="s">
        <v>626</v>
      </c>
    </row>
    <row r="431" spans="1:25" x14ac:dyDescent="0.2">
      <c r="A431"/>
      <c r="B431" s="37" t="str">
        <f>VLOOKUP(W431,FlowMapping!B$2:M$3,6,FALSE)</f>
        <v>Phosphorus</v>
      </c>
      <c r="C431" s="37">
        <f t="array" ref="C431">VLOOKUP(W431,FlowMapping!B$2:M$3,7,FALSE)</f>
        <v>7723140</v>
      </c>
      <c r="D431" s="37" t="str">
        <f>VLOOKUP(W431,FlowMapping!B$2:M$3,8,FALSE)</f>
        <v>water</v>
      </c>
      <c r="E431" s="37" t="str">
        <f>VLOOKUP(W431,FlowMapping!B$2:M$3,9,FALSE)</f>
        <v>unspecified</v>
      </c>
      <c r="F431" s="37" t="str">
        <f>VLOOKUP(W431,FlowMapping!B$2:M$3,12,FALSE)</f>
        <v>1d91ba69-9367-32d9-9acc-b6884944eda8</v>
      </c>
      <c r="G431" s="37" t="str">
        <f>INDEX(Activities!$B$2:$C$390,MATCH(H431,Activities!$C$2:$C$390,0),1)</f>
        <v>Mineral wool manufacturing</v>
      </c>
      <c r="H431" s="37">
        <v>327993</v>
      </c>
      <c r="I431" s="37" t="s">
        <v>550</v>
      </c>
      <c r="J431" s="37">
        <v>0</v>
      </c>
      <c r="K431" s="37" t="s">
        <v>559</v>
      </c>
      <c r="L431" s="37"/>
      <c r="M431" s="37"/>
      <c r="N431" s="37"/>
      <c r="O431" s="37"/>
      <c r="P431" s="37"/>
      <c r="Q431" s="37">
        <v>5</v>
      </c>
      <c r="R431" s="37">
        <v>1</v>
      </c>
      <c r="S431" s="37">
        <v>1</v>
      </c>
      <c r="T431" s="37">
        <v>1</v>
      </c>
      <c r="U431" s="37">
        <v>5</v>
      </c>
      <c r="V431" s="70">
        <v>2013</v>
      </c>
      <c r="W431" s="37" t="s">
        <v>72</v>
      </c>
      <c r="X431" s="37" t="s">
        <v>625</v>
      </c>
      <c r="Y431" s="37" t="s">
        <v>626</v>
      </c>
    </row>
    <row r="432" spans="1:25" x14ac:dyDescent="0.2">
      <c r="A432"/>
      <c r="B432" s="37" t="str">
        <f>VLOOKUP(W432,FlowMapping!B$2:M$3,6,FALSE)</f>
        <v>Phosphorus</v>
      </c>
      <c r="C432" s="37">
        <f t="array" ref="C432">VLOOKUP(W432,FlowMapping!B$2:M$3,7,FALSE)</f>
        <v>7723140</v>
      </c>
      <c r="D432" s="37" t="str">
        <f>VLOOKUP(W432,FlowMapping!B$2:M$3,8,FALSE)</f>
        <v>water</v>
      </c>
      <c r="E432" s="37" t="str">
        <f>VLOOKUP(W432,FlowMapping!B$2:M$3,9,FALSE)</f>
        <v>unspecified</v>
      </c>
      <c r="F432" s="37" t="str">
        <f>VLOOKUP(W432,FlowMapping!B$2:M$3,12,FALSE)</f>
        <v>1d91ba69-9367-32d9-9acc-b6884944eda8</v>
      </c>
      <c r="G432" s="37" t="str">
        <f>INDEX(Activities!$B$2:$C$390,MATCH(H432,Activities!$C$2:$C$390,0),1)</f>
        <v>Iron and steel mills and ferroalloy manufacturing</v>
      </c>
      <c r="H432" s="37">
        <v>331110</v>
      </c>
      <c r="I432" s="37" t="s">
        <v>550</v>
      </c>
      <c r="J432" s="37">
        <v>2.795825467585723E-6</v>
      </c>
      <c r="K432" s="37" t="s">
        <v>559</v>
      </c>
      <c r="L432" s="37"/>
      <c r="M432" s="37"/>
      <c r="N432" s="37"/>
      <c r="O432" s="37"/>
      <c r="P432" s="37"/>
      <c r="Q432" s="37">
        <v>3.9052814391885105</v>
      </c>
      <c r="R432" s="37">
        <v>1</v>
      </c>
      <c r="S432" s="37">
        <v>1</v>
      </c>
      <c r="T432" s="37">
        <v>1</v>
      </c>
      <c r="U432" s="37">
        <v>5</v>
      </c>
      <c r="V432" s="70">
        <v>2013</v>
      </c>
      <c r="W432" s="37" t="s">
        <v>72</v>
      </c>
      <c r="X432" s="37" t="s">
        <v>625</v>
      </c>
      <c r="Y432" s="37" t="s">
        <v>626</v>
      </c>
    </row>
    <row r="433" spans="1:25" x14ac:dyDescent="0.2">
      <c r="A433"/>
      <c r="B433" s="37" t="str">
        <f>VLOOKUP(W433,FlowMapping!B$2:M$3,6,FALSE)</f>
        <v>Phosphorus</v>
      </c>
      <c r="C433" s="37">
        <f t="array" ref="C433">VLOOKUP(W433,FlowMapping!B$2:M$3,7,FALSE)</f>
        <v>7723140</v>
      </c>
      <c r="D433" s="37" t="str">
        <f>VLOOKUP(W433,FlowMapping!B$2:M$3,8,FALSE)</f>
        <v>water</v>
      </c>
      <c r="E433" s="37" t="str">
        <f>VLOOKUP(W433,FlowMapping!B$2:M$3,9,FALSE)</f>
        <v>unspecified</v>
      </c>
      <c r="F433" s="37" t="str">
        <f>VLOOKUP(W433,FlowMapping!B$2:M$3,12,FALSE)</f>
        <v>1d91ba69-9367-32d9-9acc-b6884944eda8</v>
      </c>
      <c r="G433" s="37" t="str">
        <f>INDEX(Activities!$B$2:$C$390,MATCH(H433,Activities!$C$2:$C$390,0),1)</f>
        <v>Steel product manufacturing from purchased steel</v>
      </c>
      <c r="H433" s="37">
        <v>331200</v>
      </c>
      <c r="I433" s="37" t="s">
        <v>550</v>
      </c>
      <c r="J433" s="37">
        <v>2.009482412847749E-3</v>
      </c>
      <c r="K433" s="37" t="s">
        <v>559</v>
      </c>
      <c r="L433" s="37"/>
      <c r="M433" s="37"/>
      <c r="N433" s="37"/>
      <c r="O433" s="37"/>
      <c r="P433" s="37"/>
      <c r="Q433" s="37">
        <v>3.3969706635266932</v>
      </c>
      <c r="R433" s="37">
        <v>1</v>
      </c>
      <c r="S433" s="37">
        <v>1</v>
      </c>
      <c r="T433" s="37">
        <v>1</v>
      </c>
      <c r="U433" s="37">
        <v>5</v>
      </c>
      <c r="V433" s="70">
        <v>2013</v>
      </c>
      <c r="W433" s="37" t="s">
        <v>72</v>
      </c>
      <c r="X433" s="37" t="s">
        <v>625</v>
      </c>
      <c r="Y433" s="37" t="s">
        <v>626</v>
      </c>
    </row>
    <row r="434" spans="1:25" x14ac:dyDescent="0.2">
      <c r="A434"/>
      <c r="B434" s="37" t="str">
        <f>VLOOKUP(W434,FlowMapping!B$2:M$3,6,FALSE)</f>
        <v>Phosphorus</v>
      </c>
      <c r="C434" s="37">
        <f t="array" ref="C434">VLOOKUP(W434,FlowMapping!B$2:M$3,7,FALSE)</f>
        <v>7723140</v>
      </c>
      <c r="D434" s="37" t="str">
        <f>VLOOKUP(W434,FlowMapping!B$2:M$3,8,FALSE)</f>
        <v>water</v>
      </c>
      <c r="E434" s="37" t="str">
        <f>VLOOKUP(W434,FlowMapping!B$2:M$3,9,FALSE)</f>
        <v>unspecified</v>
      </c>
      <c r="F434" s="37" t="str">
        <f>VLOOKUP(W434,FlowMapping!B$2:M$3,12,FALSE)</f>
        <v>1d91ba69-9367-32d9-9acc-b6884944eda8</v>
      </c>
      <c r="G434" s="37" t="str">
        <f>INDEX(Activities!$B$2:$C$390,MATCH(H434,Activities!$C$2:$C$390,0),1)</f>
        <v>Secondary smelting and alloying of aluminum</v>
      </c>
      <c r="H434" s="37">
        <v>331314</v>
      </c>
      <c r="I434" s="37" t="s">
        <v>550</v>
      </c>
      <c r="J434" s="37">
        <v>1.3805577338782948E-8</v>
      </c>
      <c r="K434" s="37" t="s">
        <v>559</v>
      </c>
      <c r="L434" s="37"/>
      <c r="M434" s="37"/>
      <c r="N434" s="37"/>
      <c r="O434" s="37"/>
      <c r="P434" s="37"/>
      <c r="Q434" s="37">
        <v>4.4775663324490926</v>
      </c>
      <c r="R434" s="37">
        <v>1</v>
      </c>
      <c r="S434" s="37">
        <v>1</v>
      </c>
      <c r="T434" s="37">
        <v>1</v>
      </c>
      <c r="U434" s="37">
        <v>5</v>
      </c>
      <c r="V434" s="70">
        <v>2013</v>
      </c>
      <c r="W434" s="37" t="s">
        <v>72</v>
      </c>
      <c r="X434" s="37" t="s">
        <v>625</v>
      </c>
      <c r="Y434" s="37" t="s">
        <v>626</v>
      </c>
    </row>
    <row r="435" spans="1:25" x14ac:dyDescent="0.2">
      <c r="A435"/>
      <c r="B435" s="37" t="str">
        <f>VLOOKUP(W435,FlowMapping!B$2:M$3,6,FALSE)</f>
        <v>Phosphorus</v>
      </c>
      <c r="C435" s="37">
        <f t="array" ref="C435">VLOOKUP(W435,FlowMapping!B$2:M$3,7,FALSE)</f>
        <v>7723140</v>
      </c>
      <c r="D435" s="37" t="str">
        <f>VLOOKUP(W435,FlowMapping!B$2:M$3,8,FALSE)</f>
        <v>water</v>
      </c>
      <c r="E435" s="37" t="str">
        <f>VLOOKUP(W435,FlowMapping!B$2:M$3,9,FALSE)</f>
        <v>unspecified</v>
      </c>
      <c r="F435" s="37" t="str">
        <f>VLOOKUP(W435,FlowMapping!B$2:M$3,12,FALSE)</f>
        <v>1d91ba69-9367-32d9-9acc-b6884944eda8</v>
      </c>
      <c r="G435" s="37" t="str">
        <f>INDEX(Activities!$B$2:$C$390,MATCH(H435,Activities!$C$2:$C$390,0),1)</f>
        <v>Primary smelting and refining of copper</v>
      </c>
      <c r="H435" s="37">
        <v>331411</v>
      </c>
      <c r="I435" s="37" t="s">
        <v>550</v>
      </c>
      <c r="J435" s="37">
        <v>8.7518340681173089E-8</v>
      </c>
      <c r="K435" s="37" t="s">
        <v>559</v>
      </c>
      <c r="L435" s="37"/>
      <c r="M435" s="37"/>
      <c r="N435" s="37"/>
      <c r="O435" s="37"/>
      <c r="P435" s="37"/>
      <c r="Q435" s="37">
        <v>5</v>
      </c>
      <c r="R435" s="37">
        <v>1</v>
      </c>
      <c r="S435" s="37">
        <v>1</v>
      </c>
      <c r="T435" s="37">
        <v>1</v>
      </c>
      <c r="U435" s="37">
        <v>5</v>
      </c>
      <c r="V435" s="70">
        <v>2013</v>
      </c>
      <c r="W435" s="37" t="s">
        <v>72</v>
      </c>
      <c r="X435" s="37" t="s">
        <v>625</v>
      </c>
      <c r="Y435" s="37" t="s">
        <v>626</v>
      </c>
    </row>
    <row r="436" spans="1:25" x14ac:dyDescent="0.2">
      <c r="A436"/>
      <c r="B436" s="37" t="str">
        <f>VLOOKUP(W436,FlowMapping!B$2:M$3,6,FALSE)</f>
        <v>Phosphorus</v>
      </c>
      <c r="C436" s="37">
        <f t="array" ref="C436">VLOOKUP(W436,FlowMapping!B$2:M$3,7,FALSE)</f>
        <v>7723140</v>
      </c>
      <c r="D436" s="37" t="str">
        <f>VLOOKUP(W436,FlowMapping!B$2:M$3,8,FALSE)</f>
        <v>water</v>
      </c>
      <c r="E436" s="37" t="str">
        <f>VLOOKUP(W436,FlowMapping!B$2:M$3,9,FALSE)</f>
        <v>unspecified</v>
      </c>
      <c r="F436" s="37" t="str">
        <f>VLOOKUP(W436,FlowMapping!B$2:M$3,12,FALSE)</f>
        <v>1d91ba69-9367-32d9-9acc-b6884944eda8</v>
      </c>
      <c r="G436" s="37" t="str">
        <f>INDEX(Activities!$B$2:$C$390,MATCH(H436,Activities!$C$2:$C$390,0),1)</f>
        <v>Primary smelting and refining of nonferrous metal (except copper and aluminum)</v>
      </c>
      <c r="H436" s="37">
        <v>331419</v>
      </c>
      <c r="I436" s="37" t="s">
        <v>550</v>
      </c>
      <c r="J436" s="37">
        <v>6.9517689390814185E-9</v>
      </c>
      <c r="K436" s="37" t="s">
        <v>559</v>
      </c>
      <c r="L436" s="37"/>
      <c r="M436" s="37"/>
      <c r="N436" s="37"/>
      <c r="O436" s="37"/>
      <c r="P436" s="37"/>
      <c r="Q436" s="37">
        <v>5</v>
      </c>
      <c r="R436" s="37">
        <v>1</v>
      </c>
      <c r="S436" s="37">
        <v>1</v>
      </c>
      <c r="T436" s="37">
        <v>1</v>
      </c>
      <c r="U436" s="37">
        <v>5</v>
      </c>
      <c r="V436" s="70">
        <v>2013</v>
      </c>
      <c r="W436" s="37" t="s">
        <v>72</v>
      </c>
      <c r="X436" s="37" t="s">
        <v>625</v>
      </c>
      <c r="Y436" s="37" t="s">
        <v>626</v>
      </c>
    </row>
    <row r="437" spans="1:25" x14ac:dyDescent="0.2">
      <c r="A437"/>
      <c r="B437" s="37" t="str">
        <f>VLOOKUP(W437,FlowMapping!B$2:M$3,6,FALSE)</f>
        <v>Phosphorus</v>
      </c>
      <c r="C437" s="37">
        <f t="array" ref="C437">VLOOKUP(W437,FlowMapping!B$2:M$3,7,FALSE)</f>
        <v>7723140</v>
      </c>
      <c r="D437" s="37" t="str">
        <f>VLOOKUP(W437,FlowMapping!B$2:M$3,8,FALSE)</f>
        <v>water</v>
      </c>
      <c r="E437" s="37" t="str">
        <f>VLOOKUP(W437,FlowMapping!B$2:M$3,9,FALSE)</f>
        <v>unspecified</v>
      </c>
      <c r="F437" s="37" t="str">
        <f>VLOOKUP(W437,FlowMapping!B$2:M$3,12,FALSE)</f>
        <v>1d91ba69-9367-32d9-9acc-b6884944eda8</v>
      </c>
      <c r="G437" s="37" t="str">
        <f>INDEX(Activities!$B$2:$C$390,MATCH(H437,Activities!$C$2:$C$390,0),1)</f>
        <v>Copper rolling, drawing, extruding and alloying</v>
      </c>
      <c r="H437" s="37">
        <v>331420</v>
      </c>
      <c r="I437" s="37" t="s">
        <v>550</v>
      </c>
      <c r="J437" s="37">
        <v>2.1324750294667895E-9</v>
      </c>
      <c r="K437" s="37" t="s">
        <v>559</v>
      </c>
      <c r="L437" s="37"/>
      <c r="M437" s="37"/>
      <c r="N437" s="37"/>
      <c r="O437" s="37"/>
      <c r="P437" s="37"/>
      <c r="Q437" s="37">
        <v>2</v>
      </c>
      <c r="R437" s="37">
        <v>1</v>
      </c>
      <c r="S437" s="37">
        <v>1</v>
      </c>
      <c r="T437" s="37">
        <v>1</v>
      </c>
      <c r="U437" s="37">
        <v>5</v>
      </c>
      <c r="V437" s="70">
        <v>2013</v>
      </c>
      <c r="W437" s="37" t="s">
        <v>72</v>
      </c>
      <c r="X437" s="37" t="s">
        <v>625</v>
      </c>
      <c r="Y437" s="37" t="s">
        <v>626</v>
      </c>
    </row>
    <row r="438" spans="1:25" x14ac:dyDescent="0.2">
      <c r="A438"/>
      <c r="B438" s="37" t="str">
        <f>VLOOKUP(W438,FlowMapping!B$2:M$3,6,FALSE)</f>
        <v>Phosphorus</v>
      </c>
      <c r="C438" s="37">
        <f t="array" ref="C438">VLOOKUP(W438,FlowMapping!B$2:M$3,7,FALSE)</f>
        <v>7723140</v>
      </c>
      <c r="D438" s="37" t="str">
        <f>VLOOKUP(W438,FlowMapping!B$2:M$3,8,FALSE)</f>
        <v>water</v>
      </c>
      <c r="E438" s="37" t="str">
        <f>VLOOKUP(W438,FlowMapping!B$2:M$3,9,FALSE)</f>
        <v>unspecified</v>
      </c>
      <c r="F438" s="37" t="str">
        <f>VLOOKUP(W438,FlowMapping!B$2:M$3,12,FALSE)</f>
        <v>1d91ba69-9367-32d9-9acc-b6884944eda8</v>
      </c>
      <c r="G438" s="37" t="str">
        <f>INDEX(Activities!$B$2:$C$390,MATCH(H438,Activities!$C$2:$C$390,0),1)</f>
        <v>Nonferrous metal (except copper and aluminum) rolling, drawing, extruding and alloying</v>
      </c>
      <c r="H438" s="37">
        <v>331490</v>
      </c>
      <c r="I438" s="37" t="s">
        <v>550</v>
      </c>
      <c r="J438" s="37">
        <v>2.2446228134617951E-9</v>
      </c>
      <c r="K438" s="37" t="s">
        <v>559</v>
      </c>
      <c r="L438" s="37"/>
      <c r="M438" s="37"/>
      <c r="N438" s="37"/>
      <c r="O438" s="37"/>
      <c r="P438" s="37"/>
      <c r="Q438" s="37">
        <v>2.1562014228154931</v>
      </c>
      <c r="R438" s="37">
        <v>1</v>
      </c>
      <c r="S438" s="37">
        <v>1</v>
      </c>
      <c r="T438" s="37">
        <v>1</v>
      </c>
      <c r="U438" s="37">
        <v>5</v>
      </c>
      <c r="V438" s="70">
        <v>2013</v>
      </c>
      <c r="W438" s="37" t="s">
        <v>72</v>
      </c>
      <c r="X438" s="37" t="s">
        <v>625</v>
      </c>
      <c r="Y438" s="37" t="s">
        <v>626</v>
      </c>
    </row>
    <row r="439" spans="1:25" x14ac:dyDescent="0.2">
      <c r="A439"/>
      <c r="B439" s="37" t="str">
        <f>VLOOKUP(W439,FlowMapping!B$2:M$3,6,FALSE)</f>
        <v>Phosphorus</v>
      </c>
      <c r="C439" s="37">
        <f t="array" ref="C439">VLOOKUP(W439,FlowMapping!B$2:M$3,7,FALSE)</f>
        <v>7723140</v>
      </c>
      <c r="D439" s="37" t="str">
        <f>VLOOKUP(W439,FlowMapping!B$2:M$3,8,FALSE)</f>
        <v>water</v>
      </c>
      <c r="E439" s="37" t="str">
        <f>VLOOKUP(W439,FlowMapping!B$2:M$3,9,FALSE)</f>
        <v>unspecified</v>
      </c>
      <c r="F439" s="37" t="str">
        <f>VLOOKUP(W439,FlowMapping!B$2:M$3,12,FALSE)</f>
        <v>1d91ba69-9367-32d9-9acc-b6884944eda8</v>
      </c>
      <c r="G439" s="37" t="str">
        <f>INDEX(Activities!$B$2:$C$390,MATCH(H439,Activities!$C$2:$C$390,0),1)</f>
        <v>Ferrous metal foundries</v>
      </c>
      <c r="H439" s="37">
        <v>331510</v>
      </c>
      <c r="I439" s="37" t="s">
        <v>550</v>
      </c>
      <c r="J439" s="37">
        <v>1.8154070361820762E-10</v>
      </c>
      <c r="K439" s="37" t="s">
        <v>559</v>
      </c>
      <c r="L439" s="37"/>
      <c r="M439" s="37"/>
      <c r="N439" s="37"/>
      <c r="O439" s="37"/>
      <c r="P439" s="37"/>
      <c r="Q439" s="37">
        <v>2</v>
      </c>
      <c r="R439" s="37">
        <v>1</v>
      </c>
      <c r="S439" s="37">
        <v>1</v>
      </c>
      <c r="T439" s="37">
        <v>1</v>
      </c>
      <c r="U439" s="37">
        <v>5</v>
      </c>
      <c r="V439" s="70">
        <v>2013</v>
      </c>
      <c r="W439" s="37" t="s">
        <v>72</v>
      </c>
      <c r="X439" s="37" t="s">
        <v>625</v>
      </c>
      <c r="Y439" s="37" t="s">
        <v>626</v>
      </c>
    </row>
    <row r="440" spans="1:25" x14ac:dyDescent="0.2">
      <c r="A440"/>
      <c r="B440" s="37" t="str">
        <f>VLOOKUP(W440,FlowMapping!B$2:M$3,6,FALSE)</f>
        <v>Phosphorus</v>
      </c>
      <c r="C440" s="37">
        <f t="array" ref="C440">VLOOKUP(W440,FlowMapping!B$2:M$3,7,FALSE)</f>
        <v>7723140</v>
      </c>
      <c r="D440" s="37" t="str">
        <f>VLOOKUP(W440,FlowMapping!B$2:M$3,8,FALSE)</f>
        <v>water</v>
      </c>
      <c r="E440" s="37" t="str">
        <f>VLOOKUP(W440,FlowMapping!B$2:M$3,9,FALSE)</f>
        <v>unspecified</v>
      </c>
      <c r="F440" s="37" t="str">
        <f>VLOOKUP(W440,FlowMapping!B$2:M$3,12,FALSE)</f>
        <v>1d91ba69-9367-32d9-9acc-b6884944eda8</v>
      </c>
      <c r="G440" s="37" t="str">
        <f>INDEX(Activities!$B$2:$C$390,MATCH(H440,Activities!$C$2:$C$390,0),1)</f>
        <v>Nonferrous metal foundries</v>
      </c>
      <c r="H440" s="37">
        <v>331520</v>
      </c>
      <c r="I440" s="37" t="s">
        <v>550</v>
      </c>
      <c r="J440" s="37">
        <v>6.2637318100669756E-8</v>
      </c>
      <c r="K440" s="37" t="s">
        <v>559</v>
      </c>
      <c r="L440" s="37"/>
      <c r="M440" s="37"/>
      <c r="N440" s="37"/>
      <c r="O440" s="37"/>
      <c r="P440" s="37"/>
      <c r="Q440" s="37">
        <v>3.0307288131147492</v>
      </c>
      <c r="R440" s="37">
        <v>1</v>
      </c>
      <c r="S440" s="37">
        <v>1</v>
      </c>
      <c r="T440" s="37">
        <v>1</v>
      </c>
      <c r="U440" s="37">
        <v>5</v>
      </c>
      <c r="V440" s="70">
        <v>2013</v>
      </c>
      <c r="W440" s="37" t="s">
        <v>72</v>
      </c>
      <c r="X440" s="37" t="s">
        <v>625</v>
      </c>
      <c r="Y440" s="37" t="s">
        <v>626</v>
      </c>
    </row>
    <row r="441" spans="1:25" x14ac:dyDescent="0.2">
      <c r="A441"/>
      <c r="B441" s="37" t="str">
        <f>VLOOKUP(W441,FlowMapping!B$2:M$3,6,FALSE)</f>
        <v>Phosphorus</v>
      </c>
      <c r="C441" s="37">
        <f t="array" ref="C441">VLOOKUP(W441,FlowMapping!B$2:M$3,7,FALSE)</f>
        <v>7723140</v>
      </c>
      <c r="D441" s="37" t="str">
        <f>VLOOKUP(W441,FlowMapping!B$2:M$3,8,FALSE)</f>
        <v>water</v>
      </c>
      <c r="E441" s="37" t="str">
        <f>VLOOKUP(W441,FlowMapping!B$2:M$3,9,FALSE)</f>
        <v>unspecified</v>
      </c>
      <c r="F441" s="37" t="str">
        <f>VLOOKUP(W441,FlowMapping!B$2:M$3,12,FALSE)</f>
        <v>1d91ba69-9367-32d9-9acc-b6884944eda8</v>
      </c>
      <c r="G441" s="37" t="str">
        <f>INDEX(Activities!$B$2:$C$390,MATCH(H441,Activities!$C$2:$C$390,0),1)</f>
        <v>Custom roll forming</v>
      </c>
      <c r="H441" s="37">
        <v>332114</v>
      </c>
      <c r="I441" s="37" t="s">
        <v>550</v>
      </c>
      <c r="J441" s="37">
        <v>0</v>
      </c>
      <c r="K441" s="37" t="s">
        <v>559</v>
      </c>
      <c r="L441" s="37"/>
      <c r="M441" s="37"/>
      <c r="N441" s="37"/>
      <c r="O441" s="37"/>
      <c r="P441" s="37"/>
      <c r="Q441" s="37">
        <v>5</v>
      </c>
      <c r="R441" s="37">
        <v>1</v>
      </c>
      <c r="S441" s="37">
        <v>1</v>
      </c>
      <c r="T441" s="37">
        <v>1</v>
      </c>
      <c r="U441" s="37">
        <v>5</v>
      </c>
      <c r="V441" s="70">
        <v>2013</v>
      </c>
      <c r="W441" s="37" t="s">
        <v>72</v>
      </c>
      <c r="X441" s="37" t="s">
        <v>625</v>
      </c>
      <c r="Y441" s="37" t="s">
        <v>626</v>
      </c>
    </row>
    <row r="442" spans="1:25" x14ac:dyDescent="0.2">
      <c r="A442"/>
      <c r="B442" s="37" t="str">
        <f>VLOOKUP(W442,FlowMapping!B$2:M$3,6,FALSE)</f>
        <v>Phosphorus</v>
      </c>
      <c r="C442" s="37">
        <f t="array" ref="C442">VLOOKUP(W442,FlowMapping!B$2:M$3,7,FALSE)</f>
        <v>7723140</v>
      </c>
      <c r="D442" s="37" t="str">
        <f>VLOOKUP(W442,FlowMapping!B$2:M$3,8,FALSE)</f>
        <v>water</v>
      </c>
      <c r="E442" s="37" t="str">
        <f>VLOOKUP(W442,FlowMapping!B$2:M$3,9,FALSE)</f>
        <v>unspecified</v>
      </c>
      <c r="F442" s="37" t="str">
        <f>VLOOKUP(W442,FlowMapping!B$2:M$3,12,FALSE)</f>
        <v>1d91ba69-9367-32d9-9acc-b6884944eda8</v>
      </c>
      <c r="G442" s="37" t="str">
        <f>INDEX(Activities!$B$2:$C$390,MATCH(H442,Activities!$C$2:$C$390,0),1)</f>
        <v>Cutlery and handtool manufacturing</v>
      </c>
      <c r="H442" s="37">
        <v>332200</v>
      </c>
      <c r="I442" s="37" t="s">
        <v>550</v>
      </c>
      <c r="J442" s="37">
        <v>3.0370244019621867E-8</v>
      </c>
      <c r="K442" s="37" t="s">
        <v>559</v>
      </c>
      <c r="L442" s="37"/>
      <c r="M442" s="37"/>
      <c r="N442" s="37"/>
      <c r="O442" s="37"/>
      <c r="P442" s="37"/>
      <c r="Q442" s="37">
        <v>2</v>
      </c>
      <c r="R442" s="37">
        <v>1</v>
      </c>
      <c r="S442" s="37">
        <v>1</v>
      </c>
      <c r="T442" s="37">
        <v>1</v>
      </c>
      <c r="U442" s="37">
        <v>5</v>
      </c>
      <c r="V442" s="70">
        <v>2013</v>
      </c>
      <c r="W442" s="37" t="s">
        <v>72</v>
      </c>
      <c r="X442" s="37" t="s">
        <v>625</v>
      </c>
      <c r="Y442" s="37" t="s">
        <v>626</v>
      </c>
    </row>
    <row r="443" spans="1:25" x14ac:dyDescent="0.2">
      <c r="A443"/>
      <c r="B443" s="37" t="str">
        <f>VLOOKUP(W443,FlowMapping!B$2:M$3,6,FALSE)</f>
        <v>Phosphorus</v>
      </c>
      <c r="C443" s="37">
        <f t="array" ref="C443">VLOOKUP(W443,FlowMapping!B$2:M$3,7,FALSE)</f>
        <v>7723140</v>
      </c>
      <c r="D443" s="37" t="str">
        <f>VLOOKUP(W443,FlowMapping!B$2:M$3,8,FALSE)</f>
        <v>water</v>
      </c>
      <c r="E443" s="37" t="str">
        <f>VLOOKUP(W443,FlowMapping!B$2:M$3,9,FALSE)</f>
        <v>unspecified</v>
      </c>
      <c r="F443" s="37" t="str">
        <f>VLOOKUP(W443,FlowMapping!B$2:M$3,12,FALSE)</f>
        <v>1d91ba69-9367-32d9-9acc-b6884944eda8</v>
      </c>
      <c r="G443" s="37" t="str">
        <f>INDEX(Activities!$B$2:$C$390,MATCH(H443,Activities!$C$2:$C$390,0),1)</f>
        <v>Plate work and fabricated structural product manufacturing</v>
      </c>
      <c r="H443" s="37">
        <v>332310</v>
      </c>
      <c r="I443" s="37" t="s">
        <v>550</v>
      </c>
      <c r="J443" s="37">
        <v>0</v>
      </c>
      <c r="K443" s="37" t="s">
        <v>559</v>
      </c>
      <c r="L443" s="37"/>
      <c r="M443" s="37"/>
      <c r="N443" s="37"/>
      <c r="O443" s="37"/>
      <c r="P443" s="37"/>
      <c r="Q443" s="37">
        <v>5</v>
      </c>
      <c r="R443" s="37">
        <v>1</v>
      </c>
      <c r="S443" s="37">
        <v>1</v>
      </c>
      <c r="T443" s="37">
        <v>1</v>
      </c>
      <c r="U443" s="37">
        <v>5</v>
      </c>
      <c r="V443" s="70">
        <v>2013</v>
      </c>
      <c r="W443" s="37" t="s">
        <v>72</v>
      </c>
      <c r="X443" s="37" t="s">
        <v>625</v>
      </c>
      <c r="Y443" s="37" t="s">
        <v>626</v>
      </c>
    </row>
    <row r="444" spans="1:25" x14ac:dyDescent="0.2">
      <c r="A444"/>
      <c r="B444" s="37" t="str">
        <f>VLOOKUP(W444,FlowMapping!B$2:M$3,6,FALSE)</f>
        <v>Phosphorus</v>
      </c>
      <c r="C444" s="37">
        <f t="array" ref="C444">VLOOKUP(W444,FlowMapping!B$2:M$3,7,FALSE)</f>
        <v>7723140</v>
      </c>
      <c r="D444" s="37" t="str">
        <f>VLOOKUP(W444,FlowMapping!B$2:M$3,8,FALSE)</f>
        <v>water</v>
      </c>
      <c r="E444" s="37" t="str">
        <f>VLOOKUP(W444,FlowMapping!B$2:M$3,9,FALSE)</f>
        <v>unspecified</v>
      </c>
      <c r="F444" s="37" t="str">
        <f>VLOOKUP(W444,FlowMapping!B$2:M$3,12,FALSE)</f>
        <v>1d91ba69-9367-32d9-9acc-b6884944eda8</v>
      </c>
      <c r="G444" s="37" t="str">
        <f>INDEX(Activities!$B$2:$C$390,MATCH(H444,Activities!$C$2:$C$390,0),1)</f>
        <v>Ornamental and architectural metal products manufacturing</v>
      </c>
      <c r="H444" s="37">
        <v>332320</v>
      </c>
      <c r="I444" s="37" t="s">
        <v>550</v>
      </c>
      <c r="J444" s="37">
        <v>3.3516951392140897E-9</v>
      </c>
      <c r="K444" s="37" t="s">
        <v>559</v>
      </c>
      <c r="L444" s="37"/>
      <c r="M444" s="37"/>
      <c r="N444" s="37"/>
      <c r="O444" s="37"/>
      <c r="P444" s="37"/>
      <c r="Q444" s="37">
        <v>2</v>
      </c>
      <c r="R444" s="37">
        <v>1</v>
      </c>
      <c r="S444" s="37">
        <v>1</v>
      </c>
      <c r="T444" s="37">
        <v>1</v>
      </c>
      <c r="U444" s="37">
        <v>5</v>
      </c>
      <c r="V444" s="70">
        <v>2013</v>
      </c>
      <c r="W444" s="37" t="s">
        <v>72</v>
      </c>
      <c r="X444" s="37" t="s">
        <v>625</v>
      </c>
      <c r="Y444" s="37" t="s">
        <v>626</v>
      </c>
    </row>
    <row r="445" spans="1:25" x14ac:dyDescent="0.2">
      <c r="A445"/>
      <c r="B445" s="37" t="str">
        <f>VLOOKUP(W445,FlowMapping!B$2:M$3,6,FALSE)</f>
        <v>Phosphorus</v>
      </c>
      <c r="C445" s="37">
        <f t="array" ref="C445">VLOOKUP(W445,FlowMapping!B$2:M$3,7,FALSE)</f>
        <v>7723140</v>
      </c>
      <c r="D445" s="37" t="str">
        <f>VLOOKUP(W445,FlowMapping!B$2:M$3,8,FALSE)</f>
        <v>water</v>
      </c>
      <c r="E445" s="37" t="str">
        <f>VLOOKUP(W445,FlowMapping!B$2:M$3,9,FALSE)</f>
        <v>unspecified</v>
      </c>
      <c r="F445" s="37" t="str">
        <f>VLOOKUP(W445,FlowMapping!B$2:M$3,12,FALSE)</f>
        <v>1d91ba69-9367-32d9-9acc-b6884944eda8</v>
      </c>
      <c r="G445" s="37" t="str">
        <f>INDEX(Activities!$B$2:$C$390,MATCH(H445,Activities!$C$2:$C$390,0),1)</f>
        <v>Power boiler and heat exchanger manufacturing</v>
      </c>
      <c r="H445" s="37">
        <v>332410</v>
      </c>
      <c r="I445" s="37" t="s">
        <v>550</v>
      </c>
      <c r="J445" s="37">
        <v>1.189582811259034E-11</v>
      </c>
      <c r="K445" s="37" t="s">
        <v>559</v>
      </c>
      <c r="L445" s="37"/>
      <c r="M445" s="37"/>
      <c r="N445" s="37"/>
      <c r="O445" s="37"/>
      <c r="P445" s="37"/>
      <c r="Q445" s="37">
        <v>5</v>
      </c>
      <c r="R445" s="37">
        <v>1</v>
      </c>
      <c r="S445" s="37">
        <v>1</v>
      </c>
      <c r="T445" s="37">
        <v>1</v>
      </c>
      <c r="U445" s="37">
        <v>5</v>
      </c>
      <c r="V445" s="70">
        <v>2013</v>
      </c>
      <c r="W445" s="37" t="s">
        <v>72</v>
      </c>
      <c r="X445" s="37" t="s">
        <v>625</v>
      </c>
      <c r="Y445" s="37" t="s">
        <v>626</v>
      </c>
    </row>
    <row r="446" spans="1:25" x14ac:dyDescent="0.2">
      <c r="A446"/>
      <c r="B446" s="37" t="str">
        <f>VLOOKUP(W446,FlowMapping!B$2:M$3,6,FALSE)</f>
        <v>Phosphorus</v>
      </c>
      <c r="C446" s="37">
        <f t="array" ref="C446">VLOOKUP(W446,FlowMapping!B$2:M$3,7,FALSE)</f>
        <v>7723140</v>
      </c>
      <c r="D446" s="37" t="str">
        <f>VLOOKUP(W446,FlowMapping!B$2:M$3,8,FALSE)</f>
        <v>water</v>
      </c>
      <c r="E446" s="37" t="str">
        <f>VLOOKUP(W446,FlowMapping!B$2:M$3,9,FALSE)</f>
        <v>unspecified</v>
      </c>
      <c r="F446" s="37" t="str">
        <f>VLOOKUP(W446,FlowMapping!B$2:M$3,12,FALSE)</f>
        <v>1d91ba69-9367-32d9-9acc-b6884944eda8</v>
      </c>
      <c r="G446" s="37" t="str">
        <f>INDEX(Activities!$B$2:$C$390,MATCH(H446,Activities!$C$2:$C$390,0),1)</f>
        <v>Metal can, box, and other metal container (light gauge) manufacturing</v>
      </c>
      <c r="H446" s="37">
        <v>332430</v>
      </c>
      <c r="I446" s="37" t="s">
        <v>550</v>
      </c>
      <c r="J446" s="37">
        <v>6.4928937323408821E-8</v>
      </c>
      <c r="K446" s="37" t="s">
        <v>559</v>
      </c>
      <c r="L446" s="37"/>
      <c r="M446" s="37"/>
      <c r="N446" s="37"/>
      <c r="O446" s="37"/>
      <c r="P446" s="37"/>
      <c r="Q446" s="37">
        <v>2</v>
      </c>
      <c r="R446" s="37">
        <v>1</v>
      </c>
      <c r="S446" s="37">
        <v>1</v>
      </c>
      <c r="T446" s="37">
        <v>1</v>
      </c>
      <c r="U446" s="37">
        <v>5</v>
      </c>
      <c r="V446" s="70">
        <v>2013</v>
      </c>
      <c r="W446" s="37" t="s">
        <v>72</v>
      </c>
      <c r="X446" s="37" t="s">
        <v>625</v>
      </c>
      <c r="Y446" s="37" t="s">
        <v>626</v>
      </c>
    </row>
    <row r="447" spans="1:25" x14ac:dyDescent="0.2">
      <c r="A447"/>
      <c r="B447" s="37" t="str">
        <f>VLOOKUP(W447,FlowMapping!B$2:M$3,6,FALSE)</f>
        <v>Phosphorus</v>
      </c>
      <c r="C447" s="37">
        <f t="array" ref="C447">VLOOKUP(W447,FlowMapping!B$2:M$3,7,FALSE)</f>
        <v>7723140</v>
      </c>
      <c r="D447" s="37" t="str">
        <f>VLOOKUP(W447,FlowMapping!B$2:M$3,8,FALSE)</f>
        <v>water</v>
      </c>
      <c r="E447" s="37" t="str">
        <f>VLOOKUP(W447,FlowMapping!B$2:M$3,9,FALSE)</f>
        <v>unspecified</v>
      </c>
      <c r="F447" s="37" t="str">
        <f>VLOOKUP(W447,FlowMapping!B$2:M$3,12,FALSE)</f>
        <v>1d91ba69-9367-32d9-9acc-b6884944eda8</v>
      </c>
      <c r="G447" s="37" t="str">
        <f>INDEX(Activities!$B$2:$C$390,MATCH(H447,Activities!$C$2:$C$390,0),1)</f>
        <v>Hardware manufacturing</v>
      </c>
      <c r="H447" s="37">
        <v>332500</v>
      </c>
      <c r="I447" s="37" t="s">
        <v>550</v>
      </c>
      <c r="J447" s="37">
        <v>1.7542236463457845E-10</v>
      </c>
      <c r="K447" s="37" t="s">
        <v>559</v>
      </c>
      <c r="L447" s="37"/>
      <c r="M447" s="37"/>
      <c r="N447" s="37"/>
      <c r="O447" s="37"/>
      <c r="P447" s="37"/>
      <c r="Q447" s="37">
        <v>2</v>
      </c>
      <c r="R447" s="37">
        <v>1</v>
      </c>
      <c r="S447" s="37">
        <v>1</v>
      </c>
      <c r="T447" s="37">
        <v>1</v>
      </c>
      <c r="U447" s="37">
        <v>5</v>
      </c>
      <c r="V447" s="70">
        <v>2013</v>
      </c>
      <c r="W447" s="37" t="s">
        <v>72</v>
      </c>
      <c r="X447" s="37" t="s">
        <v>625</v>
      </c>
      <c r="Y447" s="37" t="s">
        <v>626</v>
      </c>
    </row>
    <row r="448" spans="1:25" x14ac:dyDescent="0.2">
      <c r="A448"/>
      <c r="B448" s="37" t="str">
        <f>VLOOKUP(W448,FlowMapping!B$2:M$3,6,FALSE)</f>
        <v>Phosphorus</v>
      </c>
      <c r="C448" s="37">
        <f t="array" ref="C448">VLOOKUP(W448,FlowMapping!B$2:M$3,7,FALSE)</f>
        <v>7723140</v>
      </c>
      <c r="D448" s="37" t="str">
        <f>VLOOKUP(W448,FlowMapping!B$2:M$3,8,FALSE)</f>
        <v>water</v>
      </c>
      <c r="E448" s="37" t="str">
        <f>VLOOKUP(W448,FlowMapping!B$2:M$3,9,FALSE)</f>
        <v>unspecified</v>
      </c>
      <c r="F448" s="37" t="str">
        <f>VLOOKUP(W448,FlowMapping!B$2:M$3,12,FALSE)</f>
        <v>1d91ba69-9367-32d9-9acc-b6884944eda8</v>
      </c>
      <c r="G448" s="37" t="str">
        <f>INDEX(Activities!$B$2:$C$390,MATCH(H448,Activities!$C$2:$C$390,0),1)</f>
        <v>Spring and wire product manufacturing</v>
      </c>
      <c r="H448" s="37">
        <v>332600</v>
      </c>
      <c r="I448" s="37" t="s">
        <v>550</v>
      </c>
      <c r="J448" s="37">
        <v>7.3576840939420313E-8</v>
      </c>
      <c r="K448" s="37" t="s">
        <v>559</v>
      </c>
      <c r="L448" s="37"/>
      <c r="M448" s="37"/>
      <c r="N448" s="37"/>
      <c r="O448" s="37"/>
      <c r="P448" s="37"/>
      <c r="Q448" s="37">
        <v>2.7035070822445806</v>
      </c>
      <c r="R448" s="37">
        <v>1</v>
      </c>
      <c r="S448" s="37">
        <v>1</v>
      </c>
      <c r="T448" s="37">
        <v>1</v>
      </c>
      <c r="U448" s="37">
        <v>5</v>
      </c>
      <c r="V448" s="70">
        <v>2013</v>
      </c>
      <c r="W448" s="37" t="s">
        <v>72</v>
      </c>
      <c r="X448" s="37" t="s">
        <v>625</v>
      </c>
      <c r="Y448" s="37" t="s">
        <v>626</v>
      </c>
    </row>
    <row r="449" spans="1:25" x14ac:dyDescent="0.2">
      <c r="A449"/>
      <c r="B449" s="37" t="str">
        <f>VLOOKUP(W449,FlowMapping!B$2:M$3,6,FALSE)</f>
        <v>Phosphorus</v>
      </c>
      <c r="C449" s="37">
        <f t="array" ref="C449">VLOOKUP(W449,FlowMapping!B$2:M$3,7,FALSE)</f>
        <v>7723140</v>
      </c>
      <c r="D449" s="37" t="str">
        <f>VLOOKUP(W449,FlowMapping!B$2:M$3,8,FALSE)</f>
        <v>water</v>
      </c>
      <c r="E449" s="37" t="str">
        <f>VLOOKUP(W449,FlowMapping!B$2:M$3,9,FALSE)</f>
        <v>unspecified</v>
      </c>
      <c r="F449" s="37" t="str">
        <f>VLOOKUP(W449,FlowMapping!B$2:M$3,12,FALSE)</f>
        <v>1d91ba69-9367-32d9-9acc-b6884944eda8</v>
      </c>
      <c r="G449" s="37" t="str">
        <f>INDEX(Activities!$B$2:$C$390,MATCH(H449,Activities!$C$2:$C$390,0),1)</f>
        <v>Turned product and screw, nut, and bolt manufacturing</v>
      </c>
      <c r="H449" s="37">
        <v>332720</v>
      </c>
      <c r="I449" s="37" t="s">
        <v>550</v>
      </c>
      <c r="J449" s="37">
        <v>0</v>
      </c>
      <c r="K449" s="37" t="s">
        <v>559</v>
      </c>
      <c r="L449" s="37"/>
      <c r="M449" s="37"/>
      <c r="N449" s="37"/>
      <c r="O449" s="37"/>
      <c r="P449" s="37"/>
      <c r="Q449" s="37">
        <v>5</v>
      </c>
      <c r="R449" s="37">
        <v>1</v>
      </c>
      <c r="S449" s="37">
        <v>1</v>
      </c>
      <c r="T449" s="37">
        <v>1</v>
      </c>
      <c r="U449" s="37">
        <v>5</v>
      </c>
      <c r="V449" s="70">
        <v>2013</v>
      </c>
      <c r="W449" s="37" t="s">
        <v>72</v>
      </c>
      <c r="X449" s="37" t="s">
        <v>625</v>
      </c>
      <c r="Y449" s="37" t="s">
        <v>626</v>
      </c>
    </row>
    <row r="450" spans="1:25" x14ac:dyDescent="0.2">
      <c r="A450"/>
      <c r="B450" s="37" t="str">
        <f>VLOOKUP(W450,FlowMapping!B$2:M$3,6,FALSE)</f>
        <v>Phosphorus</v>
      </c>
      <c r="C450" s="37">
        <f t="array" ref="C450">VLOOKUP(W450,FlowMapping!B$2:M$3,7,FALSE)</f>
        <v>7723140</v>
      </c>
      <c r="D450" s="37" t="str">
        <f>VLOOKUP(W450,FlowMapping!B$2:M$3,8,FALSE)</f>
        <v>water</v>
      </c>
      <c r="E450" s="37" t="str">
        <f>VLOOKUP(W450,FlowMapping!B$2:M$3,9,FALSE)</f>
        <v>unspecified</v>
      </c>
      <c r="F450" s="37" t="str">
        <f>VLOOKUP(W450,FlowMapping!B$2:M$3,12,FALSE)</f>
        <v>1d91ba69-9367-32d9-9acc-b6884944eda8</v>
      </c>
      <c r="G450" s="37" t="str">
        <f>INDEX(Activities!$B$2:$C$390,MATCH(H450,Activities!$C$2:$C$390,0),1)</f>
        <v>Coating, engraving, heat treating and allied activities</v>
      </c>
      <c r="H450" s="37">
        <v>332800</v>
      </c>
      <c r="I450" s="37" t="s">
        <v>550</v>
      </c>
      <c r="J450" s="37">
        <v>2.2048009727888826E-6</v>
      </c>
      <c r="K450" s="37" t="s">
        <v>559</v>
      </c>
      <c r="L450" s="37"/>
      <c r="M450" s="37"/>
      <c r="N450" s="37"/>
      <c r="O450" s="37"/>
      <c r="P450" s="37"/>
      <c r="Q450" s="37">
        <v>2.0511556892135241</v>
      </c>
      <c r="R450" s="37">
        <v>1</v>
      </c>
      <c r="S450" s="37">
        <v>1</v>
      </c>
      <c r="T450" s="37">
        <v>1</v>
      </c>
      <c r="U450" s="37">
        <v>5</v>
      </c>
      <c r="V450" s="70">
        <v>2013</v>
      </c>
      <c r="W450" s="37" t="s">
        <v>72</v>
      </c>
      <c r="X450" s="37" t="s">
        <v>625</v>
      </c>
      <c r="Y450" s="37" t="s">
        <v>626</v>
      </c>
    </row>
    <row r="451" spans="1:25" x14ac:dyDescent="0.2">
      <c r="A451"/>
      <c r="B451" s="37" t="str">
        <f>VLOOKUP(W451,FlowMapping!B$2:M$3,6,FALSE)</f>
        <v>Phosphorus</v>
      </c>
      <c r="C451" s="37">
        <f t="array" ref="C451">VLOOKUP(W451,FlowMapping!B$2:M$3,7,FALSE)</f>
        <v>7723140</v>
      </c>
      <c r="D451" s="37" t="str">
        <f>VLOOKUP(W451,FlowMapping!B$2:M$3,8,FALSE)</f>
        <v>water</v>
      </c>
      <c r="E451" s="37" t="str">
        <f>VLOOKUP(W451,FlowMapping!B$2:M$3,9,FALSE)</f>
        <v>unspecified</v>
      </c>
      <c r="F451" s="37" t="str">
        <f>VLOOKUP(W451,FlowMapping!B$2:M$3,12,FALSE)</f>
        <v>1d91ba69-9367-32d9-9acc-b6884944eda8</v>
      </c>
      <c r="G451" s="37" t="str">
        <f>INDEX(Activities!$B$2:$C$390,MATCH(H451,Activities!$C$2:$C$390,0),1)</f>
        <v>Ball and roller bearing manufacturing</v>
      </c>
      <c r="H451" s="37">
        <v>332991</v>
      </c>
      <c r="I451" s="37" t="s">
        <v>550</v>
      </c>
      <c r="J451" s="37">
        <v>8.3418489307356792E-7</v>
      </c>
      <c r="K451" s="37" t="s">
        <v>559</v>
      </c>
      <c r="L451" s="37"/>
      <c r="M451" s="37"/>
      <c r="N451" s="37"/>
      <c r="O451" s="37"/>
      <c r="P451" s="37"/>
      <c r="Q451" s="37">
        <v>2</v>
      </c>
      <c r="R451" s="37">
        <v>1</v>
      </c>
      <c r="S451" s="37">
        <v>1</v>
      </c>
      <c r="T451" s="37">
        <v>1</v>
      </c>
      <c r="U451" s="37">
        <v>5</v>
      </c>
      <c r="V451" s="70">
        <v>2013</v>
      </c>
      <c r="W451" s="37" t="s">
        <v>72</v>
      </c>
      <c r="X451" s="37" t="s">
        <v>625</v>
      </c>
      <c r="Y451" s="37" t="s">
        <v>626</v>
      </c>
    </row>
    <row r="452" spans="1:25" x14ac:dyDescent="0.2">
      <c r="A452"/>
      <c r="B452" s="37" t="str">
        <f>VLOOKUP(W452,FlowMapping!B$2:M$3,6,FALSE)</f>
        <v>Phosphorus</v>
      </c>
      <c r="C452" s="37">
        <f t="array" ref="C452">VLOOKUP(W452,FlowMapping!B$2:M$3,7,FALSE)</f>
        <v>7723140</v>
      </c>
      <c r="D452" s="37" t="str">
        <f>VLOOKUP(W452,FlowMapping!B$2:M$3,8,FALSE)</f>
        <v>water</v>
      </c>
      <c r="E452" s="37" t="str">
        <f>VLOOKUP(W452,FlowMapping!B$2:M$3,9,FALSE)</f>
        <v>unspecified</v>
      </c>
      <c r="F452" s="37" t="str">
        <f>VLOOKUP(W452,FlowMapping!B$2:M$3,12,FALSE)</f>
        <v>1d91ba69-9367-32d9-9acc-b6884944eda8</v>
      </c>
      <c r="G452" s="37" t="str">
        <f>INDEX(Activities!$B$2:$C$390,MATCH(H452,Activities!$C$2:$C$390,0),1)</f>
        <v>Farm machinery and equipment manufacturing</v>
      </c>
      <c r="H452" s="37">
        <v>333111</v>
      </c>
      <c r="I452" s="37" t="s">
        <v>550</v>
      </c>
      <c r="J452" s="37">
        <v>2.9485447691052575E-9</v>
      </c>
      <c r="K452" s="37" t="s">
        <v>559</v>
      </c>
      <c r="L452" s="37"/>
      <c r="M452" s="37"/>
      <c r="N452" s="37"/>
      <c r="O452" s="37"/>
      <c r="P452" s="37"/>
      <c r="Q452" s="37">
        <v>2.0122981120861128</v>
      </c>
      <c r="R452" s="37">
        <v>1</v>
      </c>
      <c r="S452" s="37">
        <v>1</v>
      </c>
      <c r="T452" s="37">
        <v>1</v>
      </c>
      <c r="U452" s="37">
        <v>5</v>
      </c>
      <c r="V452" s="70">
        <v>2013</v>
      </c>
      <c r="W452" s="37" t="s">
        <v>72</v>
      </c>
      <c r="X452" s="37" t="s">
        <v>625</v>
      </c>
      <c r="Y452" s="37" t="s">
        <v>626</v>
      </c>
    </row>
    <row r="453" spans="1:25" x14ac:dyDescent="0.2">
      <c r="A453"/>
      <c r="B453" s="37" t="str">
        <f>VLOOKUP(W453,FlowMapping!B$2:M$3,6,FALSE)</f>
        <v>Phosphorus</v>
      </c>
      <c r="C453" s="37">
        <f t="array" ref="C453">VLOOKUP(W453,FlowMapping!B$2:M$3,7,FALSE)</f>
        <v>7723140</v>
      </c>
      <c r="D453" s="37" t="str">
        <f>VLOOKUP(W453,FlowMapping!B$2:M$3,8,FALSE)</f>
        <v>water</v>
      </c>
      <c r="E453" s="37" t="str">
        <f>VLOOKUP(W453,FlowMapping!B$2:M$3,9,FALSE)</f>
        <v>unspecified</v>
      </c>
      <c r="F453" s="37" t="str">
        <f>VLOOKUP(W453,FlowMapping!B$2:M$3,12,FALSE)</f>
        <v>1d91ba69-9367-32d9-9acc-b6884944eda8</v>
      </c>
      <c r="G453" s="37" t="str">
        <f>INDEX(Activities!$B$2:$C$390,MATCH(H453,Activities!$C$2:$C$390,0),1)</f>
        <v>Lawn and garden equipment manufacturing</v>
      </c>
      <c r="H453" s="37">
        <v>333112</v>
      </c>
      <c r="I453" s="37" t="s">
        <v>550</v>
      </c>
      <c r="J453" s="37">
        <v>2.7848867536712791E-9</v>
      </c>
      <c r="K453" s="37" t="s">
        <v>559</v>
      </c>
      <c r="L453" s="37"/>
      <c r="M453" s="37"/>
      <c r="N453" s="37"/>
      <c r="O453" s="37"/>
      <c r="P453" s="37"/>
      <c r="Q453" s="37">
        <v>2</v>
      </c>
      <c r="R453" s="37">
        <v>1</v>
      </c>
      <c r="S453" s="37">
        <v>1</v>
      </c>
      <c r="T453" s="37">
        <v>1</v>
      </c>
      <c r="U453" s="37">
        <v>5</v>
      </c>
      <c r="V453" s="70">
        <v>2013</v>
      </c>
      <c r="W453" s="37" t="s">
        <v>72</v>
      </c>
      <c r="X453" s="37" t="s">
        <v>625</v>
      </c>
      <c r="Y453" s="37" t="s">
        <v>626</v>
      </c>
    </row>
    <row r="454" spans="1:25" x14ac:dyDescent="0.2">
      <c r="A454"/>
      <c r="B454" s="37" t="str">
        <f>VLOOKUP(W454,FlowMapping!B$2:M$3,6,FALSE)</f>
        <v>Phosphorus</v>
      </c>
      <c r="C454" s="37">
        <f t="array" ref="C454">VLOOKUP(W454,FlowMapping!B$2:M$3,7,FALSE)</f>
        <v>7723140</v>
      </c>
      <c r="D454" s="37" t="str">
        <f>VLOOKUP(W454,FlowMapping!B$2:M$3,8,FALSE)</f>
        <v>water</v>
      </c>
      <c r="E454" s="37" t="str">
        <f>VLOOKUP(W454,FlowMapping!B$2:M$3,9,FALSE)</f>
        <v>unspecified</v>
      </c>
      <c r="F454" s="37" t="str">
        <f>VLOOKUP(W454,FlowMapping!B$2:M$3,12,FALSE)</f>
        <v>1d91ba69-9367-32d9-9acc-b6884944eda8</v>
      </c>
      <c r="G454" s="37" t="str">
        <f>INDEX(Activities!$B$2:$C$390,MATCH(H454,Activities!$C$2:$C$390,0),1)</f>
        <v>Mining and oil and gas field machinery manufacturing</v>
      </c>
      <c r="H454" s="37">
        <v>333130</v>
      </c>
      <c r="I454" s="37" t="s">
        <v>550</v>
      </c>
      <c r="J454" s="37">
        <v>1.8014131272612891E-7</v>
      </c>
      <c r="K454" s="37" t="s">
        <v>559</v>
      </c>
      <c r="L454" s="37"/>
      <c r="M454" s="37"/>
      <c r="N454" s="37"/>
      <c r="O454" s="37"/>
      <c r="P454" s="37"/>
      <c r="Q454" s="37">
        <v>3.7770213567640187</v>
      </c>
      <c r="R454" s="37">
        <v>1</v>
      </c>
      <c r="S454" s="37">
        <v>1</v>
      </c>
      <c r="T454" s="37">
        <v>1</v>
      </c>
      <c r="U454" s="37">
        <v>5</v>
      </c>
      <c r="V454" s="70">
        <v>2013</v>
      </c>
      <c r="W454" s="37" t="s">
        <v>72</v>
      </c>
      <c r="X454" s="37" t="s">
        <v>625</v>
      </c>
      <c r="Y454" s="37" t="s">
        <v>626</v>
      </c>
    </row>
    <row r="455" spans="1:25" x14ac:dyDescent="0.2">
      <c r="A455"/>
      <c r="B455" s="37" t="str">
        <f>VLOOKUP(W455,FlowMapping!B$2:M$3,6,FALSE)</f>
        <v>Phosphorus</v>
      </c>
      <c r="C455" s="37">
        <f t="array" ref="C455">VLOOKUP(W455,FlowMapping!B$2:M$3,7,FALSE)</f>
        <v>7723140</v>
      </c>
      <c r="D455" s="37" t="str">
        <f>VLOOKUP(W455,FlowMapping!B$2:M$3,8,FALSE)</f>
        <v>water</v>
      </c>
      <c r="E455" s="37" t="str">
        <f>VLOOKUP(W455,FlowMapping!B$2:M$3,9,FALSE)</f>
        <v>unspecified</v>
      </c>
      <c r="F455" s="37" t="str">
        <f>VLOOKUP(W455,FlowMapping!B$2:M$3,12,FALSE)</f>
        <v>1d91ba69-9367-32d9-9acc-b6884944eda8</v>
      </c>
      <c r="G455" s="37" t="str">
        <f>INDEX(Activities!$B$2:$C$390,MATCH(H455,Activities!$C$2:$C$390,0),1)</f>
        <v>Semiconductor machinery manufacturing</v>
      </c>
      <c r="H455" s="37">
        <v>333295</v>
      </c>
      <c r="I455" s="37" t="s">
        <v>550</v>
      </c>
      <c r="J455" s="37">
        <v>1.189582811259034E-11</v>
      </c>
      <c r="K455" s="37" t="s">
        <v>559</v>
      </c>
      <c r="L455" s="37"/>
      <c r="M455" s="37"/>
      <c r="N455" s="37"/>
      <c r="O455" s="37"/>
      <c r="P455" s="37"/>
      <c r="Q455" s="37">
        <v>5</v>
      </c>
      <c r="R455" s="37">
        <v>1</v>
      </c>
      <c r="S455" s="37">
        <v>1</v>
      </c>
      <c r="T455" s="37">
        <v>1</v>
      </c>
      <c r="U455" s="37">
        <v>5</v>
      </c>
      <c r="V455" s="70">
        <v>2013</v>
      </c>
      <c r="W455" s="37" t="s">
        <v>72</v>
      </c>
      <c r="X455" s="37" t="s">
        <v>625</v>
      </c>
      <c r="Y455" s="37" t="s">
        <v>626</v>
      </c>
    </row>
    <row r="456" spans="1:25" x14ac:dyDescent="0.2">
      <c r="A456"/>
      <c r="B456" s="37" t="str">
        <f>VLOOKUP(W456,FlowMapping!B$2:M$3,6,FALSE)</f>
        <v>Phosphorus</v>
      </c>
      <c r="C456" s="37">
        <f t="array" ref="C456">VLOOKUP(W456,FlowMapping!B$2:M$3,7,FALSE)</f>
        <v>7723140</v>
      </c>
      <c r="D456" s="37" t="str">
        <f>VLOOKUP(W456,FlowMapping!B$2:M$3,8,FALSE)</f>
        <v>water</v>
      </c>
      <c r="E456" s="37" t="str">
        <f>VLOOKUP(W456,FlowMapping!B$2:M$3,9,FALSE)</f>
        <v>unspecified</v>
      </c>
      <c r="F456" s="37" t="str">
        <f>VLOOKUP(W456,FlowMapping!B$2:M$3,12,FALSE)</f>
        <v>1d91ba69-9367-32d9-9acc-b6884944eda8</v>
      </c>
      <c r="G456" s="37" t="str">
        <f>INDEX(Activities!$B$2:$C$390,MATCH(H456,Activities!$C$2:$C$390,0),1)</f>
        <v>Photographic and photocopying equipment manufacturing</v>
      </c>
      <c r="H456" s="37">
        <v>333315</v>
      </c>
      <c r="I456" s="37" t="s">
        <v>550</v>
      </c>
      <c r="J456" s="37">
        <v>1.4688922175807391E-7</v>
      </c>
      <c r="K456" s="37" t="s">
        <v>559</v>
      </c>
      <c r="L456" s="37"/>
      <c r="M456" s="37"/>
      <c r="N456" s="37"/>
      <c r="O456" s="37"/>
      <c r="P456" s="37"/>
      <c r="Q456" s="37">
        <v>2</v>
      </c>
      <c r="R456" s="37">
        <v>1</v>
      </c>
      <c r="S456" s="37">
        <v>1</v>
      </c>
      <c r="T456" s="37">
        <v>1</v>
      </c>
      <c r="U456" s="37">
        <v>5</v>
      </c>
      <c r="V456" s="70">
        <v>2013</v>
      </c>
      <c r="W456" s="37" t="s">
        <v>72</v>
      </c>
      <c r="X456" s="37" t="s">
        <v>625</v>
      </c>
      <c r="Y456" s="37" t="s">
        <v>626</v>
      </c>
    </row>
    <row r="457" spans="1:25" x14ac:dyDescent="0.2">
      <c r="A457"/>
      <c r="B457" s="37" t="str">
        <f>VLOOKUP(W457,FlowMapping!B$2:M$3,6,FALSE)</f>
        <v>Phosphorus</v>
      </c>
      <c r="C457" s="37">
        <f t="array" ref="C457">VLOOKUP(W457,FlowMapping!B$2:M$3,7,FALSE)</f>
        <v>7723140</v>
      </c>
      <c r="D457" s="37" t="str">
        <f>VLOOKUP(W457,FlowMapping!B$2:M$3,8,FALSE)</f>
        <v>water</v>
      </c>
      <c r="E457" s="37" t="str">
        <f>VLOOKUP(W457,FlowMapping!B$2:M$3,9,FALSE)</f>
        <v>unspecified</v>
      </c>
      <c r="F457" s="37" t="str">
        <f>VLOOKUP(W457,FlowMapping!B$2:M$3,12,FALSE)</f>
        <v>1d91ba69-9367-32d9-9acc-b6884944eda8</v>
      </c>
      <c r="G457" s="37" t="str">
        <f>INDEX(Activities!$B$2:$C$390,MATCH(H457,Activities!$C$2:$C$390,0),1)</f>
        <v>Air conditioning, refrigeration, and warm air heating equipment manufacturing</v>
      </c>
      <c r="H457" s="37">
        <v>333415</v>
      </c>
      <c r="I457" s="37" t="s">
        <v>550</v>
      </c>
      <c r="J457" s="37">
        <v>1.2865356938771427E-6</v>
      </c>
      <c r="K457" s="37" t="s">
        <v>559</v>
      </c>
      <c r="L457" s="37"/>
      <c r="M457" s="37"/>
      <c r="N457" s="37"/>
      <c r="O457" s="37"/>
      <c r="P457" s="37"/>
      <c r="Q457" s="37">
        <v>2</v>
      </c>
      <c r="R457" s="37">
        <v>1</v>
      </c>
      <c r="S457" s="37">
        <v>1</v>
      </c>
      <c r="T457" s="37">
        <v>1</v>
      </c>
      <c r="U457" s="37">
        <v>5</v>
      </c>
      <c r="V457" s="70">
        <v>2013</v>
      </c>
      <c r="W457" s="37" t="s">
        <v>72</v>
      </c>
      <c r="X457" s="37" t="s">
        <v>625</v>
      </c>
      <c r="Y457" s="37" t="s">
        <v>626</v>
      </c>
    </row>
    <row r="458" spans="1:25" x14ac:dyDescent="0.2">
      <c r="A458"/>
      <c r="B458" s="37" t="str">
        <f>VLOOKUP(W458,FlowMapping!B$2:M$3,6,FALSE)</f>
        <v>Phosphorus</v>
      </c>
      <c r="C458" s="37">
        <f t="array" ref="C458">VLOOKUP(W458,FlowMapping!B$2:M$3,7,FALSE)</f>
        <v>7723140</v>
      </c>
      <c r="D458" s="37" t="str">
        <f>VLOOKUP(W458,FlowMapping!B$2:M$3,8,FALSE)</f>
        <v>water</v>
      </c>
      <c r="E458" s="37" t="str">
        <f>VLOOKUP(W458,FlowMapping!B$2:M$3,9,FALSE)</f>
        <v>unspecified</v>
      </c>
      <c r="F458" s="37" t="str">
        <f>VLOOKUP(W458,FlowMapping!B$2:M$3,12,FALSE)</f>
        <v>1d91ba69-9367-32d9-9acc-b6884944eda8</v>
      </c>
      <c r="G458" s="37" t="str">
        <f>INDEX(Activities!$B$2:$C$390,MATCH(H458,Activities!$C$2:$C$390,0),1)</f>
        <v>Industrial mold manufacturing</v>
      </c>
      <c r="H458" s="37">
        <v>333511</v>
      </c>
      <c r="I458" s="37" t="s">
        <v>550</v>
      </c>
      <c r="J458" s="37">
        <v>5.9346585347026783E-8</v>
      </c>
      <c r="K458" s="37" t="s">
        <v>559</v>
      </c>
      <c r="L458" s="37"/>
      <c r="M458" s="37"/>
      <c r="N458" s="37"/>
      <c r="O458" s="37"/>
      <c r="P458" s="37"/>
      <c r="Q458" s="37">
        <v>2</v>
      </c>
      <c r="R458" s="37">
        <v>1</v>
      </c>
      <c r="S458" s="37">
        <v>1</v>
      </c>
      <c r="T458" s="37">
        <v>1</v>
      </c>
      <c r="U458" s="37">
        <v>5</v>
      </c>
      <c r="V458" s="70">
        <v>2013</v>
      </c>
      <c r="W458" s="37" t="s">
        <v>72</v>
      </c>
      <c r="X458" s="37" t="s">
        <v>625</v>
      </c>
      <c r="Y458" s="37" t="s">
        <v>626</v>
      </c>
    </row>
    <row r="459" spans="1:25" x14ac:dyDescent="0.2">
      <c r="A459"/>
      <c r="B459" s="37" t="str">
        <f>VLOOKUP(W459,FlowMapping!B$2:M$3,6,FALSE)</f>
        <v>Phosphorus</v>
      </c>
      <c r="C459" s="37">
        <f t="array" ref="C459">VLOOKUP(W459,FlowMapping!B$2:M$3,7,FALSE)</f>
        <v>7723140</v>
      </c>
      <c r="D459" s="37" t="str">
        <f>VLOOKUP(W459,FlowMapping!B$2:M$3,8,FALSE)</f>
        <v>water</v>
      </c>
      <c r="E459" s="37" t="str">
        <f>VLOOKUP(W459,FlowMapping!B$2:M$3,9,FALSE)</f>
        <v>unspecified</v>
      </c>
      <c r="F459" s="37" t="str">
        <f>VLOOKUP(W459,FlowMapping!B$2:M$3,12,FALSE)</f>
        <v>1d91ba69-9367-32d9-9acc-b6884944eda8</v>
      </c>
      <c r="G459" s="37" t="str">
        <f>INDEX(Activities!$B$2:$C$390,MATCH(H459,Activities!$C$2:$C$390,0),1)</f>
        <v>Special tool, die, jig, and fixture manufacturing</v>
      </c>
      <c r="H459" s="37">
        <v>333514</v>
      </c>
      <c r="I459" s="37" t="s">
        <v>550</v>
      </c>
      <c r="J459" s="37">
        <v>5.934658534702679E-8</v>
      </c>
      <c r="K459" s="37" t="s">
        <v>559</v>
      </c>
      <c r="L459" s="37"/>
      <c r="M459" s="37"/>
      <c r="N459" s="37"/>
      <c r="O459" s="37"/>
      <c r="P459" s="37"/>
      <c r="Q459" s="37">
        <v>2</v>
      </c>
      <c r="R459" s="37">
        <v>1</v>
      </c>
      <c r="S459" s="37">
        <v>1</v>
      </c>
      <c r="T459" s="37">
        <v>1</v>
      </c>
      <c r="U459" s="37">
        <v>5</v>
      </c>
      <c r="V459" s="70">
        <v>2013</v>
      </c>
      <c r="W459" s="37" t="s">
        <v>72</v>
      </c>
      <c r="X459" s="37" t="s">
        <v>625</v>
      </c>
      <c r="Y459" s="37" t="s">
        <v>626</v>
      </c>
    </row>
    <row r="460" spans="1:25" x14ac:dyDescent="0.2">
      <c r="A460"/>
      <c r="B460" s="37" t="str">
        <f>VLOOKUP(W460,FlowMapping!B$2:M$3,6,FALSE)</f>
        <v>Phosphorus</v>
      </c>
      <c r="C460" s="37">
        <f t="array" ref="C460">VLOOKUP(W460,FlowMapping!B$2:M$3,7,FALSE)</f>
        <v>7723140</v>
      </c>
      <c r="D460" s="37" t="str">
        <f>VLOOKUP(W460,FlowMapping!B$2:M$3,8,FALSE)</f>
        <v>water</v>
      </c>
      <c r="E460" s="37" t="str">
        <f>VLOOKUP(W460,FlowMapping!B$2:M$3,9,FALSE)</f>
        <v>unspecified</v>
      </c>
      <c r="F460" s="37" t="str">
        <f>VLOOKUP(W460,FlowMapping!B$2:M$3,12,FALSE)</f>
        <v>1d91ba69-9367-32d9-9acc-b6884944eda8</v>
      </c>
      <c r="G460" s="37" t="str">
        <f>INDEX(Activities!$B$2:$C$390,MATCH(H460,Activities!$C$2:$C$390,0),1)</f>
        <v>Speed changer, industrial high-speed drive, and gear manufacturing</v>
      </c>
      <c r="H460" s="37">
        <v>333612</v>
      </c>
      <c r="I460" s="37" t="s">
        <v>550</v>
      </c>
      <c r="J460" s="37">
        <v>1.3050832427333153E-9</v>
      </c>
      <c r="K460" s="37" t="s">
        <v>559</v>
      </c>
      <c r="L460" s="37"/>
      <c r="M460" s="37"/>
      <c r="N460" s="37"/>
      <c r="O460" s="37"/>
      <c r="P460" s="37"/>
      <c r="Q460" s="37">
        <v>5</v>
      </c>
      <c r="R460" s="37">
        <v>1</v>
      </c>
      <c r="S460" s="37">
        <v>1</v>
      </c>
      <c r="T460" s="37">
        <v>1</v>
      </c>
      <c r="U460" s="37">
        <v>5</v>
      </c>
      <c r="V460" s="70">
        <v>2013</v>
      </c>
      <c r="W460" s="37" t="s">
        <v>72</v>
      </c>
      <c r="X460" s="37" t="s">
        <v>625</v>
      </c>
      <c r="Y460" s="37" t="s">
        <v>626</v>
      </c>
    </row>
    <row r="461" spans="1:25" x14ac:dyDescent="0.2">
      <c r="A461"/>
      <c r="B461" s="37" t="str">
        <f>VLOOKUP(W461,FlowMapping!B$2:M$3,6,FALSE)</f>
        <v>Phosphorus</v>
      </c>
      <c r="C461" s="37">
        <f t="array" ref="C461">VLOOKUP(W461,FlowMapping!B$2:M$3,7,FALSE)</f>
        <v>7723140</v>
      </c>
      <c r="D461" s="37" t="str">
        <f>VLOOKUP(W461,FlowMapping!B$2:M$3,8,FALSE)</f>
        <v>water</v>
      </c>
      <c r="E461" s="37" t="str">
        <f>VLOOKUP(W461,FlowMapping!B$2:M$3,9,FALSE)</f>
        <v>unspecified</v>
      </c>
      <c r="F461" s="37" t="str">
        <f>VLOOKUP(W461,FlowMapping!B$2:M$3,12,FALSE)</f>
        <v>1d91ba69-9367-32d9-9acc-b6884944eda8</v>
      </c>
      <c r="G461" s="37" t="str">
        <f>INDEX(Activities!$B$2:$C$390,MATCH(H461,Activities!$C$2:$C$390,0),1)</f>
        <v>Other engine equipment manufacturing</v>
      </c>
      <c r="H461" s="37">
        <v>333618</v>
      </c>
      <c r="I461" s="37" t="s">
        <v>550</v>
      </c>
      <c r="J461" s="37">
        <v>5.8761682497767454E-9</v>
      </c>
      <c r="K461" s="37" t="s">
        <v>559</v>
      </c>
      <c r="L461" s="37"/>
      <c r="M461" s="37"/>
      <c r="N461" s="37"/>
      <c r="O461" s="37"/>
      <c r="P461" s="37"/>
      <c r="Q461" s="37">
        <v>2</v>
      </c>
      <c r="R461" s="37">
        <v>1</v>
      </c>
      <c r="S461" s="37">
        <v>1</v>
      </c>
      <c r="T461" s="37">
        <v>1</v>
      </c>
      <c r="U461" s="37">
        <v>5</v>
      </c>
      <c r="V461" s="70">
        <v>2013</v>
      </c>
      <c r="W461" s="37" t="s">
        <v>72</v>
      </c>
      <c r="X461" s="37" t="s">
        <v>625</v>
      </c>
      <c r="Y461" s="37" t="s">
        <v>626</v>
      </c>
    </row>
    <row r="462" spans="1:25" x14ac:dyDescent="0.2">
      <c r="A462"/>
      <c r="B462" s="37" t="str">
        <f>VLOOKUP(W462,FlowMapping!B$2:M$3,6,FALSE)</f>
        <v>Phosphorus</v>
      </c>
      <c r="C462" s="37">
        <f t="array" ref="C462">VLOOKUP(W462,FlowMapping!B$2:M$3,7,FALSE)</f>
        <v>7723140</v>
      </c>
      <c r="D462" s="37" t="str">
        <f>VLOOKUP(W462,FlowMapping!B$2:M$3,8,FALSE)</f>
        <v>water</v>
      </c>
      <c r="E462" s="37" t="str">
        <f>VLOOKUP(W462,FlowMapping!B$2:M$3,9,FALSE)</f>
        <v>unspecified</v>
      </c>
      <c r="F462" s="37" t="str">
        <f>VLOOKUP(W462,FlowMapping!B$2:M$3,12,FALSE)</f>
        <v>1d91ba69-9367-32d9-9acc-b6884944eda8</v>
      </c>
      <c r="G462" s="37" t="str">
        <f>INDEX(Activities!$B$2:$C$390,MATCH(H462,Activities!$C$2:$C$390,0),1)</f>
        <v>Material handling equipment manufacturing</v>
      </c>
      <c r="H462" s="37">
        <v>333920</v>
      </c>
      <c r="I462" s="37" t="s">
        <v>550</v>
      </c>
      <c r="J462" s="37">
        <v>2.9366489409926668E-9</v>
      </c>
      <c r="K462" s="37" t="s">
        <v>559</v>
      </c>
      <c r="L462" s="37"/>
      <c r="M462" s="37"/>
      <c r="N462" s="37"/>
      <c r="O462" s="37"/>
      <c r="P462" s="37"/>
      <c r="Q462" s="37">
        <v>2</v>
      </c>
      <c r="R462" s="37">
        <v>1</v>
      </c>
      <c r="S462" s="37">
        <v>1</v>
      </c>
      <c r="T462" s="37">
        <v>1</v>
      </c>
      <c r="U462" s="37">
        <v>5</v>
      </c>
      <c r="V462" s="70">
        <v>2013</v>
      </c>
      <c r="W462" s="37" t="s">
        <v>72</v>
      </c>
      <c r="X462" s="37" t="s">
        <v>625</v>
      </c>
      <c r="Y462" s="37" t="s">
        <v>626</v>
      </c>
    </row>
    <row r="463" spans="1:25" x14ac:dyDescent="0.2">
      <c r="A463"/>
      <c r="B463" s="37" t="str">
        <f>VLOOKUP(W463,FlowMapping!B$2:M$3,6,FALSE)</f>
        <v>Phosphorus</v>
      </c>
      <c r="C463" s="37">
        <f t="array" ref="C463">VLOOKUP(W463,FlowMapping!B$2:M$3,7,FALSE)</f>
        <v>7723140</v>
      </c>
      <c r="D463" s="37" t="str">
        <f>VLOOKUP(W463,FlowMapping!B$2:M$3,8,FALSE)</f>
        <v>water</v>
      </c>
      <c r="E463" s="37" t="str">
        <f>VLOOKUP(W463,FlowMapping!B$2:M$3,9,FALSE)</f>
        <v>unspecified</v>
      </c>
      <c r="F463" s="37" t="str">
        <f>VLOOKUP(W463,FlowMapping!B$2:M$3,12,FALSE)</f>
        <v>1d91ba69-9367-32d9-9acc-b6884944eda8</v>
      </c>
      <c r="G463" s="37" t="str">
        <f>INDEX(Activities!$B$2:$C$390,MATCH(H463,Activities!$C$2:$C$390,0),1)</f>
        <v>Industrial process furnace and oven manufacturing</v>
      </c>
      <c r="H463" s="37">
        <v>333994</v>
      </c>
      <c r="I463" s="37" t="s">
        <v>550</v>
      </c>
      <c r="J463" s="37">
        <v>1.491242178380592E-10</v>
      </c>
      <c r="K463" s="37" t="s">
        <v>559</v>
      </c>
      <c r="L463" s="37"/>
      <c r="M463" s="37"/>
      <c r="N463" s="37"/>
      <c r="O463" s="37"/>
      <c r="P463" s="37"/>
      <c r="Q463" s="37">
        <v>2</v>
      </c>
      <c r="R463" s="37">
        <v>1</v>
      </c>
      <c r="S463" s="37">
        <v>1</v>
      </c>
      <c r="T463" s="37">
        <v>1</v>
      </c>
      <c r="U463" s="37">
        <v>5</v>
      </c>
      <c r="V463" s="70">
        <v>2013</v>
      </c>
      <c r="W463" s="37" t="s">
        <v>72</v>
      </c>
      <c r="X463" s="37" t="s">
        <v>625</v>
      </c>
      <c r="Y463" s="37" t="s">
        <v>626</v>
      </c>
    </row>
    <row r="464" spans="1:25" x14ac:dyDescent="0.2">
      <c r="A464"/>
      <c r="B464" s="37" t="str">
        <f>VLOOKUP(W464,FlowMapping!B$2:M$3,6,FALSE)</f>
        <v>Phosphorus</v>
      </c>
      <c r="C464" s="37">
        <f t="array" ref="C464">VLOOKUP(W464,FlowMapping!B$2:M$3,7,FALSE)</f>
        <v>7723140</v>
      </c>
      <c r="D464" s="37" t="str">
        <f>VLOOKUP(W464,FlowMapping!B$2:M$3,8,FALSE)</f>
        <v>water</v>
      </c>
      <c r="E464" s="37" t="str">
        <f>VLOOKUP(W464,FlowMapping!B$2:M$3,9,FALSE)</f>
        <v>unspecified</v>
      </c>
      <c r="F464" s="37" t="str">
        <f>VLOOKUP(W464,FlowMapping!B$2:M$3,12,FALSE)</f>
        <v>1d91ba69-9367-32d9-9acc-b6884944eda8</v>
      </c>
      <c r="G464" s="37" t="str">
        <f>INDEX(Activities!$B$2:$C$390,MATCH(H464,Activities!$C$2:$C$390,0),1)</f>
        <v>Broadcast and wireless communications equipment</v>
      </c>
      <c r="H464" s="37">
        <v>334220</v>
      </c>
      <c r="I464" s="37" t="s">
        <v>550</v>
      </c>
      <c r="J464" s="37">
        <v>0</v>
      </c>
      <c r="K464" s="37" t="s">
        <v>559</v>
      </c>
      <c r="L464" s="37"/>
      <c r="M464" s="37"/>
      <c r="N464" s="37"/>
      <c r="O464" s="37"/>
      <c r="P464" s="37"/>
      <c r="Q464" s="37">
        <v>5</v>
      </c>
      <c r="R464" s="37">
        <v>1</v>
      </c>
      <c r="S464" s="37">
        <v>1</v>
      </c>
      <c r="T464" s="37">
        <v>1</v>
      </c>
      <c r="U464" s="37">
        <v>5</v>
      </c>
      <c r="V464" s="70">
        <v>2013</v>
      </c>
      <c r="W464" s="37" t="s">
        <v>72</v>
      </c>
      <c r="X464" s="37" t="s">
        <v>625</v>
      </c>
      <c r="Y464" s="37" t="s">
        <v>626</v>
      </c>
    </row>
    <row r="465" spans="1:25" x14ac:dyDescent="0.2">
      <c r="A465"/>
      <c r="B465" s="37" t="str">
        <f>VLOOKUP(W465,FlowMapping!B$2:M$3,6,FALSE)</f>
        <v>Phosphorus</v>
      </c>
      <c r="C465" s="37">
        <f t="array" ref="C465">VLOOKUP(W465,FlowMapping!B$2:M$3,7,FALSE)</f>
        <v>7723140</v>
      </c>
      <c r="D465" s="37" t="str">
        <f>VLOOKUP(W465,FlowMapping!B$2:M$3,8,FALSE)</f>
        <v>water</v>
      </c>
      <c r="E465" s="37" t="str">
        <f>VLOOKUP(W465,FlowMapping!B$2:M$3,9,FALSE)</f>
        <v>unspecified</v>
      </c>
      <c r="F465" s="37" t="str">
        <f>VLOOKUP(W465,FlowMapping!B$2:M$3,12,FALSE)</f>
        <v>1d91ba69-9367-32d9-9acc-b6884944eda8</v>
      </c>
      <c r="G465" s="37" t="str">
        <f>INDEX(Activities!$B$2:$C$390,MATCH(H465,Activities!$C$2:$C$390,0),1)</f>
        <v>Semiconductor and related device manufacturing</v>
      </c>
      <c r="H465" s="37">
        <v>334413</v>
      </c>
      <c r="I465" s="37" t="s">
        <v>550</v>
      </c>
      <c r="J465" s="37">
        <v>1.1163110590838355E-8</v>
      </c>
      <c r="K465" s="37" t="s">
        <v>559</v>
      </c>
      <c r="L465" s="37"/>
      <c r="M465" s="37"/>
      <c r="N465" s="37"/>
      <c r="O465" s="37"/>
      <c r="P465" s="37"/>
      <c r="Q465" s="37">
        <v>2</v>
      </c>
      <c r="R465" s="37">
        <v>1</v>
      </c>
      <c r="S465" s="37">
        <v>1</v>
      </c>
      <c r="T465" s="37">
        <v>1</v>
      </c>
      <c r="U465" s="37">
        <v>5</v>
      </c>
      <c r="V465" s="70">
        <v>2013</v>
      </c>
      <c r="W465" s="37" t="s">
        <v>72</v>
      </c>
      <c r="X465" s="37" t="s">
        <v>625</v>
      </c>
      <c r="Y465" s="37" t="s">
        <v>626</v>
      </c>
    </row>
    <row r="466" spans="1:25" x14ac:dyDescent="0.2">
      <c r="A466"/>
      <c r="B466" s="37" t="str">
        <f>VLOOKUP(W466,FlowMapping!B$2:M$3,6,FALSE)</f>
        <v>Phosphorus</v>
      </c>
      <c r="C466" s="37">
        <f t="array" ref="C466">VLOOKUP(W466,FlowMapping!B$2:M$3,7,FALSE)</f>
        <v>7723140</v>
      </c>
      <c r="D466" s="37" t="str">
        <f>VLOOKUP(W466,FlowMapping!B$2:M$3,8,FALSE)</f>
        <v>water</v>
      </c>
      <c r="E466" s="37" t="str">
        <f>VLOOKUP(W466,FlowMapping!B$2:M$3,9,FALSE)</f>
        <v>unspecified</v>
      </c>
      <c r="F466" s="37" t="str">
        <f>VLOOKUP(W466,FlowMapping!B$2:M$3,12,FALSE)</f>
        <v>1d91ba69-9367-32d9-9acc-b6884944eda8</v>
      </c>
      <c r="G466" s="37" t="str">
        <f>INDEX(Activities!$B$2:$C$390,MATCH(H466,Activities!$C$2:$C$390,0),1)</f>
        <v>Electromedical and electrotherapeutic apparatus manufacturing</v>
      </c>
      <c r="H466" s="37">
        <v>334510</v>
      </c>
      <c r="I466" s="37" t="s">
        <v>550</v>
      </c>
      <c r="J466" s="37">
        <v>5.7896067809758464E-9</v>
      </c>
      <c r="K466" s="37" t="s">
        <v>559</v>
      </c>
      <c r="L466" s="37"/>
      <c r="M466" s="37"/>
      <c r="N466" s="37"/>
      <c r="O466" s="37"/>
      <c r="P466" s="37"/>
      <c r="Q466" s="37">
        <v>2</v>
      </c>
      <c r="R466" s="37">
        <v>1</v>
      </c>
      <c r="S466" s="37">
        <v>1</v>
      </c>
      <c r="T466" s="37">
        <v>1</v>
      </c>
      <c r="U466" s="37">
        <v>5</v>
      </c>
      <c r="V466" s="70">
        <v>2013</v>
      </c>
      <c r="W466" s="37" t="s">
        <v>72</v>
      </c>
      <c r="X466" s="37" t="s">
        <v>625</v>
      </c>
      <c r="Y466" s="37" t="s">
        <v>626</v>
      </c>
    </row>
    <row r="467" spans="1:25" x14ac:dyDescent="0.2">
      <c r="A467"/>
      <c r="B467" s="37" t="str">
        <f>VLOOKUP(W467,FlowMapping!B$2:M$3,6,FALSE)</f>
        <v>Phosphorus</v>
      </c>
      <c r="C467" s="37">
        <f t="array" ref="C467">VLOOKUP(W467,FlowMapping!B$2:M$3,7,FALSE)</f>
        <v>7723140</v>
      </c>
      <c r="D467" s="37" t="str">
        <f>VLOOKUP(W467,FlowMapping!B$2:M$3,8,FALSE)</f>
        <v>water</v>
      </c>
      <c r="E467" s="37" t="str">
        <f>VLOOKUP(W467,FlowMapping!B$2:M$3,9,FALSE)</f>
        <v>unspecified</v>
      </c>
      <c r="F467" s="37" t="str">
        <f>VLOOKUP(W467,FlowMapping!B$2:M$3,12,FALSE)</f>
        <v>1d91ba69-9367-32d9-9acc-b6884944eda8</v>
      </c>
      <c r="G467" s="37" t="str">
        <f>INDEX(Activities!$B$2:$C$390,MATCH(H467,Activities!$C$2:$C$390,0),1)</f>
        <v>Electricity and signal testing instruments manufacturing</v>
      </c>
      <c r="H467" s="37">
        <v>334515</v>
      </c>
      <c r="I467" s="37" t="s">
        <v>550</v>
      </c>
      <c r="J467" s="37">
        <v>0</v>
      </c>
      <c r="K467" s="37" t="s">
        <v>559</v>
      </c>
      <c r="L467" s="37"/>
      <c r="M467" s="37"/>
      <c r="N467" s="37"/>
      <c r="O467" s="37"/>
      <c r="P467" s="37"/>
      <c r="Q467" s="37">
        <v>5</v>
      </c>
      <c r="R467" s="37">
        <v>1</v>
      </c>
      <c r="S467" s="37">
        <v>1</v>
      </c>
      <c r="T467" s="37">
        <v>1</v>
      </c>
      <c r="U467" s="37">
        <v>5</v>
      </c>
      <c r="V467" s="70">
        <v>2013</v>
      </c>
      <c r="W467" s="37" t="s">
        <v>72</v>
      </c>
      <c r="X467" s="37" t="s">
        <v>625</v>
      </c>
      <c r="Y467" s="37" t="s">
        <v>626</v>
      </c>
    </row>
    <row r="468" spans="1:25" x14ac:dyDescent="0.2">
      <c r="A468"/>
      <c r="B468" s="37" t="str">
        <f>VLOOKUP(W468,FlowMapping!B$2:M$3,6,FALSE)</f>
        <v>Phosphorus</v>
      </c>
      <c r="C468" s="37">
        <f t="array" ref="C468">VLOOKUP(W468,FlowMapping!B$2:M$3,7,FALSE)</f>
        <v>7723140</v>
      </c>
      <c r="D468" s="37" t="str">
        <f>VLOOKUP(W468,FlowMapping!B$2:M$3,8,FALSE)</f>
        <v>water</v>
      </c>
      <c r="E468" s="37" t="str">
        <f>VLOOKUP(W468,FlowMapping!B$2:M$3,9,FALSE)</f>
        <v>unspecified</v>
      </c>
      <c r="F468" s="37" t="str">
        <f>VLOOKUP(W468,FlowMapping!B$2:M$3,12,FALSE)</f>
        <v>1d91ba69-9367-32d9-9acc-b6884944eda8</v>
      </c>
      <c r="G468" s="37" t="str">
        <f>INDEX(Activities!$B$2:$C$390,MATCH(H468,Activities!$C$2:$C$390,0),1)</f>
        <v>Lighting fixture manufacturing</v>
      </c>
      <c r="H468" s="37">
        <v>335120</v>
      </c>
      <c r="I468" s="37" t="s">
        <v>550</v>
      </c>
      <c r="J468" s="37">
        <v>5.8761682497767454E-9</v>
      </c>
      <c r="K468" s="37" t="s">
        <v>559</v>
      </c>
      <c r="L468" s="37"/>
      <c r="M468" s="37"/>
      <c r="N468" s="37"/>
      <c r="O468" s="37"/>
      <c r="P468" s="37"/>
      <c r="Q468" s="37">
        <v>2</v>
      </c>
      <c r="R468" s="37">
        <v>1</v>
      </c>
      <c r="S468" s="37">
        <v>1</v>
      </c>
      <c r="T468" s="37">
        <v>1</v>
      </c>
      <c r="U468" s="37">
        <v>5</v>
      </c>
      <c r="V468" s="70">
        <v>2013</v>
      </c>
      <c r="W468" s="37" t="s">
        <v>72</v>
      </c>
      <c r="X468" s="37" t="s">
        <v>625</v>
      </c>
      <c r="Y468" s="37" t="s">
        <v>626</v>
      </c>
    </row>
    <row r="469" spans="1:25" x14ac:dyDescent="0.2">
      <c r="A469"/>
      <c r="B469" s="37" t="str">
        <f>VLOOKUP(W469,FlowMapping!B$2:M$3,6,FALSE)</f>
        <v>Phosphorus</v>
      </c>
      <c r="C469" s="37">
        <f t="array" ref="C469">VLOOKUP(W469,FlowMapping!B$2:M$3,7,FALSE)</f>
        <v>7723140</v>
      </c>
      <c r="D469" s="37" t="str">
        <f>VLOOKUP(W469,FlowMapping!B$2:M$3,8,FALSE)</f>
        <v>water</v>
      </c>
      <c r="E469" s="37" t="str">
        <f>VLOOKUP(W469,FlowMapping!B$2:M$3,9,FALSE)</f>
        <v>unspecified</v>
      </c>
      <c r="F469" s="37" t="str">
        <f>VLOOKUP(W469,FlowMapping!B$2:M$3,12,FALSE)</f>
        <v>1d91ba69-9367-32d9-9acc-b6884944eda8</v>
      </c>
      <c r="G469" s="37" t="str">
        <f>INDEX(Activities!$B$2:$C$390,MATCH(H469,Activities!$C$2:$C$390,0),1)</f>
        <v>Motor and generator manufacturing</v>
      </c>
      <c r="H469" s="37">
        <v>335312</v>
      </c>
      <c r="I469" s="37" t="s">
        <v>550</v>
      </c>
      <c r="J469" s="37">
        <v>1.4712067619957857E-11</v>
      </c>
      <c r="K469" s="37" t="s">
        <v>559</v>
      </c>
      <c r="L469" s="37"/>
      <c r="M469" s="37"/>
      <c r="N469" s="37"/>
      <c r="O469" s="37"/>
      <c r="P469" s="37"/>
      <c r="Q469" s="37">
        <v>2</v>
      </c>
      <c r="R469" s="37">
        <v>1</v>
      </c>
      <c r="S469" s="37">
        <v>1</v>
      </c>
      <c r="T469" s="37">
        <v>1</v>
      </c>
      <c r="U469" s="37">
        <v>5</v>
      </c>
      <c r="V469" s="70">
        <v>2013</v>
      </c>
      <c r="W469" s="37" t="s">
        <v>72</v>
      </c>
      <c r="X469" s="37" t="s">
        <v>625</v>
      </c>
      <c r="Y469" s="37" t="s">
        <v>626</v>
      </c>
    </row>
    <row r="470" spans="1:25" x14ac:dyDescent="0.2">
      <c r="A470"/>
      <c r="B470" s="37" t="str">
        <f>VLOOKUP(W470,FlowMapping!B$2:M$3,6,FALSE)</f>
        <v>Phosphorus</v>
      </c>
      <c r="C470" s="37">
        <f t="array" ref="C470">VLOOKUP(W470,FlowMapping!B$2:M$3,7,FALSE)</f>
        <v>7723140</v>
      </c>
      <c r="D470" s="37" t="str">
        <f>VLOOKUP(W470,FlowMapping!B$2:M$3,8,FALSE)</f>
        <v>water</v>
      </c>
      <c r="E470" s="37" t="str">
        <f>VLOOKUP(W470,FlowMapping!B$2:M$3,9,FALSE)</f>
        <v>unspecified</v>
      </c>
      <c r="F470" s="37" t="str">
        <f>VLOOKUP(W470,FlowMapping!B$2:M$3,12,FALSE)</f>
        <v>1d91ba69-9367-32d9-9acc-b6884944eda8</v>
      </c>
      <c r="G470" s="37" t="str">
        <f>INDEX(Activities!$B$2:$C$390,MATCH(H470,Activities!$C$2:$C$390,0),1)</f>
        <v>Switchgear and switchboard apparatus manufacturing</v>
      </c>
      <c r="H470" s="37">
        <v>335313</v>
      </c>
      <c r="I470" s="37" t="s">
        <v>550</v>
      </c>
      <c r="J470" s="37">
        <v>5.0030145292164396E-8</v>
      </c>
      <c r="K470" s="37" t="s">
        <v>559</v>
      </c>
      <c r="L470" s="37"/>
      <c r="M470" s="37"/>
      <c r="N470" s="37"/>
      <c r="O470" s="37"/>
      <c r="P470" s="37"/>
      <c r="Q470" s="37">
        <v>2</v>
      </c>
      <c r="R470" s="37">
        <v>1</v>
      </c>
      <c r="S470" s="37">
        <v>1</v>
      </c>
      <c r="T470" s="37">
        <v>1</v>
      </c>
      <c r="U470" s="37">
        <v>5</v>
      </c>
      <c r="V470" s="70">
        <v>2013</v>
      </c>
      <c r="W470" s="37" t="s">
        <v>72</v>
      </c>
      <c r="X470" s="37" t="s">
        <v>625</v>
      </c>
      <c r="Y470" s="37" t="s">
        <v>626</v>
      </c>
    </row>
    <row r="471" spans="1:25" x14ac:dyDescent="0.2">
      <c r="A471"/>
      <c r="B471" s="37" t="str">
        <f>VLOOKUP(W471,FlowMapping!B$2:M$3,6,FALSE)</f>
        <v>Phosphorus</v>
      </c>
      <c r="C471" s="37">
        <f t="array" ref="C471">VLOOKUP(W471,FlowMapping!B$2:M$3,7,FALSE)</f>
        <v>7723140</v>
      </c>
      <c r="D471" s="37" t="str">
        <f>VLOOKUP(W471,FlowMapping!B$2:M$3,8,FALSE)</f>
        <v>water</v>
      </c>
      <c r="E471" s="37" t="str">
        <f>VLOOKUP(W471,FlowMapping!B$2:M$3,9,FALSE)</f>
        <v>unspecified</v>
      </c>
      <c r="F471" s="37" t="str">
        <f>VLOOKUP(W471,FlowMapping!B$2:M$3,12,FALSE)</f>
        <v>1d91ba69-9367-32d9-9acc-b6884944eda8</v>
      </c>
      <c r="G471" s="37" t="str">
        <f>INDEX(Activities!$B$2:$C$390,MATCH(H471,Activities!$C$2:$C$390,0),1)</f>
        <v>Communication and energy wire and cable manufacturing</v>
      </c>
      <c r="H471" s="37">
        <v>335920</v>
      </c>
      <c r="I471" s="37" t="s">
        <v>550</v>
      </c>
      <c r="J471" s="37">
        <v>3.8875893343658731E-10</v>
      </c>
      <c r="K471" s="37" t="s">
        <v>559</v>
      </c>
      <c r="L471" s="37"/>
      <c r="M471" s="37"/>
      <c r="N471" s="37"/>
      <c r="O471" s="37"/>
      <c r="P471" s="37"/>
      <c r="Q471" s="37">
        <v>2</v>
      </c>
      <c r="R471" s="37">
        <v>1</v>
      </c>
      <c r="S471" s="37">
        <v>1</v>
      </c>
      <c r="T471" s="37">
        <v>1</v>
      </c>
      <c r="U471" s="37">
        <v>5</v>
      </c>
      <c r="V471" s="70">
        <v>2013</v>
      </c>
      <c r="W471" s="37" t="s">
        <v>72</v>
      </c>
      <c r="X471" s="37" t="s">
        <v>625</v>
      </c>
      <c r="Y471" s="37" t="s">
        <v>626</v>
      </c>
    </row>
    <row r="472" spans="1:25" x14ac:dyDescent="0.2">
      <c r="A472"/>
      <c r="B472" s="37" t="str">
        <f>VLOOKUP(W472,FlowMapping!B$2:M$3,6,FALSE)</f>
        <v>Phosphorus</v>
      </c>
      <c r="C472" s="37">
        <f t="array" ref="C472">VLOOKUP(W472,FlowMapping!B$2:M$3,7,FALSE)</f>
        <v>7723140</v>
      </c>
      <c r="D472" s="37" t="str">
        <f>VLOOKUP(W472,FlowMapping!B$2:M$3,8,FALSE)</f>
        <v>water</v>
      </c>
      <c r="E472" s="37" t="str">
        <f>VLOOKUP(W472,FlowMapping!B$2:M$3,9,FALSE)</f>
        <v>unspecified</v>
      </c>
      <c r="F472" s="37" t="str">
        <f>VLOOKUP(W472,FlowMapping!B$2:M$3,12,FALSE)</f>
        <v>1d91ba69-9367-32d9-9acc-b6884944eda8</v>
      </c>
      <c r="G472" s="37" t="str">
        <f>INDEX(Activities!$B$2:$C$390,MATCH(H472,Activities!$C$2:$C$390,0),1)</f>
        <v>All other miscellaneous electrical equipment and component manufacturing</v>
      </c>
      <c r="H472" s="37">
        <v>335999</v>
      </c>
      <c r="I472" s="37" t="s">
        <v>550</v>
      </c>
      <c r="J472" s="37">
        <v>5.886712116191666E-9</v>
      </c>
      <c r="K472" s="37" t="s">
        <v>559</v>
      </c>
      <c r="L472" s="37"/>
      <c r="M472" s="37"/>
      <c r="N472" s="37"/>
      <c r="O472" s="37"/>
      <c r="P472" s="37"/>
      <c r="Q472" s="37">
        <v>2</v>
      </c>
      <c r="R472" s="37">
        <v>1</v>
      </c>
      <c r="S472" s="37">
        <v>1</v>
      </c>
      <c r="T472" s="37">
        <v>1</v>
      </c>
      <c r="U472" s="37">
        <v>5</v>
      </c>
      <c r="V472" s="70">
        <v>2013</v>
      </c>
      <c r="W472" s="37" t="s">
        <v>72</v>
      </c>
      <c r="X472" s="37" t="s">
        <v>625</v>
      </c>
      <c r="Y472" s="37" t="s">
        <v>626</v>
      </c>
    </row>
    <row r="473" spans="1:25" x14ac:dyDescent="0.2">
      <c r="A473"/>
      <c r="B473" s="37" t="str">
        <f>VLOOKUP(W473,FlowMapping!B$2:M$3,6,FALSE)</f>
        <v>Phosphorus</v>
      </c>
      <c r="C473" s="37">
        <f t="array" ref="C473">VLOOKUP(W473,FlowMapping!B$2:M$3,7,FALSE)</f>
        <v>7723140</v>
      </c>
      <c r="D473" s="37" t="str">
        <f>VLOOKUP(W473,FlowMapping!B$2:M$3,8,FALSE)</f>
        <v>water</v>
      </c>
      <c r="E473" s="37" t="str">
        <f>VLOOKUP(W473,FlowMapping!B$2:M$3,9,FALSE)</f>
        <v>unspecified</v>
      </c>
      <c r="F473" s="37" t="str">
        <f>VLOOKUP(W473,FlowMapping!B$2:M$3,12,FALSE)</f>
        <v>1d91ba69-9367-32d9-9acc-b6884944eda8</v>
      </c>
      <c r="G473" s="37" t="str">
        <f>INDEX(Activities!$B$2:$C$390,MATCH(H473,Activities!$C$2:$C$390,0),1)</f>
        <v>Automobile manufacturing</v>
      </c>
      <c r="H473" s="37">
        <v>336111</v>
      </c>
      <c r="I473" s="37" t="s">
        <v>550</v>
      </c>
      <c r="J473" s="37">
        <v>5.919025383756574E-8</v>
      </c>
      <c r="K473" s="37" t="s">
        <v>559</v>
      </c>
      <c r="L473" s="37"/>
      <c r="M473" s="37"/>
      <c r="N473" s="37"/>
      <c r="O473" s="37"/>
      <c r="P473" s="37"/>
      <c r="Q473" s="37">
        <v>2</v>
      </c>
      <c r="R473" s="37">
        <v>1</v>
      </c>
      <c r="S473" s="37">
        <v>1</v>
      </c>
      <c r="T473" s="37">
        <v>1</v>
      </c>
      <c r="U473" s="37">
        <v>5</v>
      </c>
      <c r="V473" s="70">
        <v>2013</v>
      </c>
      <c r="W473" s="37" t="s">
        <v>72</v>
      </c>
      <c r="X473" s="37" t="s">
        <v>625</v>
      </c>
      <c r="Y473" s="37" t="s">
        <v>626</v>
      </c>
    </row>
    <row r="474" spans="1:25" x14ac:dyDescent="0.2">
      <c r="A474"/>
      <c r="B474" s="37" t="str">
        <f>VLOOKUP(W474,FlowMapping!B$2:M$3,6,FALSE)</f>
        <v>Phosphorus</v>
      </c>
      <c r="C474" s="37">
        <f t="array" ref="C474">VLOOKUP(W474,FlowMapping!B$2:M$3,7,FALSE)</f>
        <v>7723140</v>
      </c>
      <c r="D474" s="37" t="str">
        <f>VLOOKUP(W474,FlowMapping!B$2:M$3,8,FALSE)</f>
        <v>water</v>
      </c>
      <c r="E474" s="37" t="str">
        <f>VLOOKUP(W474,FlowMapping!B$2:M$3,9,FALSE)</f>
        <v>unspecified</v>
      </c>
      <c r="F474" s="37" t="str">
        <f>VLOOKUP(W474,FlowMapping!B$2:M$3,12,FALSE)</f>
        <v>1d91ba69-9367-32d9-9acc-b6884944eda8</v>
      </c>
      <c r="G474" s="37" t="str">
        <f>INDEX(Activities!$B$2:$C$390,MATCH(H474,Activities!$C$2:$C$390,0),1)</f>
        <v>Light truck and utility vehicle manufacturing</v>
      </c>
      <c r="H474" s="37">
        <v>336112</v>
      </c>
      <c r="I474" s="37" t="s">
        <v>550</v>
      </c>
      <c r="J474" s="37">
        <v>5.9190253837565747E-8</v>
      </c>
      <c r="K474" s="37" t="s">
        <v>559</v>
      </c>
      <c r="L474" s="37"/>
      <c r="M474" s="37"/>
      <c r="N474" s="37"/>
      <c r="O474" s="37"/>
      <c r="P474" s="37"/>
      <c r="Q474" s="37">
        <v>2</v>
      </c>
      <c r="R474" s="37">
        <v>1</v>
      </c>
      <c r="S474" s="37">
        <v>1</v>
      </c>
      <c r="T474" s="37">
        <v>1</v>
      </c>
      <c r="U474" s="37">
        <v>5</v>
      </c>
      <c r="V474" s="70">
        <v>2013</v>
      </c>
      <c r="W474" s="37" t="s">
        <v>72</v>
      </c>
      <c r="X474" s="37" t="s">
        <v>625</v>
      </c>
      <c r="Y474" s="37" t="s">
        <v>626</v>
      </c>
    </row>
    <row r="475" spans="1:25" x14ac:dyDescent="0.2">
      <c r="A475"/>
      <c r="B475" s="37" t="str">
        <f>VLOOKUP(W475,FlowMapping!B$2:M$3,6,FALSE)</f>
        <v>Phosphorus</v>
      </c>
      <c r="C475" s="37">
        <f t="array" ref="C475">VLOOKUP(W475,FlowMapping!B$2:M$3,7,FALSE)</f>
        <v>7723140</v>
      </c>
      <c r="D475" s="37" t="str">
        <f>VLOOKUP(W475,FlowMapping!B$2:M$3,8,FALSE)</f>
        <v>water</v>
      </c>
      <c r="E475" s="37" t="str">
        <f>VLOOKUP(W475,FlowMapping!B$2:M$3,9,FALSE)</f>
        <v>unspecified</v>
      </c>
      <c r="F475" s="37" t="str">
        <f>VLOOKUP(W475,FlowMapping!B$2:M$3,12,FALSE)</f>
        <v>1d91ba69-9367-32d9-9acc-b6884944eda8</v>
      </c>
      <c r="G475" s="37" t="str">
        <f>INDEX(Activities!$B$2:$C$390,MATCH(H475,Activities!$C$2:$C$390,0),1)</f>
        <v>Heavy duty truck manufacturing</v>
      </c>
      <c r="H475" s="37">
        <v>336120</v>
      </c>
      <c r="I475" s="37" t="s">
        <v>550</v>
      </c>
      <c r="J475" s="37">
        <v>5.9190253837565733E-8</v>
      </c>
      <c r="K475" s="37" t="s">
        <v>559</v>
      </c>
      <c r="L475" s="37"/>
      <c r="M475" s="37"/>
      <c r="N475" s="37"/>
      <c r="O475" s="37"/>
      <c r="P475" s="37"/>
      <c r="Q475" s="37">
        <v>2</v>
      </c>
      <c r="R475" s="37">
        <v>1</v>
      </c>
      <c r="S475" s="37">
        <v>1</v>
      </c>
      <c r="T475" s="37">
        <v>1</v>
      </c>
      <c r="U475" s="37">
        <v>5</v>
      </c>
      <c r="V475" s="70">
        <v>2013</v>
      </c>
      <c r="W475" s="37" t="s">
        <v>72</v>
      </c>
      <c r="X475" s="37" t="s">
        <v>625</v>
      </c>
      <c r="Y475" s="37" t="s">
        <v>626</v>
      </c>
    </row>
    <row r="476" spans="1:25" x14ac:dyDescent="0.2">
      <c r="A476"/>
      <c r="B476" s="37" t="str">
        <f>VLOOKUP(W476,FlowMapping!B$2:M$3,6,FALSE)</f>
        <v>Phosphorus</v>
      </c>
      <c r="C476" s="37">
        <f t="array" ref="C476">VLOOKUP(W476,FlowMapping!B$2:M$3,7,FALSE)</f>
        <v>7723140</v>
      </c>
      <c r="D476" s="37" t="str">
        <f>VLOOKUP(W476,FlowMapping!B$2:M$3,8,FALSE)</f>
        <v>water</v>
      </c>
      <c r="E476" s="37" t="str">
        <f>VLOOKUP(W476,FlowMapping!B$2:M$3,9,FALSE)</f>
        <v>unspecified</v>
      </c>
      <c r="F476" s="37" t="str">
        <f>VLOOKUP(W476,FlowMapping!B$2:M$3,12,FALSE)</f>
        <v>1d91ba69-9367-32d9-9acc-b6884944eda8</v>
      </c>
      <c r="G476" s="37" t="str">
        <f>INDEX(Activities!$B$2:$C$390,MATCH(H476,Activities!$C$2:$C$390,0),1)</f>
        <v>Motor vehicle body manufacturing</v>
      </c>
      <c r="H476" s="37">
        <v>336211</v>
      </c>
      <c r="I476" s="37" t="s">
        <v>550</v>
      </c>
      <c r="J476" s="37">
        <v>6.0168732427691428E-8</v>
      </c>
      <c r="K476" s="37" t="s">
        <v>559</v>
      </c>
      <c r="L476" s="37"/>
      <c r="M476" s="37"/>
      <c r="N476" s="37"/>
      <c r="O476" s="37"/>
      <c r="P476" s="37"/>
      <c r="Q476" s="37">
        <v>2</v>
      </c>
      <c r="R476" s="37">
        <v>1</v>
      </c>
      <c r="S476" s="37">
        <v>1</v>
      </c>
      <c r="T476" s="37">
        <v>1</v>
      </c>
      <c r="U476" s="37">
        <v>5</v>
      </c>
      <c r="V476" s="70">
        <v>2013</v>
      </c>
      <c r="W476" s="37" t="s">
        <v>72</v>
      </c>
      <c r="X476" s="37" t="s">
        <v>625</v>
      </c>
      <c r="Y476" s="37" t="s">
        <v>626</v>
      </c>
    </row>
    <row r="477" spans="1:25" x14ac:dyDescent="0.2">
      <c r="A477"/>
      <c r="B477" s="37" t="str">
        <f>VLOOKUP(W477,FlowMapping!B$2:M$3,6,FALSE)</f>
        <v>Phosphorus</v>
      </c>
      <c r="C477" s="37">
        <f t="array" ref="C477">VLOOKUP(W477,FlowMapping!B$2:M$3,7,FALSE)</f>
        <v>7723140</v>
      </c>
      <c r="D477" s="37" t="str">
        <f>VLOOKUP(W477,FlowMapping!B$2:M$3,8,FALSE)</f>
        <v>water</v>
      </c>
      <c r="E477" s="37" t="str">
        <f>VLOOKUP(W477,FlowMapping!B$2:M$3,9,FALSE)</f>
        <v>unspecified</v>
      </c>
      <c r="F477" s="37" t="str">
        <f>VLOOKUP(W477,FlowMapping!B$2:M$3,12,FALSE)</f>
        <v>1d91ba69-9367-32d9-9acc-b6884944eda8</v>
      </c>
      <c r="G477" s="37" t="str">
        <f>INDEX(Activities!$B$2:$C$390,MATCH(H477,Activities!$C$2:$C$390,0),1)</f>
        <v>Truck trailer manufacturing</v>
      </c>
      <c r="H477" s="37">
        <v>336212</v>
      </c>
      <c r="I477" s="37" t="s">
        <v>550</v>
      </c>
      <c r="J477" s="37">
        <v>5.9653975212093164E-9</v>
      </c>
      <c r="K477" s="37" t="s">
        <v>559</v>
      </c>
      <c r="L477" s="37"/>
      <c r="M477" s="37"/>
      <c r="N477" s="37"/>
      <c r="O477" s="37"/>
      <c r="P477" s="37"/>
      <c r="Q477" s="37">
        <v>2</v>
      </c>
      <c r="R477" s="37">
        <v>1</v>
      </c>
      <c r="S477" s="37">
        <v>1</v>
      </c>
      <c r="T477" s="37">
        <v>1</v>
      </c>
      <c r="U477" s="37">
        <v>5</v>
      </c>
      <c r="V477" s="70">
        <v>2013</v>
      </c>
      <c r="W477" s="37" t="s">
        <v>72</v>
      </c>
      <c r="X477" s="37" t="s">
        <v>625</v>
      </c>
      <c r="Y477" s="37" t="s">
        <v>626</v>
      </c>
    </row>
    <row r="478" spans="1:25" x14ac:dyDescent="0.2">
      <c r="A478"/>
      <c r="B478" s="37" t="str">
        <f>VLOOKUP(W478,FlowMapping!B$2:M$3,6,FALSE)</f>
        <v>Phosphorus</v>
      </c>
      <c r="C478" s="37">
        <f t="array" ref="C478">VLOOKUP(W478,FlowMapping!B$2:M$3,7,FALSE)</f>
        <v>7723140</v>
      </c>
      <c r="D478" s="37" t="str">
        <f>VLOOKUP(W478,FlowMapping!B$2:M$3,8,FALSE)</f>
        <v>water</v>
      </c>
      <c r="E478" s="37" t="str">
        <f>VLOOKUP(W478,FlowMapping!B$2:M$3,9,FALSE)</f>
        <v>unspecified</v>
      </c>
      <c r="F478" s="37" t="str">
        <f>VLOOKUP(W478,FlowMapping!B$2:M$3,12,FALSE)</f>
        <v>1d91ba69-9367-32d9-9acc-b6884944eda8</v>
      </c>
      <c r="G478" s="37" t="str">
        <f>INDEX(Activities!$B$2:$C$390,MATCH(H478,Activities!$C$2:$C$390,0),1)</f>
        <v>Motor vehicle gasoline engine and engine parts manufacturing</v>
      </c>
      <c r="H478" s="37">
        <v>336310</v>
      </c>
      <c r="I478" s="37" t="s">
        <v>550</v>
      </c>
      <c r="J478" s="37">
        <v>8.9354262093442529E-10</v>
      </c>
      <c r="K478" s="37" t="s">
        <v>559</v>
      </c>
      <c r="L478" s="37"/>
      <c r="M478" s="37"/>
      <c r="N478" s="37"/>
      <c r="O478" s="37"/>
      <c r="P478" s="37"/>
      <c r="Q478" s="37">
        <v>2</v>
      </c>
      <c r="R478" s="37">
        <v>1</v>
      </c>
      <c r="S478" s="37">
        <v>1</v>
      </c>
      <c r="T478" s="37">
        <v>1</v>
      </c>
      <c r="U478" s="37">
        <v>5</v>
      </c>
      <c r="V478" s="70">
        <v>2013</v>
      </c>
      <c r="W478" s="37" t="s">
        <v>72</v>
      </c>
      <c r="X478" s="37" t="s">
        <v>625</v>
      </c>
      <c r="Y478" s="37" t="s">
        <v>626</v>
      </c>
    </row>
    <row r="479" spans="1:25" x14ac:dyDescent="0.2">
      <c r="A479"/>
      <c r="B479" s="37" t="str">
        <f>VLOOKUP(W479,FlowMapping!B$2:M$3,6,FALSE)</f>
        <v>Phosphorus</v>
      </c>
      <c r="C479" s="37">
        <f t="array" ref="C479">VLOOKUP(W479,FlowMapping!B$2:M$3,7,FALSE)</f>
        <v>7723140</v>
      </c>
      <c r="D479" s="37" t="str">
        <f>VLOOKUP(W479,FlowMapping!B$2:M$3,8,FALSE)</f>
        <v>water</v>
      </c>
      <c r="E479" s="37" t="str">
        <f>VLOOKUP(W479,FlowMapping!B$2:M$3,9,FALSE)</f>
        <v>unspecified</v>
      </c>
      <c r="F479" s="37" t="str">
        <f>VLOOKUP(W479,FlowMapping!B$2:M$3,12,FALSE)</f>
        <v>1d91ba69-9367-32d9-9acc-b6884944eda8</v>
      </c>
      <c r="G479" s="37" t="str">
        <f>INDEX(Activities!$B$2:$C$390,MATCH(H479,Activities!$C$2:$C$390,0),1)</f>
        <v>Motor vehicle electrical and electronic equipment manufacturing</v>
      </c>
      <c r="H479" s="37">
        <v>336320</v>
      </c>
      <c r="I479" s="37" t="s">
        <v>550</v>
      </c>
      <c r="J479" s="37">
        <v>2.5529797330976084E-9</v>
      </c>
      <c r="K479" s="37" t="s">
        <v>559</v>
      </c>
      <c r="L479" s="37"/>
      <c r="M479" s="37"/>
      <c r="N479" s="37"/>
      <c r="O479" s="37"/>
      <c r="P479" s="37"/>
      <c r="Q479" s="37">
        <v>2</v>
      </c>
      <c r="R479" s="37">
        <v>1</v>
      </c>
      <c r="S479" s="37">
        <v>1</v>
      </c>
      <c r="T479" s="37">
        <v>1</v>
      </c>
      <c r="U479" s="37">
        <v>5</v>
      </c>
      <c r="V479" s="70">
        <v>2013</v>
      </c>
      <c r="W479" s="37" t="s">
        <v>72</v>
      </c>
      <c r="X479" s="37" t="s">
        <v>625</v>
      </c>
      <c r="Y479" s="37" t="s">
        <v>626</v>
      </c>
    </row>
    <row r="480" spans="1:25" x14ac:dyDescent="0.2">
      <c r="A480"/>
      <c r="B480" s="37" t="str">
        <f>VLOOKUP(W480,FlowMapping!B$2:M$3,6,FALSE)</f>
        <v>Phosphorus</v>
      </c>
      <c r="C480" s="37">
        <f t="array" ref="C480">VLOOKUP(W480,FlowMapping!B$2:M$3,7,FALSE)</f>
        <v>7723140</v>
      </c>
      <c r="D480" s="37" t="str">
        <f>VLOOKUP(W480,FlowMapping!B$2:M$3,8,FALSE)</f>
        <v>water</v>
      </c>
      <c r="E480" s="37" t="str">
        <f>VLOOKUP(W480,FlowMapping!B$2:M$3,9,FALSE)</f>
        <v>unspecified</v>
      </c>
      <c r="F480" s="37" t="str">
        <f>VLOOKUP(W480,FlowMapping!B$2:M$3,12,FALSE)</f>
        <v>1d91ba69-9367-32d9-9acc-b6884944eda8</v>
      </c>
      <c r="G480" s="37" t="str">
        <f>INDEX(Activities!$B$2:$C$390,MATCH(H480,Activities!$C$2:$C$390,0),1)</f>
        <v>Motor vehicle transmission and power train parts manufacturing</v>
      </c>
      <c r="H480" s="37">
        <v>336350</v>
      </c>
      <c r="I480" s="37" t="s">
        <v>550</v>
      </c>
      <c r="J480" s="37">
        <v>8.9354262093442529E-10</v>
      </c>
      <c r="K480" s="37" t="s">
        <v>559</v>
      </c>
      <c r="L480" s="37"/>
      <c r="M480" s="37"/>
      <c r="N480" s="37"/>
      <c r="O480" s="37"/>
      <c r="P480" s="37"/>
      <c r="Q480" s="37">
        <v>2</v>
      </c>
      <c r="R480" s="37">
        <v>1</v>
      </c>
      <c r="S480" s="37">
        <v>1</v>
      </c>
      <c r="T480" s="37">
        <v>1</v>
      </c>
      <c r="U480" s="37">
        <v>5</v>
      </c>
      <c r="V480" s="70">
        <v>2013</v>
      </c>
      <c r="W480" s="37" t="s">
        <v>72</v>
      </c>
      <c r="X480" s="37" t="s">
        <v>625</v>
      </c>
      <c r="Y480" s="37" t="s">
        <v>626</v>
      </c>
    </row>
    <row r="481" spans="1:25" x14ac:dyDescent="0.2">
      <c r="A481"/>
      <c r="B481" s="37" t="str">
        <f>VLOOKUP(W481,FlowMapping!B$2:M$3,6,FALSE)</f>
        <v>Phosphorus</v>
      </c>
      <c r="C481" s="37">
        <f t="array" ref="C481">VLOOKUP(W481,FlowMapping!B$2:M$3,7,FALSE)</f>
        <v>7723140</v>
      </c>
      <c r="D481" s="37" t="str">
        <f>VLOOKUP(W481,FlowMapping!B$2:M$3,8,FALSE)</f>
        <v>water</v>
      </c>
      <c r="E481" s="37" t="str">
        <f>VLOOKUP(W481,FlowMapping!B$2:M$3,9,FALSE)</f>
        <v>unspecified</v>
      </c>
      <c r="F481" s="37" t="str">
        <f>VLOOKUP(W481,FlowMapping!B$2:M$3,12,FALSE)</f>
        <v>1d91ba69-9367-32d9-9acc-b6884944eda8</v>
      </c>
      <c r="G481" s="37" t="str">
        <f>INDEX(Activities!$B$2:$C$390,MATCH(H481,Activities!$C$2:$C$390,0),1)</f>
        <v>Motor vehicle seating and interior trim manufacturing</v>
      </c>
      <c r="H481" s="37">
        <v>336360</v>
      </c>
      <c r="I481" s="37" t="s">
        <v>550</v>
      </c>
      <c r="J481" s="37">
        <v>1.7542236463457845E-10</v>
      </c>
      <c r="K481" s="37" t="s">
        <v>559</v>
      </c>
      <c r="L481" s="37"/>
      <c r="M481" s="37"/>
      <c r="N481" s="37"/>
      <c r="O481" s="37"/>
      <c r="P481" s="37"/>
      <c r="Q481" s="37">
        <v>2</v>
      </c>
      <c r="R481" s="37">
        <v>1</v>
      </c>
      <c r="S481" s="37">
        <v>1</v>
      </c>
      <c r="T481" s="37">
        <v>1</v>
      </c>
      <c r="U481" s="37">
        <v>5</v>
      </c>
      <c r="V481" s="70">
        <v>2013</v>
      </c>
      <c r="W481" s="37" t="s">
        <v>72</v>
      </c>
      <c r="X481" s="37" t="s">
        <v>625</v>
      </c>
      <c r="Y481" s="37" t="s">
        <v>626</v>
      </c>
    </row>
    <row r="482" spans="1:25" x14ac:dyDescent="0.2">
      <c r="A482"/>
      <c r="B482" s="37" t="str">
        <f>VLOOKUP(W482,FlowMapping!B$2:M$3,6,FALSE)</f>
        <v>Phosphorus</v>
      </c>
      <c r="C482" s="37">
        <f t="array" ref="C482">VLOOKUP(W482,FlowMapping!B$2:M$3,7,FALSE)</f>
        <v>7723140</v>
      </c>
      <c r="D482" s="37" t="str">
        <f>VLOOKUP(W482,FlowMapping!B$2:M$3,8,FALSE)</f>
        <v>water</v>
      </c>
      <c r="E482" s="37" t="str">
        <f>VLOOKUP(W482,FlowMapping!B$2:M$3,9,FALSE)</f>
        <v>unspecified</v>
      </c>
      <c r="F482" s="37" t="str">
        <f>VLOOKUP(W482,FlowMapping!B$2:M$3,12,FALSE)</f>
        <v>1d91ba69-9367-32d9-9acc-b6884944eda8</v>
      </c>
      <c r="G482" s="37" t="str">
        <f>INDEX(Activities!$B$2:$C$390,MATCH(H482,Activities!$C$2:$C$390,0),1)</f>
        <v>Other motor vehicle parts manufacturing</v>
      </c>
      <c r="H482" s="37">
        <v>336390</v>
      </c>
      <c r="I482" s="37" t="s">
        <v>550</v>
      </c>
      <c r="J482" s="37">
        <v>1.2466286457224813E-6</v>
      </c>
      <c r="K482" s="37" t="s">
        <v>559</v>
      </c>
      <c r="L482" s="37"/>
      <c r="M482" s="37"/>
      <c r="N482" s="37"/>
      <c r="O482" s="37"/>
      <c r="P482" s="37"/>
      <c r="Q482" s="37">
        <v>2</v>
      </c>
      <c r="R482" s="37">
        <v>1</v>
      </c>
      <c r="S482" s="37">
        <v>1</v>
      </c>
      <c r="T482" s="37">
        <v>1</v>
      </c>
      <c r="U482" s="37">
        <v>5</v>
      </c>
      <c r="V482" s="70">
        <v>2013</v>
      </c>
      <c r="W482" s="37" t="s">
        <v>72</v>
      </c>
      <c r="X482" s="37" t="s">
        <v>625</v>
      </c>
      <c r="Y482" s="37" t="s">
        <v>626</v>
      </c>
    </row>
    <row r="483" spans="1:25" x14ac:dyDescent="0.2">
      <c r="A483"/>
      <c r="B483" s="37" t="str">
        <f>VLOOKUP(W483,FlowMapping!B$2:M$3,6,FALSE)</f>
        <v>Phosphorus</v>
      </c>
      <c r="C483" s="37">
        <f t="array" ref="C483">VLOOKUP(W483,FlowMapping!B$2:M$3,7,FALSE)</f>
        <v>7723140</v>
      </c>
      <c r="D483" s="37" t="str">
        <f>VLOOKUP(W483,FlowMapping!B$2:M$3,8,FALSE)</f>
        <v>water</v>
      </c>
      <c r="E483" s="37" t="str">
        <f>VLOOKUP(W483,FlowMapping!B$2:M$3,9,FALSE)</f>
        <v>unspecified</v>
      </c>
      <c r="F483" s="37" t="str">
        <f>VLOOKUP(W483,FlowMapping!B$2:M$3,12,FALSE)</f>
        <v>1d91ba69-9367-32d9-9acc-b6884944eda8</v>
      </c>
      <c r="G483" s="37" t="str">
        <f>INDEX(Activities!$B$2:$C$390,MATCH(H483,Activities!$C$2:$C$390,0),1)</f>
        <v>Aircraft manufacturing</v>
      </c>
      <c r="H483" s="37">
        <v>336411</v>
      </c>
      <c r="I483" s="37" t="s">
        <v>550</v>
      </c>
      <c r="J483" s="37">
        <v>3.7321907151417353E-7</v>
      </c>
      <c r="K483" s="37" t="s">
        <v>559</v>
      </c>
      <c r="L483" s="37"/>
      <c r="M483" s="37"/>
      <c r="N483" s="37"/>
      <c r="O483" s="37"/>
      <c r="P483" s="37"/>
      <c r="Q483" s="37">
        <v>4.9563040765319295</v>
      </c>
      <c r="R483" s="37">
        <v>1</v>
      </c>
      <c r="S483" s="37">
        <v>1</v>
      </c>
      <c r="T483" s="37">
        <v>1</v>
      </c>
      <c r="U483" s="37">
        <v>5</v>
      </c>
      <c r="V483" s="70">
        <v>2013</v>
      </c>
      <c r="W483" s="37" t="s">
        <v>72</v>
      </c>
      <c r="X483" s="37" t="s">
        <v>625</v>
      </c>
      <c r="Y483" s="37" t="s">
        <v>626</v>
      </c>
    </row>
    <row r="484" spans="1:25" x14ac:dyDescent="0.2">
      <c r="A484"/>
      <c r="B484" s="37" t="str">
        <f>VLOOKUP(W484,FlowMapping!B$2:M$3,6,FALSE)</f>
        <v>Phosphorus</v>
      </c>
      <c r="C484" s="37">
        <f t="array" ref="C484">VLOOKUP(W484,FlowMapping!B$2:M$3,7,FALSE)</f>
        <v>7723140</v>
      </c>
      <c r="D484" s="37" t="str">
        <f>VLOOKUP(W484,FlowMapping!B$2:M$3,8,FALSE)</f>
        <v>water</v>
      </c>
      <c r="E484" s="37" t="str">
        <f>VLOOKUP(W484,FlowMapping!B$2:M$3,9,FALSE)</f>
        <v>unspecified</v>
      </c>
      <c r="F484" s="37" t="str">
        <f>VLOOKUP(W484,FlowMapping!B$2:M$3,12,FALSE)</f>
        <v>1d91ba69-9367-32d9-9acc-b6884944eda8</v>
      </c>
      <c r="G484" s="37" t="str">
        <f>INDEX(Activities!$B$2:$C$390,MATCH(H484,Activities!$C$2:$C$390,0),1)</f>
        <v>Aircraft engine and engine parts manufacturing</v>
      </c>
      <c r="H484" s="37">
        <v>336412</v>
      </c>
      <c r="I484" s="37" t="s">
        <v>550</v>
      </c>
      <c r="J484" s="37">
        <v>1.0392765096511605E-7</v>
      </c>
      <c r="K484" s="37" t="s">
        <v>559</v>
      </c>
      <c r="L484" s="37"/>
      <c r="M484" s="37"/>
      <c r="N484" s="37"/>
      <c r="O484" s="37"/>
      <c r="P484" s="37"/>
      <c r="Q484" s="37">
        <v>2</v>
      </c>
      <c r="R484" s="37">
        <v>1</v>
      </c>
      <c r="S484" s="37">
        <v>1</v>
      </c>
      <c r="T484" s="37">
        <v>1</v>
      </c>
      <c r="U484" s="37">
        <v>5</v>
      </c>
      <c r="V484" s="70">
        <v>2013</v>
      </c>
      <c r="W484" s="37" t="s">
        <v>72</v>
      </c>
      <c r="X484" s="37" t="s">
        <v>625</v>
      </c>
      <c r="Y484" s="37" t="s">
        <v>626</v>
      </c>
    </row>
    <row r="485" spans="1:25" x14ac:dyDescent="0.2">
      <c r="A485"/>
      <c r="B485" s="37" t="str">
        <f>VLOOKUP(W485,FlowMapping!B$2:M$3,6,FALSE)</f>
        <v>Phosphorus</v>
      </c>
      <c r="C485" s="37">
        <f t="array" ref="C485">VLOOKUP(W485,FlowMapping!B$2:M$3,7,FALSE)</f>
        <v>7723140</v>
      </c>
      <c r="D485" s="37" t="str">
        <f>VLOOKUP(W485,FlowMapping!B$2:M$3,8,FALSE)</f>
        <v>water</v>
      </c>
      <c r="E485" s="37" t="str">
        <f>VLOOKUP(W485,FlowMapping!B$2:M$3,9,FALSE)</f>
        <v>unspecified</v>
      </c>
      <c r="F485" s="37" t="str">
        <f>VLOOKUP(W485,FlowMapping!B$2:M$3,12,FALSE)</f>
        <v>1d91ba69-9367-32d9-9acc-b6884944eda8</v>
      </c>
      <c r="G485" s="37" t="str">
        <f>INDEX(Activities!$B$2:$C$390,MATCH(H485,Activities!$C$2:$C$390,0),1)</f>
        <v>Other aircraft parts and auxiliary equipment manufacturing</v>
      </c>
      <c r="H485" s="37">
        <v>336413</v>
      </c>
      <c r="I485" s="37" t="s">
        <v>550</v>
      </c>
      <c r="J485" s="37">
        <v>1.526315348882328E-9</v>
      </c>
      <c r="K485" s="37" t="s">
        <v>559</v>
      </c>
      <c r="L485" s="37"/>
      <c r="M485" s="37"/>
      <c r="N485" s="37"/>
      <c r="O485" s="37"/>
      <c r="P485" s="37"/>
      <c r="Q485" s="37">
        <v>2</v>
      </c>
      <c r="R485" s="37">
        <v>1</v>
      </c>
      <c r="S485" s="37">
        <v>1</v>
      </c>
      <c r="T485" s="37">
        <v>1</v>
      </c>
      <c r="U485" s="37">
        <v>5</v>
      </c>
      <c r="V485" s="70">
        <v>2013</v>
      </c>
      <c r="W485" s="37" t="s">
        <v>72</v>
      </c>
      <c r="X485" s="37" t="s">
        <v>625</v>
      </c>
      <c r="Y485" s="37" t="s">
        <v>626</v>
      </c>
    </row>
    <row r="486" spans="1:25" x14ac:dyDescent="0.2">
      <c r="A486"/>
      <c r="B486" s="37" t="str">
        <f>VLOOKUP(W486,FlowMapping!B$2:M$3,6,FALSE)</f>
        <v>Phosphorus</v>
      </c>
      <c r="C486" s="37">
        <f t="array" ref="C486">VLOOKUP(W486,FlowMapping!B$2:M$3,7,FALSE)</f>
        <v>7723140</v>
      </c>
      <c r="D486" s="37" t="str">
        <f>VLOOKUP(W486,FlowMapping!B$2:M$3,8,FALSE)</f>
        <v>water</v>
      </c>
      <c r="E486" s="37" t="str">
        <f>VLOOKUP(W486,FlowMapping!B$2:M$3,9,FALSE)</f>
        <v>unspecified</v>
      </c>
      <c r="F486" s="37" t="str">
        <f>VLOOKUP(W486,FlowMapping!B$2:M$3,12,FALSE)</f>
        <v>1d91ba69-9367-32d9-9acc-b6884944eda8</v>
      </c>
      <c r="G486" s="37" t="str">
        <f>INDEX(Activities!$B$2:$C$390,MATCH(H486,Activities!$C$2:$C$390,0),1)</f>
        <v>Guided missile and space vehicle manufacturing</v>
      </c>
      <c r="H486" s="37">
        <v>336414</v>
      </c>
      <c r="I486" s="37" t="s">
        <v>550</v>
      </c>
      <c r="J486" s="37">
        <v>0</v>
      </c>
      <c r="K486" s="37" t="s">
        <v>559</v>
      </c>
      <c r="L486" s="37"/>
      <c r="M486" s="37"/>
      <c r="N486" s="37"/>
      <c r="O486" s="37"/>
      <c r="P486" s="37"/>
      <c r="Q486" s="37">
        <v>5</v>
      </c>
      <c r="R486" s="37">
        <v>1</v>
      </c>
      <c r="S486" s="37">
        <v>1</v>
      </c>
      <c r="T486" s="37">
        <v>1</v>
      </c>
      <c r="U486" s="37">
        <v>5</v>
      </c>
      <c r="V486" s="70">
        <v>2013</v>
      </c>
      <c r="W486" s="37" t="s">
        <v>72</v>
      </c>
      <c r="X486" s="37" t="s">
        <v>625</v>
      </c>
      <c r="Y486" s="37" t="s">
        <v>626</v>
      </c>
    </row>
    <row r="487" spans="1:25" x14ac:dyDescent="0.2">
      <c r="A487"/>
      <c r="B487" s="37" t="str">
        <f>VLOOKUP(W487,FlowMapping!B$2:M$3,6,FALSE)</f>
        <v>Phosphorus</v>
      </c>
      <c r="C487" s="37">
        <f t="array" ref="C487">VLOOKUP(W487,FlowMapping!B$2:M$3,7,FALSE)</f>
        <v>7723140</v>
      </c>
      <c r="D487" s="37" t="str">
        <f>VLOOKUP(W487,FlowMapping!B$2:M$3,8,FALSE)</f>
        <v>water</v>
      </c>
      <c r="E487" s="37" t="str">
        <f>VLOOKUP(W487,FlowMapping!B$2:M$3,9,FALSE)</f>
        <v>unspecified</v>
      </c>
      <c r="F487" s="37" t="str">
        <f>VLOOKUP(W487,FlowMapping!B$2:M$3,12,FALSE)</f>
        <v>1d91ba69-9367-32d9-9acc-b6884944eda8</v>
      </c>
      <c r="G487" s="37" t="str">
        <f>INDEX(Activities!$B$2:$C$390,MATCH(H487,Activities!$C$2:$C$390,0),1)</f>
        <v>Railroad rolling stock manufacturing</v>
      </c>
      <c r="H487" s="37">
        <v>336500</v>
      </c>
      <c r="I487" s="37" t="s">
        <v>550</v>
      </c>
      <c r="J487" s="37">
        <v>5.3836536046376475E-8</v>
      </c>
      <c r="K487" s="37" t="s">
        <v>559</v>
      </c>
      <c r="L487" s="37"/>
      <c r="M487" s="37"/>
      <c r="N487" s="37"/>
      <c r="O487" s="37"/>
      <c r="P487" s="37"/>
      <c r="Q487" s="37">
        <v>2</v>
      </c>
      <c r="R487" s="37">
        <v>1</v>
      </c>
      <c r="S487" s="37">
        <v>1</v>
      </c>
      <c r="T487" s="37">
        <v>1</v>
      </c>
      <c r="U487" s="37">
        <v>5</v>
      </c>
      <c r="V487" s="70">
        <v>2013</v>
      </c>
      <c r="W487" s="37" t="s">
        <v>72</v>
      </c>
      <c r="X487" s="37" t="s">
        <v>625</v>
      </c>
      <c r="Y487" s="37" t="s">
        <v>626</v>
      </c>
    </row>
    <row r="488" spans="1:25" x14ac:dyDescent="0.2">
      <c r="A488"/>
      <c r="B488" s="37" t="str">
        <f>VLOOKUP(W488,FlowMapping!B$2:M$3,6,FALSE)</f>
        <v>Phosphorus</v>
      </c>
      <c r="C488" s="37">
        <f t="array" ref="C488">VLOOKUP(W488,FlowMapping!B$2:M$3,7,FALSE)</f>
        <v>7723140</v>
      </c>
      <c r="D488" s="37" t="str">
        <f>VLOOKUP(W488,FlowMapping!B$2:M$3,8,FALSE)</f>
        <v>water</v>
      </c>
      <c r="E488" s="37" t="str">
        <f>VLOOKUP(W488,FlowMapping!B$2:M$3,9,FALSE)</f>
        <v>unspecified</v>
      </c>
      <c r="F488" s="37" t="str">
        <f>VLOOKUP(W488,FlowMapping!B$2:M$3,12,FALSE)</f>
        <v>1d91ba69-9367-32d9-9acc-b6884944eda8</v>
      </c>
      <c r="G488" s="37" t="str">
        <f>INDEX(Activities!$B$2:$C$390,MATCH(H488,Activities!$C$2:$C$390,0),1)</f>
        <v>Ship building and repairing</v>
      </c>
      <c r="H488" s="37">
        <v>336611</v>
      </c>
      <c r="I488" s="37" t="s">
        <v>550</v>
      </c>
      <c r="J488" s="37">
        <v>1.4118332225291655E-9</v>
      </c>
      <c r="K488" s="37" t="s">
        <v>559</v>
      </c>
      <c r="L488" s="37"/>
      <c r="M488" s="37"/>
      <c r="N488" s="37"/>
      <c r="O488" s="37"/>
      <c r="P488" s="37"/>
      <c r="Q488" s="37">
        <v>5</v>
      </c>
      <c r="R488" s="37">
        <v>1</v>
      </c>
      <c r="S488" s="37">
        <v>1</v>
      </c>
      <c r="T488" s="37">
        <v>1</v>
      </c>
      <c r="U488" s="37">
        <v>5</v>
      </c>
      <c r="V488" s="70">
        <v>2013</v>
      </c>
      <c r="W488" s="37" t="s">
        <v>72</v>
      </c>
      <c r="X488" s="37" t="s">
        <v>625</v>
      </c>
      <c r="Y488" s="37" t="s">
        <v>626</v>
      </c>
    </row>
    <row r="489" spans="1:25" x14ac:dyDescent="0.2">
      <c r="A489"/>
      <c r="B489" s="37" t="str">
        <f>VLOOKUP(W489,FlowMapping!B$2:M$3,6,FALSE)</f>
        <v>Phosphorus</v>
      </c>
      <c r="C489" s="37">
        <f t="array" ref="C489">VLOOKUP(W489,FlowMapping!B$2:M$3,7,FALSE)</f>
        <v>7723140</v>
      </c>
      <c r="D489" s="37" t="str">
        <f>VLOOKUP(W489,FlowMapping!B$2:M$3,8,FALSE)</f>
        <v>water</v>
      </c>
      <c r="E489" s="37" t="str">
        <f>VLOOKUP(W489,FlowMapping!B$2:M$3,9,FALSE)</f>
        <v>unspecified</v>
      </c>
      <c r="F489" s="37" t="str">
        <f>VLOOKUP(W489,FlowMapping!B$2:M$3,12,FALSE)</f>
        <v>1d91ba69-9367-32d9-9acc-b6884944eda8</v>
      </c>
      <c r="G489" s="37" t="str">
        <f>INDEX(Activities!$B$2:$C$390,MATCH(H489,Activities!$C$2:$C$390,0),1)</f>
        <v>Boat building</v>
      </c>
      <c r="H489" s="37">
        <v>336612</v>
      </c>
      <c r="I489" s="37" t="s">
        <v>550</v>
      </c>
      <c r="J489" s="37">
        <v>4.5113474910743213E-8</v>
      </c>
      <c r="K489" s="37" t="s">
        <v>559</v>
      </c>
      <c r="L489" s="37"/>
      <c r="M489" s="37"/>
      <c r="N489" s="37"/>
      <c r="O489" s="37"/>
      <c r="P489" s="37"/>
      <c r="Q489" s="37">
        <v>2.0067818442345495</v>
      </c>
      <c r="R489" s="37">
        <v>1</v>
      </c>
      <c r="S489" s="37">
        <v>1</v>
      </c>
      <c r="T489" s="37">
        <v>1</v>
      </c>
      <c r="U489" s="37">
        <v>5</v>
      </c>
      <c r="V489" s="70">
        <v>2013</v>
      </c>
      <c r="W489" s="37" t="s">
        <v>72</v>
      </c>
      <c r="X489" s="37" t="s">
        <v>625</v>
      </c>
      <c r="Y489" s="37" t="s">
        <v>626</v>
      </c>
    </row>
    <row r="490" spans="1:25" x14ac:dyDescent="0.2">
      <c r="A490"/>
      <c r="B490" s="37" t="str">
        <f>VLOOKUP(W490,FlowMapping!B$2:M$3,6,FALSE)</f>
        <v>Phosphorus</v>
      </c>
      <c r="C490" s="37">
        <f t="array" ref="C490">VLOOKUP(W490,FlowMapping!B$2:M$3,7,FALSE)</f>
        <v>7723140</v>
      </c>
      <c r="D490" s="37" t="str">
        <f>VLOOKUP(W490,FlowMapping!B$2:M$3,8,FALSE)</f>
        <v>water</v>
      </c>
      <c r="E490" s="37" t="str">
        <f>VLOOKUP(W490,FlowMapping!B$2:M$3,9,FALSE)</f>
        <v>unspecified</v>
      </c>
      <c r="F490" s="37" t="str">
        <f>VLOOKUP(W490,FlowMapping!B$2:M$3,12,FALSE)</f>
        <v>1d91ba69-9367-32d9-9acc-b6884944eda8</v>
      </c>
      <c r="G490" s="37" t="str">
        <f>INDEX(Activities!$B$2:$C$390,MATCH(H490,Activities!$C$2:$C$390,0),1)</f>
        <v>Motorcycle, bicycle, and parts manufacturing</v>
      </c>
      <c r="H490" s="37">
        <v>336991</v>
      </c>
      <c r="I490" s="37" t="s">
        <v>550</v>
      </c>
      <c r="J490" s="37">
        <v>1.6330533387566046E-6</v>
      </c>
      <c r="K490" s="37" t="s">
        <v>559</v>
      </c>
      <c r="L490" s="37"/>
      <c r="M490" s="37"/>
      <c r="N490" s="37"/>
      <c r="O490" s="37"/>
      <c r="P490" s="37"/>
      <c r="Q490" s="37">
        <v>2</v>
      </c>
      <c r="R490" s="37">
        <v>1</v>
      </c>
      <c r="S490" s="37">
        <v>1</v>
      </c>
      <c r="T490" s="37">
        <v>1</v>
      </c>
      <c r="U490" s="37">
        <v>5</v>
      </c>
      <c r="V490" s="70">
        <v>2013</v>
      </c>
      <c r="W490" s="37" t="s">
        <v>72</v>
      </c>
      <c r="X490" s="37" t="s">
        <v>625</v>
      </c>
      <c r="Y490" s="37" t="s">
        <v>626</v>
      </c>
    </row>
    <row r="491" spans="1:25" x14ac:dyDescent="0.2">
      <c r="A491"/>
      <c r="B491" s="37" t="str">
        <f>VLOOKUP(W491,FlowMapping!B$2:M$3,6,FALSE)</f>
        <v>Phosphorus</v>
      </c>
      <c r="C491" s="37">
        <f t="array" ref="C491">VLOOKUP(W491,FlowMapping!B$2:M$3,7,FALSE)</f>
        <v>7723140</v>
      </c>
      <c r="D491" s="37" t="str">
        <f>VLOOKUP(W491,FlowMapping!B$2:M$3,8,FALSE)</f>
        <v>water</v>
      </c>
      <c r="E491" s="37" t="str">
        <f>VLOOKUP(W491,FlowMapping!B$2:M$3,9,FALSE)</f>
        <v>unspecified</v>
      </c>
      <c r="F491" s="37" t="str">
        <f>VLOOKUP(W491,FlowMapping!B$2:M$3,12,FALSE)</f>
        <v>1d91ba69-9367-32d9-9acc-b6884944eda8</v>
      </c>
      <c r="G491" s="37" t="str">
        <f>INDEX(Activities!$B$2:$C$390,MATCH(H491,Activities!$C$2:$C$390,0),1)</f>
        <v>Military armored vehicle, tank, and tank component manufacturing</v>
      </c>
      <c r="H491" s="37">
        <v>336992</v>
      </c>
      <c r="I491" s="37" t="s">
        <v>550</v>
      </c>
      <c r="J491" s="37">
        <v>5.9190253837565747E-8</v>
      </c>
      <c r="K491" s="37" t="s">
        <v>559</v>
      </c>
      <c r="L491" s="37"/>
      <c r="M491" s="37"/>
      <c r="N491" s="37"/>
      <c r="O491" s="37"/>
      <c r="P491" s="37"/>
      <c r="Q491" s="37">
        <v>2</v>
      </c>
      <c r="R491" s="37">
        <v>1</v>
      </c>
      <c r="S491" s="37">
        <v>1</v>
      </c>
      <c r="T491" s="37">
        <v>1</v>
      </c>
      <c r="U491" s="37">
        <v>5</v>
      </c>
      <c r="V491" s="70">
        <v>2013</v>
      </c>
      <c r="W491" s="37" t="s">
        <v>72</v>
      </c>
      <c r="X491" s="37" t="s">
        <v>625</v>
      </c>
      <c r="Y491" s="37" t="s">
        <v>626</v>
      </c>
    </row>
    <row r="492" spans="1:25" x14ac:dyDescent="0.2">
      <c r="A492"/>
      <c r="B492" s="37" t="str">
        <f>VLOOKUP(W492,FlowMapping!B$2:M$3,6,FALSE)</f>
        <v>Phosphorus</v>
      </c>
      <c r="C492" s="37">
        <f t="array" ref="C492">VLOOKUP(W492,FlowMapping!B$2:M$3,7,FALSE)</f>
        <v>7723140</v>
      </c>
      <c r="D492" s="37" t="str">
        <f>VLOOKUP(W492,FlowMapping!B$2:M$3,8,FALSE)</f>
        <v>water</v>
      </c>
      <c r="E492" s="37" t="str">
        <f>VLOOKUP(W492,FlowMapping!B$2:M$3,9,FALSE)</f>
        <v>unspecified</v>
      </c>
      <c r="F492" s="37" t="str">
        <f>VLOOKUP(W492,FlowMapping!B$2:M$3,12,FALSE)</f>
        <v>1d91ba69-9367-32d9-9acc-b6884944eda8</v>
      </c>
      <c r="G492" s="37" t="str">
        <f>INDEX(Activities!$B$2:$C$390,MATCH(H492,Activities!$C$2:$C$390,0),1)</f>
        <v>Wood kitchen cabinet and countertop manufacturing</v>
      </c>
      <c r="H492" s="37">
        <v>337110</v>
      </c>
      <c r="I492" s="37" t="s">
        <v>550</v>
      </c>
      <c r="J492" s="37">
        <v>0</v>
      </c>
      <c r="K492" s="37" t="s">
        <v>559</v>
      </c>
      <c r="L492" s="37"/>
      <c r="M492" s="37"/>
      <c r="N492" s="37"/>
      <c r="O492" s="37"/>
      <c r="P492" s="37"/>
      <c r="Q492" s="37">
        <v>5</v>
      </c>
      <c r="R492" s="37">
        <v>1</v>
      </c>
      <c r="S492" s="37">
        <v>1</v>
      </c>
      <c r="T492" s="37">
        <v>1</v>
      </c>
      <c r="U492" s="37">
        <v>5</v>
      </c>
      <c r="V492" s="70">
        <v>2013</v>
      </c>
      <c r="W492" s="37" t="s">
        <v>72</v>
      </c>
      <c r="X492" s="37" t="s">
        <v>625</v>
      </c>
      <c r="Y492" s="37" t="s">
        <v>626</v>
      </c>
    </row>
    <row r="493" spans="1:25" x14ac:dyDescent="0.2">
      <c r="A493"/>
      <c r="B493" s="37" t="str">
        <f>VLOOKUP(W493,FlowMapping!B$2:M$3,6,FALSE)</f>
        <v>Phosphorus</v>
      </c>
      <c r="C493" s="37">
        <f t="array" ref="C493">VLOOKUP(W493,FlowMapping!B$2:M$3,7,FALSE)</f>
        <v>7723140</v>
      </c>
      <c r="D493" s="37" t="str">
        <f>VLOOKUP(W493,FlowMapping!B$2:M$3,8,FALSE)</f>
        <v>water</v>
      </c>
      <c r="E493" s="37" t="str">
        <f>VLOOKUP(W493,FlowMapping!B$2:M$3,9,FALSE)</f>
        <v>unspecified</v>
      </c>
      <c r="F493" s="37" t="str">
        <f>VLOOKUP(W493,FlowMapping!B$2:M$3,12,FALSE)</f>
        <v>1d91ba69-9367-32d9-9acc-b6884944eda8</v>
      </c>
      <c r="G493" s="37" t="str">
        <f>INDEX(Activities!$B$2:$C$390,MATCH(H493,Activities!$C$2:$C$390,0),1)</f>
        <v>Upholstered household furniture manufacturing</v>
      </c>
      <c r="H493" s="37">
        <v>337121</v>
      </c>
      <c r="I493" s="37" t="s">
        <v>550</v>
      </c>
      <c r="J493" s="37">
        <v>0</v>
      </c>
      <c r="K493" s="37" t="s">
        <v>559</v>
      </c>
      <c r="L493" s="37"/>
      <c r="M493" s="37"/>
      <c r="N493" s="37"/>
      <c r="O493" s="37"/>
      <c r="P493" s="37"/>
      <c r="Q493" s="37">
        <v>5</v>
      </c>
      <c r="R493" s="37">
        <v>1</v>
      </c>
      <c r="S493" s="37">
        <v>1</v>
      </c>
      <c r="T493" s="37">
        <v>1</v>
      </c>
      <c r="U493" s="37">
        <v>5</v>
      </c>
      <c r="V493" s="70">
        <v>2013</v>
      </c>
      <c r="W493" s="37" t="s">
        <v>72</v>
      </c>
      <c r="X493" s="37" t="s">
        <v>625</v>
      </c>
      <c r="Y493" s="37" t="s">
        <v>626</v>
      </c>
    </row>
    <row r="494" spans="1:25" x14ac:dyDescent="0.2">
      <c r="A494"/>
      <c r="B494" s="37" t="str">
        <f>VLOOKUP(W494,FlowMapping!B$2:M$3,6,FALSE)</f>
        <v>Phosphorus</v>
      </c>
      <c r="C494" s="37">
        <f t="array" ref="C494">VLOOKUP(W494,FlowMapping!B$2:M$3,7,FALSE)</f>
        <v>7723140</v>
      </c>
      <c r="D494" s="37" t="str">
        <f>VLOOKUP(W494,FlowMapping!B$2:M$3,8,FALSE)</f>
        <v>water</v>
      </c>
      <c r="E494" s="37" t="str">
        <f>VLOOKUP(W494,FlowMapping!B$2:M$3,9,FALSE)</f>
        <v>unspecified</v>
      </c>
      <c r="F494" s="37" t="str">
        <f>VLOOKUP(W494,FlowMapping!B$2:M$3,12,FALSE)</f>
        <v>1d91ba69-9367-32d9-9acc-b6884944eda8</v>
      </c>
      <c r="G494" s="37" t="str">
        <f>INDEX(Activities!$B$2:$C$390,MATCH(H494,Activities!$C$2:$C$390,0),1)</f>
        <v>Institutional furniture manufacturing</v>
      </c>
      <c r="H494" s="37">
        <v>337127</v>
      </c>
      <c r="I494" s="37" t="s">
        <v>550</v>
      </c>
      <c r="J494" s="37">
        <v>9.9911874360529785E-10</v>
      </c>
      <c r="K494" s="37" t="s">
        <v>559</v>
      </c>
      <c r="L494" s="37"/>
      <c r="M494" s="37"/>
      <c r="N494" s="37"/>
      <c r="O494" s="37"/>
      <c r="P494" s="37"/>
      <c r="Q494" s="37">
        <v>2</v>
      </c>
      <c r="R494" s="37">
        <v>1</v>
      </c>
      <c r="S494" s="37">
        <v>1</v>
      </c>
      <c r="T494" s="37">
        <v>1</v>
      </c>
      <c r="U494" s="37">
        <v>5</v>
      </c>
      <c r="V494" s="70">
        <v>2013</v>
      </c>
      <c r="W494" s="37" t="s">
        <v>72</v>
      </c>
      <c r="X494" s="37" t="s">
        <v>625</v>
      </c>
      <c r="Y494" s="37" t="s">
        <v>626</v>
      </c>
    </row>
    <row r="495" spans="1:25" x14ac:dyDescent="0.2">
      <c r="A495"/>
      <c r="B495" s="37" t="str">
        <f>VLOOKUP(W495,FlowMapping!B$2:M$3,6,FALSE)</f>
        <v>Phosphorus</v>
      </c>
      <c r="C495" s="37">
        <f t="array" ref="C495">VLOOKUP(W495,FlowMapping!B$2:M$3,7,FALSE)</f>
        <v>7723140</v>
      </c>
      <c r="D495" s="37" t="str">
        <f>VLOOKUP(W495,FlowMapping!B$2:M$3,8,FALSE)</f>
        <v>water</v>
      </c>
      <c r="E495" s="37" t="str">
        <f>VLOOKUP(W495,FlowMapping!B$2:M$3,9,FALSE)</f>
        <v>unspecified</v>
      </c>
      <c r="F495" s="37" t="str">
        <f>VLOOKUP(W495,FlowMapping!B$2:M$3,12,FALSE)</f>
        <v>1d91ba69-9367-32d9-9acc-b6884944eda8</v>
      </c>
      <c r="G495" s="37" t="str">
        <f>INDEX(Activities!$B$2:$C$390,MATCH(H495,Activities!$C$2:$C$390,0),1)</f>
        <v>Showcase, partition, shelving, and locker manufacturing</v>
      </c>
      <c r="H495" s="37">
        <v>337215</v>
      </c>
      <c r="I495" s="37" t="s">
        <v>550</v>
      </c>
      <c r="J495" s="37">
        <v>4.5297969720062635E-8</v>
      </c>
      <c r="K495" s="37" t="s">
        <v>559</v>
      </c>
      <c r="L495" s="37"/>
      <c r="M495" s="37"/>
      <c r="N495" s="37"/>
      <c r="O495" s="37"/>
      <c r="P495" s="37"/>
      <c r="Q495" s="37">
        <v>2.0073536169618653</v>
      </c>
      <c r="R495" s="37">
        <v>1</v>
      </c>
      <c r="S495" s="37">
        <v>1</v>
      </c>
      <c r="T495" s="37">
        <v>1</v>
      </c>
      <c r="U495" s="37">
        <v>5</v>
      </c>
      <c r="V495" s="70">
        <v>2013</v>
      </c>
      <c r="W495" s="37" t="s">
        <v>72</v>
      </c>
      <c r="X495" s="37" t="s">
        <v>625</v>
      </c>
      <c r="Y495" s="37" t="s">
        <v>626</v>
      </c>
    </row>
    <row r="496" spans="1:25" x14ac:dyDescent="0.2">
      <c r="A496"/>
      <c r="B496" s="37" t="str">
        <f>VLOOKUP(W496,FlowMapping!B$2:M$3,6,FALSE)</f>
        <v>Phosphorus</v>
      </c>
      <c r="C496" s="37">
        <f t="array" ref="C496">VLOOKUP(W496,FlowMapping!B$2:M$3,7,FALSE)</f>
        <v>7723140</v>
      </c>
      <c r="D496" s="37" t="str">
        <f>VLOOKUP(W496,FlowMapping!B$2:M$3,8,FALSE)</f>
        <v>water</v>
      </c>
      <c r="E496" s="37" t="str">
        <f>VLOOKUP(W496,FlowMapping!B$2:M$3,9,FALSE)</f>
        <v>unspecified</v>
      </c>
      <c r="F496" s="37" t="str">
        <f>VLOOKUP(W496,FlowMapping!B$2:M$3,12,FALSE)</f>
        <v>1d91ba69-9367-32d9-9acc-b6884944eda8</v>
      </c>
      <c r="G496" s="37" t="str">
        <f>INDEX(Activities!$B$2:$C$390,MATCH(H496,Activities!$C$2:$C$390,0),1)</f>
        <v>Other furniture related product manufacturing</v>
      </c>
      <c r="H496" s="37">
        <v>337900</v>
      </c>
      <c r="I496" s="37" t="s">
        <v>550</v>
      </c>
      <c r="J496" s="37">
        <v>9.9911874360529806E-10</v>
      </c>
      <c r="K496" s="37" t="s">
        <v>559</v>
      </c>
      <c r="L496" s="37"/>
      <c r="M496" s="37"/>
      <c r="N496" s="37"/>
      <c r="O496" s="37"/>
      <c r="P496" s="37"/>
      <c r="Q496" s="37">
        <v>2</v>
      </c>
      <c r="R496" s="37">
        <v>1</v>
      </c>
      <c r="S496" s="37">
        <v>1</v>
      </c>
      <c r="T496" s="37">
        <v>1</v>
      </c>
      <c r="U496" s="37">
        <v>5</v>
      </c>
      <c r="V496" s="70">
        <v>2013</v>
      </c>
      <c r="W496" s="37" t="s">
        <v>72</v>
      </c>
      <c r="X496" s="37" t="s">
        <v>625</v>
      </c>
      <c r="Y496" s="37" t="s">
        <v>626</v>
      </c>
    </row>
    <row r="497" spans="1:25" x14ac:dyDescent="0.2">
      <c r="A497"/>
      <c r="B497" s="37" t="str">
        <f>VLOOKUP(W497,FlowMapping!B$2:M$3,6,FALSE)</f>
        <v>Phosphorus</v>
      </c>
      <c r="C497" s="37">
        <f t="array" ref="C497">VLOOKUP(W497,FlowMapping!B$2:M$3,7,FALSE)</f>
        <v>7723140</v>
      </c>
      <c r="D497" s="37" t="str">
        <f>VLOOKUP(W497,FlowMapping!B$2:M$3,8,FALSE)</f>
        <v>water</v>
      </c>
      <c r="E497" s="37" t="str">
        <f>VLOOKUP(W497,FlowMapping!B$2:M$3,9,FALSE)</f>
        <v>unspecified</v>
      </c>
      <c r="F497" s="37" t="str">
        <f>VLOOKUP(W497,FlowMapping!B$2:M$3,12,FALSE)</f>
        <v>1d91ba69-9367-32d9-9acc-b6884944eda8</v>
      </c>
      <c r="G497" s="37" t="str">
        <f>INDEX(Activities!$B$2:$C$390,MATCH(H497,Activities!$C$2:$C$390,0),1)</f>
        <v>Surgical and medical instrument manufacturing</v>
      </c>
      <c r="H497" s="37">
        <v>339112</v>
      </c>
      <c r="I497" s="37" t="s">
        <v>550</v>
      </c>
      <c r="J497" s="37">
        <v>1.0923185879434939E-9</v>
      </c>
      <c r="K497" s="37" t="s">
        <v>559</v>
      </c>
      <c r="L497" s="37"/>
      <c r="M497" s="37"/>
      <c r="N497" s="37"/>
      <c r="O497" s="37"/>
      <c r="P497" s="37"/>
      <c r="Q497" s="37">
        <v>2</v>
      </c>
      <c r="R497" s="37">
        <v>1</v>
      </c>
      <c r="S497" s="37">
        <v>1</v>
      </c>
      <c r="T497" s="37">
        <v>1</v>
      </c>
      <c r="U497" s="37">
        <v>5</v>
      </c>
      <c r="V497" s="70">
        <v>2013</v>
      </c>
      <c r="W497" s="37" t="s">
        <v>72</v>
      </c>
      <c r="X497" s="37" t="s">
        <v>625</v>
      </c>
      <c r="Y497" s="37" t="s">
        <v>626</v>
      </c>
    </row>
    <row r="498" spans="1:25" x14ac:dyDescent="0.2">
      <c r="A498"/>
      <c r="B498" s="37" t="str">
        <f>VLOOKUP(W498,FlowMapping!B$2:M$3,6,FALSE)</f>
        <v>Phosphorus</v>
      </c>
      <c r="C498" s="37">
        <f t="array" ref="C498">VLOOKUP(W498,FlowMapping!B$2:M$3,7,FALSE)</f>
        <v>7723140</v>
      </c>
      <c r="D498" s="37" t="str">
        <f>VLOOKUP(W498,FlowMapping!B$2:M$3,8,FALSE)</f>
        <v>water</v>
      </c>
      <c r="E498" s="37" t="str">
        <f>VLOOKUP(W498,FlowMapping!B$2:M$3,9,FALSE)</f>
        <v>unspecified</v>
      </c>
      <c r="F498" s="37" t="str">
        <f>VLOOKUP(W498,FlowMapping!B$2:M$3,12,FALSE)</f>
        <v>1d91ba69-9367-32d9-9acc-b6884944eda8</v>
      </c>
      <c r="G498" s="37" t="str">
        <f>INDEX(Activities!$B$2:$C$390,MATCH(H498,Activities!$C$2:$C$390,0),1)</f>
        <v>Surgical appliance and supplies manufacturing</v>
      </c>
      <c r="H498" s="37">
        <v>339113</v>
      </c>
      <c r="I498" s="37" t="s">
        <v>550</v>
      </c>
      <c r="J498" s="37">
        <v>9.8385397666831864E-8</v>
      </c>
      <c r="K498" s="37" t="s">
        <v>559</v>
      </c>
      <c r="L498" s="37"/>
      <c r="M498" s="37"/>
      <c r="N498" s="37"/>
      <c r="O498" s="37"/>
      <c r="P498" s="37"/>
      <c r="Q498" s="37">
        <v>2.0030924043624707</v>
      </c>
      <c r="R498" s="37">
        <v>1</v>
      </c>
      <c r="S498" s="37">
        <v>1</v>
      </c>
      <c r="T498" s="37">
        <v>1</v>
      </c>
      <c r="U498" s="37">
        <v>5</v>
      </c>
      <c r="V498" s="70">
        <v>2013</v>
      </c>
      <c r="W498" s="37" t="s">
        <v>72</v>
      </c>
      <c r="X498" s="37" t="s">
        <v>625</v>
      </c>
      <c r="Y498" s="37" t="s">
        <v>626</v>
      </c>
    </row>
    <row r="499" spans="1:25" x14ac:dyDescent="0.2">
      <c r="A499"/>
      <c r="B499" s="37" t="str">
        <f>VLOOKUP(W499,FlowMapping!B$2:M$3,6,FALSE)</f>
        <v>Phosphorus</v>
      </c>
      <c r="C499" s="37">
        <f t="array" ref="C499">VLOOKUP(W499,FlowMapping!B$2:M$3,7,FALSE)</f>
        <v>7723140</v>
      </c>
      <c r="D499" s="37" t="str">
        <f>VLOOKUP(W499,FlowMapping!B$2:M$3,8,FALSE)</f>
        <v>water</v>
      </c>
      <c r="E499" s="37" t="str">
        <f>VLOOKUP(W499,FlowMapping!B$2:M$3,9,FALSE)</f>
        <v>unspecified</v>
      </c>
      <c r="F499" s="37" t="str">
        <f>VLOOKUP(W499,FlowMapping!B$2:M$3,12,FALSE)</f>
        <v>1d91ba69-9367-32d9-9acc-b6884944eda8</v>
      </c>
      <c r="G499" s="37" t="str">
        <f>INDEX(Activities!$B$2:$C$390,MATCH(H499,Activities!$C$2:$C$390,0),1)</f>
        <v>Dental equipment and supplies manufacturing</v>
      </c>
      <c r="H499" s="37">
        <v>339114</v>
      </c>
      <c r="I499" s="37" t="s">
        <v>550</v>
      </c>
      <c r="J499" s="37">
        <v>9.9911874360529785E-10</v>
      </c>
      <c r="K499" s="37" t="s">
        <v>559</v>
      </c>
      <c r="L499" s="37"/>
      <c r="M499" s="37"/>
      <c r="N499" s="37"/>
      <c r="O499" s="37"/>
      <c r="P499" s="37"/>
      <c r="Q499" s="37">
        <v>2</v>
      </c>
      <c r="R499" s="37">
        <v>1</v>
      </c>
      <c r="S499" s="37">
        <v>1</v>
      </c>
      <c r="T499" s="37">
        <v>1</v>
      </c>
      <c r="U499" s="37">
        <v>5</v>
      </c>
      <c r="V499" s="70">
        <v>2013</v>
      </c>
      <c r="W499" s="37" t="s">
        <v>72</v>
      </c>
      <c r="X499" s="37" t="s">
        <v>625</v>
      </c>
      <c r="Y499" s="37" t="s">
        <v>626</v>
      </c>
    </row>
    <row r="500" spans="1:25" x14ac:dyDescent="0.2">
      <c r="A500"/>
      <c r="B500" s="37" t="str">
        <f>VLOOKUP(W500,FlowMapping!B$2:M$3,6,FALSE)</f>
        <v>Phosphorus</v>
      </c>
      <c r="C500" s="37">
        <f t="array" ref="C500">VLOOKUP(W500,FlowMapping!B$2:M$3,7,FALSE)</f>
        <v>7723140</v>
      </c>
      <c r="D500" s="37" t="str">
        <f>VLOOKUP(W500,FlowMapping!B$2:M$3,8,FALSE)</f>
        <v>water</v>
      </c>
      <c r="E500" s="37" t="str">
        <f>VLOOKUP(W500,FlowMapping!B$2:M$3,9,FALSE)</f>
        <v>unspecified</v>
      </c>
      <c r="F500" s="37" t="str">
        <f>VLOOKUP(W500,FlowMapping!B$2:M$3,12,FALSE)</f>
        <v>1d91ba69-9367-32d9-9acc-b6884944eda8</v>
      </c>
      <c r="G500" s="37" t="str">
        <f>INDEX(Activities!$B$2:$C$390,MATCH(H500,Activities!$C$2:$C$390,0),1)</f>
        <v>Ophthalmic goods manufacturing</v>
      </c>
      <c r="H500" s="37">
        <v>339115</v>
      </c>
      <c r="I500" s="37" t="s">
        <v>550</v>
      </c>
      <c r="J500" s="37">
        <v>6.6817251995167677E-9</v>
      </c>
      <c r="K500" s="37" t="s">
        <v>559</v>
      </c>
      <c r="L500" s="37"/>
      <c r="M500" s="37"/>
      <c r="N500" s="37"/>
      <c r="O500" s="37"/>
      <c r="P500" s="37"/>
      <c r="Q500" s="37">
        <v>2</v>
      </c>
      <c r="R500" s="37">
        <v>1</v>
      </c>
      <c r="S500" s="37">
        <v>1</v>
      </c>
      <c r="T500" s="37">
        <v>1</v>
      </c>
      <c r="U500" s="37">
        <v>5</v>
      </c>
      <c r="V500" s="70">
        <v>2013</v>
      </c>
      <c r="W500" s="37" t="s">
        <v>72</v>
      </c>
      <c r="X500" s="37" t="s">
        <v>625</v>
      </c>
      <c r="Y500" s="37" t="s">
        <v>626</v>
      </c>
    </row>
    <row r="501" spans="1:25" x14ac:dyDescent="0.2">
      <c r="A501"/>
      <c r="B501" s="37" t="str">
        <f>VLOOKUP(W501,FlowMapping!B$2:M$3,6,FALSE)</f>
        <v>Phosphorus</v>
      </c>
      <c r="C501" s="37">
        <f t="array" ref="C501">VLOOKUP(W501,FlowMapping!B$2:M$3,7,FALSE)</f>
        <v>7723140</v>
      </c>
      <c r="D501" s="37" t="str">
        <f>VLOOKUP(W501,FlowMapping!B$2:M$3,8,FALSE)</f>
        <v>water</v>
      </c>
      <c r="E501" s="37" t="str">
        <f>VLOOKUP(W501,FlowMapping!B$2:M$3,9,FALSE)</f>
        <v>unspecified</v>
      </c>
      <c r="F501" s="37" t="str">
        <f>VLOOKUP(W501,FlowMapping!B$2:M$3,12,FALSE)</f>
        <v>1d91ba69-9367-32d9-9acc-b6884944eda8</v>
      </c>
      <c r="G501" s="37" t="str">
        <f>INDEX(Activities!$B$2:$C$390,MATCH(H501,Activities!$C$2:$C$390,0),1)</f>
        <v>Dental laboratories</v>
      </c>
      <c r="H501" s="37">
        <v>339116</v>
      </c>
      <c r="I501" s="37" t="s">
        <v>550</v>
      </c>
      <c r="J501" s="37">
        <v>9.9911874360529785E-10</v>
      </c>
      <c r="K501" s="37" t="s">
        <v>559</v>
      </c>
      <c r="L501" s="37"/>
      <c r="M501" s="37"/>
      <c r="N501" s="37"/>
      <c r="O501" s="37"/>
      <c r="P501" s="37"/>
      <c r="Q501" s="37">
        <v>2</v>
      </c>
      <c r="R501" s="37">
        <v>1</v>
      </c>
      <c r="S501" s="37">
        <v>1</v>
      </c>
      <c r="T501" s="37">
        <v>1</v>
      </c>
      <c r="U501" s="37">
        <v>5</v>
      </c>
      <c r="V501" s="70">
        <v>2013</v>
      </c>
      <c r="W501" s="37" t="s">
        <v>72</v>
      </c>
      <c r="X501" s="37" t="s">
        <v>625</v>
      </c>
      <c r="Y501" s="37" t="s">
        <v>626</v>
      </c>
    </row>
    <row r="502" spans="1:25" x14ac:dyDescent="0.2">
      <c r="A502"/>
      <c r="B502" s="37" t="str">
        <f>VLOOKUP(W502,FlowMapping!B$2:M$3,6,FALSE)</f>
        <v>Phosphorus</v>
      </c>
      <c r="C502" s="37">
        <f t="array" ref="C502">VLOOKUP(W502,FlowMapping!B$2:M$3,7,FALSE)</f>
        <v>7723140</v>
      </c>
      <c r="D502" s="37" t="str">
        <f>VLOOKUP(W502,FlowMapping!B$2:M$3,8,FALSE)</f>
        <v>water</v>
      </c>
      <c r="E502" s="37" t="str">
        <f>VLOOKUP(W502,FlowMapping!B$2:M$3,9,FALSE)</f>
        <v>unspecified</v>
      </c>
      <c r="F502" s="37" t="str">
        <f>VLOOKUP(W502,FlowMapping!B$2:M$3,12,FALSE)</f>
        <v>1d91ba69-9367-32d9-9acc-b6884944eda8</v>
      </c>
      <c r="G502" s="37" t="str">
        <f>INDEX(Activities!$B$2:$C$390,MATCH(H502,Activities!$C$2:$C$390,0),1)</f>
        <v>Jewelry and silverware manufacturing</v>
      </c>
      <c r="H502" s="37">
        <v>339910</v>
      </c>
      <c r="I502" s="37" t="s">
        <v>550</v>
      </c>
      <c r="J502" s="37">
        <v>1.3963080280528972E-7</v>
      </c>
      <c r="K502" s="37" t="s">
        <v>559</v>
      </c>
      <c r="L502" s="37"/>
      <c r="M502" s="37"/>
      <c r="N502" s="37"/>
      <c r="O502" s="37"/>
      <c r="P502" s="37"/>
      <c r="Q502" s="37">
        <v>2.6217776561481489</v>
      </c>
      <c r="R502" s="37">
        <v>1</v>
      </c>
      <c r="S502" s="37">
        <v>1</v>
      </c>
      <c r="T502" s="37">
        <v>1</v>
      </c>
      <c r="U502" s="37">
        <v>5</v>
      </c>
      <c r="V502" s="70">
        <v>2013</v>
      </c>
      <c r="W502" s="37" t="s">
        <v>72</v>
      </c>
      <c r="X502" s="37" t="s">
        <v>625</v>
      </c>
      <c r="Y502" s="37" t="s">
        <v>626</v>
      </c>
    </row>
    <row r="503" spans="1:25" x14ac:dyDescent="0.2">
      <c r="A503"/>
      <c r="B503" s="37" t="str">
        <f>VLOOKUP(W503,FlowMapping!B$2:M$3,6,FALSE)</f>
        <v>Phosphorus</v>
      </c>
      <c r="C503" s="37">
        <f t="array" ref="C503">VLOOKUP(W503,FlowMapping!B$2:M$3,7,FALSE)</f>
        <v>7723140</v>
      </c>
      <c r="D503" s="37" t="str">
        <f>VLOOKUP(W503,FlowMapping!B$2:M$3,8,FALSE)</f>
        <v>water</v>
      </c>
      <c r="E503" s="37" t="str">
        <f>VLOOKUP(W503,FlowMapping!B$2:M$3,9,FALSE)</f>
        <v>unspecified</v>
      </c>
      <c r="F503" s="37" t="str">
        <f>VLOOKUP(W503,FlowMapping!B$2:M$3,12,FALSE)</f>
        <v>1d91ba69-9367-32d9-9acc-b6884944eda8</v>
      </c>
      <c r="G503" s="37" t="str">
        <f>INDEX(Activities!$B$2:$C$390,MATCH(H503,Activities!$C$2:$C$390,0),1)</f>
        <v>Sporting and athletic goods manufacturing</v>
      </c>
      <c r="H503" s="37">
        <v>339920</v>
      </c>
      <c r="I503" s="37" t="s">
        <v>550</v>
      </c>
      <c r="J503" s="37">
        <v>0</v>
      </c>
      <c r="K503" s="37" t="s">
        <v>559</v>
      </c>
      <c r="L503" s="37"/>
      <c r="M503" s="37"/>
      <c r="N503" s="37"/>
      <c r="O503" s="37"/>
      <c r="P503" s="37"/>
      <c r="Q503" s="37">
        <v>5</v>
      </c>
      <c r="R503" s="37">
        <v>1</v>
      </c>
      <c r="S503" s="37">
        <v>1</v>
      </c>
      <c r="T503" s="37">
        <v>1</v>
      </c>
      <c r="U503" s="37">
        <v>5</v>
      </c>
      <c r="V503" s="70">
        <v>2013</v>
      </c>
      <c r="W503" s="37" t="s">
        <v>72</v>
      </c>
      <c r="X503" s="37" t="s">
        <v>625</v>
      </c>
      <c r="Y503" s="37" t="s">
        <v>626</v>
      </c>
    </row>
    <row r="504" spans="1:25" x14ac:dyDescent="0.2">
      <c r="A504"/>
      <c r="B504" s="37" t="str">
        <f>VLOOKUP(W504,FlowMapping!B$2:M$3,6,FALSE)</f>
        <v>Phosphorus</v>
      </c>
      <c r="C504" s="37">
        <f t="array" ref="C504">VLOOKUP(W504,FlowMapping!B$2:M$3,7,FALSE)</f>
        <v>7723140</v>
      </c>
      <c r="D504" s="37" t="str">
        <f>VLOOKUP(W504,FlowMapping!B$2:M$3,8,FALSE)</f>
        <v>water</v>
      </c>
      <c r="E504" s="37" t="str">
        <f>VLOOKUP(W504,FlowMapping!B$2:M$3,9,FALSE)</f>
        <v>unspecified</v>
      </c>
      <c r="F504" s="37" t="str">
        <f>VLOOKUP(W504,FlowMapping!B$2:M$3,12,FALSE)</f>
        <v>1d91ba69-9367-32d9-9acc-b6884944eda8</v>
      </c>
      <c r="G504" s="37" t="str">
        <f>INDEX(Activities!$B$2:$C$390,MATCH(H504,Activities!$C$2:$C$390,0),1)</f>
        <v>Doll, toy, and game manufacturing</v>
      </c>
      <c r="H504" s="37">
        <v>339930</v>
      </c>
      <c r="I504" s="37" t="s">
        <v>550</v>
      </c>
      <c r="J504" s="37">
        <v>0</v>
      </c>
      <c r="K504" s="37" t="s">
        <v>559</v>
      </c>
      <c r="L504" s="37"/>
      <c r="M504" s="37"/>
      <c r="N504" s="37"/>
      <c r="O504" s="37"/>
      <c r="P504" s="37"/>
      <c r="Q504" s="37">
        <v>5</v>
      </c>
      <c r="R504" s="37">
        <v>1</v>
      </c>
      <c r="S504" s="37">
        <v>1</v>
      </c>
      <c r="T504" s="37">
        <v>1</v>
      </c>
      <c r="U504" s="37">
        <v>5</v>
      </c>
      <c r="V504" s="70">
        <v>2013</v>
      </c>
      <c r="W504" s="37" t="s">
        <v>72</v>
      </c>
      <c r="X504" s="37" t="s">
        <v>625</v>
      </c>
      <c r="Y504" s="37" t="s">
        <v>626</v>
      </c>
    </row>
    <row r="505" spans="1:25" x14ac:dyDescent="0.2">
      <c r="A505"/>
      <c r="B505" s="37" t="str">
        <f>VLOOKUP(W505,FlowMapping!B$2:M$3,6,FALSE)</f>
        <v>Phosphorus</v>
      </c>
      <c r="C505" s="37">
        <f t="array" ref="C505">VLOOKUP(W505,FlowMapping!B$2:M$3,7,FALSE)</f>
        <v>7723140</v>
      </c>
      <c r="D505" s="37" t="str">
        <f>VLOOKUP(W505,FlowMapping!B$2:M$3,8,FALSE)</f>
        <v>water</v>
      </c>
      <c r="E505" s="37" t="str">
        <f>VLOOKUP(W505,FlowMapping!B$2:M$3,9,FALSE)</f>
        <v>unspecified</v>
      </c>
      <c r="F505" s="37" t="str">
        <f>VLOOKUP(W505,FlowMapping!B$2:M$3,12,FALSE)</f>
        <v>1d91ba69-9367-32d9-9acc-b6884944eda8</v>
      </c>
      <c r="G505" s="37" t="str">
        <f>INDEX(Activities!$B$2:$C$390,MATCH(H505,Activities!$C$2:$C$390,0),1)</f>
        <v>All other miscellaneous manufacturing</v>
      </c>
      <c r="H505" s="37">
        <v>339990</v>
      </c>
      <c r="I505" s="37" t="s">
        <v>550</v>
      </c>
      <c r="J505" s="37">
        <v>5.0022183494309487E-8</v>
      </c>
      <c r="K505" s="37" t="s">
        <v>559</v>
      </c>
      <c r="L505" s="37"/>
      <c r="M505" s="37"/>
      <c r="N505" s="37"/>
      <c r="O505" s="37"/>
      <c r="P505" s="37"/>
      <c r="Q505" s="37">
        <v>2</v>
      </c>
      <c r="R505" s="37">
        <v>1</v>
      </c>
      <c r="S505" s="37">
        <v>1</v>
      </c>
      <c r="T505" s="37">
        <v>1</v>
      </c>
      <c r="U505" s="37">
        <v>5</v>
      </c>
      <c r="V505" s="70">
        <v>2013</v>
      </c>
      <c r="W505" s="37" t="s">
        <v>72</v>
      </c>
      <c r="X505" s="37" t="s">
        <v>625</v>
      </c>
      <c r="Y505" s="37" t="s">
        <v>626</v>
      </c>
    </row>
    <row r="506" spans="1:25" x14ac:dyDescent="0.2">
      <c r="A506"/>
      <c r="B506" s="37" t="str">
        <f>VLOOKUP(W506,FlowMapping!B$2:M$3,6,FALSE)</f>
        <v>Phosphorus</v>
      </c>
      <c r="C506" s="37">
        <f t="array" ref="C506">VLOOKUP(W506,FlowMapping!B$2:M$3,7,FALSE)</f>
        <v>7723140</v>
      </c>
      <c r="D506" s="37" t="str">
        <f>VLOOKUP(W506,FlowMapping!B$2:M$3,8,FALSE)</f>
        <v>water</v>
      </c>
      <c r="E506" s="37" t="str">
        <f>VLOOKUP(W506,FlowMapping!B$2:M$3,9,FALSE)</f>
        <v>unspecified</v>
      </c>
      <c r="F506" s="37" t="str">
        <f>VLOOKUP(W506,FlowMapping!B$2:M$3,12,FALSE)</f>
        <v>1d91ba69-9367-32d9-9acc-b6884944eda8</v>
      </c>
      <c r="G506" s="37" t="str">
        <f>INDEX(Activities!$B$2:$C$390,MATCH(H506,Activities!$C$2:$C$390,0),1)</f>
        <v>Wholesale trade</v>
      </c>
      <c r="H506" s="37">
        <v>420000</v>
      </c>
      <c r="I506" s="37" t="s">
        <v>550</v>
      </c>
      <c r="J506" s="37">
        <v>1.2224482200765301E-7</v>
      </c>
      <c r="K506" s="37" t="s">
        <v>559</v>
      </c>
      <c r="L506" s="37"/>
      <c r="M506" s="37"/>
      <c r="N506" s="37"/>
      <c r="O506" s="37"/>
      <c r="P506" s="37"/>
      <c r="Q506" s="37">
        <v>2.0195253190055364</v>
      </c>
      <c r="R506" s="37">
        <v>1</v>
      </c>
      <c r="S506" s="37">
        <v>1</v>
      </c>
      <c r="T506" s="37">
        <v>1</v>
      </c>
      <c r="U506" s="37">
        <v>5</v>
      </c>
      <c r="V506" s="70">
        <v>2013</v>
      </c>
      <c r="W506" s="37" t="s">
        <v>72</v>
      </c>
      <c r="X506" s="37" t="s">
        <v>625</v>
      </c>
      <c r="Y506" s="37" t="s">
        <v>626</v>
      </c>
    </row>
    <row r="507" spans="1:25" x14ac:dyDescent="0.2">
      <c r="A507"/>
      <c r="B507" s="37" t="str">
        <f>VLOOKUP(W507,FlowMapping!B$2:M$3,6,FALSE)</f>
        <v>Phosphorus</v>
      </c>
      <c r="C507" s="37">
        <f t="array" ref="C507">VLOOKUP(W507,FlowMapping!B$2:M$3,7,FALSE)</f>
        <v>7723140</v>
      </c>
      <c r="D507" s="37" t="str">
        <f>VLOOKUP(W507,FlowMapping!B$2:M$3,8,FALSE)</f>
        <v>water</v>
      </c>
      <c r="E507" s="37" t="str">
        <f>VLOOKUP(W507,FlowMapping!B$2:M$3,9,FALSE)</f>
        <v>unspecified</v>
      </c>
      <c r="F507" s="37" t="str">
        <f>VLOOKUP(W507,FlowMapping!B$2:M$3,12,FALSE)</f>
        <v>1d91ba69-9367-32d9-9acc-b6884944eda8</v>
      </c>
      <c r="G507" s="37" t="str">
        <f>INDEX(Activities!$B$2:$C$390,MATCH(H507,Activities!$C$2:$C$390,0),1)</f>
        <v>Food and beverage stores</v>
      </c>
      <c r="H507" s="37">
        <v>445000</v>
      </c>
      <c r="I507" s="37" t="s">
        <v>550</v>
      </c>
      <c r="J507" s="37">
        <v>5.17366349997504E-10</v>
      </c>
      <c r="K507" s="37" t="s">
        <v>559</v>
      </c>
      <c r="L507" s="37"/>
      <c r="M507" s="37"/>
      <c r="N507" s="37"/>
      <c r="O507" s="37"/>
      <c r="P507" s="37"/>
      <c r="Q507" s="37">
        <v>2.9436753411583707</v>
      </c>
      <c r="R507" s="37">
        <v>1</v>
      </c>
      <c r="S507" s="37">
        <v>1</v>
      </c>
      <c r="T507" s="37">
        <v>1</v>
      </c>
      <c r="U507" s="37">
        <v>5</v>
      </c>
      <c r="V507" s="70">
        <v>2013</v>
      </c>
      <c r="W507" s="37" t="s">
        <v>72</v>
      </c>
      <c r="X507" s="37" t="s">
        <v>625</v>
      </c>
      <c r="Y507" s="37" t="s">
        <v>626</v>
      </c>
    </row>
    <row r="508" spans="1:25" x14ac:dyDescent="0.2">
      <c r="A508"/>
      <c r="B508" s="37" t="str">
        <f>VLOOKUP(W508,FlowMapping!B$2:M$3,6,FALSE)</f>
        <v>Phosphorus</v>
      </c>
      <c r="C508" s="37">
        <f t="array" ref="C508">VLOOKUP(W508,FlowMapping!B$2:M$3,7,FALSE)</f>
        <v>7723140</v>
      </c>
      <c r="D508" s="37" t="str">
        <f>VLOOKUP(W508,FlowMapping!B$2:M$3,8,FALSE)</f>
        <v>water</v>
      </c>
      <c r="E508" s="37" t="str">
        <f>VLOOKUP(W508,FlowMapping!B$2:M$3,9,FALSE)</f>
        <v>unspecified</v>
      </c>
      <c r="F508" s="37" t="str">
        <f>VLOOKUP(W508,FlowMapping!B$2:M$3,12,FALSE)</f>
        <v>1d91ba69-9367-32d9-9acc-b6884944eda8</v>
      </c>
      <c r="G508" s="37" t="str">
        <f>INDEX(Activities!$B$2:$C$390,MATCH(H508,Activities!$C$2:$C$390,0),1)</f>
        <v>Air transportation</v>
      </c>
      <c r="H508" s="37">
        <v>481000</v>
      </c>
      <c r="I508" s="37" t="s">
        <v>550</v>
      </c>
      <c r="J508" s="37">
        <v>2.629392320963457E-10</v>
      </c>
      <c r="K508" s="37" t="s">
        <v>559</v>
      </c>
      <c r="L508" s="37"/>
      <c r="M508" s="37"/>
      <c r="N508" s="37"/>
      <c r="O508" s="37"/>
      <c r="P508" s="37"/>
      <c r="Q508" s="37">
        <v>2.2444102597312172</v>
      </c>
      <c r="R508" s="37">
        <v>1</v>
      </c>
      <c r="S508" s="37">
        <v>1</v>
      </c>
      <c r="T508" s="37">
        <v>1</v>
      </c>
      <c r="U508" s="37">
        <v>5</v>
      </c>
      <c r="V508" s="70">
        <v>2013</v>
      </c>
      <c r="W508" s="37" t="s">
        <v>72</v>
      </c>
      <c r="X508" s="37" t="s">
        <v>625</v>
      </c>
      <c r="Y508" s="37" t="s">
        <v>626</v>
      </c>
    </row>
    <row r="509" spans="1:25" x14ac:dyDescent="0.2">
      <c r="A509"/>
      <c r="B509" s="37" t="str">
        <f>VLOOKUP(W509,FlowMapping!B$2:M$3,6,FALSE)</f>
        <v>Phosphorus</v>
      </c>
      <c r="C509" s="37">
        <f t="array" ref="C509">VLOOKUP(W509,FlowMapping!B$2:M$3,7,FALSE)</f>
        <v>7723140</v>
      </c>
      <c r="D509" s="37" t="str">
        <f>VLOOKUP(W509,FlowMapping!B$2:M$3,8,FALSE)</f>
        <v>water</v>
      </c>
      <c r="E509" s="37" t="str">
        <f>VLOOKUP(W509,FlowMapping!B$2:M$3,9,FALSE)</f>
        <v>unspecified</v>
      </c>
      <c r="F509" s="37" t="str">
        <f>VLOOKUP(W509,FlowMapping!B$2:M$3,12,FALSE)</f>
        <v>1d91ba69-9367-32d9-9acc-b6884944eda8</v>
      </c>
      <c r="G509" s="37" t="str">
        <f>INDEX(Activities!$B$2:$C$390,MATCH(H509,Activities!$C$2:$C$390,0),1)</f>
        <v>Rail transportation</v>
      </c>
      <c r="H509" s="37">
        <v>482000</v>
      </c>
      <c r="I509" s="37" t="s">
        <v>550</v>
      </c>
      <c r="J509" s="37">
        <v>6.5196534708476702E-8</v>
      </c>
      <c r="K509" s="37" t="s">
        <v>559</v>
      </c>
      <c r="L509" s="37"/>
      <c r="M509" s="37"/>
      <c r="N509" s="37"/>
      <c r="O509" s="37"/>
      <c r="P509" s="37"/>
      <c r="Q509" s="37">
        <v>3.4677770096043079</v>
      </c>
      <c r="R509" s="37">
        <v>1</v>
      </c>
      <c r="S509" s="37">
        <v>1</v>
      </c>
      <c r="T509" s="37">
        <v>1</v>
      </c>
      <c r="U509" s="37">
        <v>5</v>
      </c>
      <c r="V509" s="70">
        <v>2013</v>
      </c>
      <c r="W509" s="37" t="s">
        <v>72</v>
      </c>
      <c r="X509" s="37" t="s">
        <v>625</v>
      </c>
      <c r="Y509" s="37" t="s">
        <v>626</v>
      </c>
    </row>
    <row r="510" spans="1:25" x14ac:dyDescent="0.2">
      <c r="A510"/>
      <c r="B510" s="37" t="str">
        <f>VLOOKUP(W510,FlowMapping!B$2:M$3,6,FALSE)</f>
        <v>Phosphorus</v>
      </c>
      <c r="C510" s="37">
        <f t="array" ref="C510">VLOOKUP(W510,FlowMapping!B$2:M$3,7,FALSE)</f>
        <v>7723140</v>
      </c>
      <c r="D510" s="37" t="str">
        <f>VLOOKUP(W510,FlowMapping!B$2:M$3,8,FALSE)</f>
        <v>water</v>
      </c>
      <c r="E510" s="37" t="str">
        <f>VLOOKUP(W510,FlowMapping!B$2:M$3,9,FALSE)</f>
        <v>unspecified</v>
      </c>
      <c r="F510" s="37" t="str">
        <f>VLOOKUP(W510,FlowMapping!B$2:M$3,12,FALSE)</f>
        <v>1d91ba69-9367-32d9-9acc-b6884944eda8</v>
      </c>
      <c r="G510" s="37" t="str">
        <f>INDEX(Activities!$B$2:$C$390,MATCH(H510,Activities!$C$2:$C$390,0),1)</f>
        <v>Water transportation</v>
      </c>
      <c r="H510" s="37">
        <v>483000</v>
      </c>
      <c r="I510" s="37" t="s">
        <v>550</v>
      </c>
      <c r="J510" s="37">
        <v>1.1625482122084854E-8</v>
      </c>
      <c r="K510" s="37" t="s">
        <v>559</v>
      </c>
      <c r="L510" s="37"/>
      <c r="M510" s="37"/>
      <c r="N510" s="37"/>
      <c r="O510" s="37"/>
      <c r="P510" s="37"/>
      <c r="Q510" s="37">
        <v>2</v>
      </c>
      <c r="R510" s="37">
        <v>1</v>
      </c>
      <c r="S510" s="37">
        <v>1</v>
      </c>
      <c r="T510" s="37">
        <v>1</v>
      </c>
      <c r="U510" s="37">
        <v>5</v>
      </c>
      <c r="V510" s="70">
        <v>2013</v>
      </c>
      <c r="W510" s="37" t="s">
        <v>72</v>
      </c>
      <c r="X510" s="37" t="s">
        <v>625</v>
      </c>
      <c r="Y510" s="37" t="s">
        <v>626</v>
      </c>
    </row>
    <row r="511" spans="1:25" x14ac:dyDescent="0.2">
      <c r="A511"/>
      <c r="B511" s="37" t="str">
        <f>VLOOKUP(W511,FlowMapping!B$2:M$3,6,FALSE)</f>
        <v>Phosphorus</v>
      </c>
      <c r="C511" s="37">
        <f t="array" ref="C511">VLOOKUP(W511,FlowMapping!B$2:M$3,7,FALSE)</f>
        <v>7723140</v>
      </c>
      <c r="D511" s="37" t="str">
        <f>VLOOKUP(W511,FlowMapping!B$2:M$3,8,FALSE)</f>
        <v>water</v>
      </c>
      <c r="E511" s="37" t="str">
        <f>VLOOKUP(W511,FlowMapping!B$2:M$3,9,FALSE)</f>
        <v>unspecified</v>
      </c>
      <c r="F511" s="37" t="str">
        <f>VLOOKUP(W511,FlowMapping!B$2:M$3,12,FALSE)</f>
        <v>1d91ba69-9367-32d9-9acc-b6884944eda8</v>
      </c>
      <c r="G511" s="37" t="str">
        <f>INDEX(Activities!$B$2:$C$390,MATCH(H511,Activities!$C$2:$C$390,0),1)</f>
        <v>Truck transportation</v>
      </c>
      <c r="H511" s="37">
        <v>484000</v>
      </c>
      <c r="I511" s="37" t="s">
        <v>550</v>
      </c>
      <c r="J511" s="37">
        <v>1.3529101533965651E-11</v>
      </c>
      <c r="K511" s="37" t="s">
        <v>559</v>
      </c>
      <c r="L511" s="37"/>
      <c r="M511" s="37"/>
      <c r="N511" s="37"/>
      <c r="O511" s="37"/>
      <c r="P511" s="37"/>
      <c r="Q511" s="37">
        <v>5</v>
      </c>
      <c r="R511" s="37">
        <v>1</v>
      </c>
      <c r="S511" s="37">
        <v>1</v>
      </c>
      <c r="T511" s="37">
        <v>1</v>
      </c>
      <c r="U511" s="37">
        <v>5</v>
      </c>
      <c r="V511" s="70">
        <v>2013</v>
      </c>
      <c r="W511" s="37" t="s">
        <v>72</v>
      </c>
      <c r="X511" s="37" t="s">
        <v>625</v>
      </c>
      <c r="Y511" s="37" t="s">
        <v>626</v>
      </c>
    </row>
    <row r="512" spans="1:25" x14ac:dyDescent="0.2">
      <c r="A512"/>
      <c r="B512" s="37" t="str">
        <f>VLOOKUP(W512,FlowMapping!B$2:M$3,6,FALSE)</f>
        <v>Phosphorus</v>
      </c>
      <c r="C512" s="37">
        <f t="array" ref="C512">VLOOKUP(W512,FlowMapping!B$2:M$3,7,FALSE)</f>
        <v>7723140</v>
      </c>
      <c r="D512" s="37" t="str">
        <f>VLOOKUP(W512,FlowMapping!B$2:M$3,8,FALSE)</f>
        <v>water</v>
      </c>
      <c r="E512" s="37" t="str">
        <f>VLOOKUP(W512,FlowMapping!B$2:M$3,9,FALSE)</f>
        <v>unspecified</v>
      </c>
      <c r="F512" s="37" t="str">
        <f>VLOOKUP(W512,FlowMapping!B$2:M$3,12,FALSE)</f>
        <v>1d91ba69-9367-32d9-9acc-b6884944eda8</v>
      </c>
      <c r="G512" s="37" t="str">
        <f>INDEX(Activities!$B$2:$C$390,MATCH(H512,Activities!$C$2:$C$390,0),1)</f>
        <v>Transit and ground passenger transportation</v>
      </c>
      <c r="H512" s="37">
        <v>485000</v>
      </c>
      <c r="I512" s="37" t="s">
        <v>550</v>
      </c>
      <c r="J512" s="37">
        <v>1.5924837370682416E-8</v>
      </c>
      <c r="K512" s="37" t="s">
        <v>559</v>
      </c>
      <c r="L512" s="37"/>
      <c r="M512" s="37"/>
      <c r="N512" s="37"/>
      <c r="O512" s="37"/>
      <c r="P512" s="37"/>
      <c r="Q512" s="37">
        <v>2</v>
      </c>
      <c r="R512" s="37">
        <v>1</v>
      </c>
      <c r="S512" s="37">
        <v>1</v>
      </c>
      <c r="T512" s="37">
        <v>1</v>
      </c>
      <c r="U512" s="37">
        <v>5</v>
      </c>
      <c r="V512" s="70">
        <v>2013</v>
      </c>
      <c r="W512" s="37" t="s">
        <v>72</v>
      </c>
      <c r="X512" s="37" t="s">
        <v>625</v>
      </c>
      <c r="Y512" s="37" t="s">
        <v>626</v>
      </c>
    </row>
    <row r="513" spans="1:25" x14ac:dyDescent="0.2">
      <c r="A513"/>
      <c r="B513" s="37" t="str">
        <f>VLOOKUP(W513,FlowMapping!B$2:M$3,6,FALSE)</f>
        <v>Phosphorus</v>
      </c>
      <c r="C513" s="37">
        <f t="array" ref="C513">VLOOKUP(W513,FlowMapping!B$2:M$3,7,FALSE)</f>
        <v>7723140</v>
      </c>
      <c r="D513" s="37" t="str">
        <f>VLOOKUP(W513,FlowMapping!B$2:M$3,8,FALSE)</f>
        <v>water</v>
      </c>
      <c r="E513" s="37" t="str">
        <f>VLOOKUP(W513,FlowMapping!B$2:M$3,9,FALSE)</f>
        <v>unspecified</v>
      </c>
      <c r="F513" s="37" t="str">
        <f>VLOOKUP(W513,FlowMapping!B$2:M$3,12,FALSE)</f>
        <v>1d91ba69-9367-32d9-9acc-b6884944eda8</v>
      </c>
      <c r="G513" s="37" t="str">
        <f>INDEX(Activities!$B$2:$C$390,MATCH(H513,Activities!$C$2:$C$390,0),1)</f>
        <v>Pipeline transportation</v>
      </c>
      <c r="H513" s="37">
        <v>486000</v>
      </c>
      <c r="I513" s="37" t="s">
        <v>550</v>
      </c>
      <c r="J513" s="37">
        <v>1.0659491380323288E-8</v>
      </c>
      <c r="K513" s="37" t="s">
        <v>559</v>
      </c>
      <c r="L513" s="37"/>
      <c r="M513" s="37"/>
      <c r="N513" s="37"/>
      <c r="O513" s="37"/>
      <c r="P513" s="37"/>
      <c r="Q513" s="37">
        <v>2</v>
      </c>
      <c r="R513" s="37">
        <v>1</v>
      </c>
      <c r="S513" s="37">
        <v>1</v>
      </c>
      <c r="T513" s="37">
        <v>1</v>
      </c>
      <c r="U513" s="37">
        <v>5</v>
      </c>
      <c r="V513" s="70">
        <v>2013</v>
      </c>
      <c r="W513" s="37" t="s">
        <v>72</v>
      </c>
      <c r="X513" s="37" t="s">
        <v>625</v>
      </c>
      <c r="Y513" s="37" t="s">
        <v>626</v>
      </c>
    </row>
    <row r="514" spans="1:25" x14ac:dyDescent="0.2">
      <c r="A514"/>
      <c r="B514" s="37" t="str">
        <f>VLOOKUP(W514,FlowMapping!B$2:M$3,6,FALSE)</f>
        <v>Phosphorus</v>
      </c>
      <c r="C514" s="37">
        <f t="array" ref="C514">VLOOKUP(W514,FlowMapping!B$2:M$3,7,FALSE)</f>
        <v>7723140</v>
      </c>
      <c r="D514" s="37" t="str">
        <f>VLOOKUP(W514,FlowMapping!B$2:M$3,8,FALSE)</f>
        <v>water</v>
      </c>
      <c r="E514" s="37" t="str">
        <f>VLOOKUP(W514,FlowMapping!B$2:M$3,9,FALSE)</f>
        <v>unspecified</v>
      </c>
      <c r="F514" s="37" t="str">
        <f>VLOOKUP(W514,FlowMapping!B$2:M$3,12,FALSE)</f>
        <v>1d91ba69-9367-32d9-9acc-b6884944eda8</v>
      </c>
      <c r="G514" s="37" t="str">
        <f>INDEX(Activities!$B$2:$C$390,MATCH(H514,Activities!$C$2:$C$390,0),1)</f>
        <v>Postal service</v>
      </c>
      <c r="H514" s="37">
        <v>491000</v>
      </c>
      <c r="I514" s="37" t="s">
        <v>550</v>
      </c>
      <c r="J514" s="37">
        <v>1.9882586168427819E-10</v>
      </c>
      <c r="K514" s="37" t="s">
        <v>559</v>
      </c>
      <c r="L514" s="37"/>
      <c r="M514" s="37"/>
      <c r="N514" s="37"/>
      <c r="O514" s="37"/>
      <c r="P514" s="37"/>
      <c r="Q514" s="37">
        <v>2.3699037232495659</v>
      </c>
      <c r="R514" s="37">
        <v>1</v>
      </c>
      <c r="S514" s="37">
        <v>1</v>
      </c>
      <c r="T514" s="37">
        <v>1</v>
      </c>
      <c r="U514" s="37">
        <v>5</v>
      </c>
      <c r="V514" s="70">
        <v>2013</v>
      </c>
      <c r="W514" s="37" t="s">
        <v>72</v>
      </c>
      <c r="X514" s="37" t="s">
        <v>625</v>
      </c>
      <c r="Y514" s="37" t="s">
        <v>626</v>
      </c>
    </row>
    <row r="515" spans="1:25" x14ac:dyDescent="0.2">
      <c r="A515"/>
      <c r="B515" s="37" t="str">
        <f>VLOOKUP(W515,FlowMapping!B$2:M$3,6,FALSE)</f>
        <v>Phosphorus</v>
      </c>
      <c r="C515" s="37">
        <f t="array" ref="C515">VLOOKUP(W515,FlowMapping!B$2:M$3,7,FALSE)</f>
        <v>7723140</v>
      </c>
      <c r="D515" s="37" t="str">
        <f>VLOOKUP(W515,FlowMapping!B$2:M$3,8,FALSE)</f>
        <v>water</v>
      </c>
      <c r="E515" s="37" t="str">
        <f>VLOOKUP(W515,FlowMapping!B$2:M$3,9,FALSE)</f>
        <v>unspecified</v>
      </c>
      <c r="F515" s="37" t="str">
        <f>VLOOKUP(W515,FlowMapping!B$2:M$3,12,FALSE)</f>
        <v>1d91ba69-9367-32d9-9acc-b6884944eda8</v>
      </c>
      <c r="G515" s="37" t="str">
        <f>INDEX(Activities!$B$2:$C$390,MATCH(H515,Activities!$C$2:$C$390,0),1)</f>
        <v>Couriers and messengers</v>
      </c>
      <c r="H515" s="37">
        <v>492000</v>
      </c>
      <c r="I515" s="37" t="s">
        <v>550</v>
      </c>
      <c r="J515" s="37">
        <v>1.7139881429639758E-7</v>
      </c>
      <c r="K515" s="37" t="s">
        <v>559</v>
      </c>
      <c r="L515" s="37"/>
      <c r="M515" s="37"/>
      <c r="N515" s="37"/>
      <c r="O515" s="37"/>
      <c r="P515" s="37"/>
      <c r="Q515" s="37">
        <v>2.000038819651166</v>
      </c>
      <c r="R515" s="37">
        <v>1</v>
      </c>
      <c r="S515" s="37">
        <v>1</v>
      </c>
      <c r="T515" s="37">
        <v>1</v>
      </c>
      <c r="U515" s="37">
        <v>5</v>
      </c>
      <c r="V515" s="70">
        <v>2013</v>
      </c>
      <c r="W515" s="37" t="s">
        <v>72</v>
      </c>
      <c r="X515" s="37" t="s">
        <v>625</v>
      </c>
      <c r="Y515" s="37" t="s">
        <v>626</v>
      </c>
    </row>
    <row r="516" spans="1:25" x14ac:dyDescent="0.2">
      <c r="A516"/>
      <c r="B516" s="37" t="str">
        <f>VLOOKUP(W516,FlowMapping!B$2:M$3,6,FALSE)</f>
        <v>Phosphorus</v>
      </c>
      <c r="C516" s="37">
        <f t="array" ref="C516">VLOOKUP(W516,FlowMapping!B$2:M$3,7,FALSE)</f>
        <v>7723140</v>
      </c>
      <c r="D516" s="37" t="str">
        <f>VLOOKUP(W516,FlowMapping!B$2:M$3,8,FALSE)</f>
        <v>water</v>
      </c>
      <c r="E516" s="37" t="str">
        <f>VLOOKUP(W516,FlowMapping!B$2:M$3,9,FALSE)</f>
        <v>unspecified</v>
      </c>
      <c r="F516" s="37" t="str">
        <f>VLOOKUP(W516,FlowMapping!B$2:M$3,12,FALSE)</f>
        <v>1d91ba69-9367-32d9-9acc-b6884944eda8</v>
      </c>
      <c r="G516" s="37" t="str">
        <f>INDEX(Activities!$B$2:$C$390,MATCH(H516,Activities!$C$2:$C$390,0),1)</f>
        <v>Warehousing and storage</v>
      </c>
      <c r="H516" s="37">
        <v>493000</v>
      </c>
      <c r="I516" s="37" t="s">
        <v>550</v>
      </c>
      <c r="J516" s="37">
        <v>8.8331761847278863E-7</v>
      </c>
      <c r="K516" s="37" t="s">
        <v>559</v>
      </c>
      <c r="L516" s="37"/>
      <c r="M516" s="37"/>
      <c r="N516" s="37"/>
      <c r="O516" s="37"/>
      <c r="P516" s="37"/>
      <c r="Q516" s="37">
        <v>3.7448210524698897</v>
      </c>
      <c r="R516" s="37">
        <v>1</v>
      </c>
      <c r="S516" s="37">
        <v>1</v>
      </c>
      <c r="T516" s="37">
        <v>1</v>
      </c>
      <c r="U516" s="37">
        <v>5</v>
      </c>
      <c r="V516" s="70">
        <v>2013</v>
      </c>
      <c r="W516" s="37" t="s">
        <v>72</v>
      </c>
      <c r="X516" s="37" t="s">
        <v>625</v>
      </c>
      <c r="Y516" s="37" t="s">
        <v>626</v>
      </c>
    </row>
    <row r="517" spans="1:25" x14ac:dyDescent="0.2">
      <c r="A517"/>
      <c r="B517" s="37" t="str">
        <f>VLOOKUP(W517,FlowMapping!B$2:M$3,6,FALSE)</f>
        <v>Phosphorus</v>
      </c>
      <c r="C517" s="37">
        <f t="array" ref="C517">VLOOKUP(W517,FlowMapping!B$2:M$3,7,FALSE)</f>
        <v>7723140</v>
      </c>
      <c r="D517" s="37" t="str">
        <f>VLOOKUP(W517,FlowMapping!B$2:M$3,8,FALSE)</f>
        <v>water</v>
      </c>
      <c r="E517" s="37" t="str">
        <f>VLOOKUP(W517,FlowMapping!B$2:M$3,9,FALSE)</f>
        <v>unspecified</v>
      </c>
      <c r="F517" s="37" t="str">
        <f>VLOOKUP(W517,FlowMapping!B$2:M$3,12,FALSE)</f>
        <v>1d91ba69-9367-32d9-9acc-b6884944eda8</v>
      </c>
      <c r="G517" s="37" t="str">
        <f>INDEX(Activities!$B$2:$C$390,MATCH(H517,Activities!$C$2:$C$390,0),1)</f>
        <v>Sound recording industries</v>
      </c>
      <c r="H517" s="37">
        <v>512200</v>
      </c>
      <c r="I517" s="37" t="s">
        <v>550</v>
      </c>
      <c r="J517" s="37">
        <v>6.6028589308147924E-9</v>
      </c>
      <c r="K517" s="37" t="s">
        <v>559</v>
      </c>
      <c r="L517" s="37"/>
      <c r="M517" s="37"/>
      <c r="N517" s="37"/>
      <c r="O517" s="37"/>
      <c r="P517" s="37"/>
      <c r="Q517" s="37">
        <v>2.0313190000785997</v>
      </c>
      <c r="R517" s="37">
        <v>1</v>
      </c>
      <c r="S517" s="37">
        <v>1</v>
      </c>
      <c r="T517" s="37">
        <v>1</v>
      </c>
      <c r="U517" s="37">
        <v>5</v>
      </c>
      <c r="V517" s="70">
        <v>2013</v>
      </c>
      <c r="W517" s="37" t="s">
        <v>72</v>
      </c>
      <c r="X517" s="37" t="s">
        <v>625</v>
      </c>
      <c r="Y517" s="37" t="s">
        <v>626</v>
      </c>
    </row>
    <row r="518" spans="1:25" x14ac:dyDescent="0.2">
      <c r="A518"/>
      <c r="B518" s="37" t="str">
        <f>VLOOKUP(W518,FlowMapping!B$2:M$3,6,FALSE)</f>
        <v>Phosphorus</v>
      </c>
      <c r="C518" s="37">
        <f t="array" ref="C518">VLOOKUP(W518,FlowMapping!B$2:M$3,7,FALSE)</f>
        <v>7723140</v>
      </c>
      <c r="D518" s="37" t="str">
        <f>VLOOKUP(W518,FlowMapping!B$2:M$3,8,FALSE)</f>
        <v>water</v>
      </c>
      <c r="E518" s="37" t="str">
        <f>VLOOKUP(W518,FlowMapping!B$2:M$3,9,FALSE)</f>
        <v>unspecified</v>
      </c>
      <c r="F518" s="37" t="str">
        <f>VLOOKUP(W518,FlowMapping!B$2:M$3,12,FALSE)</f>
        <v>1d91ba69-9367-32d9-9acc-b6884944eda8</v>
      </c>
      <c r="G518" s="37" t="str">
        <f>INDEX(Activities!$B$2:$C$390,MATCH(H518,Activities!$C$2:$C$390,0),1)</f>
        <v>Data processing, hosting, and related services</v>
      </c>
      <c r="H518" s="37">
        <v>518200</v>
      </c>
      <c r="I518" s="37" t="s">
        <v>550</v>
      </c>
      <c r="J518" s="37">
        <v>1.9882586168427822E-10</v>
      </c>
      <c r="K518" s="37" t="s">
        <v>559</v>
      </c>
      <c r="L518" s="37"/>
      <c r="M518" s="37"/>
      <c r="N518" s="37"/>
      <c r="O518" s="37"/>
      <c r="P518" s="37"/>
      <c r="Q518" s="37">
        <v>2.3699037232495659</v>
      </c>
      <c r="R518" s="37">
        <v>1</v>
      </c>
      <c r="S518" s="37">
        <v>1</v>
      </c>
      <c r="T518" s="37">
        <v>1</v>
      </c>
      <c r="U518" s="37">
        <v>5</v>
      </c>
      <c r="V518" s="70">
        <v>2013</v>
      </c>
      <c r="W518" s="37" t="s">
        <v>72</v>
      </c>
      <c r="X518" s="37" t="s">
        <v>625</v>
      </c>
      <c r="Y518" s="37" t="s">
        <v>626</v>
      </c>
    </row>
    <row r="519" spans="1:25" x14ac:dyDescent="0.2">
      <c r="A519"/>
      <c r="B519" s="37" t="str">
        <f>VLOOKUP(W519,FlowMapping!B$2:M$3,6,FALSE)</f>
        <v>Phosphorus</v>
      </c>
      <c r="C519" s="37">
        <f t="array" ref="C519">VLOOKUP(W519,FlowMapping!B$2:M$3,7,FALSE)</f>
        <v>7723140</v>
      </c>
      <c r="D519" s="37" t="str">
        <f>VLOOKUP(W519,FlowMapping!B$2:M$3,8,FALSE)</f>
        <v>water</v>
      </c>
      <c r="E519" s="37" t="str">
        <f>VLOOKUP(W519,FlowMapping!B$2:M$3,9,FALSE)</f>
        <v>unspecified</v>
      </c>
      <c r="F519" s="37" t="str">
        <f>VLOOKUP(W519,FlowMapping!B$2:M$3,12,FALSE)</f>
        <v>1d91ba69-9367-32d9-9acc-b6884944eda8</v>
      </c>
      <c r="G519" s="37" t="str">
        <f>INDEX(Activities!$B$2:$C$390,MATCH(H519,Activities!$C$2:$C$390,0),1)</f>
        <v>Internet publishing and broadcasting and Web search portals</v>
      </c>
      <c r="H519" s="37">
        <v>519130</v>
      </c>
      <c r="I519" s="37" t="s">
        <v>550</v>
      </c>
      <c r="J519" s="37">
        <v>6.404033069130515E-9</v>
      </c>
      <c r="K519" s="37" t="s">
        <v>559</v>
      </c>
      <c r="L519" s="37"/>
      <c r="M519" s="37"/>
      <c r="N519" s="37"/>
      <c r="O519" s="37"/>
      <c r="P519" s="37"/>
      <c r="Q519" s="37">
        <v>2.0207890806371003</v>
      </c>
      <c r="R519" s="37">
        <v>1</v>
      </c>
      <c r="S519" s="37">
        <v>1</v>
      </c>
      <c r="T519" s="37">
        <v>1</v>
      </c>
      <c r="U519" s="37">
        <v>5</v>
      </c>
      <c r="V519" s="70">
        <v>2013</v>
      </c>
      <c r="W519" s="37" t="s">
        <v>72</v>
      </c>
      <c r="X519" s="37" t="s">
        <v>625</v>
      </c>
      <c r="Y519" s="37" t="s">
        <v>626</v>
      </c>
    </row>
    <row r="520" spans="1:25" x14ac:dyDescent="0.2">
      <c r="A520"/>
      <c r="B520" s="37" t="str">
        <f>VLOOKUP(W520,FlowMapping!B$2:M$3,6,FALSE)</f>
        <v>Phosphorus</v>
      </c>
      <c r="C520" s="37">
        <f t="array" ref="C520">VLOOKUP(W520,FlowMapping!B$2:M$3,7,FALSE)</f>
        <v>7723140</v>
      </c>
      <c r="D520" s="37" t="str">
        <f>VLOOKUP(W520,FlowMapping!B$2:M$3,8,FALSE)</f>
        <v>water</v>
      </c>
      <c r="E520" s="37" t="str">
        <f>VLOOKUP(W520,FlowMapping!B$2:M$3,9,FALSE)</f>
        <v>unspecified</v>
      </c>
      <c r="F520" s="37" t="str">
        <f>VLOOKUP(W520,FlowMapping!B$2:M$3,12,FALSE)</f>
        <v>1d91ba69-9367-32d9-9acc-b6884944eda8</v>
      </c>
      <c r="G520" s="37" t="str">
        <f>INDEX(Activities!$B$2:$C$390,MATCH(H520,Activities!$C$2:$C$390,0),1)</f>
        <v>Commercial and industrial machinery and equipment rental and leasing</v>
      </c>
      <c r="H520" s="37">
        <v>532400</v>
      </c>
      <c r="I520" s="37" t="s">
        <v>550</v>
      </c>
      <c r="J520" s="37">
        <v>7.802861849514692E-11</v>
      </c>
      <c r="K520" s="37" t="s">
        <v>559</v>
      </c>
      <c r="L520" s="37"/>
      <c r="M520" s="37"/>
      <c r="N520" s="37"/>
      <c r="O520" s="37"/>
      <c r="P520" s="37"/>
      <c r="Q520" s="37">
        <v>2</v>
      </c>
      <c r="R520" s="37">
        <v>1</v>
      </c>
      <c r="S520" s="37">
        <v>1</v>
      </c>
      <c r="T520" s="37">
        <v>1</v>
      </c>
      <c r="U520" s="37">
        <v>5</v>
      </c>
      <c r="V520" s="70">
        <v>2013</v>
      </c>
      <c r="W520" s="37" t="s">
        <v>72</v>
      </c>
      <c r="X520" s="37" t="s">
        <v>625</v>
      </c>
      <c r="Y520" s="37" t="s">
        <v>626</v>
      </c>
    </row>
    <row r="521" spans="1:25" x14ac:dyDescent="0.2">
      <c r="A521"/>
      <c r="B521" s="37" t="str">
        <f>VLOOKUP(W521,FlowMapping!B$2:M$3,6,FALSE)</f>
        <v>Phosphorus</v>
      </c>
      <c r="C521" s="37">
        <f t="array" ref="C521">VLOOKUP(W521,FlowMapping!B$2:M$3,7,FALSE)</f>
        <v>7723140</v>
      </c>
      <c r="D521" s="37" t="str">
        <f>VLOOKUP(W521,FlowMapping!B$2:M$3,8,FALSE)</f>
        <v>water</v>
      </c>
      <c r="E521" s="37" t="str">
        <f>VLOOKUP(W521,FlowMapping!B$2:M$3,9,FALSE)</f>
        <v>unspecified</v>
      </c>
      <c r="F521" s="37" t="str">
        <f>VLOOKUP(W521,FlowMapping!B$2:M$3,12,FALSE)</f>
        <v>1d91ba69-9367-32d9-9acc-b6884944eda8</v>
      </c>
      <c r="G521" s="37" t="str">
        <f>INDEX(Activities!$B$2:$C$390,MATCH(H521,Activities!$C$2:$C$390,0),1)</f>
        <v>Legal services</v>
      </c>
      <c r="H521" s="37">
        <v>541100</v>
      </c>
      <c r="I521" s="37" t="s">
        <v>550</v>
      </c>
      <c r="J521" s="37">
        <v>1.9882586168427822E-10</v>
      </c>
      <c r="K521" s="37" t="s">
        <v>559</v>
      </c>
      <c r="L521" s="37"/>
      <c r="M521" s="37"/>
      <c r="N521" s="37"/>
      <c r="O521" s="37"/>
      <c r="P521" s="37"/>
      <c r="Q521" s="37">
        <v>2.3699037232495659</v>
      </c>
      <c r="R521" s="37">
        <v>1</v>
      </c>
      <c r="S521" s="37">
        <v>1</v>
      </c>
      <c r="T521" s="37">
        <v>1</v>
      </c>
      <c r="U521" s="37">
        <v>5</v>
      </c>
      <c r="V521" s="70">
        <v>2013</v>
      </c>
      <c r="W521" s="37" t="s">
        <v>72</v>
      </c>
      <c r="X521" s="37" t="s">
        <v>625</v>
      </c>
      <c r="Y521" s="37" t="s">
        <v>626</v>
      </c>
    </row>
    <row r="522" spans="1:25" x14ac:dyDescent="0.2">
      <c r="A522"/>
      <c r="B522" s="37" t="str">
        <f>VLOOKUP(W522,FlowMapping!B$2:M$3,6,FALSE)</f>
        <v>Phosphorus</v>
      </c>
      <c r="C522" s="37">
        <f t="array" ref="C522">VLOOKUP(W522,FlowMapping!B$2:M$3,7,FALSE)</f>
        <v>7723140</v>
      </c>
      <c r="D522" s="37" t="str">
        <f>VLOOKUP(W522,FlowMapping!B$2:M$3,8,FALSE)</f>
        <v>water</v>
      </c>
      <c r="E522" s="37" t="str">
        <f>VLOOKUP(W522,FlowMapping!B$2:M$3,9,FALSE)</f>
        <v>unspecified</v>
      </c>
      <c r="F522" s="37" t="str">
        <f>VLOOKUP(W522,FlowMapping!B$2:M$3,12,FALSE)</f>
        <v>1d91ba69-9367-32d9-9acc-b6884944eda8</v>
      </c>
      <c r="G522" s="37" t="str">
        <f>INDEX(Activities!$B$2:$C$390,MATCH(H522,Activities!$C$2:$C$390,0),1)</f>
        <v>Architectural, engineering, and related services</v>
      </c>
      <c r="H522" s="37">
        <v>541300</v>
      </c>
      <c r="I522" s="37" t="s">
        <v>550</v>
      </c>
      <c r="J522" s="37">
        <v>1.6547737779356332E-9</v>
      </c>
      <c r="K522" s="37" t="s">
        <v>559</v>
      </c>
      <c r="L522" s="37"/>
      <c r="M522" s="37"/>
      <c r="N522" s="37"/>
      <c r="O522" s="37"/>
      <c r="P522" s="37"/>
      <c r="Q522" s="37">
        <v>2.0446253308286879</v>
      </c>
      <c r="R522" s="37">
        <v>1</v>
      </c>
      <c r="S522" s="37">
        <v>1</v>
      </c>
      <c r="T522" s="37">
        <v>1</v>
      </c>
      <c r="U522" s="37">
        <v>5</v>
      </c>
      <c r="V522" s="70">
        <v>2013</v>
      </c>
      <c r="W522" s="37" t="s">
        <v>72</v>
      </c>
      <c r="X522" s="37" t="s">
        <v>625</v>
      </c>
      <c r="Y522" s="37" t="s">
        <v>626</v>
      </c>
    </row>
    <row r="523" spans="1:25" x14ac:dyDescent="0.2">
      <c r="A523"/>
      <c r="B523" s="37" t="str">
        <f>VLOOKUP(W523,FlowMapping!B$2:M$3,6,FALSE)</f>
        <v>Phosphorus</v>
      </c>
      <c r="C523" s="37">
        <f t="array" ref="C523">VLOOKUP(W523,FlowMapping!B$2:M$3,7,FALSE)</f>
        <v>7723140</v>
      </c>
      <c r="D523" s="37" t="str">
        <f>VLOOKUP(W523,FlowMapping!B$2:M$3,8,FALSE)</f>
        <v>water</v>
      </c>
      <c r="E523" s="37" t="str">
        <f>VLOOKUP(W523,FlowMapping!B$2:M$3,9,FALSE)</f>
        <v>unspecified</v>
      </c>
      <c r="F523" s="37" t="str">
        <f>VLOOKUP(W523,FlowMapping!B$2:M$3,12,FALSE)</f>
        <v>1d91ba69-9367-32d9-9acc-b6884944eda8</v>
      </c>
      <c r="G523" s="37" t="str">
        <f>INDEX(Activities!$B$2:$C$390,MATCH(H523,Activities!$C$2:$C$390,0),1)</f>
        <v>Specialized design services</v>
      </c>
      <c r="H523" s="37">
        <v>541400</v>
      </c>
      <c r="I523" s="37" t="s">
        <v>550</v>
      </c>
      <c r="J523" s="37">
        <v>4.0457089303016129E-9</v>
      </c>
      <c r="K523" s="37" t="s">
        <v>559</v>
      </c>
      <c r="L523" s="37"/>
      <c r="M523" s="37"/>
      <c r="N523" s="37"/>
      <c r="O523" s="37"/>
      <c r="P523" s="37"/>
      <c r="Q523" s="37">
        <v>2.0186817891750684</v>
      </c>
      <c r="R523" s="37">
        <v>1</v>
      </c>
      <c r="S523" s="37">
        <v>1</v>
      </c>
      <c r="T523" s="37">
        <v>1</v>
      </c>
      <c r="U523" s="37">
        <v>5</v>
      </c>
      <c r="V523" s="70">
        <v>2013</v>
      </c>
      <c r="W523" s="37" t="s">
        <v>72</v>
      </c>
      <c r="X523" s="37" t="s">
        <v>625</v>
      </c>
      <c r="Y523" s="37" t="s">
        <v>626</v>
      </c>
    </row>
    <row r="524" spans="1:25" x14ac:dyDescent="0.2">
      <c r="A524"/>
      <c r="B524" s="37" t="str">
        <f>VLOOKUP(W524,FlowMapping!B$2:M$3,6,FALSE)</f>
        <v>Phosphorus</v>
      </c>
      <c r="C524" s="37">
        <f t="array" ref="C524">VLOOKUP(W524,FlowMapping!B$2:M$3,7,FALSE)</f>
        <v>7723140</v>
      </c>
      <c r="D524" s="37" t="str">
        <f>VLOOKUP(W524,FlowMapping!B$2:M$3,8,FALSE)</f>
        <v>water</v>
      </c>
      <c r="E524" s="37" t="str">
        <f>VLOOKUP(W524,FlowMapping!B$2:M$3,9,FALSE)</f>
        <v>unspecified</v>
      </c>
      <c r="F524" s="37" t="str">
        <f>VLOOKUP(W524,FlowMapping!B$2:M$3,12,FALSE)</f>
        <v>1d91ba69-9367-32d9-9acc-b6884944eda8</v>
      </c>
      <c r="G524" s="37" t="str">
        <f>INDEX(Activities!$B$2:$C$390,MATCH(H524,Activities!$C$2:$C$390,0),1)</f>
        <v>Custom computer programming services</v>
      </c>
      <c r="H524" s="37">
        <v>541511</v>
      </c>
      <c r="I524" s="37" t="s">
        <v>550</v>
      </c>
      <c r="J524" s="37">
        <v>1.4536197320205929E-12</v>
      </c>
      <c r="K524" s="37" t="s">
        <v>559</v>
      </c>
      <c r="L524" s="37"/>
      <c r="M524" s="37"/>
      <c r="N524" s="37"/>
      <c r="O524" s="37"/>
      <c r="P524" s="37"/>
      <c r="Q524" s="37">
        <v>2</v>
      </c>
      <c r="R524" s="37">
        <v>1</v>
      </c>
      <c r="S524" s="37">
        <v>1</v>
      </c>
      <c r="T524" s="37">
        <v>1</v>
      </c>
      <c r="U524" s="37">
        <v>5</v>
      </c>
      <c r="V524" s="70">
        <v>2013</v>
      </c>
      <c r="W524" s="37" t="s">
        <v>72</v>
      </c>
      <c r="X524" s="37" t="s">
        <v>625</v>
      </c>
      <c r="Y524" s="37" t="s">
        <v>626</v>
      </c>
    </row>
    <row r="525" spans="1:25" x14ac:dyDescent="0.2">
      <c r="A525"/>
      <c r="B525" s="37" t="str">
        <f>VLOOKUP(W525,FlowMapping!B$2:M$3,6,FALSE)</f>
        <v>Phosphorus</v>
      </c>
      <c r="C525" s="37">
        <f t="array" ref="C525">VLOOKUP(W525,FlowMapping!B$2:M$3,7,FALSE)</f>
        <v>7723140</v>
      </c>
      <c r="D525" s="37" t="str">
        <f>VLOOKUP(W525,FlowMapping!B$2:M$3,8,FALSE)</f>
        <v>water</v>
      </c>
      <c r="E525" s="37" t="str">
        <f>VLOOKUP(W525,FlowMapping!B$2:M$3,9,FALSE)</f>
        <v>unspecified</v>
      </c>
      <c r="F525" s="37" t="str">
        <f>VLOOKUP(W525,FlowMapping!B$2:M$3,12,FALSE)</f>
        <v>1d91ba69-9367-32d9-9acc-b6884944eda8</v>
      </c>
      <c r="G525" s="37" t="str">
        <f>INDEX(Activities!$B$2:$C$390,MATCH(H525,Activities!$C$2:$C$390,0),1)</f>
        <v>Computer systems design services</v>
      </c>
      <c r="H525" s="37">
        <v>541512</v>
      </c>
      <c r="I525" s="37" t="s">
        <v>550</v>
      </c>
      <c r="J525" s="37">
        <v>0</v>
      </c>
      <c r="K525" s="37" t="s">
        <v>559</v>
      </c>
      <c r="L525" s="37"/>
      <c r="M525" s="37"/>
      <c r="N525" s="37"/>
      <c r="O525" s="37"/>
      <c r="P525" s="37"/>
      <c r="Q525" s="37">
        <v>5</v>
      </c>
      <c r="R525" s="37">
        <v>1</v>
      </c>
      <c r="S525" s="37">
        <v>1</v>
      </c>
      <c r="T525" s="37">
        <v>1</v>
      </c>
      <c r="U525" s="37">
        <v>5</v>
      </c>
      <c r="V525" s="70">
        <v>2013</v>
      </c>
      <c r="W525" s="37" t="s">
        <v>72</v>
      </c>
      <c r="X525" s="37" t="s">
        <v>625</v>
      </c>
      <c r="Y525" s="37" t="s">
        <v>626</v>
      </c>
    </row>
    <row r="526" spans="1:25" x14ac:dyDescent="0.2">
      <c r="A526"/>
      <c r="B526" s="37" t="str">
        <f>VLOOKUP(W526,FlowMapping!B$2:M$3,6,FALSE)</f>
        <v>Phosphorus</v>
      </c>
      <c r="C526" s="37">
        <f t="array" ref="C526">VLOOKUP(W526,FlowMapping!B$2:M$3,7,FALSE)</f>
        <v>7723140</v>
      </c>
      <c r="D526" s="37" t="str">
        <f>VLOOKUP(W526,FlowMapping!B$2:M$3,8,FALSE)</f>
        <v>water</v>
      </c>
      <c r="E526" s="37" t="str">
        <f>VLOOKUP(W526,FlowMapping!B$2:M$3,9,FALSE)</f>
        <v>unspecified</v>
      </c>
      <c r="F526" s="37" t="str">
        <f>VLOOKUP(W526,FlowMapping!B$2:M$3,12,FALSE)</f>
        <v>1d91ba69-9367-32d9-9acc-b6884944eda8</v>
      </c>
      <c r="G526" s="37" t="str">
        <f>INDEX(Activities!$B$2:$C$390,MATCH(H526,Activities!$C$2:$C$390,0),1)</f>
        <v>Management consulting services</v>
      </c>
      <c r="H526" s="37">
        <v>541610</v>
      </c>
      <c r="I526" s="37" t="s">
        <v>550</v>
      </c>
      <c r="J526" s="37">
        <v>6.4040330691305166E-9</v>
      </c>
      <c r="K526" s="37" t="s">
        <v>559</v>
      </c>
      <c r="L526" s="37"/>
      <c r="M526" s="37"/>
      <c r="N526" s="37"/>
      <c r="O526" s="37"/>
      <c r="P526" s="37"/>
      <c r="Q526" s="37">
        <v>2.0207890806371003</v>
      </c>
      <c r="R526" s="37">
        <v>1</v>
      </c>
      <c r="S526" s="37">
        <v>1</v>
      </c>
      <c r="T526" s="37">
        <v>1</v>
      </c>
      <c r="U526" s="37">
        <v>5</v>
      </c>
      <c r="V526" s="70">
        <v>2013</v>
      </c>
      <c r="W526" s="37" t="s">
        <v>72</v>
      </c>
      <c r="X526" s="37" t="s">
        <v>625</v>
      </c>
      <c r="Y526" s="37" t="s">
        <v>626</v>
      </c>
    </row>
    <row r="527" spans="1:25" x14ac:dyDescent="0.2">
      <c r="A527"/>
      <c r="B527" s="37" t="str">
        <f>VLOOKUP(W527,FlowMapping!B$2:M$3,6,FALSE)</f>
        <v>Phosphorus</v>
      </c>
      <c r="C527" s="37">
        <f t="array" ref="C527">VLOOKUP(W527,FlowMapping!B$2:M$3,7,FALSE)</f>
        <v>7723140</v>
      </c>
      <c r="D527" s="37" t="str">
        <f>VLOOKUP(W527,FlowMapping!B$2:M$3,8,FALSE)</f>
        <v>water</v>
      </c>
      <c r="E527" s="37" t="str">
        <f>VLOOKUP(W527,FlowMapping!B$2:M$3,9,FALSE)</f>
        <v>unspecified</v>
      </c>
      <c r="F527" s="37" t="str">
        <f>VLOOKUP(W527,FlowMapping!B$2:M$3,12,FALSE)</f>
        <v>1d91ba69-9367-32d9-9acc-b6884944eda8</v>
      </c>
      <c r="G527" s="37" t="str">
        <f>INDEX(Activities!$B$2:$C$390,MATCH(H527,Activities!$C$2:$C$390,0),1)</f>
        <v>Scientific research and development services</v>
      </c>
      <c r="H527" s="37">
        <v>541700</v>
      </c>
      <c r="I527" s="37" t="s">
        <v>550</v>
      </c>
      <c r="J527" s="37">
        <v>5.4634547851172974E-7</v>
      </c>
      <c r="K527" s="37" t="s">
        <v>559</v>
      </c>
      <c r="L527" s="37"/>
      <c r="M527" s="37"/>
      <c r="N527" s="37"/>
      <c r="O527" s="37"/>
      <c r="P527" s="37"/>
      <c r="Q527" s="37">
        <v>4.1029599058507742</v>
      </c>
      <c r="R527" s="37">
        <v>1</v>
      </c>
      <c r="S527" s="37">
        <v>1</v>
      </c>
      <c r="T527" s="37">
        <v>1</v>
      </c>
      <c r="U527" s="37">
        <v>5</v>
      </c>
      <c r="V527" s="70">
        <v>2013</v>
      </c>
      <c r="W527" s="37" t="s">
        <v>72</v>
      </c>
      <c r="X527" s="37" t="s">
        <v>625</v>
      </c>
      <c r="Y527" s="37" t="s">
        <v>626</v>
      </c>
    </row>
    <row r="528" spans="1:25" x14ac:dyDescent="0.2">
      <c r="A528"/>
      <c r="B528" s="37" t="str">
        <f>VLOOKUP(W528,FlowMapping!B$2:M$3,6,FALSE)</f>
        <v>Phosphorus</v>
      </c>
      <c r="C528" s="37">
        <f t="array" ref="C528">VLOOKUP(W528,FlowMapping!B$2:M$3,7,FALSE)</f>
        <v>7723140</v>
      </c>
      <c r="D528" s="37" t="str">
        <f>VLOOKUP(W528,FlowMapping!B$2:M$3,8,FALSE)</f>
        <v>water</v>
      </c>
      <c r="E528" s="37" t="str">
        <f>VLOOKUP(W528,FlowMapping!B$2:M$3,9,FALSE)</f>
        <v>unspecified</v>
      </c>
      <c r="F528" s="37" t="str">
        <f>VLOOKUP(W528,FlowMapping!B$2:M$3,12,FALSE)</f>
        <v>1d91ba69-9367-32d9-9acc-b6884944eda8</v>
      </c>
      <c r="G528" s="37" t="str">
        <f>INDEX(Activities!$B$2:$C$390,MATCH(H528,Activities!$C$2:$C$390,0),1)</f>
        <v>Advertising, public relations, and related services</v>
      </c>
      <c r="H528" s="37">
        <v>541800</v>
      </c>
      <c r="I528" s="37" t="s">
        <v>550</v>
      </c>
      <c r="J528" s="37">
        <v>1.9882586168427819E-10</v>
      </c>
      <c r="K528" s="37" t="s">
        <v>559</v>
      </c>
      <c r="L528" s="37"/>
      <c r="M528" s="37"/>
      <c r="N528" s="37"/>
      <c r="O528" s="37"/>
      <c r="P528" s="37"/>
      <c r="Q528" s="37">
        <v>2.3699037232495659</v>
      </c>
      <c r="R528" s="37">
        <v>1</v>
      </c>
      <c r="S528" s="37">
        <v>1</v>
      </c>
      <c r="T528" s="37">
        <v>1</v>
      </c>
      <c r="U528" s="37">
        <v>5</v>
      </c>
      <c r="V528" s="70">
        <v>2013</v>
      </c>
      <c r="W528" s="37" t="s">
        <v>72</v>
      </c>
      <c r="X528" s="37" t="s">
        <v>625</v>
      </c>
      <c r="Y528" s="37" t="s">
        <v>626</v>
      </c>
    </row>
    <row r="529" spans="1:25" x14ac:dyDescent="0.2">
      <c r="A529"/>
      <c r="B529" s="37" t="str">
        <f>VLOOKUP(W529,FlowMapping!B$2:M$3,6,FALSE)</f>
        <v>Phosphorus</v>
      </c>
      <c r="C529" s="37">
        <f t="array" ref="C529">VLOOKUP(W529,FlowMapping!B$2:M$3,7,FALSE)</f>
        <v>7723140</v>
      </c>
      <c r="D529" s="37" t="str">
        <f>VLOOKUP(W529,FlowMapping!B$2:M$3,8,FALSE)</f>
        <v>water</v>
      </c>
      <c r="E529" s="37" t="str">
        <f>VLOOKUP(W529,FlowMapping!B$2:M$3,9,FALSE)</f>
        <v>unspecified</v>
      </c>
      <c r="F529" s="37" t="str">
        <f>VLOOKUP(W529,FlowMapping!B$2:M$3,12,FALSE)</f>
        <v>1d91ba69-9367-32d9-9acc-b6884944eda8</v>
      </c>
      <c r="G529" s="37" t="str">
        <f>INDEX(Activities!$B$2:$C$390,MATCH(H529,Activities!$C$2:$C$390,0),1)</f>
        <v>Photographic services</v>
      </c>
      <c r="H529" s="37">
        <v>541920</v>
      </c>
      <c r="I529" s="37" t="s">
        <v>550</v>
      </c>
      <c r="J529" s="37">
        <v>3.8468830686173354E-9</v>
      </c>
      <c r="K529" s="37" t="s">
        <v>559</v>
      </c>
      <c r="L529" s="37"/>
      <c r="M529" s="37"/>
      <c r="N529" s="37"/>
      <c r="O529" s="37"/>
      <c r="P529" s="37"/>
      <c r="Q529" s="37">
        <v>2</v>
      </c>
      <c r="R529" s="37">
        <v>1</v>
      </c>
      <c r="S529" s="37">
        <v>1</v>
      </c>
      <c r="T529" s="37">
        <v>1</v>
      </c>
      <c r="U529" s="37">
        <v>5</v>
      </c>
      <c r="V529" s="70">
        <v>2013</v>
      </c>
      <c r="W529" s="37" t="s">
        <v>72</v>
      </c>
      <c r="X529" s="37" t="s">
        <v>625</v>
      </c>
      <c r="Y529" s="37" t="s">
        <v>626</v>
      </c>
    </row>
    <row r="530" spans="1:25" x14ac:dyDescent="0.2">
      <c r="A530"/>
      <c r="B530" s="37" t="str">
        <f>VLOOKUP(W530,FlowMapping!B$2:M$3,6,FALSE)</f>
        <v>Phosphorus</v>
      </c>
      <c r="C530" s="37">
        <f t="array" ref="C530">VLOOKUP(W530,FlowMapping!B$2:M$3,7,FALSE)</f>
        <v>7723140</v>
      </c>
      <c r="D530" s="37" t="str">
        <f>VLOOKUP(W530,FlowMapping!B$2:M$3,8,FALSE)</f>
        <v>water</v>
      </c>
      <c r="E530" s="37" t="str">
        <f>VLOOKUP(W530,FlowMapping!B$2:M$3,9,FALSE)</f>
        <v>unspecified</v>
      </c>
      <c r="F530" s="37" t="str">
        <f>VLOOKUP(W530,FlowMapping!B$2:M$3,12,FALSE)</f>
        <v>1d91ba69-9367-32d9-9acc-b6884944eda8</v>
      </c>
      <c r="G530" s="37" t="str">
        <f>INDEX(Activities!$B$2:$C$390,MATCH(H530,Activities!$C$2:$C$390,0),1)</f>
        <v>Veterinary services</v>
      </c>
      <c r="H530" s="37">
        <v>541940</v>
      </c>
      <c r="I530" s="37" t="s">
        <v>550</v>
      </c>
      <c r="J530" s="37">
        <v>1.4559479162513551E-9</v>
      </c>
      <c r="K530" s="37" t="s">
        <v>559</v>
      </c>
      <c r="L530" s="37"/>
      <c r="M530" s="37"/>
      <c r="N530" s="37"/>
      <c r="O530" s="37"/>
      <c r="P530" s="37"/>
      <c r="Q530" s="37">
        <v>2</v>
      </c>
      <c r="R530" s="37">
        <v>1</v>
      </c>
      <c r="S530" s="37">
        <v>1</v>
      </c>
      <c r="T530" s="37">
        <v>1</v>
      </c>
      <c r="U530" s="37">
        <v>5</v>
      </c>
      <c r="V530" s="70">
        <v>2013</v>
      </c>
      <c r="W530" s="37" t="s">
        <v>72</v>
      </c>
      <c r="X530" s="37" t="s">
        <v>625</v>
      </c>
      <c r="Y530" s="37" t="s">
        <v>626</v>
      </c>
    </row>
    <row r="531" spans="1:25" x14ac:dyDescent="0.2">
      <c r="A531"/>
      <c r="B531" s="37" t="str">
        <f>VLOOKUP(W531,FlowMapping!B$2:M$3,6,FALSE)</f>
        <v>Phosphorus</v>
      </c>
      <c r="C531" s="37">
        <f t="array" ref="C531">VLOOKUP(W531,FlowMapping!B$2:M$3,7,FALSE)</f>
        <v>7723140</v>
      </c>
      <c r="D531" s="37" t="str">
        <f>VLOOKUP(W531,FlowMapping!B$2:M$3,8,FALSE)</f>
        <v>water</v>
      </c>
      <c r="E531" s="37" t="str">
        <f>VLOOKUP(W531,FlowMapping!B$2:M$3,9,FALSE)</f>
        <v>unspecified</v>
      </c>
      <c r="F531" s="37" t="str">
        <f>VLOOKUP(W531,FlowMapping!B$2:M$3,12,FALSE)</f>
        <v>1d91ba69-9367-32d9-9acc-b6884944eda8</v>
      </c>
      <c r="G531" s="37" t="str">
        <f>INDEX(Activities!$B$2:$C$390,MATCH(H531,Activities!$C$2:$C$390,0),1)</f>
        <v>Facilities support services</v>
      </c>
      <c r="H531" s="37">
        <v>561200</v>
      </c>
      <c r="I531" s="37" t="s">
        <v>550</v>
      </c>
      <c r="J531" s="37">
        <v>4.4019705629579498E-9</v>
      </c>
      <c r="K531" s="37" t="s">
        <v>559</v>
      </c>
      <c r="L531" s="37"/>
      <c r="M531" s="37"/>
      <c r="N531" s="37"/>
      <c r="O531" s="37"/>
      <c r="P531" s="37"/>
      <c r="Q531" s="37">
        <v>2.0499769780071309</v>
      </c>
      <c r="R531" s="37">
        <v>1</v>
      </c>
      <c r="S531" s="37">
        <v>1</v>
      </c>
      <c r="T531" s="37">
        <v>1</v>
      </c>
      <c r="U531" s="37">
        <v>5</v>
      </c>
      <c r="V531" s="70">
        <v>2013</v>
      </c>
      <c r="W531" s="37" t="s">
        <v>72</v>
      </c>
      <c r="X531" s="37" t="s">
        <v>625</v>
      </c>
      <c r="Y531" s="37" t="s">
        <v>626</v>
      </c>
    </row>
    <row r="532" spans="1:25" x14ac:dyDescent="0.2">
      <c r="A532"/>
      <c r="B532" s="37" t="str">
        <f>VLOOKUP(W532,FlowMapping!B$2:M$3,6,FALSE)</f>
        <v>Phosphorus</v>
      </c>
      <c r="C532" s="37">
        <f t="array" ref="C532">VLOOKUP(W532,FlowMapping!B$2:M$3,7,FALSE)</f>
        <v>7723140</v>
      </c>
      <c r="D532" s="37" t="str">
        <f>VLOOKUP(W532,FlowMapping!B$2:M$3,8,FALSE)</f>
        <v>water</v>
      </c>
      <c r="E532" s="37" t="str">
        <f>VLOOKUP(W532,FlowMapping!B$2:M$3,9,FALSE)</f>
        <v>unspecified</v>
      </c>
      <c r="F532" s="37" t="str">
        <f>VLOOKUP(W532,FlowMapping!B$2:M$3,12,FALSE)</f>
        <v>1d91ba69-9367-32d9-9acc-b6884944eda8</v>
      </c>
      <c r="G532" s="37" t="str">
        <f>INDEX(Activities!$B$2:$C$390,MATCH(H532,Activities!$C$2:$C$390,0),1)</f>
        <v>Employment services</v>
      </c>
      <c r="H532" s="37">
        <v>561300</v>
      </c>
      <c r="I532" s="37" t="s">
        <v>550</v>
      </c>
      <c r="J532" s="37">
        <v>7.1505358949167939E-9</v>
      </c>
      <c r="K532" s="37" t="s">
        <v>559</v>
      </c>
      <c r="L532" s="37"/>
      <c r="M532" s="37"/>
      <c r="N532" s="37"/>
      <c r="O532" s="37"/>
      <c r="P532" s="37"/>
      <c r="Q532" s="37">
        <v>2.1053447131930865</v>
      </c>
      <c r="R532" s="37">
        <v>1</v>
      </c>
      <c r="S532" s="37">
        <v>1</v>
      </c>
      <c r="T532" s="37">
        <v>1</v>
      </c>
      <c r="U532" s="37">
        <v>5</v>
      </c>
      <c r="V532" s="70">
        <v>2013</v>
      </c>
      <c r="W532" s="37" t="s">
        <v>72</v>
      </c>
      <c r="X532" s="37" t="s">
        <v>625</v>
      </c>
      <c r="Y532" s="37" t="s">
        <v>626</v>
      </c>
    </row>
    <row r="533" spans="1:25" x14ac:dyDescent="0.2">
      <c r="A533"/>
      <c r="B533" s="37" t="str">
        <f>VLOOKUP(W533,FlowMapping!B$2:M$3,6,FALSE)</f>
        <v>Phosphorus</v>
      </c>
      <c r="C533" s="37">
        <f t="array" ref="C533">VLOOKUP(W533,FlowMapping!B$2:M$3,7,FALSE)</f>
        <v>7723140</v>
      </c>
      <c r="D533" s="37" t="str">
        <f>VLOOKUP(W533,FlowMapping!B$2:M$3,8,FALSE)</f>
        <v>water</v>
      </c>
      <c r="E533" s="37" t="str">
        <f>VLOOKUP(W533,FlowMapping!B$2:M$3,9,FALSE)</f>
        <v>unspecified</v>
      </c>
      <c r="F533" s="37" t="str">
        <f>VLOOKUP(W533,FlowMapping!B$2:M$3,12,FALSE)</f>
        <v>1d91ba69-9367-32d9-9acc-b6884944eda8</v>
      </c>
      <c r="G533" s="37" t="str">
        <f>INDEX(Activities!$B$2:$C$390,MATCH(H533,Activities!$C$2:$C$390,0),1)</f>
        <v>Business support services</v>
      </c>
      <c r="H533" s="37">
        <v>561400</v>
      </c>
      <c r="I533" s="37" t="s">
        <v>550</v>
      </c>
      <c r="J533" s="37">
        <v>1.9882586168427822E-10</v>
      </c>
      <c r="K533" s="37" t="s">
        <v>559</v>
      </c>
      <c r="L533" s="37"/>
      <c r="M533" s="37"/>
      <c r="N533" s="37"/>
      <c r="O533" s="37"/>
      <c r="P533" s="37"/>
      <c r="Q533" s="37">
        <v>2.3699037232495659</v>
      </c>
      <c r="R533" s="37">
        <v>1</v>
      </c>
      <c r="S533" s="37">
        <v>1</v>
      </c>
      <c r="T533" s="37">
        <v>1</v>
      </c>
      <c r="U533" s="37">
        <v>5</v>
      </c>
      <c r="V533" s="70">
        <v>2013</v>
      </c>
      <c r="W533" s="37" t="s">
        <v>72</v>
      </c>
      <c r="X533" s="37" t="s">
        <v>625</v>
      </c>
      <c r="Y533" s="37" t="s">
        <v>626</v>
      </c>
    </row>
    <row r="534" spans="1:25" x14ac:dyDescent="0.2">
      <c r="A534"/>
      <c r="B534" s="37" t="str">
        <f>VLOOKUP(W534,FlowMapping!B$2:M$3,6,FALSE)</f>
        <v>Phosphorus</v>
      </c>
      <c r="C534" s="37">
        <f t="array" ref="C534">VLOOKUP(W534,FlowMapping!B$2:M$3,7,FALSE)</f>
        <v>7723140</v>
      </c>
      <c r="D534" s="37" t="str">
        <f>VLOOKUP(W534,FlowMapping!B$2:M$3,8,FALSE)</f>
        <v>water</v>
      </c>
      <c r="E534" s="37" t="str">
        <f>VLOOKUP(W534,FlowMapping!B$2:M$3,9,FALSE)</f>
        <v>unspecified</v>
      </c>
      <c r="F534" s="37" t="str">
        <f>VLOOKUP(W534,FlowMapping!B$2:M$3,12,FALSE)</f>
        <v>1d91ba69-9367-32d9-9acc-b6884944eda8</v>
      </c>
      <c r="G534" s="37" t="str">
        <f>INDEX(Activities!$B$2:$C$390,MATCH(H534,Activities!$C$2:$C$390,0),1)</f>
        <v>Travel arrangement and reservation services</v>
      </c>
      <c r="H534" s="37">
        <v>561500</v>
      </c>
      <c r="I534" s="37" t="s">
        <v>550</v>
      </c>
      <c r="J534" s="37">
        <v>1.7400710885257434E-6</v>
      </c>
      <c r="K534" s="37" t="s">
        <v>559</v>
      </c>
      <c r="L534" s="37"/>
      <c r="M534" s="37"/>
      <c r="N534" s="37"/>
      <c r="O534" s="37"/>
      <c r="P534" s="37"/>
      <c r="Q534" s="37">
        <v>3.5438940479891543</v>
      </c>
      <c r="R534" s="37">
        <v>1</v>
      </c>
      <c r="S534" s="37">
        <v>1</v>
      </c>
      <c r="T534" s="37">
        <v>1</v>
      </c>
      <c r="U534" s="37">
        <v>5</v>
      </c>
      <c r="V534" s="70">
        <v>2013</v>
      </c>
      <c r="W534" s="37" t="s">
        <v>72</v>
      </c>
      <c r="X534" s="37" t="s">
        <v>625</v>
      </c>
      <c r="Y534" s="37" t="s">
        <v>626</v>
      </c>
    </row>
    <row r="535" spans="1:25" x14ac:dyDescent="0.2">
      <c r="A535"/>
      <c r="B535" s="37" t="str">
        <f>VLOOKUP(W535,FlowMapping!B$2:M$3,6,FALSE)</f>
        <v>Phosphorus</v>
      </c>
      <c r="C535" s="37">
        <f t="array" ref="C535">VLOOKUP(W535,FlowMapping!B$2:M$3,7,FALSE)</f>
        <v>7723140</v>
      </c>
      <c r="D535" s="37" t="str">
        <f>VLOOKUP(W535,FlowMapping!B$2:M$3,8,FALSE)</f>
        <v>water</v>
      </c>
      <c r="E535" s="37" t="str">
        <f>VLOOKUP(W535,FlowMapping!B$2:M$3,9,FALSE)</f>
        <v>unspecified</v>
      </c>
      <c r="F535" s="37" t="str">
        <f>VLOOKUP(W535,FlowMapping!B$2:M$3,12,FALSE)</f>
        <v>1d91ba69-9367-32d9-9acc-b6884944eda8</v>
      </c>
      <c r="G535" s="37" t="str">
        <f>INDEX(Activities!$B$2:$C$390,MATCH(H535,Activities!$C$2:$C$390,0),1)</f>
        <v>Investigation and security services</v>
      </c>
      <c r="H535" s="37">
        <v>561600</v>
      </c>
      <c r="I535" s="37" t="s">
        <v>550</v>
      </c>
      <c r="J535" s="37">
        <v>1.3325204439750324E-10</v>
      </c>
      <c r="K535" s="37" t="s">
        <v>559</v>
      </c>
      <c r="L535" s="37"/>
      <c r="M535" s="37"/>
      <c r="N535" s="37"/>
      <c r="O535" s="37"/>
      <c r="P535" s="37"/>
      <c r="Q535" s="37">
        <v>2</v>
      </c>
      <c r="R535" s="37">
        <v>1</v>
      </c>
      <c r="S535" s="37">
        <v>1</v>
      </c>
      <c r="T535" s="37">
        <v>1</v>
      </c>
      <c r="U535" s="37">
        <v>5</v>
      </c>
      <c r="V535" s="70">
        <v>2013</v>
      </c>
      <c r="W535" s="37" t="s">
        <v>72</v>
      </c>
      <c r="X535" s="37" t="s">
        <v>625</v>
      </c>
      <c r="Y535" s="37" t="s">
        <v>626</v>
      </c>
    </row>
    <row r="536" spans="1:25" x14ac:dyDescent="0.2">
      <c r="A536"/>
      <c r="B536" s="37" t="str">
        <f>VLOOKUP(W536,FlowMapping!B$2:M$3,6,FALSE)</f>
        <v>Phosphorus</v>
      </c>
      <c r="C536" s="37">
        <f t="array" ref="C536">VLOOKUP(W536,FlowMapping!B$2:M$3,7,FALSE)</f>
        <v>7723140</v>
      </c>
      <c r="D536" s="37" t="str">
        <f>VLOOKUP(W536,FlowMapping!B$2:M$3,8,FALSE)</f>
        <v>water</v>
      </c>
      <c r="E536" s="37" t="str">
        <f>VLOOKUP(W536,FlowMapping!B$2:M$3,9,FALSE)</f>
        <v>unspecified</v>
      </c>
      <c r="F536" s="37" t="str">
        <f>VLOOKUP(W536,FlowMapping!B$2:M$3,12,FALSE)</f>
        <v>1d91ba69-9367-32d9-9acc-b6884944eda8</v>
      </c>
      <c r="G536" s="37" t="str">
        <f>INDEX(Activities!$B$2:$C$390,MATCH(H536,Activities!$C$2:$C$390,0),1)</f>
        <v>Services to buildings and dwellings</v>
      </c>
      <c r="H536" s="37">
        <v>561700</v>
      </c>
      <c r="I536" s="37" t="s">
        <v>550</v>
      </c>
      <c r="J536" s="37">
        <v>4.5567920452517725E-7</v>
      </c>
      <c r="K536" s="37" t="s">
        <v>559</v>
      </c>
      <c r="L536" s="37"/>
      <c r="M536" s="37"/>
      <c r="N536" s="37"/>
      <c r="O536" s="37"/>
      <c r="P536" s="37"/>
      <c r="Q536" s="37">
        <v>2.0985204533820272</v>
      </c>
      <c r="R536" s="37">
        <v>1</v>
      </c>
      <c r="S536" s="37">
        <v>1</v>
      </c>
      <c r="T536" s="37">
        <v>1</v>
      </c>
      <c r="U536" s="37">
        <v>5</v>
      </c>
      <c r="V536" s="70">
        <v>2013</v>
      </c>
      <c r="W536" s="37" t="s">
        <v>72</v>
      </c>
      <c r="X536" s="37" t="s">
        <v>625</v>
      </c>
      <c r="Y536" s="37" t="s">
        <v>626</v>
      </c>
    </row>
    <row r="537" spans="1:25" x14ac:dyDescent="0.2">
      <c r="A537"/>
      <c r="B537" s="37" t="str">
        <f>VLOOKUP(W537,FlowMapping!B$2:M$3,6,FALSE)</f>
        <v>Phosphorus</v>
      </c>
      <c r="C537" s="37">
        <f t="array" ref="C537">VLOOKUP(W537,FlowMapping!B$2:M$3,7,FALSE)</f>
        <v>7723140</v>
      </c>
      <c r="D537" s="37" t="str">
        <f>VLOOKUP(W537,FlowMapping!B$2:M$3,8,FALSE)</f>
        <v>water</v>
      </c>
      <c r="E537" s="37" t="str">
        <f>VLOOKUP(W537,FlowMapping!B$2:M$3,9,FALSE)</f>
        <v>unspecified</v>
      </c>
      <c r="F537" s="37" t="str">
        <f>VLOOKUP(W537,FlowMapping!B$2:M$3,12,FALSE)</f>
        <v>1d91ba69-9367-32d9-9acc-b6884944eda8</v>
      </c>
      <c r="G537" s="37" t="str">
        <f>INDEX(Activities!$B$2:$C$390,MATCH(H537,Activities!$C$2:$C$390,0),1)</f>
        <v>Other support services</v>
      </c>
      <c r="H537" s="37">
        <v>561900</v>
      </c>
      <c r="I537" s="37" t="s">
        <v>550</v>
      </c>
      <c r="J537" s="37">
        <v>9.4532868747055741E-10</v>
      </c>
      <c r="K537" s="37" t="s">
        <v>559</v>
      </c>
      <c r="L537" s="37"/>
      <c r="M537" s="37"/>
      <c r="N537" s="37"/>
      <c r="O537" s="37"/>
      <c r="P537" s="37"/>
      <c r="Q537" s="37">
        <v>2.7328079084854138</v>
      </c>
      <c r="R537" s="37">
        <v>1</v>
      </c>
      <c r="S537" s="37">
        <v>1</v>
      </c>
      <c r="T537" s="37">
        <v>1</v>
      </c>
      <c r="U537" s="37">
        <v>5</v>
      </c>
      <c r="V537" s="70">
        <v>2013</v>
      </c>
      <c r="W537" s="37" t="s">
        <v>72</v>
      </c>
      <c r="X537" s="37" t="s">
        <v>625</v>
      </c>
      <c r="Y537" s="37" t="s">
        <v>626</v>
      </c>
    </row>
    <row r="538" spans="1:25" x14ac:dyDescent="0.2">
      <c r="A538"/>
      <c r="B538" s="37" t="str">
        <f>VLOOKUP(W538,FlowMapping!B$2:M$3,6,FALSE)</f>
        <v>Phosphorus</v>
      </c>
      <c r="C538" s="37">
        <f t="array" ref="C538">VLOOKUP(W538,FlowMapping!B$2:M$3,7,FALSE)</f>
        <v>7723140</v>
      </c>
      <c r="D538" s="37" t="str">
        <f>VLOOKUP(W538,FlowMapping!B$2:M$3,8,FALSE)</f>
        <v>water</v>
      </c>
      <c r="E538" s="37" t="str">
        <f>VLOOKUP(W538,FlowMapping!B$2:M$3,9,FALSE)</f>
        <v>unspecified</v>
      </c>
      <c r="F538" s="37" t="str">
        <f>VLOOKUP(W538,FlowMapping!B$2:M$3,12,FALSE)</f>
        <v>1d91ba69-9367-32d9-9acc-b6884944eda8</v>
      </c>
      <c r="G538" s="37" t="str">
        <f>INDEX(Activities!$B$2:$C$390,MATCH(H538,Activities!$C$2:$C$390,0),1)</f>
        <v>Waste management and remediation services</v>
      </c>
      <c r="H538" s="37">
        <v>562000</v>
      </c>
      <c r="I538" s="37" t="s">
        <v>550</v>
      </c>
      <c r="J538" s="37">
        <v>1.6294584269978894E-7</v>
      </c>
      <c r="K538" s="37" t="s">
        <v>559</v>
      </c>
      <c r="L538" s="37"/>
      <c r="M538" s="37"/>
      <c r="N538" s="37"/>
      <c r="O538" s="37"/>
      <c r="P538" s="37"/>
      <c r="Q538" s="37">
        <v>2.1876892543697326</v>
      </c>
      <c r="R538" s="37">
        <v>1</v>
      </c>
      <c r="S538" s="37">
        <v>1</v>
      </c>
      <c r="T538" s="37">
        <v>1</v>
      </c>
      <c r="U538" s="37">
        <v>5</v>
      </c>
      <c r="V538" s="70">
        <v>2013</v>
      </c>
      <c r="W538" s="37" t="s">
        <v>72</v>
      </c>
      <c r="X538" s="37" t="s">
        <v>625</v>
      </c>
      <c r="Y538" s="37" t="s">
        <v>626</v>
      </c>
    </row>
    <row r="539" spans="1:25" x14ac:dyDescent="0.2">
      <c r="A539"/>
      <c r="B539" s="37" t="str">
        <f>VLOOKUP(W539,FlowMapping!B$2:M$3,6,FALSE)</f>
        <v>Phosphorus</v>
      </c>
      <c r="C539" s="37">
        <f t="array" ref="C539">VLOOKUP(W539,FlowMapping!B$2:M$3,7,FALSE)</f>
        <v>7723140</v>
      </c>
      <c r="D539" s="37" t="str">
        <f>VLOOKUP(W539,FlowMapping!B$2:M$3,8,FALSE)</f>
        <v>water</v>
      </c>
      <c r="E539" s="37" t="str">
        <f>VLOOKUP(W539,FlowMapping!B$2:M$3,9,FALSE)</f>
        <v>unspecified</v>
      </c>
      <c r="F539" s="37" t="str">
        <f>VLOOKUP(W539,FlowMapping!B$2:M$3,12,FALSE)</f>
        <v>1d91ba69-9367-32d9-9acc-b6884944eda8</v>
      </c>
      <c r="G539" s="37" t="str">
        <f>INDEX(Activities!$B$2:$C$390,MATCH(H539,Activities!$C$2:$C$390,0),1)</f>
        <v>Elementary and secondary schools</v>
      </c>
      <c r="H539" s="37">
        <v>611100</v>
      </c>
      <c r="I539" s="37" t="s">
        <v>550</v>
      </c>
      <c r="J539" s="37">
        <v>7.2584583869232403E-5</v>
      </c>
      <c r="K539" s="37" t="s">
        <v>559</v>
      </c>
      <c r="L539" s="37"/>
      <c r="M539" s="37"/>
      <c r="N539" s="37"/>
      <c r="O539" s="37"/>
      <c r="P539" s="37"/>
      <c r="Q539" s="37">
        <v>4.9908178777943561</v>
      </c>
      <c r="R539" s="37">
        <v>1</v>
      </c>
      <c r="S539" s="37">
        <v>1</v>
      </c>
      <c r="T539" s="37">
        <v>1</v>
      </c>
      <c r="U539" s="37">
        <v>5</v>
      </c>
      <c r="V539" s="70">
        <v>2013</v>
      </c>
      <c r="W539" s="37" t="s">
        <v>72</v>
      </c>
      <c r="X539" s="37" t="s">
        <v>625</v>
      </c>
      <c r="Y539" s="37" t="s">
        <v>626</v>
      </c>
    </row>
    <row r="540" spans="1:25" x14ac:dyDescent="0.2">
      <c r="A540"/>
      <c r="B540" s="37" t="str">
        <f>VLOOKUP(W540,FlowMapping!B$2:M$3,6,FALSE)</f>
        <v>Phosphorus</v>
      </c>
      <c r="C540" s="37">
        <f t="array" ref="C540">VLOOKUP(W540,FlowMapping!B$2:M$3,7,FALSE)</f>
        <v>7723140</v>
      </c>
      <c r="D540" s="37" t="str">
        <f>VLOOKUP(W540,FlowMapping!B$2:M$3,8,FALSE)</f>
        <v>water</v>
      </c>
      <c r="E540" s="37" t="str">
        <f>VLOOKUP(W540,FlowMapping!B$2:M$3,9,FALSE)</f>
        <v>unspecified</v>
      </c>
      <c r="F540" s="37" t="str">
        <f>VLOOKUP(W540,FlowMapping!B$2:M$3,12,FALSE)</f>
        <v>1d91ba69-9367-32d9-9acc-b6884944eda8</v>
      </c>
      <c r="G540" s="37" t="str">
        <f>INDEX(Activities!$B$2:$C$390,MATCH(H540,Activities!$C$2:$C$390,0),1)</f>
        <v>Offices of other health practitioners</v>
      </c>
      <c r="H540" s="37">
        <v>621300</v>
      </c>
      <c r="I540" s="37" t="s">
        <v>550</v>
      </c>
      <c r="J540" s="37">
        <v>7.7567050070924934E-11</v>
      </c>
      <c r="K540" s="37" t="s">
        <v>559</v>
      </c>
      <c r="L540" s="37"/>
      <c r="M540" s="37"/>
      <c r="N540" s="37"/>
      <c r="O540" s="37"/>
      <c r="P540" s="37"/>
      <c r="Q540" s="37">
        <v>2</v>
      </c>
      <c r="R540" s="37">
        <v>1</v>
      </c>
      <c r="S540" s="37">
        <v>1</v>
      </c>
      <c r="T540" s="37">
        <v>1</v>
      </c>
      <c r="U540" s="37">
        <v>5</v>
      </c>
      <c r="V540" s="70">
        <v>2013</v>
      </c>
      <c r="W540" s="37" t="s">
        <v>72</v>
      </c>
      <c r="X540" s="37" t="s">
        <v>625</v>
      </c>
      <c r="Y540" s="37" t="s">
        <v>626</v>
      </c>
    </row>
    <row r="541" spans="1:25" x14ac:dyDescent="0.2">
      <c r="A541"/>
      <c r="B541" s="37" t="str">
        <f>VLOOKUP(W541,FlowMapping!B$2:M$3,6,FALSE)</f>
        <v>Phosphorus</v>
      </c>
      <c r="C541" s="37">
        <f t="array" ref="C541">VLOOKUP(W541,FlowMapping!B$2:M$3,7,FALSE)</f>
        <v>7723140</v>
      </c>
      <c r="D541" s="37" t="str">
        <f>VLOOKUP(W541,FlowMapping!B$2:M$3,8,FALSE)</f>
        <v>water</v>
      </c>
      <c r="E541" s="37" t="str">
        <f>VLOOKUP(W541,FlowMapping!B$2:M$3,9,FALSE)</f>
        <v>unspecified</v>
      </c>
      <c r="F541" s="37" t="str">
        <f>VLOOKUP(W541,FlowMapping!B$2:M$3,12,FALSE)</f>
        <v>1d91ba69-9367-32d9-9acc-b6884944eda8</v>
      </c>
      <c r="G541" s="37" t="str">
        <f>INDEX(Activities!$B$2:$C$390,MATCH(H541,Activities!$C$2:$C$390,0),1)</f>
        <v>Outpatient care centers</v>
      </c>
      <c r="H541" s="37">
        <v>621400</v>
      </c>
      <c r="I541" s="37" t="s">
        <v>550</v>
      </c>
      <c r="J541" s="37">
        <v>3.8468830686173346E-9</v>
      </c>
      <c r="K541" s="37" t="s">
        <v>559</v>
      </c>
      <c r="L541" s="37"/>
      <c r="M541" s="37"/>
      <c r="N541" s="37"/>
      <c r="O541" s="37"/>
      <c r="P541" s="37"/>
      <c r="Q541" s="37">
        <v>2</v>
      </c>
      <c r="R541" s="37">
        <v>1</v>
      </c>
      <c r="S541" s="37">
        <v>1</v>
      </c>
      <c r="T541" s="37">
        <v>1</v>
      </c>
      <c r="U541" s="37">
        <v>5</v>
      </c>
      <c r="V541" s="70">
        <v>2013</v>
      </c>
      <c r="W541" s="37" t="s">
        <v>72</v>
      </c>
      <c r="X541" s="37" t="s">
        <v>625</v>
      </c>
      <c r="Y541" s="37" t="s">
        <v>626</v>
      </c>
    </row>
    <row r="542" spans="1:25" x14ac:dyDescent="0.2">
      <c r="A542"/>
      <c r="B542" s="37" t="str">
        <f>VLOOKUP(W542,FlowMapping!B$2:M$3,6,FALSE)</f>
        <v>Phosphorus</v>
      </c>
      <c r="C542" s="37">
        <f t="array" ref="C542">VLOOKUP(W542,FlowMapping!B$2:M$3,7,FALSE)</f>
        <v>7723140</v>
      </c>
      <c r="D542" s="37" t="str">
        <f>VLOOKUP(W542,FlowMapping!B$2:M$3,8,FALSE)</f>
        <v>water</v>
      </c>
      <c r="E542" s="37" t="str">
        <f>VLOOKUP(W542,FlowMapping!B$2:M$3,9,FALSE)</f>
        <v>unspecified</v>
      </c>
      <c r="F542" s="37" t="str">
        <f>VLOOKUP(W542,FlowMapping!B$2:M$3,12,FALSE)</f>
        <v>1d91ba69-9367-32d9-9acc-b6884944eda8</v>
      </c>
      <c r="G542" s="37" t="str">
        <f>INDEX(Activities!$B$2:$C$390,MATCH(H542,Activities!$C$2:$C$390,0),1)</f>
        <v>Medical and diagnostic laboratories</v>
      </c>
      <c r="H542" s="37">
        <v>621500</v>
      </c>
      <c r="I542" s="37" t="s">
        <v>550</v>
      </c>
      <c r="J542" s="37">
        <v>2.0530189070925096E-8</v>
      </c>
      <c r="K542" s="37" t="s">
        <v>559</v>
      </c>
      <c r="L542" s="37"/>
      <c r="M542" s="37"/>
      <c r="N542" s="37"/>
      <c r="O542" s="37"/>
      <c r="P542" s="37"/>
      <c r="Q542" s="37">
        <v>2</v>
      </c>
      <c r="R542" s="37">
        <v>1</v>
      </c>
      <c r="S542" s="37">
        <v>1</v>
      </c>
      <c r="T542" s="37">
        <v>1</v>
      </c>
      <c r="U542" s="37">
        <v>5</v>
      </c>
      <c r="V542" s="70">
        <v>2013</v>
      </c>
      <c r="W542" s="37" t="s">
        <v>72</v>
      </c>
      <c r="X542" s="37" t="s">
        <v>625</v>
      </c>
      <c r="Y542" s="37" t="s">
        <v>626</v>
      </c>
    </row>
    <row r="543" spans="1:25" x14ac:dyDescent="0.2">
      <c r="A543"/>
      <c r="B543" s="37" t="str">
        <f>VLOOKUP(W543,FlowMapping!B$2:M$3,6,FALSE)</f>
        <v>Phosphorus</v>
      </c>
      <c r="C543" s="37">
        <f t="array" ref="C543">VLOOKUP(W543,FlowMapping!B$2:M$3,7,FALSE)</f>
        <v>7723140</v>
      </c>
      <c r="D543" s="37" t="str">
        <f>VLOOKUP(W543,FlowMapping!B$2:M$3,8,FALSE)</f>
        <v>water</v>
      </c>
      <c r="E543" s="37" t="str">
        <f>VLOOKUP(W543,FlowMapping!B$2:M$3,9,FALSE)</f>
        <v>unspecified</v>
      </c>
      <c r="F543" s="37" t="str">
        <f>VLOOKUP(W543,FlowMapping!B$2:M$3,12,FALSE)</f>
        <v>1d91ba69-9367-32d9-9acc-b6884944eda8</v>
      </c>
      <c r="G543" s="37" t="str">
        <f>INDEX(Activities!$B$2:$C$390,MATCH(H543,Activities!$C$2:$C$390,0),1)</f>
        <v>Other ambulatory health care services</v>
      </c>
      <c r="H543" s="37">
        <v>621900</v>
      </c>
      <c r="I543" s="37" t="s">
        <v>550</v>
      </c>
      <c r="J543" s="37">
        <v>3.8468830686173354E-9</v>
      </c>
      <c r="K543" s="37" t="s">
        <v>559</v>
      </c>
      <c r="L543" s="37"/>
      <c r="M543" s="37"/>
      <c r="N543" s="37"/>
      <c r="O543" s="37"/>
      <c r="P543" s="37"/>
      <c r="Q543" s="37">
        <v>2</v>
      </c>
      <c r="R543" s="37">
        <v>1</v>
      </c>
      <c r="S543" s="37">
        <v>1</v>
      </c>
      <c r="T543" s="37">
        <v>1</v>
      </c>
      <c r="U543" s="37">
        <v>5</v>
      </c>
      <c r="V543" s="70">
        <v>2013</v>
      </c>
      <c r="W543" s="37" t="s">
        <v>72</v>
      </c>
      <c r="X543" s="37" t="s">
        <v>625</v>
      </c>
      <c r="Y543" s="37" t="s">
        <v>626</v>
      </c>
    </row>
    <row r="544" spans="1:25" x14ac:dyDescent="0.2">
      <c r="A544"/>
      <c r="B544" s="37" t="str">
        <f>VLOOKUP(W544,FlowMapping!B$2:M$3,6,FALSE)</f>
        <v>Phosphorus</v>
      </c>
      <c r="C544" s="37">
        <f t="array" ref="C544">VLOOKUP(W544,FlowMapping!B$2:M$3,7,FALSE)</f>
        <v>7723140</v>
      </c>
      <c r="D544" s="37" t="str">
        <f>VLOOKUP(W544,FlowMapping!B$2:M$3,8,FALSE)</f>
        <v>water</v>
      </c>
      <c r="E544" s="37" t="str">
        <f>VLOOKUP(W544,FlowMapping!B$2:M$3,9,FALSE)</f>
        <v>unspecified</v>
      </c>
      <c r="F544" s="37" t="str">
        <f>VLOOKUP(W544,FlowMapping!B$2:M$3,12,FALSE)</f>
        <v>1d91ba69-9367-32d9-9acc-b6884944eda8</v>
      </c>
      <c r="G544" s="37" t="str">
        <f>INDEX(Activities!$B$2:$C$390,MATCH(H544,Activities!$C$2:$C$390,0),1)</f>
        <v>Hospitals</v>
      </c>
      <c r="H544" s="37">
        <v>622000</v>
      </c>
      <c r="I544" s="37" t="s">
        <v>550</v>
      </c>
      <c r="J544" s="37">
        <v>2.6071777143937032E-8</v>
      </c>
      <c r="K544" s="37" t="s">
        <v>559</v>
      </c>
      <c r="L544" s="37"/>
      <c r="M544" s="37"/>
      <c r="N544" s="37"/>
      <c r="O544" s="37"/>
      <c r="P544" s="37"/>
      <c r="Q544" s="37">
        <v>4.6599087096194509</v>
      </c>
      <c r="R544" s="37">
        <v>1</v>
      </c>
      <c r="S544" s="37">
        <v>1</v>
      </c>
      <c r="T544" s="37">
        <v>1</v>
      </c>
      <c r="U544" s="37">
        <v>5</v>
      </c>
      <c r="V544" s="70">
        <v>2013</v>
      </c>
      <c r="W544" s="37" t="s">
        <v>72</v>
      </c>
      <c r="X544" s="37" t="s">
        <v>625</v>
      </c>
      <c r="Y544" s="37" t="s">
        <v>626</v>
      </c>
    </row>
    <row r="545" spans="1:25" x14ac:dyDescent="0.2">
      <c r="A545"/>
      <c r="B545" s="37" t="str">
        <f>VLOOKUP(W545,FlowMapping!B$2:M$3,6,FALSE)</f>
        <v>Phosphorus</v>
      </c>
      <c r="C545" s="37">
        <f t="array" ref="C545">VLOOKUP(W545,FlowMapping!B$2:M$3,7,FALSE)</f>
        <v>7723140</v>
      </c>
      <c r="D545" s="37" t="str">
        <f>VLOOKUP(W545,FlowMapping!B$2:M$3,8,FALSE)</f>
        <v>water</v>
      </c>
      <c r="E545" s="37" t="str">
        <f>VLOOKUP(W545,FlowMapping!B$2:M$3,9,FALSE)</f>
        <v>unspecified</v>
      </c>
      <c r="F545" s="37" t="str">
        <f>VLOOKUP(W545,FlowMapping!B$2:M$3,12,FALSE)</f>
        <v>1d91ba69-9367-32d9-9acc-b6884944eda8</v>
      </c>
      <c r="G545" s="37" t="str">
        <f>INDEX(Activities!$B$2:$C$390,MATCH(H545,Activities!$C$2:$C$390,0),1)</f>
        <v>Individual and family services</v>
      </c>
      <c r="H545" s="37">
        <v>624100</v>
      </c>
      <c r="I545" s="37" t="s">
        <v>550</v>
      </c>
      <c r="J545" s="37">
        <v>2.096521973577778E-13</v>
      </c>
      <c r="K545" s="37" t="s">
        <v>559</v>
      </c>
      <c r="L545" s="37"/>
      <c r="M545" s="37"/>
      <c r="N545" s="37"/>
      <c r="O545" s="37"/>
      <c r="P545" s="37"/>
      <c r="Q545" s="37">
        <v>2</v>
      </c>
      <c r="R545" s="37">
        <v>1</v>
      </c>
      <c r="S545" s="37">
        <v>1</v>
      </c>
      <c r="T545" s="37">
        <v>1</v>
      </c>
      <c r="U545" s="37">
        <v>5</v>
      </c>
      <c r="V545" s="70">
        <v>2013</v>
      </c>
      <c r="W545" s="37" t="s">
        <v>72</v>
      </c>
      <c r="X545" s="37" t="s">
        <v>625</v>
      </c>
      <c r="Y545" s="37" t="s">
        <v>626</v>
      </c>
    </row>
    <row r="546" spans="1:25" x14ac:dyDescent="0.2">
      <c r="A546"/>
      <c r="B546" s="37" t="str">
        <f>VLOOKUP(W546,FlowMapping!B$2:M$3,6,FALSE)</f>
        <v>Phosphorus</v>
      </c>
      <c r="C546" s="37">
        <f t="array" ref="C546">VLOOKUP(W546,FlowMapping!B$2:M$3,7,FALSE)</f>
        <v>7723140</v>
      </c>
      <c r="D546" s="37" t="str">
        <f>VLOOKUP(W546,FlowMapping!B$2:M$3,8,FALSE)</f>
        <v>water</v>
      </c>
      <c r="E546" s="37" t="str">
        <f>VLOOKUP(W546,FlowMapping!B$2:M$3,9,FALSE)</f>
        <v>unspecified</v>
      </c>
      <c r="F546" s="37" t="str">
        <f>VLOOKUP(W546,FlowMapping!B$2:M$3,12,FALSE)</f>
        <v>1d91ba69-9367-32d9-9acc-b6884944eda8</v>
      </c>
      <c r="G546" s="37" t="str">
        <f>INDEX(Activities!$B$2:$C$390,MATCH(H546,Activities!$C$2:$C$390,0),1)</f>
        <v>Child day care services</v>
      </c>
      <c r="H546" s="37">
        <v>624400</v>
      </c>
      <c r="I546" s="37" t="s">
        <v>550</v>
      </c>
      <c r="J546" s="37">
        <v>2.0333422390760913E-11</v>
      </c>
      <c r="K546" s="37" t="s">
        <v>559</v>
      </c>
      <c r="L546" s="37"/>
      <c r="M546" s="37"/>
      <c r="N546" s="37"/>
      <c r="O546" s="37"/>
      <c r="P546" s="37"/>
      <c r="Q546" s="37">
        <v>2</v>
      </c>
      <c r="R546" s="37">
        <v>1</v>
      </c>
      <c r="S546" s="37">
        <v>1</v>
      </c>
      <c r="T546" s="37">
        <v>1</v>
      </c>
      <c r="U546" s="37">
        <v>5</v>
      </c>
      <c r="V546" s="70">
        <v>2013</v>
      </c>
      <c r="W546" s="37" t="s">
        <v>72</v>
      </c>
      <c r="X546" s="37" t="s">
        <v>625</v>
      </c>
      <c r="Y546" s="37" t="s">
        <v>626</v>
      </c>
    </row>
    <row r="547" spans="1:25" x14ac:dyDescent="0.2">
      <c r="A547"/>
      <c r="B547" s="37" t="str">
        <f>VLOOKUP(W547,FlowMapping!B$2:M$3,6,FALSE)</f>
        <v>Phosphorus</v>
      </c>
      <c r="C547" s="37">
        <f t="array" ref="C547">VLOOKUP(W547,FlowMapping!B$2:M$3,7,FALSE)</f>
        <v>7723140</v>
      </c>
      <c r="D547" s="37" t="str">
        <f>VLOOKUP(W547,FlowMapping!B$2:M$3,8,FALSE)</f>
        <v>water</v>
      </c>
      <c r="E547" s="37" t="str">
        <f>VLOOKUP(W547,FlowMapping!B$2:M$3,9,FALSE)</f>
        <v>unspecified</v>
      </c>
      <c r="F547" s="37" t="str">
        <f>VLOOKUP(W547,FlowMapping!B$2:M$3,12,FALSE)</f>
        <v>1d91ba69-9367-32d9-9acc-b6884944eda8</v>
      </c>
      <c r="G547" s="37" t="str">
        <f>INDEX(Activities!$B$2:$C$390,MATCH(H547,Activities!$C$2:$C$390,0),1)</f>
        <v>Performing arts companies</v>
      </c>
      <c r="H547" s="37">
        <v>711100</v>
      </c>
      <c r="I547" s="37" t="s">
        <v>550</v>
      </c>
      <c r="J547" s="37">
        <v>1.7413125210834952E-6</v>
      </c>
      <c r="K547" s="37" t="s">
        <v>559</v>
      </c>
      <c r="L547" s="37"/>
      <c r="M547" s="37"/>
      <c r="N547" s="37"/>
      <c r="O547" s="37"/>
      <c r="P547" s="37"/>
      <c r="Q547" s="37">
        <v>3.5440180238642798</v>
      </c>
      <c r="R547" s="37">
        <v>1</v>
      </c>
      <c r="S547" s="37">
        <v>1</v>
      </c>
      <c r="T547" s="37">
        <v>1</v>
      </c>
      <c r="U547" s="37">
        <v>5</v>
      </c>
      <c r="V547" s="70">
        <v>2013</v>
      </c>
      <c r="W547" s="37" t="s">
        <v>72</v>
      </c>
      <c r="X547" s="37" t="s">
        <v>625</v>
      </c>
      <c r="Y547" s="37" t="s">
        <v>626</v>
      </c>
    </row>
    <row r="548" spans="1:25" x14ac:dyDescent="0.2">
      <c r="A548"/>
      <c r="B548" s="37" t="str">
        <f>VLOOKUP(W548,FlowMapping!B$2:M$3,6,FALSE)</f>
        <v>Phosphorus</v>
      </c>
      <c r="C548" s="37">
        <f t="array" ref="C548">VLOOKUP(W548,FlowMapping!B$2:M$3,7,FALSE)</f>
        <v>7723140</v>
      </c>
      <c r="D548" s="37" t="str">
        <f>VLOOKUP(W548,FlowMapping!B$2:M$3,8,FALSE)</f>
        <v>water</v>
      </c>
      <c r="E548" s="37" t="str">
        <f>VLOOKUP(W548,FlowMapping!B$2:M$3,9,FALSE)</f>
        <v>unspecified</v>
      </c>
      <c r="F548" s="37" t="str">
        <f>VLOOKUP(W548,FlowMapping!B$2:M$3,12,FALSE)</f>
        <v>1d91ba69-9367-32d9-9acc-b6884944eda8</v>
      </c>
      <c r="G548" s="37" t="str">
        <f>INDEX(Activities!$B$2:$C$390,MATCH(H548,Activities!$C$2:$C$390,0),1)</f>
        <v>Spectator sports</v>
      </c>
      <c r="H548" s="37">
        <v>711200</v>
      </c>
      <c r="I548" s="37" t="s">
        <v>550</v>
      </c>
      <c r="J548" s="37">
        <v>1.7406374665249509E-6</v>
      </c>
      <c r="K548" s="37" t="s">
        <v>559</v>
      </c>
      <c r="L548" s="37"/>
      <c r="M548" s="37"/>
      <c r="N548" s="37"/>
      <c r="O548" s="37"/>
      <c r="P548" s="37"/>
      <c r="Q548" s="37">
        <v>3.5433423457447915</v>
      </c>
      <c r="R548" s="37">
        <v>1</v>
      </c>
      <c r="S548" s="37">
        <v>1</v>
      </c>
      <c r="T548" s="37">
        <v>1</v>
      </c>
      <c r="U548" s="37">
        <v>5</v>
      </c>
      <c r="V548" s="70">
        <v>2013</v>
      </c>
      <c r="W548" s="37" t="s">
        <v>72</v>
      </c>
      <c r="X548" s="37" t="s">
        <v>625</v>
      </c>
      <c r="Y548" s="37" t="s">
        <v>626</v>
      </c>
    </row>
    <row r="549" spans="1:25" x14ac:dyDescent="0.2">
      <c r="A549"/>
      <c r="B549" s="37" t="str">
        <f>VLOOKUP(W549,FlowMapping!B$2:M$3,6,FALSE)</f>
        <v>Phosphorus</v>
      </c>
      <c r="C549" s="37">
        <f t="array" ref="C549">VLOOKUP(W549,FlowMapping!B$2:M$3,7,FALSE)</f>
        <v>7723140</v>
      </c>
      <c r="D549" s="37" t="str">
        <f>VLOOKUP(W549,FlowMapping!B$2:M$3,8,FALSE)</f>
        <v>water</v>
      </c>
      <c r="E549" s="37" t="str">
        <f>VLOOKUP(W549,FlowMapping!B$2:M$3,9,FALSE)</f>
        <v>unspecified</v>
      </c>
      <c r="F549" s="37" t="str">
        <f>VLOOKUP(W549,FlowMapping!B$2:M$3,12,FALSE)</f>
        <v>1d91ba69-9367-32d9-9acc-b6884944eda8</v>
      </c>
      <c r="G549" s="37" t="str">
        <f>INDEX(Activities!$B$2:$C$390,MATCH(H549,Activities!$C$2:$C$390,0),1)</f>
        <v>Independent artists, writers, and performers</v>
      </c>
      <c r="H549" s="37">
        <v>711500</v>
      </c>
      <c r="I549" s="37" t="s">
        <v>550</v>
      </c>
      <c r="J549" s="37">
        <v>6.5372851135280186E-9</v>
      </c>
      <c r="K549" s="37" t="s">
        <v>559</v>
      </c>
      <c r="L549" s="37"/>
      <c r="M549" s="37"/>
      <c r="N549" s="37"/>
      <c r="O549" s="37"/>
      <c r="P549" s="37"/>
      <c r="Q549" s="37">
        <v>2.0203644837642263</v>
      </c>
      <c r="R549" s="37">
        <v>1</v>
      </c>
      <c r="S549" s="37">
        <v>1</v>
      </c>
      <c r="T549" s="37">
        <v>1</v>
      </c>
      <c r="U549" s="37">
        <v>5</v>
      </c>
      <c r="V549" s="70">
        <v>2013</v>
      </c>
      <c r="W549" s="37" t="s">
        <v>72</v>
      </c>
      <c r="X549" s="37" t="s">
        <v>625</v>
      </c>
      <c r="Y549" s="37" t="s">
        <v>626</v>
      </c>
    </row>
    <row r="550" spans="1:25" x14ac:dyDescent="0.2">
      <c r="A550"/>
      <c r="B550" s="37" t="str">
        <f>VLOOKUP(W550,FlowMapping!B$2:M$3,6,FALSE)</f>
        <v>Phosphorus</v>
      </c>
      <c r="C550" s="37">
        <f t="array" ref="C550">VLOOKUP(W550,FlowMapping!B$2:M$3,7,FALSE)</f>
        <v>7723140</v>
      </c>
      <c r="D550" s="37" t="str">
        <f>VLOOKUP(W550,FlowMapping!B$2:M$3,8,FALSE)</f>
        <v>water</v>
      </c>
      <c r="E550" s="37" t="str">
        <f>VLOOKUP(W550,FlowMapping!B$2:M$3,9,FALSE)</f>
        <v>unspecified</v>
      </c>
      <c r="F550" s="37" t="str">
        <f>VLOOKUP(W550,FlowMapping!B$2:M$3,12,FALSE)</f>
        <v>1d91ba69-9367-32d9-9acc-b6884944eda8</v>
      </c>
      <c r="G550" s="37" t="str">
        <f>INDEX(Activities!$B$2:$C$390,MATCH(H550,Activities!$C$2:$C$390,0),1)</f>
        <v>Museums, historical sites, zoos, and parks</v>
      </c>
      <c r="H550" s="37">
        <v>712000</v>
      </c>
      <c r="I550" s="37" t="s">
        <v>550</v>
      </c>
      <c r="J550" s="37">
        <v>7.5397826560097468E-6</v>
      </c>
      <c r="K550" s="37" t="s">
        <v>559</v>
      </c>
      <c r="L550" s="37"/>
      <c r="M550" s="37"/>
      <c r="N550" s="37"/>
      <c r="O550" s="37"/>
      <c r="P550" s="37"/>
      <c r="Q550" s="37">
        <v>2.3747356396146411</v>
      </c>
      <c r="R550" s="37">
        <v>1</v>
      </c>
      <c r="S550" s="37">
        <v>1</v>
      </c>
      <c r="T550" s="37">
        <v>1</v>
      </c>
      <c r="U550" s="37">
        <v>5</v>
      </c>
      <c r="V550" s="70">
        <v>2013</v>
      </c>
      <c r="W550" s="37" t="s">
        <v>72</v>
      </c>
      <c r="X550" s="37" t="s">
        <v>625</v>
      </c>
      <c r="Y550" s="37" t="s">
        <v>626</v>
      </c>
    </row>
    <row r="551" spans="1:25" x14ac:dyDescent="0.2">
      <c r="A551"/>
      <c r="B551" s="37" t="str">
        <f>VLOOKUP(W551,FlowMapping!B$2:M$3,6,FALSE)</f>
        <v>Phosphorus</v>
      </c>
      <c r="C551" s="37">
        <f t="array" ref="C551">VLOOKUP(W551,FlowMapping!B$2:M$3,7,FALSE)</f>
        <v>7723140</v>
      </c>
      <c r="D551" s="37" t="str">
        <f>VLOOKUP(W551,FlowMapping!B$2:M$3,8,FALSE)</f>
        <v>water</v>
      </c>
      <c r="E551" s="37" t="str">
        <f>VLOOKUP(W551,FlowMapping!B$2:M$3,9,FALSE)</f>
        <v>unspecified</v>
      </c>
      <c r="F551" s="37" t="str">
        <f>VLOOKUP(W551,FlowMapping!B$2:M$3,12,FALSE)</f>
        <v>1d91ba69-9367-32d9-9acc-b6884944eda8</v>
      </c>
      <c r="G551" s="37" t="str">
        <f>INDEX(Activities!$B$2:$C$390,MATCH(H551,Activities!$C$2:$C$390,0),1)</f>
        <v>Gambling industries (except casino hotels)</v>
      </c>
      <c r="H551" s="37">
        <v>713200</v>
      </c>
      <c r="I551" s="37" t="s">
        <v>550</v>
      </c>
      <c r="J551" s="37">
        <v>1.739872262664059E-6</v>
      </c>
      <c r="K551" s="37" t="s">
        <v>559</v>
      </c>
      <c r="L551" s="37"/>
      <c r="M551" s="37"/>
      <c r="N551" s="37"/>
      <c r="O551" s="37"/>
      <c r="P551" s="37"/>
      <c r="Q551" s="37">
        <v>3.5440290297913277</v>
      </c>
      <c r="R551" s="37">
        <v>1</v>
      </c>
      <c r="S551" s="37">
        <v>1</v>
      </c>
      <c r="T551" s="37">
        <v>1</v>
      </c>
      <c r="U551" s="37">
        <v>5</v>
      </c>
      <c r="V551" s="70">
        <v>2013</v>
      </c>
      <c r="W551" s="37" t="s">
        <v>72</v>
      </c>
      <c r="X551" s="37" t="s">
        <v>625</v>
      </c>
      <c r="Y551" s="37" t="s">
        <v>626</v>
      </c>
    </row>
    <row r="552" spans="1:25" x14ac:dyDescent="0.2">
      <c r="A552"/>
      <c r="B552" s="37" t="str">
        <f>VLOOKUP(W552,FlowMapping!B$2:M$3,6,FALSE)</f>
        <v>Phosphorus</v>
      </c>
      <c r="C552" s="37">
        <f t="array" ref="C552">VLOOKUP(W552,FlowMapping!B$2:M$3,7,FALSE)</f>
        <v>7723140</v>
      </c>
      <c r="D552" s="37" t="str">
        <f>VLOOKUP(W552,FlowMapping!B$2:M$3,8,FALSE)</f>
        <v>water</v>
      </c>
      <c r="E552" s="37" t="str">
        <f>VLOOKUP(W552,FlowMapping!B$2:M$3,9,FALSE)</f>
        <v>unspecified</v>
      </c>
      <c r="F552" s="37" t="str">
        <f>VLOOKUP(W552,FlowMapping!B$2:M$3,12,FALSE)</f>
        <v>1d91ba69-9367-32d9-9acc-b6884944eda8</v>
      </c>
      <c r="G552" s="37" t="str">
        <f>INDEX(Activities!$B$2:$C$390,MATCH(H552,Activities!$C$2:$C$390,0),1)</f>
        <v>Other amusement and recreation industries</v>
      </c>
      <c r="H552" s="37">
        <v>713900</v>
      </c>
      <c r="I552" s="37" t="s">
        <v>550</v>
      </c>
      <c r="J552" s="37">
        <v>7.8558177786342881E-6</v>
      </c>
      <c r="K552" s="37" t="s">
        <v>559</v>
      </c>
      <c r="L552" s="37"/>
      <c r="M552" s="37"/>
      <c r="N552" s="37"/>
      <c r="O552" s="37"/>
      <c r="P552" s="37"/>
      <c r="Q552" s="37">
        <v>2.3429411426356359</v>
      </c>
      <c r="R552" s="37">
        <v>1</v>
      </c>
      <c r="S552" s="37">
        <v>1</v>
      </c>
      <c r="T552" s="37">
        <v>1</v>
      </c>
      <c r="U552" s="37">
        <v>5</v>
      </c>
      <c r="V552" s="70">
        <v>2013</v>
      </c>
      <c r="W552" s="37" t="s">
        <v>72</v>
      </c>
      <c r="X552" s="37" t="s">
        <v>625</v>
      </c>
      <c r="Y552" s="37" t="s">
        <v>626</v>
      </c>
    </row>
    <row r="553" spans="1:25" x14ac:dyDescent="0.2">
      <c r="A553"/>
      <c r="B553" s="37" t="str">
        <f>VLOOKUP(W553,FlowMapping!B$2:M$3,6,FALSE)</f>
        <v>Phosphorus</v>
      </c>
      <c r="C553" s="37">
        <f t="array" ref="C553">VLOOKUP(W553,FlowMapping!B$2:M$3,7,FALSE)</f>
        <v>7723140</v>
      </c>
      <c r="D553" s="37" t="str">
        <f>VLOOKUP(W553,FlowMapping!B$2:M$3,8,FALSE)</f>
        <v>water</v>
      </c>
      <c r="E553" s="37" t="str">
        <f>VLOOKUP(W553,FlowMapping!B$2:M$3,9,FALSE)</f>
        <v>unspecified</v>
      </c>
      <c r="F553" s="37" t="str">
        <f>VLOOKUP(W553,FlowMapping!B$2:M$3,12,FALSE)</f>
        <v>1d91ba69-9367-32d9-9acc-b6884944eda8</v>
      </c>
      <c r="G553" s="37" t="str">
        <f>INDEX(Activities!$B$2:$C$390,MATCH(H553,Activities!$C$2:$C$390,0),1)</f>
        <v>Accommodation</v>
      </c>
      <c r="H553" s="37">
        <v>721000</v>
      </c>
      <c r="I553" s="37" t="s">
        <v>550</v>
      </c>
      <c r="J553" s="37">
        <v>1.3733275262707891E-5</v>
      </c>
      <c r="K553" s="37" t="s">
        <v>559</v>
      </c>
      <c r="L553" s="37"/>
      <c r="M553" s="37"/>
      <c r="N553" s="37"/>
      <c r="O553" s="37"/>
      <c r="P553" s="37"/>
      <c r="Q553" s="37">
        <v>2.0071661787308548</v>
      </c>
      <c r="R553" s="37">
        <v>1</v>
      </c>
      <c r="S553" s="37">
        <v>1</v>
      </c>
      <c r="T553" s="37">
        <v>1</v>
      </c>
      <c r="U553" s="37">
        <v>5</v>
      </c>
      <c r="V553" s="70">
        <v>2013</v>
      </c>
      <c r="W553" s="37" t="s">
        <v>72</v>
      </c>
      <c r="X553" s="37" t="s">
        <v>625</v>
      </c>
      <c r="Y553" s="37" t="s">
        <v>626</v>
      </c>
    </row>
    <row r="554" spans="1:25" x14ac:dyDescent="0.2">
      <c r="A554"/>
      <c r="B554" s="37" t="str">
        <f>VLOOKUP(W554,FlowMapping!B$2:M$3,6,FALSE)</f>
        <v>Phosphorus</v>
      </c>
      <c r="C554" s="37">
        <f t="array" ref="C554">VLOOKUP(W554,FlowMapping!B$2:M$3,7,FALSE)</f>
        <v>7723140</v>
      </c>
      <c r="D554" s="37" t="str">
        <f>VLOOKUP(W554,FlowMapping!B$2:M$3,8,FALSE)</f>
        <v>water</v>
      </c>
      <c r="E554" s="37" t="str">
        <f>VLOOKUP(W554,FlowMapping!B$2:M$3,9,FALSE)</f>
        <v>unspecified</v>
      </c>
      <c r="F554" s="37" t="str">
        <f>VLOOKUP(W554,FlowMapping!B$2:M$3,12,FALSE)</f>
        <v>1d91ba69-9367-32d9-9acc-b6884944eda8</v>
      </c>
      <c r="G554" s="37" t="str">
        <f>INDEX(Activities!$B$2:$C$390,MATCH(H554,Activities!$C$2:$C$390,0),1)</f>
        <v>Full-service restaurants</v>
      </c>
      <c r="H554" s="37">
        <v>722110</v>
      </c>
      <c r="I554" s="37" t="s">
        <v>550</v>
      </c>
      <c r="J554" s="37">
        <v>1.4402584194362563E-9</v>
      </c>
      <c r="K554" s="37" t="s">
        <v>559</v>
      </c>
      <c r="L554" s="37"/>
      <c r="M554" s="37"/>
      <c r="N554" s="37"/>
      <c r="O554" s="37"/>
      <c r="P554" s="37"/>
      <c r="Q554" s="37">
        <v>3.5307739801854328</v>
      </c>
      <c r="R554" s="37">
        <v>1</v>
      </c>
      <c r="S554" s="37">
        <v>1</v>
      </c>
      <c r="T554" s="37">
        <v>1</v>
      </c>
      <c r="U554" s="37">
        <v>5</v>
      </c>
      <c r="V554" s="70">
        <v>2013</v>
      </c>
      <c r="W554" s="37" t="s">
        <v>72</v>
      </c>
      <c r="X554" s="37" t="s">
        <v>625</v>
      </c>
      <c r="Y554" s="37" t="s">
        <v>626</v>
      </c>
    </row>
    <row r="555" spans="1:25" x14ac:dyDescent="0.2">
      <c r="A555"/>
      <c r="B555" s="37" t="str">
        <f>VLOOKUP(W555,FlowMapping!B$2:M$3,6,FALSE)</f>
        <v>Phosphorus</v>
      </c>
      <c r="C555" s="37">
        <f t="array" ref="C555">VLOOKUP(W555,FlowMapping!B$2:M$3,7,FALSE)</f>
        <v>7723140</v>
      </c>
      <c r="D555" s="37" t="str">
        <f>VLOOKUP(W555,FlowMapping!B$2:M$3,8,FALSE)</f>
        <v>water</v>
      </c>
      <c r="E555" s="37" t="str">
        <f>VLOOKUP(W555,FlowMapping!B$2:M$3,9,FALSE)</f>
        <v>unspecified</v>
      </c>
      <c r="F555" s="37" t="str">
        <f>VLOOKUP(W555,FlowMapping!B$2:M$3,12,FALSE)</f>
        <v>1d91ba69-9367-32d9-9acc-b6884944eda8</v>
      </c>
      <c r="G555" s="37" t="str">
        <f>INDEX(Activities!$B$2:$C$390,MATCH(H555,Activities!$C$2:$C$390,0),1)</f>
        <v>Limited-service restaurants</v>
      </c>
      <c r="H555" s="37">
        <v>722211</v>
      </c>
      <c r="I555" s="37" t="s">
        <v>550</v>
      </c>
      <c r="J555" s="37">
        <v>2.8987784388500372E-9</v>
      </c>
      <c r="K555" s="37" t="s">
        <v>559</v>
      </c>
      <c r="L555" s="37"/>
      <c r="M555" s="37"/>
      <c r="N555" s="37"/>
      <c r="O555" s="37"/>
      <c r="P555" s="37"/>
      <c r="Q555" s="37">
        <v>3.5400219522901328</v>
      </c>
      <c r="R555" s="37">
        <v>1</v>
      </c>
      <c r="S555" s="37">
        <v>1</v>
      </c>
      <c r="T555" s="37">
        <v>1</v>
      </c>
      <c r="U555" s="37">
        <v>5</v>
      </c>
      <c r="V555" s="70">
        <v>2013</v>
      </c>
      <c r="W555" s="37" t="s">
        <v>72</v>
      </c>
      <c r="X555" s="37" t="s">
        <v>625</v>
      </c>
      <c r="Y555" s="37" t="s">
        <v>626</v>
      </c>
    </row>
    <row r="556" spans="1:25" x14ac:dyDescent="0.2">
      <c r="A556"/>
      <c r="B556" s="37" t="str">
        <f>VLOOKUP(W556,FlowMapping!B$2:M$3,6,FALSE)</f>
        <v>Phosphorus</v>
      </c>
      <c r="C556" s="37">
        <f t="array" ref="C556">VLOOKUP(W556,FlowMapping!B$2:M$3,7,FALSE)</f>
        <v>7723140</v>
      </c>
      <c r="D556" s="37" t="str">
        <f>VLOOKUP(W556,FlowMapping!B$2:M$3,8,FALSE)</f>
        <v>water</v>
      </c>
      <c r="E556" s="37" t="str">
        <f>VLOOKUP(W556,FlowMapping!B$2:M$3,9,FALSE)</f>
        <v>unspecified</v>
      </c>
      <c r="F556" s="37" t="str">
        <f>VLOOKUP(W556,FlowMapping!B$2:M$3,12,FALSE)</f>
        <v>1d91ba69-9367-32d9-9acc-b6884944eda8</v>
      </c>
      <c r="G556" s="37" t="str">
        <f>INDEX(Activities!$B$2:$C$390,MATCH(H556,Activities!$C$2:$C$390,0),1)</f>
        <v>Automotive repair and maintenance</v>
      </c>
      <c r="H556" s="37">
        <v>811100</v>
      </c>
      <c r="I556" s="37" t="s">
        <v>550</v>
      </c>
      <c r="J556" s="37">
        <v>1.9072918850035905E-7</v>
      </c>
      <c r="K556" s="37" t="s">
        <v>559</v>
      </c>
      <c r="L556" s="37"/>
      <c r="M556" s="37"/>
      <c r="N556" s="37"/>
      <c r="O556" s="37"/>
      <c r="P556" s="37"/>
      <c r="Q556" s="37">
        <v>2.0032172656049338</v>
      </c>
      <c r="R556" s="37">
        <v>1</v>
      </c>
      <c r="S556" s="37">
        <v>1</v>
      </c>
      <c r="T556" s="37">
        <v>1</v>
      </c>
      <c r="U556" s="37">
        <v>5</v>
      </c>
      <c r="V556" s="70">
        <v>2013</v>
      </c>
      <c r="W556" s="37" t="s">
        <v>72</v>
      </c>
      <c r="X556" s="37" t="s">
        <v>625</v>
      </c>
      <c r="Y556" s="37" t="s">
        <v>626</v>
      </c>
    </row>
    <row r="557" spans="1:25" x14ac:dyDescent="0.2">
      <c r="A557"/>
      <c r="B557" s="37" t="str">
        <f>VLOOKUP(W557,FlowMapping!B$2:M$3,6,FALSE)</f>
        <v>Phosphorus</v>
      </c>
      <c r="C557" s="37">
        <f t="array" ref="C557">VLOOKUP(W557,FlowMapping!B$2:M$3,7,FALSE)</f>
        <v>7723140</v>
      </c>
      <c r="D557" s="37" t="str">
        <f>VLOOKUP(W557,FlowMapping!B$2:M$3,8,FALSE)</f>
        <v>water</v>
      </c>
      <c r="E557" s="37" t="str">
        <f>VLOOKUP(W557,FlowMapping!B$2:M$3,9,FALSE)</f>
        <v>unspecified</v>
      </c>
      <c r="F557" s="37" t="str">
        <f>VLOOKUP(W557,FlowMapping!B$2:M$3,12,FALSE)</f>
        <v>1d91ba69-9367-32d9-9acc-b6884944eda8</v>
      </c>
      <c r="G557" s="37" t="str">
        <f>INDEX(Activities!$B$2:$C$390,MATCH(H557,Activities!$C$2:$C$390,0),1)</f>
        <v>Electronic and precision equipment repair and maintenance</v>
      </c>
      <c r="H557" s="37">
        <v>811200</v>
      </c>
      <c r="I557" s="37" t="s">
        <v>550</v>
      </c>
      <c r="J557" s="37">
        <v>1.3325204439750327E-10</v>
      </c>
      <c r="K557" s="37" t="s">
        <v>559</v>
      </c>
      <c r="L557" s="37"/>
      <c r="M557" s="37"/>
      <c r="N557" s="37"/>
      <c r="O557" s="37"/>
      <c r="P557" s="37"/>
      <c r="Q557" s="37">
        <v>2</v>
      </c>
      <c r="R557" s="37">
        <v>1</v>
      </c>
      <c r="S557" s="37">
        <v>1</v>
      </c>
      <c r="T557" s="37">
        <v>1</v>
      </c>
      <c r="U557" s="37">
        <v>5</v>
      </c>
      <c r="V557" s="70">
        <v>2013</v>
      </c>
      <c r="W557" s="37" t="s">
        <v>72</v>
      </c>
      <c r="X557" s="37" t="s">
        <v>625</v>
      </c>
      <c r="Y557" s="37" t="s">
        <v>626</v>
      </c>
    </row>
    <row r="558" spans="1:25" x14ac:dyDescent="0.2">
      <c r="A558"/>
      <c r="B558" s="37" t="str">
        <f>VLOOKUP(W558,FlowMapping!B$2:M$3,6,FALSE)</f>
        <v>Phosphorus</v>
      </c>
      <c r="C558" s="37">
        <f t="array" ref="C558">VLOOKUP(W558,FlowMapping!B$2:M$3,7,FALSE)</f>
        <v>7723140</v>
      </c>
      <c r="D558" s="37" t="str">
        <f>VLOOKUP(W558,FlowMapping!B$2:M$3,8,FALSE)</f>
        <v>water</v>
      </c>
      <c r="E558" s="37" t="str">
        <f>VLOOKUP(W558,FlowMapping!B$2:M$3,9,FALSE)</f>
        <v>unspecified</v>
      </c>
      <c r="F558" s="37" t="str">
        <f>VLOOKUP(W558,FlowMapping!B$2:M$3,12,FALSE)</f>
        <v>1d91ba69-9367-32d9-9acc-b6884944eda8</v>
      </c>
      <c r="G558" s="37" t="str">
        <f>INDEX(Activities!$B$2:$C$390,MATCH(H558,Activities!$C$2:$C$390,0),1)</f>
        <v>Commercial and industrial machinery and equipment repair and maintenance</v>
      </c>
      <c r="H558" s="37">
        <v>811300</v>
      </c>
      <c r="I558" s="37" t="s">
        <v>550</v>
      </c>
      <c r="J558" s="37">
        <v>1.4796411201746111E-10</v>
      </c>
      <c r="K558" s="37" t="s">
        <v>559</v>
      </c>
      <c r="L558" s="37"/>
      <c r="M558" s="37"/>
      <c r="N558" s="37"/>
      <c r="O558" s="37"/>
      <c r="P558" s="37"/>
      <c r="Q558" s="37">
        <v>2</v>
      </c>
      <c r="R558" s="37">
        <v>1</v>
      </c>
      <c r="S558" s="37">
        <v>1</v>
      </c>
      <c r="T558" s="37">
        <v>1</v>
      </c>
      <c r="U558" s="37">
        <v>5</v>
      </c>
      <c r="V558" s="70">
        <v>2013</v>
      </c>
      <c r="W558" s="37" t="s">
        <v>72</v>
      </c>
      <c r="X558" s="37" t="s">
        <v>625</v>
      </c>
      <c r="Y558" s="37" t="s">
        <v>626</v>
      </c>
    </row>
    <row r="559" spans="1:25" x14ac:dyDescent="0.2">
      <c r="A559"/>
      <c r="B559" s="37" t="str">
        <f>VLOOKUP(W559,FlowMapping!B$2:M$3,6,FALSE)</f>
        <v>Phosphorus</v>
      </c>
      <c r="C559" s="37">
        <f t="array" ref="C559">VLOOKUP(W559,FlowMapping!B$2:M$3,7,FALSE)</f>
        <v>7723140</v>
      </c>
      <c r="D559" s="37" t="str">
        <f>VLOOKUP(W559,FlowMapping!B$2:M$3,8,FALSE)</f>
        <v>water</v>
      </c>
      <c r="E559" s="37" t="str">
        <f>VLOOKUP(W559,FlowMapping!B$2:M$3,9,FALSE)</f>
        <v>unspecified</v>
      </c>
      <c r="F559" s="37" t="str">
        <f>VLOOKUP(W559,FlowMapping!B$2:M$3,12,FALSE)</f>
        <v>1d91ba69-9367-32d9-9acc-b6884944eda8</v>
      </c>
      <c r="G559" s="37" t="str">
        <f>INDEX(Activities!$B$2:$C$390,MATCH(H559,Activities!$C$2:$C$390,0),1)</f>
        <v>Personal and household goods repair and maintenance</v>
      </c>
      <c r="H559" s="37">
        <v>811400</v>
      </c>
      <c r="I559" s="37" t="s">
        <v>550</v>
      </c>
      <c r="J559" s="37">
        <v>4.3671905408894795E-7</v>
      </c>
      <c r="K559" s="37" t="s">
        <v>559</v>
      </c>
      <c r="L559" s="37"/>
      <c r="M559" s="37"/>
      <c r="N559" s="37"/>
      <c r="O559" s="37"/>
      <c r="P559" s="37"/>
      <c r="Q559" s="37">
        <v>2.1024155487522238</v>
      </c>
      <c r="R559" s="37">
        <v>1</v>
      </c>
      <c r="S559" s="37">
        <v>1</v>
      </c>
      <c r="T559" s="37">
        <v>1</v>
      </c>
      <c r="U559" s="37">
        <v>5</v>
      </c>
      <c r="V559" s="70">
        <v>2013</v>
      </c>
      <c r="W559" s="37" t="s">
        <v>72</v>
      </c>
      <c r="X559" s="37" t="s">
        <v>625</v>
      </c>
      <c r="Y559" s="37" t="s">
        <v>626</v>
      </c>
    </row>
    <row r="560" spans="1:25" x14ac:dyDescent="0.2">
      <c r="A560"/>
      <c r="B560" s="37" t="str">
        <f>VLOOKUP(W560,FlowMapping!B$2:M$3,6,FALSE)</f>
        <v>Phosphorus</v>
      </c>
      <c r="C560" s="37">
        <f t="array" ref="C560">VLOOKUP(W560,FlowMapping!B$2:M$3,7,FALSE)</f>
        <v>7723140</v>
      </c>
      <c r="D560" s="37" t="str">
        <f>VLOOKUP(W560,FlowMapping!B$2:M$3,8,FALSE)</f>
        <v>water</v>
      </c>
      <c r="E560" s="37" t="str">
        <f>VLOOKUP(W560,FlowMapping!B$2:M$3,9,FALSE)</f>
        <v>unspecified</v>
      </c>
      <c r="F560" s="37" t="str">
        <f>VLOOKUP(W560,FlowMapping!B$2:M$3,12,FALSE)</f>
        <v>1d91ba69-9367-32d9-9acc-b6884944eda8</v>
      </c>
      <c r="G560" s="37" t="str">
        <f>INDEX(Activities!$B$2:$C$390,MATCH(H560,Activities!$C$2:$C$390,0),1)</f>
        <v>Personal care services</v>
      </c>
      <c r="H560" s="37">
        <v>812100</v>
      </c>
      <c r="I560" s="37" t="s">
        <v>550</v>
      </c>
      <c r="J560" s="37">
        <v>7.4650282578627904E-10</v>
      </c>
      <c r="K560" s="37" t="s">
        <v>559</v>
      </c>
      <c r="L560" s="37"/>
      <c r="M560" s="37"/>
      <c r="N560" s="37"/>
      <c r="O560" s="37"/>
      <c r="P560" s="37"/>
      <c r="Q560" s="37">
        <v>2.8294609202699244</v>
      </c>
      <c r="R560" s="37">
        <v>1</v>
      </c>
      <c r="S560" s="37">
        <v>1</v>
      </c>
      <c r="T560" s="37">
        <v>1</v>
      </c>
      <c r="U560" s="37">
        <v>5</v>
      </c>
      <c r="V560" s="70">
        <v>2013</v>
      </c>
      <c r="W560" s="37" t="s">
        <v>72</v>
      </c>
      <c r="X560" s="37" t="s">
        <v>625</v>
      </c>
      <c r="Y560" s="37" t="s">
        <v>626</v>
      </c>
    </row>
    <row r="561" spans="1:25" x14ac:dyDescent="0.2">
      <c r="A561"/>
      <c r="B561" s="37" t="str">
        <f>VLOOKUP(W561,FlowMapping!B$2:M$3,6,FALSE)</f>
        <v>Phosphorus</v>
      </c>
      <c r="C561" s="37">
        <f t="array" ref="C561">VLOOKUP(W561,FlowMapping!B$2:M$3,7,FALSE)</f>
        <v>7723140</v>
      </c>
      <c r="D561" s="37" t="str">
        <f>VLOOKUP(W561,FlowMapping!B$2:M$3,8,FALSE)</f>
        <v>water</v>
      </c>
      <c r="E561" s="37" t="str">
        <f>VLOOKUP(W561,FlowMapping!B$2:M$3,9,FALSE)</f>
        <v>unspecified</v>
      </c>
      <c r="F561" s="37" t="str">
        <f>VLOOKUP(W561,FlowMapping!B$2:M$3,12,FALSE)</f>
        <v>1d91ba69-9367-32d9-9acc-b6884944eda8</v>
      </c>
      <c r="G561" s="37" t="str">
        <f>INDEX(Activities!$B$2:$C$390,MATCH(H561,Activities!$C$2:$C$390,0),1)</f>
        <v>Dry-cleaning and laundry services</v>
      </c>
      <c r="H561" s="37">
        <v>812300</v>
      </c>
      <c r="I561" s="37" t="s">
        <v>550</v>
      </c>
      <c r="J561" s="37">
        <v>6.6347764551538384E-9</v>
      </c>
      <c r="K561" s="37" t="s">
        <v>559</v>
      </c>
      <c r="L561" s="37"/>
      <c r="M561" s="37"/>
      <c r="N561" s="37"/>
      <c r="O561" s="37"/>
      <c r="P561" s="37"/>
      <c r="Q561" s="37">
        <v>2.0109007300011448</v>
      </c>
      <c r="R561" s="37">
        <v>1</v>
      </c>
      <c r="S561" s="37">
        <v>1</v>
      </c>
      <c r="T561" s="37">
        <v>1</v>
      </c>
      <c r="U561" s="37">
        <v>5</v>
      </c>
      <c r="V561" s="70">
        <v>2013</v>
      </c>
      <c r="W561" s="37" t="s">
        <v>72</v>
      </c>
      <c r="X561" s="37" t="s">
        <v>625</v>
      </c>
      <c r="Y561" s="37" t="s">
        <v>626</v>
      </c>
    </row>
    <row r="562" spans="1:25" x14ac:dyDescent="0.2">
      <c r="A562"/>
      <c r="B562" s="37" t="str">
        <f>VLOOKUP(W562,FlowMapping!B$2:M$3,6,FALSE)</f>
        <v>Phosphorus</v>
      </c>
      <c r="C562" s="37">
        <f t="array" ref="C562">VLOOKUP(W562,FlowMapping!B$2:M$3,7,FALSE)</f>
        <v>7723140</v>
      </c>
      <c r="D562" s="37" t="str">
        <f>VLOOKUP(W562,FlowMapping!B$2:M$3,8,FALSE)</f>
        <v>water</v>
      </c>
      <c r="E562" s="37" t="str">
        <f>VLOOKUP(W562,FlowMapping!B$2:M$3,9,FALSE)</f>
        <v>unspecified</v>
      </c>
      <c r="F562" s="37" t="str">
        <f>VLOOKUP(W562,FlowMapping!B$2:M$3,12,FALSE)</f>
        <v>1d91ba69-9367-32d9-9acc-b6884944eda8</v>
      </c>
      <c r="G562" s="37" t="str">
        <f>INDEX(Activities!$B$2:$C$390,MATCH(H562,Activities!$C$2:$C$390,0),1)</f>
        <v>Other personal services</v>
      </c>
      <c r="H562" s="37">
        <v>812900</v>
      </c>
      <c r="I562" s="37" t="s">
        <v>550</v>
      </c>
      <c r="J562" s="37">
        <v>1.7419753500318721E-6</v>
      </c>
      <c r="K562" s="37" t="s">
        <v>559</v>
      </c>
      <c r="L562" s="37"/>
      <c r="M562" s="37"/>
      <c r="N562" s="37"/>
      <c r="O562" s="37"/>
      <c r="P562" s="37"/>
      <c r="Q562" s="37">
        <v>3.5441583006826769</v>
      </c>
      <c r="R562" s="37">
        <v>1</v>
      </c>
      <c r="S562" s="37">
        <v>1</v>
      </c>
      <c r="T562" s="37">
        <v>1</v>
      </c>
      <c r="U562" s="37">
        <v>5</v>
      </c>
      <c r="V562" s="70">
        <v>2013</v>
      </c>
      <c r="W562" s="37" t="s">
        <v>72</v>
      </c>
      <c r="X562" s="37" t="s">
        <v>625</v>
      </c>
      <c r="Y562" s="37" t="s">
        <v>626</v>
      </c>
    </row>
    <row r="563" spans="1:25" x14ac:dyDescent="0.2">
      <c r="A563"/>
      <c r="B563" s="37" t="str">
        <f>VLOOKUP(W563,FlowMapping!B$2:M$3,6,FALSE)</f>
        <v>Phosphorus</v>
      </c>
      <c r="C563" s="37">
        <f t="array" ref="C563">VLOOKUP(W563,FlowMapping!B$2:M$3,7,FALSE)</f>
        <v>7723140</v>
      </c>
      <c r="D563" s="37" t="str">
        <f>VLOOKUP(W563,FlowMapping!B$2:M$3,8,FALSE)</f>
        <v>water</v>
      </c>
      <c r="E563" s="37" t="str">
        <f>VLOOKUP(W563,FlowMapping!B$2:M$3,9,FALSE)</f>
        <v>unspecified</v>
      </c>
      <c r="F563" s="37" t="str">
        <f>VLOOKUP(W563,FlowMapping!B$2:M$3,12,FALSE)</f>
        <v>1d91ba69-9367-32d9-9acc-b6884944eda8</v>
      </c>
      <c r="G563" s="37" t="str">
        <f>INDEX(Activities!$B$2:$C$390,MATCH(H563,Activities!$C$2:$C$390,0),1)</f>
        <v>Religious organizations</v>
      </c>
      <c r="H563" s="37">
        <v>813100</v>
      </c>
      <c r="I563" s="37" t="s">
        <v>550</v>
      </c>
      <c r="J563" s="37">
        <v>5.8702516955538244E-10</v>
      </c>
      <c r="K563" s="37" t="s">
        <v>559</v>
      </c>
      <c r="L563" s="37"/>
      <c r="M563" s="37"/>
      <c r="N563" s="37"/>
      <c r="O563" s="37"/>
      <c r="P563" s="37"/>
      <c r="Q563" s="37">
        <v>2</v>
      </c>
      <c r="R563" s="37">
        <v>1</v>
      </c>
      <c r="S563" s="37">
        <v>1</v>
      </c>
      <c r="T563" s="37">
        <v>1</v>
      </c>
      <c r="U563" s="37">
        <v>5</v>
      </c>
      <c r="V563" s="70">
        <v>2013</v>
      </c>
      <c r="W563" s="37" t="s">
        <v>72</v>
      </c>
      <c r="X563" s="37" t="s">
        <v>625</v>
      </c>
      <c r="Y563" s="37" t="s">
        <v>626</v>
      </c>
    </row>
    <row r="564" spans="1:25" x14ac:dyDescent="0.2">
      <c r="A564"/>
      <c r="B564" s="37" t="str">
        <f>VLOOKUP(W564,FlowMapping!B$2:M$3,6,FALSE)</f>
        <v>Phosphorus</v>
      </c>
      <c r="C564" s="37">
        <f t="array" ref="C564">VLOOKUP(W564,FlowMapping!B$2:M$3,7,FALSE)</f>
        <v>7723140</v>
      </c>
      <c r="D564" s="37" t="str">
        <f>VLOOKUP(W564,FlowMapping!B$2:M$3,8,FALSE)</f>
        <v>water</v>
      </c>
      <c r="E564" s="37" t="str">
        <f>VLOOKUP(W564,FlowMapping!B$2:M$3,9,FALSE)</f>
        <v>unspecified</v>
      </c>
      <c r="F564" s="37" t="str">
        <f>VLOOKUP(W564,FlowMapping!B$2:M$3,12,FALSE)</f>
        <v>1d91ba69-9367-32d9-9acc-b6884944eda8</v>
      </c>
      <c r="G564" s="37" t="str">
        <f>INDEX(Activities!$B$2:$C$390,MATCH(H564,Activities!$C$2:$C$390,0),1)</f>
        <v>Private households</v>
      </c>
      <c r="H564" s="37">
        <v>814000</v>
      </c>
      <c r="I564" s="37" t="s">
        <v>550</v>
      </c>
      <c r="J564" s="37">
        <v>2.1659573344381272E-8</v>
      </c>
      <c r="K564" s="37" t="s">
        <v>559</v>
      </c>
      <c r="L564" s="37"/>
      <c r="M564" s="37"/>
      <c r="N564" s="37"/>
      <c r="O564" s="37"/>
      <c r="P564" s="37"/>
      <c r="Q564" s="37">
        <v>2.3847164550046269</v>
      </c>
      <c r="R564" s="37">
        <v>1</v>
      </c>
      <c r="S564" s="37">
        <v>1</v>
      </c>
      <c r="T564" s="37">
        <v>1</v>
      </c>
      <c r="U564" s="37">
        <v>5</v>
      </c>
      <c r="V564" s="70">
        <v>2013</v>
      </c>
      <c r="W564" s="37" t="s">
        <v>72</v>
      </c>
      <c r="X564" s="37" t="s">
        <v>625</v>
      </c>
      <c r="Y564" s="37" t="s">
        <v>626</v>
      </c>
    </row>
    <row r="565" spans="1:25" x14ac:dyDescent="0.2">
      <c r="A565"/>
      <c r="B565" s="37" t="str">
        <f>VLOOKUP(W565,FlowMapping!B$2:M$3,6,FALSE)</f>
        <v>Phosphorus</v>
      </c>
      <c r="C565" s="37">
        <f t="array" ref="C565">VLOOKUP(W565,FlowMapping!B$2:M$3,7,FALSE)</f>
        <v>7723140</v>
      </c>
      <c r="D565" s="37" t="str">
        <f>VLOOKUP(W565,FlowMapping!B$2:M$3,8,FALSE)</f>
        <v>water</v>
      </c>
      <c r="E565" s="37" t="str">
        <f>VLOOKUP(W565,FlowMapping!B$2:M$3,9,FALSE)</f>
        <v>unspecified</v>
      </c>
      <c r="F565" s="37" t="str">
        <f>VLOOKUP(W565,FlowMapping!B$2:M$3,12,FALSE)</f>
        <v>1d91ba69-9367-32d9-9acc-b6884944eda8</v>
      </c>
      <c r="G565" s="37" t="str">
        <f>INDEX(Activities!$B$2:$C$390,MATCH(H565,Activities!$C$2:$C$390,0),1)</f>
        <v>Oilseed farming</v>
      </c>
      <c r="H565" s="37" t="s">
        <v>20</v>
      </c>
      <c r="I565" s="37" t="s">
        <v>550</v>
      </c>
      <c r="J565" s="37">
        <v>3.2686967064620295E-8</v>
      </c>
      <c r="K565" s="37" t="s">
        <v>559</v>
      </c>
      <c r="L565" s="37"/>
      <c r="M565" s="37"/>
      <c r="N565" s="37"/>
      <c r="O565" s="37"/>
      <c r="P565" s="37"/>
      <c r="Q565" s="37">
        <v>2</v>
      </c>
      <c r="R565" s="37">
        <v>1</v>
      </c>
      <c r="S565" s="37">
        <v>1</v>
      </c>
      <c r="T565" s="37">
        <v>1</v>
      </c>
      <c r="U565" s="37">
        <v>5</v>
      </c>
      <c r="V565" s="70">
        <v>2013</v>
      </c>
      <c r="W565" s="37" t="s">
        <v>72</v>
      </c>
      <c r="X565" s="37" t="s">
        <v>625</v>
      </c>
      <c r="Y565" s="37" t="s">
        <v>626</v>
      </c>
    </row>
    <row r="566" spans="1:25" x14ac:dyDescent="0.2">
      <c r="A566"/>
      <c r="B566" s="37" t="str">
        <f>VLOOKUP(W566,FlowMapping!B$2:M$3,6,FALSE)</f>
        <v>Phosphorus</v>
      </c>
      <c r="C566" s="37">
        <f t="array" ref="C566">VLOOKUP(W566,FlowMapping!B$2:M$3,7,FALSE)</f>
        <v>7723140</v>
      </c>
      <c r="D566" s="37" t="str">
        <f>VLOOKUP(W566,FlowMapping!B$2:M$3,8,FALSE)</f>
        <v>water</v>
      </c>
      <c r="E566" s="37" t="str">
        <f>VLOOKUP(W566,FlowMapping!B$2:M$3,9,FALSE)</f>
        <v>unspecified</v>
      </c>
      <c r="F566" s="37" t="str">
        <f>VLOOKUP(W566,FlowMapping!B$2:M$3,12,FALSE)</f>
        <v>1d91ba69-9367-32d9-9acc-b6884944eda8</v>
      </c>
      <c r="G566" s="37" t="str">
        <f>INDEX(Activities!$B$2:$C$390,MATCH(H566,Activities!$C$2:$C$390,0),1)</f>
        <v>Beef cattle ranching and farming, including feedlots and dual-purpose ranching and farming</v>
      </c>
      <c r="H566" s="37" t="s">
        <v>22</v>
      </c>
      <c r="I566" s="37" t="s">
        <v>550</v>
      </c>
      <c r="J566" s="37">
        <v>2.6539774288490153E-9</v>
      </c>
      <c r="K566" s="37" t="s">
        <v>559</v>
      </c>
      <c r="L566" s="37"/>
      <c r="M566" s="37"/>
      <c r="N566" s="37"/>
      <c r="O566" s="37"/>
      <c r="P566" s="37"/>
      <c r="Q566" s="37">
        <v>2</v>
      </c>
      <c r="R566" s="37">
        <v>1</v>
      </c>
      <c r="S566" s="37">
        <v>1</v>
      </c>
      <c r="T566" s="37">
        <v>1</v>
      </c>
      <c r="U566" s="37">
        <v>5</v>
      </c>
      <c r="V566" s="70">
        <v>2013</v>
      </c>
      <c r="W566" s="37" t="s">
        <v>72</v>
      </c>
      <c r="X566" s="37" t="s">
        <v>625</v>
      </c>
      <c r="Y566" s="37" t="s">
        <v>626</v>
      </c>
    </row>
    <row r="567" spans="1:25" x14ac:dyDescent="0.2">
      <c r="A567"/>
      <c r="B567" s="37" t="str">
        <f>VLOOKUP(W567,FlowMapping!B$2:M$3,6,FALSE)</f>
        <v>Phosphorus</v>
      </c>
      <c r="C567" s="37">
        <f t="array" ref="C567">VLOOKUP(W567,FlowMapping!B$2:M$3,7,FALSE)</f>
        <v>7723140</v>
      </c>
      <c r="D567" s="37" t="str">
        <f>VLOOKUP(W567,FlowMapping!B$2:M$3,8,FALSE)</f>
        <v>water</v>
      </c>
      <c r="E567" s="37" t="str">
        <f>VLOOKUP(W567,FlowMapping!B$2:M$3,9,FALSE)</f>
        <v>unspecified</v>
      </c>
      <c r="F567" s="37" t="str">
        <f>VLOOKUP(W567,FlowMapping!B$2:M$3,12,FALSE)</f>
        <v>1d91ba69-9367-32d9-9acc-b6884944eda8</v>
      </c>
      <c r="G567" s="37" t="str">
        <f>INDEX(Activities!$B$2:$C$390,MATCH(H567,Activities!$C$2:$C$390,0),1)</f>
        <v>Animal production, except cattle and poultry and eggs</v>
      </c>
      <c r="H567" s="37" t="s">
        <v>5</v>
      </c>
      <c r="I567" s="37" t="s">
        <v>550</v>
      </c>
      <c r="J567" s="37">
        <v>9.6223739784942486E-6</v>
      </c>
      <c r="K567" s="37" t="s">
        <v>559</v>
      </c>
      <c r="L567" s="37"/>
      <c r="M567" s="37"/>
      <c r="N567" s="37"/>
      <c r="O567" s="37"/>
      <c r="P567" s="37"/>
      <c r="Q567" s="37">
        <v>2.0532635760855924</v>
      </c>
      <c r="R567" s="37">
        <v>1</v>
      </c>
      <c r="S567" s="37">
        <v>1</v>
      </c>
      <c r="T567" s="37">
        <v>1</v>
      </c>
      <c r="U567" s="37">
        <v>5</v>
      </c>
      <c r="V567" s="70">
        <v>2013</v>
      </c>
      <c r="W567" s="37" t="s">
        <v>72</v>
      </c>
      <c r="X567" s="37" t="s">
        <v>625</v>
      </c>
      <c r="Y567" s="37" t="s">
        <v>626</v>
      </c>
    </row>
    <row r="568" spans="1:25" x14ac:dyDescent="0.2">
      <c r="A568"/>
      <c r="B568" s="37" t="str">
        <f>VLOOKUP(W568,FlowMapping!B$2:M$3,6,FALSE)</f>
        <v>Phosphorus</v>
      </c>
      <c r="C568" s="37">
        <f t="array" ref="C568">VLOOKUP(W568,FlowMapping!B$2:M$3,7,FALSE)</f>
        <v>7723140</v>
      </c>
      <c r="D568" s="37" t="str">
        <f>VLOOKUP(W568,FlowMapping!B$2:M$3,8,FALSE)</f>
        <v>water</v>
      </c>
      <c r="E568" s="37" t="str">
        <f>VLOOKUP(W568,FlowMapping!B$2:M$3,9,FALSE)</f>
        <v>unspecified</v>
      </c>
      <c r="F568" s="37" t="str">
        <f>VLOOKUP(W568,FlowMapping!B$2:M$3,12,FALSE)</f>
        <v>1d91ba69-9367-32d9-9acc-b6884944eda8</v>
      </c>
      <c r="G568" s="37" t="str">
        <f>INDEX(Activities!$B$2:$C$390,MATCH(H568,Activities!$C$2:$C$390,0),1)</f>
        <v>Iron, gold, silver, and other metal ore mining</v>
      </c>
      <c r="H568" s="37" t="s">
        <v>6</v>
      </c>
      <c r="I568" s="37" t="s">
        <v>550</v>
      </c>
      <c r="J568" s="37">
        <v>1.1647381508189275E-5</v>
      </c>
      <c r="K568" s="37" t="s">
        <v>559</v>
      </c>
      <c r="L568" s="37"/>
      <c r="M568" s="37"/>
      <c r="N568" s="37"/>
      <c r="O568" s="37"/>
      <c r="P568" s="37"/>
      <c r="Q568" s="37">
        <v>2.0006898494597181</v>
      </c>
      <c r="R568" s="37">
        <v>1</v>
      </c>
      <c r="S568" s="37">
        <v>1</v>
      </c>
      <c r="T568" s="37">
        <v>1</v>
      </c>
      <c r="U568" s="37">
        <v>5</v>
      </c>
      <c r="V568" s="70">
        <v>2013</v>
      </c>
      <c r="W568" s="37" t="s">
        <v>72</v>
      </c>
      <c r="X568" s="37" t="s">
        <v>625</v>
      </c>
      <c r="Y568" s="37" t="s">
        <v>626</v>
      </c>
    </row>
    <row r="569" spans="1:25" x14ac:dyDescent="0.2">
      <c r="A569"/>
      <c r="B569" s="37" t="str">
        <f>VLOOKUP(W569,FlowMapping!B$2:M$3,6,FALSE)</f>
        <v>Phosphorus</v>
      </c>
      <c r="C569" s="37">
        <f t="array" ref="C569">VLOOKUP(W569,FlowMapping!B$2:M$3,7,FALSE)</f>
        <v>7723140</v>
      </c>
      <c r="D569" s="37" t="str">
        <f>VLOOKUP(W569,FlowMapping!B$2:M$3,8,FALSE)</f>
        <v>water</v>
      </c>
      <c r="E569" s="37" t="str">
        <f>VLOOKUP(W569,FlowMapping!B$2:M$3,9,FALSE)</f>
        <v>unspecified</v>
      </c>
      <c r="F569" s="37" t="str">
        <f>VLOOKUP(W569,FlowMapping!B$2:M$3,12,FALSE)</f>
        <v>1d91ba69-9367-32d9-9acc-b6884944eda8</v>
      </c>
      <c r="G569" s="37" t="str">
        <f>INDEX(Activities!$B$2:$C$390,MATCH(H569,Activities!$C$2:$C$390,0),1)</f>
        <v>Other nonmetallic mineral mining and quarrying</v>
      </c>
      <c r="H569" s="37" t="s">
        <v>23</v>
      </c>
      <c r="I569" s="37" t="s">
        <v>550</v>
      </c>
      <c r="J569" s="37">
        <v>2.314621967888488E-5</v>
      </c>
      <c r="K569" s="37" t="s">
        <v>559</v>
      </c>
      <c r="L569" s="37"/>
      <c r="M569" s="37"/>
      <c r="N569" s="37"/>
      <c r="O569" s="37"/>
      <c r="P569" s="37"/>
      <c r="Q569" s="37">
        <v>2.0073528186021803</v>
      </c>
      <c r="R569" s="37">
        <v>1</v>
      </c>
      <c r="S569" s="37">
        <v>1</v>
      </c>
      <c r="T569" s="37">
        <v>1</v>
      </c>
      <c r="U569" s="37">
        <v>5</v>
      </c>
      <c r="V569" s="70">
        <v>2013</v>
      </c>
      <c r="W569" s="37" t="s">
        <v>72</v>
      </c>
      <c r="X569" s="37" t="s">
        <v>625</v>
      </c>
      <c r="Y569" s="37" t="s">
        <v>626</v>
      </c>
    </row>
    <row r="570" spans="1:25" x14ac:dyDescent="0.2">
      <c r="A570"/>
      <c r="B570" s="37" t="str">
        <f>VLOOKUP(W570,FlowMapping!B$2:M$3,6,FALSE)</f>
        <v>Phosphorus</v>
      </c>
      <c r="C570" s="37">
        <f t="array" ref="C570">VLOOKUP(W570,FlowMapping!B$2:M$3,7,FALSE)</f>
        <v>7723140</v>
      </c>
      <c r="D570" s="37" t="str">
        <f>VLOOKUP(W570,FlowMapping!B$2:M$3,8,FALSE)</f>
        <v>water</v>
      </c>
      <c r="E570" s="37" t="str">
        <f>VLOOKUP(W570,FlowMapping!B$2:M$3,9,FALSE)</f>
        <v>unspecified</v>
      </c>
      <c r="F570" s="37" t="str">
        <f>VLOOKUP(W570,FlowMapping!B$2:M$3,12,FALSE)</f>
        <v>1d91ba69-9367-32d9-9acc-b6884944eda8</v>
      </c>
      <c r="G570" s="37" t="str">
        <f>INDEX(Activities!$B$2:$C$390,MATCH(H570,Activities!$C$2:$C$390,0),1)</f>
        <v>Other support activities for mining</v>
      </c>
      <c r="H570" s="37" t="s">
        <v>33</v>
      </c>
      <c r="I570" s="37" t="s">
        <v>550</v>
      </c>
      <c r="J570" s="37">
        <v>2.5195585388364947E-8</v>
      </c>
      <c r="K570" s="37" t="s">
        <v>559</v>
      </c>
      <c r="L570" s="37"/>
      <c r="M570" s="37"/>
      <c r="N570" s="37"/>
      <c r="O570" s="37"/>
      <c r="P570" s="37"/>
      <c r="Q570" s="37">
        <v>5</v>
      </c>
      <c r="R570" s="37">
        <v>1</v>
      </c>
      <c r="S570" s="37">
        <v>1</v>
      </c>
      <c r="T570" s="37">
        <v>1</v>
      </c>
      <c r="U570" s="37">
        <v>5</v>
      </c>
      <c r="V570" s="70">
        <v>2013</v>
      </c>
      <c r="W570" s="37" t="s">
        <v>72</v>
      </c>
      <c r="X570" s="37" t="s">
        <v>625</v>
      </c>
      <c r="Y570" s="37" t="s">
        <v>626</v>
      </c>
    </row>
    <row r="571" spans="1:25" x14ac:dyDescent="0.2">
      <c r="A571"/>
      <c r="B571" s="37" t="str">
        <f>VLOOKUP(W571,FlowMapping!B$2:M$3,6,FALSE)</f>
        <v>Phosphorus</v>
      </c>
      <c r="C571" s="37">
        <f t="array" ref="C571">VLOOKUP(W571,FlowMapping!B$2:M$3,7,FALSE)</f>
        <v>7723140</v>
      </c>
      <c r="D571" s="37" t="str">
        <f>VLOOKUP(W571,FlowMapping!B$2:M$3,8,FALSE)</f>
        <v>water</v>
      </c>
      <c r="E571" s="37" t="str">
        <f>VLOOKUP(W571,FlowMapping!B$2:M$3,9,FALSE)</f>
        <v>unspecified</v>
      </c>
      <c r="F571" s="37" t="str">
        <f>VLOOKUP(W571,FlowMapping!B$2:M$3,12,FALSE)</f>
        <v>1d91ba69-9367-32d9-9acc-b6884944eda8</v>
      </c>
      <c r="G571" s="37" t="str">
        <f>INDEX(Activities!$B$2:$C$390,MATCH(H571,Activities!$C$2:$C$390,0),1)</f>
        <v>Commercial structures, including farm structures</v>
      </c>
      <c r="H571" s="37" t="s">
        <v>59</v>
      </c>
      <c r="I571" s="37" t="s">
        <v>550</v>
      </c>
      <c r="J571" s="37">
        <v>5.9673146951867243E-7</v>
      </c>
      <c r="K571" s="37" t="s">
        <v>559</v>
      </c>
      <c r="L571" s="37"/>
      <c r="M571" s="37"/>
      <c r="N571" s="37"/>
      <c r="O571" s="37"/>
      <c r="P571" s="37"/>
      <c r="Q571" s="37">
        <v>2.0461857727639257</v>
      </c>
      <c r="R571" s="37">
        <v>1</v>
      </c>
      <c r="S571" s="37">
        <v>1</v>
      </c>
      <c r="T571" s="37">
        <v>1</v>
      </c>
      <c r="U571" s="37">
        <v>5</v>
      </c>
      <c r="V571" s="70">
        <v>2013</v>
      </c>
      <c r="W571" s="37" t="s">
        <v>72</v>
      </c>
      <c r="X571" s="37" t="s">
        <v>625</v>
      </c>
      <c r="Y571" s="37" t="s">
        <v>626</v>
      </c>
    </row>
    <row r="572" spans="1:25" x14ac:dyDescent="0.2">
      <c r="A572"/>
      <c r="B572" s="37" t="str">
        <f>VLOOKUP(W572,FlowMapping!B$2:M$3,6,FALSE)</f>
        <v>Phosphorus</v>
      </c>
      <c r="C572" s="37">
        <f t="array" ref="C572">VLOOKUP(W572,FlowMapping!B$2:M$3,7,FALSE)</f>
        <v>7723140</v>
      </c>
      <c r="D572" s="37" t="str">
        <f>VLOOKUP(W572,FlowMapping!B$2:M$3,8,FALSE)</f>
        <v>water</v>
      </c>
      <c r="E572" s="37" t="str">
        <f>VLOOKUP(W572,FlowMapping!B$2:M$3,9,FALSE)</f>
        <v>unspecified</v>
      </c>
      <c r="F572" s="37" t="str">
        <f>VLOOKUP(W572,FlowMapping!B$2:M$3,12,FALSE)</f>
        <v>1d91ba69-9367-32d9-9acc-b6884944eda8</v>
      </c>
      <c r="G572" s="37" t="str">
        <f>INDEX(Activities!$B$2:$C$390,MATCH(H572,Activities!$C$2:$C$390,0),1)</f>
        <v>Other nonresidential structures</v>
      </c>
      <c r="H572" s="37" t="s">
        <v>60</v>
      </c>
      <c r="I572" s="37" t="s">
        <v>550</v>
      </c>
      <c r="J572" s="37">
        <v>5.9673146951867243E-7</v>
      </c>
      <c r="K572" s="37" t="s">
        <v>559</v>
      </c>
      <c r="L572" s="37"/>
      <c r="M572" s="37"/>
      <c r="N572" s="37"/>
      <c r="O572" s="37"/>
      <c r="P572" s="37"/>
      <c r="Q572" s="37">
        <v>2.0461857727639257</v>
      </c>
      <c r="R572" s="37">
        <v>1</v>
      </c>
      <c r="S572" s="37">
        <v>1</v>
      </c>
      <c r="T572" s="37">
        <v>1</v>
      </c>
      <c r="U572" s="37">
        <v>5</v>
      </c>
      <c r="V572" s="70">
        <v>2013</v>
      </c>
      <c r="W572" s="37" t="s">
        <v>72</v>
      </c>
      <c r="X572" s="37" t="s">
        <v>625</v>
      </c>
      <c r="Y572" s="37" t="s">
        <v>626</v>
      </c>
    </row>
    <row r="573" spans="1:25" x14ac:dyDescent="0.2">
      <c r="A573"/>
      <c r="B573" s="37" t="str">
        <f>VLOOKUP(W573,FlowMapping!B$2:M$3,6,FALSE)</f>
        <v>Phosphorus</v>
      </c>
      <c r="C573" s="37">
        <f t="array" ref="C573">VLOOKUP(W573,FlowMapping!B$2:M$3,7,FALSE)</f>
        <v>7723140</v>
      </c>
      <c r="D573" s="37" t="str">
        <f>VLOOKUP(W573,FlowMapping!B$2:M$3,8,FALSE)</f>
        <v>water</v>
      </c>
      <c r="E573" s="37" t="str">
        <f>VLOOKUP(W573,FlowMapping!B$2:M$3,9,FALSE)</f>
        <v>unspecified</v>
      </c>
      <c r="F573" s="37" t="str">
        <f>VLOOKUP(W573,FlowMapping!B$2:M$3,12,FALSE)</f>
        <v>1d91ba69-9367-32d9-9acc-b6884944eda8</v>
      </c>
      <c r="G573" s="37" t="str">
        <f>INDEX(Activities!$B$2:$C$390,MATCH(H573,Activities!$C$2:$C$390,0),1)</f>
        <v>Other residential structures</v>
      </c>
      <c r="H573" s="37" t="s">
        <v>61</v>
      </c>
      <c r="I573" s="37" t="s">
        <v>550</v>
      </c>
      <c r="J573" s="37">
        <v>5.9673146951867243E-7</v>
      </c>
      <c r="K573" s="37" t="s">
        <v>559</v>
      </c>
      <c r="L573" s="37"/>
      <c r="M573" s="37"/>
      <c r="N573" s="37"/>
      <c r="O573" s="37"/>
      <c r="P573" s="37"/>
      <c r="Q573" s="37">
        <v>2.0461857727639261</v>
      </c>
      <c r="R573" s="37">
        <v>1</v>
      </c>
      <c r="S573" s="37">
        <v>1</v>
      </c>
      <c r="T573" s="37">
        <v>1</v>
      </c>
      <c r="U573" s="37">
        <v>5</v>
      </c>
      <c r="V573" s="70">
        <v>2013</v>
      </c>
      <c r="W573" s="37" t="s">
        <v>72</v>
      </c>
      <c r="X573" s="37" t="s">
        <v>625</v>
      </c>
      <c r="Y573" s="37" t="s">
        <v>626</v>
      </c>
    </row>
    <row r="574" spans="1:25" x14ac:dyDescent="0.2">
      <c r="A574"/>
      <c r="B574" s="37" t="str">
        <f>VLOOKUP(W574,FlowMapping!B$2:M$3,6,FALSE)</f>
        <v>Phosphorus</v>
      </c>
      <c r="C574" s="37">
        <f t="array" ref="C574">VLOOKUP(W574,FlowMapping!B$2:M$3,7,FALSE)</f>
        <v>7723140</v>
      </c>
      <c r="D574" s="37" t="str">
        <f>VLOOKUP(W574,FlowMapping!B$2:M$3,8,FALSE)</f>
        <v>water</v>
      </c>
      <c r="E574" s="37" t="str">
        <f>VLOOKUP(W574,FlowMapping!B$2:M$3,9,FALSE)</f>
        <v>unspecified</v>
      </c>
      <c r="F574" s="37" t="str">
        <f>VLOOKUP(W574,FlowMapping!B$2:M$3,12,FALSE)</f>
        <v>1d91ba69-9367-32d9-9acc-b6884944eda8</v>
      </c>
      <c r="G574" s="37" t="str">
        <f>INDEX(Activities!$B$2:$C$390,MATCH(H574,Activities!$C$2:$C$390,0),1)</f>
        <v>Soybean and other oilseed processing</v>
      </c>
      <c r="H574" s="37" t="s">
        <v>34</v>
      </c>
      <c r="I574" s="37" t="s">
        <v>550</v>
      </c>
      <c r="J574" s="37">
        <v>1.8691336595591919E-6</v>
      </c>
      <c r="K574" s="37" t="s">
        <v>559</v>
      </c>
      <c r="L574" s="37"/>
      <c r="M574" s="37"/>
      <c r="N574" s="37"/>
      <c r="O574" s="37"/>
      <c r="P574" s="37"/>
      <c r="Q574" s="37">
        <v>2.0001666078797502</v>
      </c>
      <c r="R574" s="37">
        <v>1</v>
      </c>
      <c r="S574" s="37">
        <v>1</v>
      </c>
      <c r="T574" s="37">
        <v>1</v>
      </c>
      <c r="U574" s="37">
        <v>5</v>
      </c>
      <c r="V574" s="70">
        <v>2013</v>
      </c>
      <c r="W574" s="37" t="s">
        <v>72</v>
      </c>
      <c r="X574" s="37" t="s">
        <v>625</v>
      </c>
      <c r="Y574" s="37" t="s">
        <v>626</v>
      </c>
    </row>
    <row r="575" spans="1:25" x14ac:dyDescent="0.2">
      <c r="A575"/>
      <c r="B575" s="37" t="str">
        <f>VLOOKUP(W575,FlowMapping!B$2:M$3,6,FALSE)</f>
        <v>Phosphorus</v>
      </c>
      <c r="C575" s="37">
        <f t="array" ref="C575">VLOOKUP(W575,FlowMapping!B$2:M$3,7,FALSE)</f>
        <v>7723140</v>
      </c>
      <c r="D575" s="37" t="str">
        <f>VLOOKUP(W575,FlowMapping!B$2:M$3,8,FALSE)</f>
        <v>water</v>
      </c>
      <c r="E575" s="37" t="str">
        <f>VLOOKUP(W575,FlowMapping!B$2:M$3,9,FALSE)</f>
        <v>unspecified</v>
      </c>
      <c r="F575" s="37" t="str">
        <f>VLOOKUP(W575,FlowMapping!B$2:M$3,12,FALSE)</f>
        <v>1d91ba69-9367-32d9-9acc-b6884944eda8</v>
      </c>
      <c r="G575" s="37" t="str">
        <f>INDEX(Activities!$B$2:$C$390,MATCH(H575,Activities!$C$2:$C$390,0),1)</f>
        <v>Fluid milk and butter manufacturing</v>
      </c>
      <c r="H575" s="37" t="s">
        <v>35</v>
      </c>
      <c r="I575" s="37" t="s">
        <v>550</v>
      </c>
      <c r="J575" s="37">
        <v>3.170219424392505E-7</v>
      </c>
      <c r="K575" s="37" t="s">
        <v>559</v>
      </c>
      <c r="L575" s="37"/>
      <c r="M575" s="37"/>
      <c r="N575" s="37"/>
      <c r="O575" s="37"/>
      <c r="P575" s="37"/>
      <c r="Q575" s="37">
        <v>2</v>
      </c>
      <c r="R575" s="37">
        <v>1</v>
      </c>
      <c r="S575" s="37">
        <v>1</v>
      </c>
      <c r="T575" s="37">
        <v>1</v>
      </c>
      <c r="U575" s="37">
        <v>5</v>
      </c>
      <c r="V575" s="70">
        <v>2013</v>
      </c>
      <c r="W575" s="37" t="s">
        <v>72</v>
      </c>
      <c r="X575" s="37" t="s">
        <v>625</v>
      </c>
      <c r="Y575" s="37" t="s">
        <v>626</v>
      </c>
    </row>
    <row r="576" spans="1:25" x14ac:dyDescent="0.2">
      <c r="A576"/>
      <c r="B576" s="37" t="str">
        <f>VLOOKUP(W576,FlowMapping!B$2:M$3,6,FALSE)</f>
        <v>Phosphorus</v>
      </c>
      <c r="C576" s="37">
        <f t="array" ref="C576">VLOOKUP(W576,FlowMapping!B$2:M$3,7,FALSE)</f>
        <v>7723140</v>
      </c>
      <c r="D576" s="37" t="str">
        <f>VLOOKUP(W576,FlowMapping!B$2:M$3,8,FALSE)</f>
        <v>water</v>
      </c>
      <c r="E576" s="37" t="str">
        <f>VLOOKUP(W576,FlowMapping!B$2:M$3,9,FALSE)</f>
        <v>unspecified</v>
      </c>
      <c r="F576" s="37" t="str">
        <f>VLOOKUP(W576,FlowMapping!B$2:M$3,12,FALSE)</f>
        <v>1d91ba69-9367-32d9-9acc-b6884944eda8</v>
      </c>
      <c r="G576" s="37" t="str">
        <f>INDEX(Activities!$B$2:$C$390,MATCH(H576,Activities!$C$2:$C$390,0),1)</f>
        <v>Animal (except poultry) slaughtering, rendering, and processing</v>
      </c>
      <c r="H576" s="37" t="s">
        <v>36</v>
      </c>
      <c r="I576" s="37" t="s">
        <v>550</v>
      </c>
      <c r="J576" s="37">
        <v>8.3832734354723972E-6</v>
      </c>
      <c r="K576" s="37" t="s">
        <v>559</v>
      </c>
      <c r="L576" s="37"/>
      <c r="M576" s="37"/>
      <c r="N576" s="37"/>
      <c r="O576" s="37"/>
      <c r="P576" s="37"/>
      <c r="Q576" s="37">
        <v>2.6409174797907125</v>
      </c>
      <c r="R576" s="37">
        <v>1</v>
      </c>
      <c r="S576" s="37">
        <v>1</v>
      </c>
      <c r="T576" s="37">
        <v>1</v>
      </c>
      <c r="U576" s="37">
        <v>5</v>
      </c>
      <c r="V576" s="70">
        <v>2013</v>
      </c>
      <c r="W576" s="37" t="s">
        <v>72</v>
      </c>
      <c r="X576" s="37" t="s">
        <v>625</v>
      </c>
      <c r="Y576" s="37" t="s">
        <v>626</v>
      </c>
    </row>
    <row r="577" spans="1:25" x14ac:dyDescent="0.2">
      <c r="A577"/>
      <c r="B577" s="37" t="str">
        <f>VLOOKUP(W577,FlowMapping!B$2:M$3,6,FALSE)</f>
        <v>Phosphorus</v>
      </c>
      <c r="C577" s="37">
        <f t="array" ref="C577">VLOOKUP(W577,FlowMapping!B$2:M$3,7,FALSE)</f>
        <v>7723140</v>
      </c>
      <c r="D577" s="37" t="str">
        <f>VLOOKUP(W577,FlowMapping!B$2:M$3,8,FALSE)</f>
        <v>water</v>
      </c>
      <c r="E577" s="37" t="str">
        <f>VLOOKUP(W577,FlowMapping!B$2:M$3,9,FALSE)</f>
        <v>unspecified</v>
      </c>
      <c r="F577" s="37" t="str">
        <f>VLOOKUP(W577,FlowMapping!B$2:M$3,12,FALSE)</f>
        <v>1d91ba69-9367-32d9-9acc-b6884944eda8</v>
      </c>
      <c r="G577" s="37" t="str">
        <f>INDEX(Activities!$B$2:$C$390,MATCH(H577,Activities!$C$2:$C$390,0),1)</f>
        <v>Cookie, cracker, pasta, and tortilla manufacturing</v>
      </c>
      <c r="H577" s="37" t="s">
        <v>24</v>
      </c>
      <c r="I577" s="37" t="s">
        <v>550</v>
      </c>
      <c r="J577" s="37">
        <v>3.163290721756935E-9</v>
      </c>
      <c r="K577" s="37" t="s">
        <v>559</v>
      </c>
      <c r="L577" s="37"/>
      <c r="M577" s="37"/>
      <c r="N577" s="37"/>
      <c r="O577" s="37"/>
      <c r="P577" s="37"/>
      <c r="Q577" s="37">
        <v>2</v>
      </c>
      <c r="R577" s="37">
        <v>1</v>
      </c>
      <c r="S577" s="37">
        <v>1</v>
      </c>
      <c r="T577" s="37">
        <v>1</v>
      </c>
      <c r="U577" s="37">
        <v>5</v>
      </c>
      <c r="V577" s="70">
        <v>2013</v>
      </c>
      <c r="W577" s="37" t="s">
        <v>72</v>
      </c>
      <c r="X577" s="37" t="s">
        <v>625</v>
      </c>
      <c r="Y577" s="37" t="s">
        <v>626</v>
      </c>
    </row>
    <row r="578" spans="1:25" x14ac:dyDescent="0.2">
      <c r="A578"/>
      <c r="B578" s="37" t="str">
        <f>VLOOKUP(W578,FlowMapping!B$2:M$3,6,FALSE)</f>
        <v>Phosphorus</v>
      </c>
      <c r="C578" s="37">
        <f t="array" ref="C578">VLOOKUP(W578,FlowMapping!B$2:M$3,7,FALSE)</f>
        <v>7723140</v>
      </c>
      <c r="D578" s="37" t="str">
        <f>VLOOKUP(W578,FlowMapping!B$2:M$3,8,FALSE)</f>
        <v>water</v>
      </c>
      <c r="E578" s="37" t="str">
        <f>VLOOKUP(W578,FlowMapping!B$2:M$3,9,FALSE)</f>
        <v>unspecified</v>
      </c>
      <c r="F578" s="37" t="str">
        <f>VLOOKUP(W578,FlowMapping!B$2:M$3,12,FALSE)</f>
        <v>1d91ba69-9367-32d9-9acc-b6884944eda8</v>
      </c>
      <c r="G578" s="37" t="str">
        <f>INDEX(Activities!$B$2:$C$390,MATCH(H578,Activities!$C$2:$C$390,0),1)</f>
        <v>All other wood product manufacturing</v>
      </c>
      <c r="H578" s="37" t="s">
        <v>25</v>
      </c>
      <c r="I578" s="37" t="s">
        <v>550</v>
      </c>
      <c r="J578" s="37">
        <v>4.6986336104611596E-8</v>
      </c>
      <c r="K578" s="37" t="s">
        <v>559</v>
      </c>
      <c r="L578" s="37"/>
      <c r="M578" s="37"/>
      <c r="N578" s="37"/>
      <c r="O578" s="37"/>
      <c r="P578" s="37"/>
      <c r="Q578" s="37">
        <v>2</v>
      </c>
      <c r="R578" s="37">
        <v>1</v>
      </c>
      <c r="S578" s="37">
        <v>1</v>
      </c>
      <c r="T578" s="37">
        <v>1</v>
      </c>
      <c r="U578" s="37">
        <v>5</v>
      </c>
      <c r="V578" s="70">
        <v>2013</v>
      </c>
      <c r="W578" s="37" t="s">
        <v>72</v>
      </c>
      <c r="X578" s="37" t="s">
        <v>625</v>
      </c>
      <c r="Y578" s="37" t="s">
        <v>626</v>
      </c>
    </row>
    <row r="579" spans="1:25" x14ac:dyDescent="0.2">
      <c r="A579"/>
      <c r="B579" s="37" t="str">
        <f>VLOOKUP(W579,FlowMapping!B$2:M$3,6,FALSE)</f>
        <v>Phosphorus</v>
      </c>
      <c r="C579" s="37">
        <f t="array" ref="C579">VLOOKUP(W579,FlowMapping!B$2:M$3,7,FALSE)</f>
        <v>7723140</v>
      </c>
      <c r="D579" s="37" t="str">
        <f>VLOOKUP(W579,FlowMapping!B$2:M$3,8,FALSE)</f>
        <v>water</v>
      </c>
      <c r="E579" s="37" t="str">
        <f>VLOOKUP(W579,FlowMapping!B$2:M$3,9,FALSE)</f>
        <v>unspecified</v>
      </c>
      <c r="F579" s="37" t="str">
        <f>VLOOKUP(W579,FlowMapping!B$2:M$3,12,FALSE)</f>
        <v>1d91ba69-9367-32d9-9acc-b6884944eda8</v>
      </c>
      <c r="G579" s="37" t="str">
        <f>INDEX(Activities!$B$2:$C$390,MATCH(H579,Activities!$C$2:$C$390,0),1)</f>
        <v>Synthetic rubber and artificial and synthetic fibers and filaments manufacturing</v>
      </c>
      <c r="H579" s="37" t="s">
        <v>26</v>
      </c>
      <c r="I579" s="37" t="s">
        <v>550</v>
      </c>
      <c r="J579" s="37">
        <v>1.2227687348459049E-5</v>
      </c>
      <c r="K579" s="37" t="s">
        <v>559</v>
      </c>
      <c r="L579" s="37"/>
      <c r="M579" s="37"/>
      <c r="N579" s="37"/>
      <c r="O579" s="37"/>
      <c r="P579" s="37"/>
      <c r="Q579" s="37">
        <v>3.9759215052977672</v>
      </c>
      <c r="R579" s="37">
        <v>1</v>
      </c>
      <c r="S579" s="37">
        <v>1</v>
      </c>
      <c r="T579" s="37">
        <v>1</v>
      </c>
      <c r="U579" s="37">
        <v>5</v>
      </c>
      <c r="V579" s="70">
        <v>2013</v>
      </c>
      <c r="W579" s="37" t="s">
        <v>72</v>
      </c>
      <c r="X579" s="37" t="s">
        <v>625</v>
      </c>
      <c r="Y579" s="37" t="s">
        <v>626</v>
      </c>
    </row>
    <row r="580" spans="1:25" x14ac:dyDescent="0.2">
      <c r="A580"/>
      <c r="B580" s="37" t="str">
        <f>VLOOKUP(W580,FlowMapping!B$2:M$3,6,FALSE)</f>
        <v>Phosphorus</v>
      </c>
      <c r="C580" s="37">
        <f t="array" ref="C580">VLOOKUP(W580,FlowMapping!B$2:M$3,7,FALSE)</f>
        <v>7723140</v>
      </c>
      <c r="D580" s="37" t="str">
        <f>VLOOKUP(W580,FlowMapping!B$2:M$3,8,FALSE)</f>
        <v>water</v>
      </c>
      <c r="E580" s="37" t="str">
        <f>VLOOKUP(W580,FlowMapping!B$2:M$3,9,FALSE)</f>
        <v>unspecified</v>
      </c>
      <c r="F580" s="37" t="str">
        <f>VLOOKUP(W580,FlowMapping!B$2:M$3,12,FALSE)</f>
        <v>1d91ba69-9367-32d9-9acc-b6884944eda8</v>
      </c>
      <c r="G580" s="37" t="str">
        <f>INDEX(Activities!$B$2:$C$390,MATCH(H580,Activities!$C$2:$C$390,0),1)</f>
        <v>All other chemical product and preparation manufacturing</v>
      </c>
      <c r="H580" s="37" t="s">
        <v>27</v>
      </c>
      <c r="I580" s="37" t="s">
        <v>550</v>
      </c>
      <c r="J580" s="37">
        <v>2.6539180926913687E-5</v>
      </c>
      <c r="K580" s="37" t="s">
        <v>559</v>
      </c>
      <c r="L580" s="37"/>
      <c r="M580" s="37"/>
      <c r="N580" s="37"/>
      <c r="O580" s="37"/>
      <c r="P580" s="37"/>
      <c r="Q580" s="37">
        <v>2.2378451378071036</v>
      </c>
      <c r="R580" s="37">
        <v>1</v>
      </c>
      <c r="S580" s="37">
        <v>1</v>
      </c>
      <c r="T580" s="37">
        <v>1</v>
      </c>
      <c r="U580" s="37">
        <v>5</v>
      </c>
      <c r="V580" s="70">
        <v>2013</v>
      </c>
      <c r="W580" s="37" t="s">
        <v>72</v>
      </c>
      <c r="X580" s="37" t="s">
        <v>625</v>
      </c>
      <c r="Y580" s="37" t="s">
        <v>626</v>
      </c>
    </row>
    <row r="581" spans="1:25" x14ac:dyDescent="0.2">
      <c r="A581"/>
      <c r="B581" s="37" t="str">
        <f>VLOOKUP(W581,FlowMapping!B$2:M$3,6,FALSE)</f>
        <v>Phosphorus</v>
      </c>
      <c r="C581" s="37">
        <f t="array" ref="C581">VLOOKUP(W581,FlowMapping!B$2:M$3,7,FALSE)</f>
        <v>7723140</v>
      </c>
      <c r="D581" s="37" t="str">
        <f>VLOOKUP(W581,FlowMapping!B$2:M$3,8,FALSE)</f>
        <v>water</v>
      </c>
      <c r="E581" s="37" t="str">
        <f>VLOOKUP(W581,FlowMapping!B$2:M$3,9,FALSE)</f>
        <v>unspecified</v>
      </c>
      <c r="F581" s="37" t="str">
        <f>VLOOKUP(W581,FlowMapping!B$2:M$3,12,FALSE)</f>
        <v>1d91ba69-9367-32d9-9acc-b6884944eda8</v>
      </c>
      <c r="G581" s="37" t="str">
        <f>INDEX(Activities!$B$2:$C$390,MATCH(H581,Activities!$C$2:$C$390,0),1)</f>
        <v>Alumina refining and primary aluminum production</v>
      </c>
      <c r="H581" s="37" t="s">
        <v>38</v>
      </c>
      <c r="I581" s="37" t="s">
        <v>550</v>
      </c>
      <c r="J581" s="37">
        <v>2.0495942666842721E-4</v>
      </c>
      <c r="K581" s="37" t="s">
        <v>559</v>
      </c>
      <c r="L581" s="37"/>
      <c r="M581" s="37"/>
      <c r="N581" s="37"/>
      <c r="O581" s="37"/>
      <c r="P581" s="37"/>
      <c r="Q581" s="37">
        <v>2.0190645604532693</v>
      </c>
      <c r="R581" s="37">
        <v>1</v>
      </c>
      <c r="S581" s="37">
        <v>1</v>
      </c>
      <c r="T581" s="37">
        <v>1</v>
      </c>
      <c r="U581" s="37">
        <v>5</v>
      </c>
      <c r="V581" s="70">
        <v>2013</v>
      </c>
      <c r="W581" s="37" t="s">
        <v>72</v>
      </c>
      <c r="X581" s="37" t="s">
        <v>625</v>
      </c>
      <c r="Y581" s="37" t="s">
        <v>626</v>
      </c>
    </row>
    <row r="582" spans="1:25" x14ac:dyDescent="0.2">
      <c r="A582"/>
      <c r="B582" s="37" t="str">
        <f>VLOOKUP(W582,FlowMapping!B$2:M$3,6,FALSE)</f>
        <v>Phosphorus</v>
      </c>
      <c r="C582" s="37">
        <f t="array" ref="C582">VLOOKUP(W582,FlowMapping!B$2:M$3,7,FALSE)</f>
        <v>7723140</v>
      </c>
      <c r="D582" s="37" t="str">
        <f>VLOOKUP(W582,FlowMapping!B$2:M$3,8,FALSE)</f>
        <v>water</v>
      </c>
      <c r="E582" s="37" t="str">
        <f>VLOOKUP(W582,FlowMapping!B$2:M$3,9,FALSE)</f>
        <v>unspecified</v>
      </c>
      <c r="F582" s="37" t="str">
        <f>VLOOKUP(W582,FlowMapping!B$2:M$3,12,FALSE)</f>
        <v>1d91ba69-9367-32d9-9acc-b6884944eda8</v>
      </c>
      <c r="G582" s="37" t="str">
        <f>INDEX(Activities!$B$2:$C$390,MATCH(H582,Activities!$C$2:$C$390,0),1)</f>
        <v>Aluminum product manufacturing from purchased aluminum</v>
      </c>
      <c r="H582" s="37" t="s">
        <v>39</v>
      </c>
      <c r="I582" s="37" t="s">
        <v>550</v>
      </c>
      <c r="J582" s="37">
        <v>1.6581598521001622E-6</v>
      </c>
      <c r="K582" s="37" t="s">
        <v>559</v>
      </c>
      <c r="L582" s="37"/>
      <c r="M582" s="37"/>
      <c r="N582" s="37"/>
      <c r="O582" s="37"/>
      <c r="P582" s="37"/>
      <c r="Q582" s="37">
        <v>2.0239310810115176</v>
      </c>
      <c r="R582" s="37">
        <v>1</v>
      </c>
      <c r="S582" s="37">
        <v>1</v>
      </c>
      <c r="T582" s="37">
        <v>1</v>
      </c>
      <c r="U582" s="37">
        <v>5</v>
      </c>
      <c r="V582" s="70">
        <v>2013</v>
      </c>
      <c r="W582" s="37" t="s">
        <v>72</v>
      </c>
      <c r="X582" s="37" t="s">
        <v>625</v>
      </c>
      <c r="Y582" s="37" t="s">
        <v>626</v>
      </c>
    </row>
    <row r="583" spans="1:25" x14ac:dyDescent="0.2">
      <c r="A583"/>
      <c r="B583" s="37" t="str">
        <f>VLOOKUP(W583,FlowMapping!B$2:M$3,6,FALSE)</f>
        <v>Phosphorus</v>
      </c>
      <c r="C583" s="37">
        <f t="array" ref="C583">VLOOKUP(W583,FlowMapping!B$2:M$3,7,FALSE)</f>
        <v>7723140</v>
      </c>
      <c r="D583" s="37" t="str">
        <f>VLOOKUP(W583,FlowMapping!B$2:M$3,8,FALSE)</f>
        <v>water</v>
      </c>
      <c r="E583" s="37" t="str">
        <f>VLOOKUP(W583,FlowMapping!B$2:M$3,9,FALSE)</f>
        <v>unspecified</v>
      </c>
      <c r="F583" s="37" t="str">
        <f>VLOOKUP(W583,FlowMapping!B$2:M$3,12,FALSE)</f>
        <v>1d91ba69-9367-32d9-9acc-b6884944eda8</v>
      </c>
      <c r="G583" s="37" t="str">
        <f>INDEX(Activities!$B$2:$C$390,MATCH(H583,Activities!$C$2:$C$390,0),1)</f>
        <v>All other forging, stamping, and sintering</v>
      </c>
      <c r="H583" s="37" t="s">
        <v>40</v>
      </c>
      <c r="I583" s="37" t="s">
        <v>550</v>
      </c>
      <c r="J583" s="37">
        <v>1.7542236463457843E-10</v>
      </c>
      <c r="K583" s="37" t="s">
        <v>559</v>
      </c>
      <c r="L583" s="37"/>
      <c r="M583" s="37"/>
      <c r="N583" s="37"/>
      <c r="O583" s="37"/>
      <c r="P583" s="37"/>
      <c r="Q583" s="37">
        <v>2</v>
      </c>
      <c r="R583" s="37">
        <v>1</v>
      </c>
      <c r="S583" s="37">
        <v>1</v>
      </c>
      <c r="T583" s="37">
        <v>1</v>
      </c>
      <c r="U583" s="37">
        <v>5</v>
      </c>
      <c r="V583" s="70">
        <v>2013</v>
      </c>
      <c r="W583" s="37" t="s">
        <v>72</v>
      </c>
      <c r="X583" s="37" t="s">
        <v>625</v>
      </c>
      <c r="Y583" s="37" t="s">
        <v>626</v>
      </c>
    </row>
    <row r="584" spans="1:25" x14ac:dyDescent="0.2">
      <c r="A584"/>
      <c r="B584" s="37" t="str">
        <f>VLOOKUP(W584,FlowMapping!B$2:M$3,6,FALSE)</f>
        <v>Phosphorus</v>
      </c>
      <c r="C584" s="37">
        <f t="array" ref="C584">VLOOKUP(W584,FlowMapping!B$2:M$3,7,FALSE)</f>
        <v>7723140</v>
      </c>
      <c r="D584" s="37" t="str">
        <f>VLOOKUP(W584,FlowMapping!B$2:M$3,8,FALSE)</f>
        <v>water</v>
      </c>
      <c r="E584" s="37" t="str">
        <f>VLOOKUP(W584,FlowMapping!B$2:M$3,9,FALSE)</f>
        <v>unspecified</v>
      </c>
      <c r="F584" s="37" t="str">
        <f>VLOOKUP(W584,FlowMapping!B$2:M$3,12,FALSE)</f>
        <v>1d91ba69-9367-32d9-9acc-b6884944eda8</v>
      </c>
      <c r="G584" s="37" t="str">
        <f>INDEX(Activities!$B$2:$C$390,MATCH(H584,Activities!$C$2:$C$390,0),1)</f>
        <v>Crown and closure manufacturing and metal stamping</v>
      </c>
      <c r="H584" s="37" t="s">
        <v>41</v>
      </c>
      <c r="I584" s="37" t="s">
        <v>550</v>
      </c>
      <c r="J584" s="37">
        <v>2.4648708324957921E-8</v>
      </c>
      <c r="K584" s="37" t="s">
        <v>559</v>
      </c>
      <c r="L584" s="37"/>
      <c r="M584" s="37"/>
      <c r="N584" s="37"/>
      <c r="O584" s="37"/>
      <c r="P584" s="37"/>
      <c r="Q584" s="37">
        <v>2</v>
      </c>
      <c r="R584" s="37">
        <v>1</v>
      </c>
      <c r="S584" s="37">
        <v>1</v>
      </c>
      <c r="T584" s="37">
        <v>1</v>
      </c>
      <c r="U584" s="37">
        <v>5</v>
      </c>
      <c r="V584" s="70">
        <v>2013</v>
      </c>
      <c r="W584" s="37" t="s">
        <v>72</v>
      </c>
      <c r="X584" s="37" t="s">
        <v>625</v>
      </c>
      <c r="Y584" s="37" t="s">
        <v>626</v>
      </c>
    </row>
    <row r="585" spans="1:25" x14ac:dyDescent="0.2">
      <c r="A585"/>
      <c r="B585" s="37" t="str">
        <f>VLOOKUP(W585,FlowMapping!B$2:M$3,6,FALSE)</f>
        <v>Phosphorus</v>
      </c>
      <c r="C585" s="37">
        <f t="array" ref="C585">VLOOKUP(W585,FlowMapping!B$2:M$3,7,FALSE)</f>
        <v>7723140</v>
      </c>
      <c r="D585" s="37" t="str">
        <f>VLOOKUP(W585,FlowMapping!B$2:M$3,8,FALSE)</f>
        <v>water</v>
      </c>
      <c r="E585" s="37" t="str">
        <f>VLOOKUP(W585,FlowMapping!B$2:M$3,9,FALSE)</f>
        <v>unspecified</v>
      </c>
      <c r="F585" s="37" t="str">
        <f>VLOOKUP(W585,FlowMapping!B$2:M$3,12,FALSE)</f>
        <v>1d91ba69-9367-32d9-9acc-b6884944eda8</v>
      </c>
      <c r="G585" s="37" t="str">
        <f>INDEX(Activities!$B$2:$C$390,MATCH(H585,Activities!$C$2:$C$390,0),1)</f>
        <v>Valve and fittings other than plumbing</v>
      </c>
      <c r="H585" s="37" t="s">
        <v>42</v>
      </c>
      <c r="I585" s="37" t="s">
        <v>550</v>
      </c>
      <c r="J585" s="37">
        <v>1.5612222332563256E-9</v>
      </c>
      <c r="K585" s="37" t="s">
        <v>559</v>
      </c>
      <c r="L585" s="37"/>
      <c r="M585" s="37"/>
      <c r="N585" s="37"/>
      <c r="O585" s="37"/>
      <c r="P585" s="37"/>
      <c r="Q585" s="37">
        <v>2.1321930643819513</v>
      </c>
      <c r="R585" s="37">
        <v>1</v>
      </c>
      <c r="S585" s="37">
        <v>1</v>
      </c>
      <c r="T585" s="37">
        <v>1</v>
      </c>
      <c r="U585" s="37">
        <v>5</v>
      </c>
      <c r="V585" s="70">
        <v>2013</v>
      </c>
      <c r="W585" s="37" t="s">
        <v>72</v>
      </c>
      <c r="X585" s="37" t="s">
        <v>625</v>
      </c>
      <c r="Y585" s="37" t="s">
        <v>626</v>
      </c>
    </row>
    <row r="586" spans="1:25" x14ac:dyDescent="0.2">
      <c r="A586"/>
      <c r="B586" s="37" t="str">
        <f>VLOOKUP(W586,FlowMapping!B$2:M$3,6,FALSE)</f>
        <v>Phosphorus</v>
      </c>
      <c r="C586" s="37">
        <f t="array" ref="C586">VLOOKUP(W586,FlowMapping!B$2:M$3,7,FALSE)</f>
        <v>7723140</v>
      </c>
      <c r="D586" s="37" t="str">
        <f>VLOOKUP(W586,FlowMapping!B$2:M$3,8,FALSE)</f>
        <v>water</v>
      </c>
      <c r="E586" s="37" t="str">
        <f>VLOOKUP(W586,FlowMapping!B$2:M$3,9,FALSE)</f>
        <v>unspecified</v>
      </c>
      <c r="F586" s="37" t="str">
        <f>VLOOKUP(W586,FlowMapping!B$2:M$3,12,FALSE)</f>
        <v>1d91ba69-9367-32d9-9acc-b6884944eda8</v>
      </c>
      <c r="G586" s="37" t="str">
        <f>INDEX(Activities!$B$2:$C$390,MATCH(H586,Activities!$C$2:$C$390,0),1)</f>
        <v>Ammunition, arms, ordnance, and accessories manufacturing</v>
      </c>
      <c r="H586" s="37" t="s">
        <v>43</v>
      </c>
      <c r="I586" s="37" t="s">
        <v>550</v>
      </c>
      <c r="J586" s="37">
        <v>1.4176728481185818E-9</v>
      </c>
      <c r="K586" s="37" t="s">
        <v>559</v>
      </c>
      <c r="L586" s="37"/>
      <c r="M586" s="37"/>
      <c r="N586" s="37"/>
      <c r="O586" s="37"/>
      <c r="P586" s="37"/>
      <c r="Q586" s="37">
        <v>2</v>
      </c>
      <c r="R586" s="37">
        <v>1</v>
      </c>
      <c r="S586" s="37">
        <v>1</v>
      </c>
      <c r="T586" s="37">
        <v>1</v>
      </c>
      <c r="U586" s="37">
        <v>5</v>
      </c>
      <c r="V586" s="70">
        <v>2013</v>
      </c>
      <c r="W586" s="37" t="s">
        <v>72</v>
      </c>
      <c r="X586" s="37" t="s">
        <v>625</v>
      </c>
      <c r="Y586" s="37" t="s">
        <v>626</v>
      </c>
    </row>
    <row r="587" spans="1:25" x14ac:dyDescent="0.2">
      <c r="A587"/>
      <c r="B587" s="37" t="str">
        <f>VLOOKUP(W587,FlowMapping!B$2:M$3,6,FALSE)</f>
        <v>Phosphorus</v>
      </c>
      <c r="C587" s="37">
        <f t="array" ref="C587">VLOOKUP(W587,FlowMapping!B$2:M$3,7,FALSE)</f>
        <v>7723140</v>
      </c>
      <c r="D587" s="37" t="str">
        <f>VLOOKUP(W587,FlowMapping!B$2:M$3,8,FALSE)</f>
        <v>water</v>
      </c>
      <c r="E587" s="37" t="str">
        <f>VLOOKUP(W587,FlowMapping!B$2:M$3,9,FALSE)</f>
        <v>unspecified</v>
      </c>
      <c r="F587" s="37" t="str">
        <f>VLOOKUP(W587,FlowMapping!B$2:M$3,12,FALSE)</f>
        <v>1d91ba69-9367-32d9-9acc-b6884944eda8</v>
      </c>
      <c r="G587" s="37" t="str">
        <f>INDEX(Activities!$B$2:$C$390,MATCH(H587,Activities!$C$2:$C$390,0),1)</f>
        <v>Other fabricated metal manufacturing</v>
      </c>
      <c r="H587" s="37" t="s">
        <v>44</v>
      </c>
      <c r="I587" s="37" t="s">
        <v>550</v>
      </c>
      <c r="J587" s="37">
        <v>1.5612222332563259E-9</v>
      </c>
      <c r="K587" s="37" t="s">
        <v>559</v>
      </c>
      <c r="L587" s="37"/>
      <c r="M587" s="37"/>
      <c r="N587" s="37"/>
      <c r="O587" s="37"/>
      <c r="P587" s="37"/>
      <c r="Q587" s="37">
        <v>2.1321930643819509</v>
      </c>
      <c r="R587" s="37">
        <v>1</v>
      </c>
      <c r="S587" s="37">
        <v>1</v>
      </c>
      <c r="T587" s="37">
        <v>1</v>
      </c>
      <c r="U587" s="37">
        <v>5</v>
      </c>
      <c r="V587" s="70">
        <v>2013</v>
      </c>
      <c r="W587" s="37" t="s">
        <v>72</v>
      </c>
      <c r="X587" s="37" t="s">
        <v>625</v>
      </c>
      <c r="Y587" s="37" t="s">
        <v>626</v>
      </c>
    </row>
    <row r="588" spans="1:25" x14ac:dyDescent="0.2">
      <c r="A588"/>
      <c r="B588" s="37" t="str">
        <f>VLOOKUP(W588,FlowMapping!B$2:M$3,6,FALSE)</f>
        <v>Phosphorus</v>
      </c>
      <c r="C588" s="37">
        <f t="array" ref="C588">VLOOKUP(W588,FlowMapping!B$2:M$3,7,FALSE)</f>
        <v>7723140</v>
      </c>
      <c r="D588" s="37" t="str">
        <f>VLOOKUP(W588,FlowMapping!B$2:M$3,8,FALSE)</f>
        <v>water</v>
      </c>
      <c r="E588" s="37" t="str">
        <f>VLOOKUP(W588,FlowMapping!B$2:M$3,9,FALSE)</f>
        <v>unspecified</v>
      </c>
      <c r="F588" s="37" t="str">
        <f>VLOOKUP(W588,FlowMapping!B$2:M$3,12,FALSE)</f>
        <v>1d91ba69-9367-32d9-9acc-b6884944eda8</v>
      </c>
      <c r="G588" s="37" t="str">
        <f>INDEX(Activities!$B$2:$C$390,MATCH(H588,Activities!$C$2:$C$390,0),1)</f>
        <v>Other industrial machinery manufacturing</v>
      </c>
      <c r="H588" s="37" t="s">
        <v>45</v>
      </c>
      <c r="I588" s="37" t="s">
        <v>550</v>
      </c>
      <c r="J588" s="37">
        <v>1.189582811259034E-11</v>
      </c>
      <c r="K588" s="37" t="s">
        <v>559</v>
      </c>
      <c r="L588" s="37"/>
      <c r="M588" s="37"/>
      <c r="N588" s="37"/>
      <c r="O588" s="37"/>
      <c r="P588" s="37"/>
      <c r="Q588" s="37">
        <v>5</v>
      </c>
      <c r="R588" s="37">
        <v>1</v>
      </c>
      <c r="S588" s="37">
        <v>1</v>
      </c>
      <c r="T588" s="37">
        <v>1</v>
      </c>
      <c r="U588" s="37">
        <v>5</v>
      </c>
      <c r="V588" s="70">
        <v>2013</v>
      </c>
      <c r="W588" s="37" t="s">
        <v>72</v>
      </c>
      <c r="X588" s="37" t="s">
        <v>625</v>
      </c>
      <c r="Y588" s="37" t="s">
        <v>626</v>
      </c>
    </row>
    <row r="589" spans="1:25" x14ac:dyDescent="0.2">
      <c r="A589"/>
      <c r="B589" s="37" t="str">
        <f>VLOOKUP(W589,FlowMapping!B$2:M$3,6,FALSE)</f>
        <v>Phosphorus</v>
      </c>
      <c r="C589" s="37">
        <f t="array" ref="C589">VLOOKUP(W589,FlowMapping!B$2:M$3,7,FALSE)</f>
        <v>7723140</v>
      </c>
      <c r="D589" s="37" t="str">
        <f>VLOOKUP(W589,FlowMapping!B$2:M$3,8,FALSE)</f>
        <v>water</v>
      </c>
      <c r="E589" s="37" t="str">
        <f>VLOOKUP(W589,FlowMapping!B$2:M$3,9,FALSE)</f>
        <v>unspecified</v>
      </c>
      <c r="F589" s="37" t="str">
        <f>VLOOKUP(W589,FlowMapping!B$2:M$3,12,FALSE)</f>
        <v>1d91ba69-9367-32d9-9acc-b6884944eda8</v>
      </c>
      <c r="G589" s="37" t="str">
        <f>INDEX(Activities!$B$2:$C$390,MATCH(H589,Activities!$C$2:$C$390,0),1)</f>
        <v>Vending, commercial laundry, and other commercial and service industry machinery manufacturing</v>
      </c>
      <c r="H589" s="37" t="s">
        <v>46</v>
      </c>
      <c r="I589" s="37" t="s">
        <v>550</v>
      </c>
      <c r="J589" s="37">
        <v>5.8880640778893358E-9</v>
      </c>
      <c r="K589" s="37" t="s">
        <v>559</v>
      </c>
      <c r="L589" s="37"/>
      <c r="M589" s="37"/>
      <c r="N589" s="37"/>
      <c r="O589" s="37"/>
      <c r="P589" s="37"/>
      <c r="Q589" s="37">
        <v>2.0063351486043817</v>
      </c>
      <c r="R589" s="37">
        <v>1</v>
      </c>
      <c r="S589" s="37">
        <v>1</v>
      </c>
      <c r="T589" s="37">
        <v>1</v>
      </c>
      <c r="U589" s="37">
        <v>5</v>
      </c>
      <c r="V589" s="70">
        <v>2013</v>
      </c>
      <c r="W589" s="37" t="s">
        <v>72</v>
      </c>
      <c r="X589" s="37" t="s">
        <v>625</v>
      </c>
      <c r="Y589" s="37" t="s">
        <v>626</v>
      </c>
    </row>
    <row r="590" spans="1:25" x14ac:dyDescent="0.2">
      <c r="A590"/>
      <c r="B590" s="37" t="str">
        <f>VLOOKUP(W590,FlowMapping!B$2:M$3,6,FALSE)</f>
        <v>Phosphorus</v>
      </c>
      <c r="C590" s="37">
        <f t="array" ref="C590">VLOOKUP(W590,FlowMapping!B$2:M$3,7,FALSE)</f>
        <v>7723140</v>
      </c>
      <c r="D590" s="37" t="str">
        <f>VLOOKUP(W590,FlowMapping!B$2:M$3,8,FALSE)</f>
        <v>water</v>
      </c>
      <c r="E590" s="37" t="str">
        <f>VLOOKUP(W590,FlowMapping!B$2:M$3,9,FALSE)</f>
        <v>unspecified</v>
      </c>
      <c r="F590" s="37" t="str">
        <f>VLOOKUP(W590,FlowMapping!B$2:M$3,12,FALSE)</f>
        <v>1d91ba69-9367-32d9-9acc-b6884944eda8</v>
      </c>
      <c r="G590" s="37" t="str">
        <f>INDEX(Activities!$B$2:$C$390,MATCH(H590,Activities!$C$2:$C$390,0),1)</f>
        <v>Metal cutting and forming machine tool manufacturing</v>
      </c>
      <c r="H590" s="37" t="s">
        <v>48</v>
      </c>
      <c r="I590" s="37" t="s">
        <v>550</v>
      </c>
      <c r="J590" s="37">
        <v>0</v>
      </c>
      <c r="K590" s="37" t="s">
        <v>559</v>
      </c>
      <c r="L590" s="37"/>
      <c r="M590" s="37"/>
      <c r="N590" s="37"/>
      <c r="O590" s="37"/>
      <c r="P590" s="37"/>
      <c r="Q590" s="37">
        <v>5</v>
      </c>
      <c r="R590" s="37">
        <v>1</v>
      </c>
      <c r="S590" s="37">
        <v>1</v>
      </c>
      <c r="T590" s="37">
        <v>1</v>
      </c>
      <c r="U590" s="37">
        <v>5</v>
      </c>
      <c r="V590" s="70">
        <v>2013</v>
      </c>
      <c r="W590" s="37" t="s">
        <v>72</v>
      </c>
      <c r="X590" s="37" t="s">
        <v>625</v>
      </c>
      <c r="Y590" s="37" t="s">
        <v>626</v>
      </c>
    </row>
    <row r="591" spans="1:25" x14ac:dyDescent="0.2">
      <c r="A591"/>
      <c r="B591" s="37" t="str">
        <f>VLOOKUP(W591,FlowMapping!B$2:M$3,6,FALSE)</f>
        <v>Phosphorus</v>
      </c>
      <c r="C591" s="37">
        <f t="array" ref="C591">VLOOKUP(W591,FlowMapping!B$2:M$3,7,FALSE)</f>
        <v>7723140</v>
      </c>
      <c r="D591" s="37" t="str">
        <f>VLOOKUP(W591,FlowMapping!B$2:M$3,8,FALSE)</f>
        <v>water</v>
      </c>
      <c r="E591" s="37" t="str">
        <f>VLOOKUP(W591,FlowMapping!B$2:M$3,9,FALSE)</f>
        <v>unspecified</v>
      </c>
      <c r="F591" s="37" t="str">
        <f>VLOOKUP(W591,FlowMapping!B$2:M$3,12,FALSE)</f>
        <v>1d91ba69-9367-32d9-9acc-b6884944eda8</v>
      </c>
      <c r="G591" s="37" t="str">
        <f>INDEX(Activities!$B$2:$C$390,MATCH(H591,Activities!$C$2:$C$390,0),1)</f>
        <v>Pump and pumping equipment manufacturing</v>
      </c>
      <c r="H591" s="37" t="s">
        <v>50</v>
      </c>
      <c r="I591" s="37" t="s">
        <v>550</v>
      </c>
      <c r="J591" s="37">
        <v>5.3836536046376469E-8</v>
      </c>
      <c r="K591" s="37" t="s">
        <v>559</v>
      </c>
      <c r="L591" s="37"/>
      <c r="M591" s="37"/>
      <c r="N591" s="37"/>
      <c r="O591" s="37"/>
      <c r="P591" s="37"/>
      <c r="Q591" s="37">
        <v>2</v>
      </c>
      <c r="R591" s="37">
        <v>1</v>
      </c>
      <c r="S591" s="37">
        <v>1</v>
      </c>
      <c r="T591" s="37">
        <v>1</v>
      </c>
      <c r="U591" s="37">
        <v>5</v>
      </c>
      <c r="V591" s="70">
        <v>2013</v>
      </c>
      <c r="W591" s="37" t="s">
        <v>72</v>
      </c>
      <c r="X591" s="37" t="s">
        <v>625</v>
      </c>
      <c r="Y591" s="37" t="s">
        <v>626</v>
      </c>
    </row>
    <row r="592" spans="1:25" x14ac:dyDescent="0.2">
      <c r="A592"/>
      <c r="B592" s="37" t="str">
        <f>VLOOKUP(W592,FlowMapping!B$2:M$3,6,FALSE)</f>
        <v>Phosphorus</v>
      </c>
      <c r="C592" s="37">
        <f t="array" ref="C592">VLOOKUP(W592,FlowMapping!B$2:M$3,7,FALSE)</f>
        <v>7723140</v>
      </c>
      <c r="D592" s="37" t="str">
        <f>VLOOKUP(W592,FlowMapping!B$2:M$3,8,FALSE)</f>
        <v>water</v>
      </c>
      <c r="E592" s="37" t="str">
        <f>VLOOKUP(W592,FlowMapping!B$2:M$3,9,FALSE)</f>
        <v>unspecified</v>
      </c>
      <c r="F592" s="37" t="str">
        <f>VLOOKUP(W592,FlowMapping!B$2:M$3,12,FALSE)</f>
        <v>1d91ba69-9367-32d9-9acc-b6884944eda8</v>
      </c>
      <c r="G592" s="37" t="str">
        <f>INDEX(Activities!$B$2:$C$390,MATCH(H592,Activities!$C$2:$C$390,0),1)</f>
        <v>Other general purpose machinery manufacturing</v>
      </c>
      <c r="H592" s="37" t="s">
        <v>51</v>
      </c>
      <c r="I592" s="37" t="s">
        <v>550</v>
      </c>
      <c r="J592" s="37">
        <v>5.8761682497767454E-9</v>
      </c>
      <c r="K592" s="37" t="s">
        <v>559</v>
      </c>
      <c r="L592" s="37"/>
      <c r="M592" s="37"/>
      <c r="N592" s="37"/>
      <c r="O592" s="37"/>
      <c r="P592" s="37"/>
      <c r="Q592" s="37">
        <v>2</v>
      </c>
      <c r="R592" s="37">
        <v>1</v>
      </c>
      <c r="S592" s="37">
        <v>1</v>
      </c>
      <c r="T592" s="37">
        <v>1</v>
      </c>
      <c r="U592" s="37">
        <v>5</v>
      </c>
      <c r="V592" s="70">
        <v>2013</v>
      </c>
      <c r="W592" s="37" t="s">
        <v>72</v>
      </c>
      <c r="X592" s="37" t="s">
        <v>625</v>
      </c>
      <c r="Y592" s="37" t="s">
        <v>626</v>
      </c>
    </row>
    <row r="593" spans="1:25" x14ac:dyDescent="0.2">
      <c r="A593"/>
      <c r="B593" s="37" t="str">
        <f>VLOOKUP(W593,FlowMapping!B$2:M$3,6,FALSE)</f>
        <v>Phosphorus</v>
      </c>
      <c r="C593" s="37">
        <f t="array" ref="C593">VLOOKUP(W593,FlowMapping!B$2:M$3,7,FALSE)</f>
        <v>7723140</v>
      </c>
      <c r="D593" s="37" t="str">
        <f>VLOOKUP(W593,FlowMapping!B$2:M$3,8,FALSE)</f>
        <v>water</v>
      </c>
      <c r="E593" s="37" t="str">
        <f>VLOOKUP(W593,FlowMapping!B$2:M$3,9,FALSE)</f>
        <v>unspecified</v>
      </c>
      <c r="F593" s="37" t="str">
        <f>VLOOKUP(W593,FlowMapping!B$2:M$3,12,FALSE)</f>
        <v>1d91ba69-9367-32d9-9acc-b6884944eda8</v>
      </c>
      <c r="G593" s="37" t="str">
        <f>INDEX(Activities!$B$2:$C$390,MATCH(H593,Activities!$C$2:$C$390,0),1)</f>
        <v>Other electronic component manufacturing</v>
      </c>
      <c r="H593" s="37" t="s">
        <v>54</v>
      </c>
      <c r="I593" s="37" t="s">
        <v>550</v>
      </c>
      <c r="J593" s="37">
        <v>7.1839524062716364E-6</v>
      </c>
      <c r="K593" s="37" t="s">
        <v>559</v>
      </c>
      <c r="L593" s="37"/>
      <c r="M593" s="37"/>
      <c r="N593" s="37"/>
      <c r="O593" s="37"/>
      <c r="P593" s="37"/>
      <c r="Q593" s="37">
        <v>2</v>
      </c>
      <c r="R593" s="37">
        <v>1</v>
      </c>
      <c r="S593" s="37">
        <v>1</v>
      </c>
      <c r="T593" s="37">
        <v>1</v>
      </c>
      <c r="U593" s="37">
        <v>5</v>
      </c>
      <c r="V593" s="70">
        <v>2013</v>
      </c>
      <c r="W593" s="37" t="s">
        <v>72</v>
      </c>
      <c r="X593" s="37" t="s">
        <v>625</v>
      </c>
      <c r="Y593" s="37" t="s">
        <v>626</v>
      </c>
    </row>
    <row r="594" spans="1:25" x14ac:dyDescent="0.2">
      <c r="A594"/>
      <c r="B594" s="37" t="str">
        <f>VLOOKUP(W594,FlowMapping!B$2:M$3,6,FALSE)</f>
        <v>Phosphorus</v>
      </c>
      <c r="C594" s="37">
        <f t="array" ref="C594">VLOOKUP(W594,FlowMapping!B$2:M$3,7,FALSE)</f>
        <v>7723140</v>
      </c>
      <c r="D594" s="37" t="str">
        <f>VLOOKUP(W594,FlowMapping!B$2:M$3,8,FALSE)</f>
        <v>water</v>
      </c>
      <c r="E594" s="37" t="str">
        <f>VLOOKUP(W594,FlowMapping!B$2:M$3,9,FALSE)</f>
        <v>unspecified</v>
      </c>
      <c r="F594" s="37" t="str">
        <f>VLOOKUP(W594,FlowMapping!B$2:M$3,12,FALSE)</f>
        <v>1d91ba69-9367-32d9-9acc-b6884944eda8</v>
      </c>
      <c r="G594" s="37" t="str">
        <f>INDEX(Activities!$B$2:$C$390,MATCH(H594,Activities!$C$2:$C$390,0),1)</f>
        <v>Motor vehicle steering, suspension component (except spring), and brake systems manufacturing</v>
      </c>
      <c r="H594" s="37" t="s">
        <v>28</v>
      </c>
      <c r="I594" s="37" t="s">
        <v>550</v>
      </c>
      <c r="J594" s="37">
        <v>8.9354262093442529E-10</v>
      </c>
      <c r="K594" s="37" t="s">
        <v>559</v>
      </c>
      <c r="L594" s="37"/>
      <c r="M594" s="37"/>
      <c r="N594" s="37"/>
      <c r="O594" s="37"/>
      <c r="P594" s="37"/>
      <c r="Q594" s="37">
        <v>2</v>
      </c>
      <c r="R594" s="37">
        <v>1</v>
      </c>
      <c r="S594" s="37">
        <v>1</v>
      </c>
      <c r="T594" s="37">
        <v>1</v>
      </c>
      <c r="U594" s="37">
        <v>5</v>
      </c>
      <c r="V594" s="70">
        <v>2013</v>
      </c>
      <c r="W594" s="37" t="s">
        <v>72</v>
      </c>
      <c r="X594" s="37" t="s">
        <v>625</v>
      </c>
      <c r="Y594" s="37" t="s">
        <v>626</v>
      </c>
    </row>
    <row r="595" spans="1:25" x14ac:dyDescent="0.2">
      <c r="A595"/>
      <c r="B595" s="37" t="str">
        <f>VLOOKUP(W595,FlowMapping!B$2:M$3,6,FALSE)</f>
        <v>Phosphorus</v>
      </c>
      <c r="C595" s="37">
        <f t="array" ref="C595">VLOOKUP(W595,FlowMapping!B$2:M$3,7,FALSE)</f>
        <v>7723140</v>
      </c>
      <c r="D595" s="37" t="str">
        <f>VLOOKUP(W595,FlowMapping!B$2:M$3,8,FALSE)</f>
        <v>water</v>
      </c>
      <c r="E595" s="37" t="str">
        <f>VLOOKUP(W595,FlowMapping!B$2:M$3,9,FALSE)</f>
        <v>unspecified</v>
      </c>
      <c r="F595" s="37" t="str">
        <f>VLOOKUP(W595,FlowMapping!B$2:M$3,12,FALSE)</f>
        <v>1d91ba69-9367-32d9-9acc-b6884944eda8</v>
      </c>
      <c r="G595" s="37" t="str">
        <f>INDEX(Activities!$B$2:$C$390,MATCH(H595,Activities!$C$2:$C$390,0),1)</f>
        <v>Other household nonupholstered furniture</v>
      </c>
      <c r="H595" s="37" t="s">
        <v>37</v>
      </c>
      <c r="I595" s="37" t="s">
        <v>550</v>
      </c>
      <c r="J595" s="37">
        <v>4.0804834301051776E-8</v>
      </c>
      <c r="K595" s="37" t="s">
        <v>559</v>
      </c>
      <c r="L595" s="37"/>
      <c r="M595" s="37"/>
      <c r="N595" s="37"/>
      <c r="O595" s="37"/>
      <c r="P595" s="37"/>
      <c r="Q595" s="37">
        <v>2</v>
      </c>
      <c r="R595" s="37">
        <v>1</v>
      </c>
      <c r="S595" s="37">
        <v>1</v>
      </c>
      <c r="T595" s="37">
        <v>1</v>
      </c>
      <c r="U595" s="37">
        <v>5</v>
      </c>
      <c r="V595" s="70">
        <v>2013</v>
      </c>
      <c r="W595" s="37" t="s">
        <v>72</v>
      </c>
      <c r="X595" s="37" t="s">
        <v>625</v>
      </c>
      <c r="Y595" s="37" t="s">
        <v>626</v>
      </c>
    </row>
    <row r="596" spans="1:25" x14ac:dyDescent="0.2">
      <c r="A596"/>
      <c r="B596" s="37" t="str">
        <f>VLOOKUP(W596,FlowMapping!B$2:M$3,6,FALSE)</f>
        <v>Phosphorus</v>
      </c>
      <c r="C596" s="37">
        <f t="array" ref="C596">VLOOKUP(W596,FlowMapping!B$2:M$3,7,FALSE)</f>
        <v>7723140</v>
      </c>
      <c r="D596" s="37" t="str">
        <f>VLOOKUP(W596,FlowMapping!B$2:M$3,8,FALSE)</f>
        <v>water</v>
      </c>
      <c r="E596" s="37" t="str">
        <f>VLOOKUP(W596,FlowMapping!B$2:M$3,9,FALSE)</f>
        <v>unspecified</v>
      </c>
      <c r="F596" s="37" t="str">
        <f>VLOOKUP(W596,FlowMapping!B$2:M$3,12,FALSE)</f>
        <v>1d91ba69-9367-32d9-9acc-b6884944eda8</v>
      </c>
      <c r="G596" s="37" t="str">
        <f>INDEX(Activities!$B$2:$C$390,MATCH(H596,Activities!$C$2:$C$390,0),1)</f>
        <v>Scenic and sightseeing transportation and support activities for transportation</v>
      </c>
      <c r="H596" s="37" t="s">
        <v>3</v>
      </c>
      <c r="I596" s="37" t="s">
        <v>550</v>
      </c>
      <c r="J596" s="37">
        <v>2.2604111579978075E-6</v>
      </c>
      <c r="K596" s="37" t="s">
        <v>559</v>
      </c>
      <c r="L596" s="37"/>
      <c r="M596" s="37"/>
      <c r="N596" s="37"/>
      <c r="O596" s="37"/>
      <c r="P596" s="37"/>
      <c r="Q596" s="37">
        <v>3.2097206544258952</v>
      </c>
      <c r="R596" s="37">
        <v>1</v>
      </c>
      <c r="S596" s="37">
        <v>1</v>
      </c>
      <c r="T596" s="37">
        <v>1</v>
      </c>
      <c r="U596" s="37">
        <v>5</v>
      </c>
      <c r="V596" s="70">
        <v>2013</v>
      </c>
      <c r="W596" s="37" t="s">
        <v>72</v>
      </c>
      <c r="X596" s="37" t="s">
        <v>625</v>
      </c>
      <c r="Y596" s="37" t="s">
        <v>626</v>
      </c>
    </row>
    <row r="597" spans="1:25" x14ac:dyDescent="0.2">
      <c r="A597"/>
      <c r="B597" s="37" t="str">
        <f>VLOOKUP(W597,FlowMapping!B$2:M$3,6,FALSE)</f>
        <v>Phosphorus</v>
      </c>
      <c r="C597" s="37">
        <f t="array" ref="C597">VLOOKUP(W597,FlowMapping!B$2:M$3,7,FALSE)</f>
        <v>7723140</v>
      </c>
      <c r="D597" s="37" t="str">
        <f>VLOOKUP(W597,FlowMapping!B$2:M$3,8,FALSE)</f>
        <v>water</v>
      </c>
      <c r="E597" s="37" t="str">
        <f>VLOOKUP(W597,FlowMapping!B$2:M$3,9,FALSE)</f>
        <v>unspecified</v>
      </c>
      <c r="F597" s="37" t="str">
        <f>VLOOKUP(W597,FlowMapping!B$2:M$3,12,FALSE)</f>
        <v>1d91ba69-9367-32d9-9acc-b6884944eda8</v>
      </c>
      <c r="G597" s="37" t="str">
        <f>INDEX(Activities!$B$2:$C$390,MATCH(H597,Activities!$C$2:$C$390,0),1)</f>
        <v>Other retail</v>
      </c>
      <c r="H597" s="37" t="s">
        <v>2</v>
      </c>
      <c r="I597" s="37" t="s">
        <v>550</v>
      </c>
      <c r="J597" s="37">
        <v>7.2872494429369972E-8</v>
      </c>
      <c r="K597" s="37" t="s">
        <v>559</v>
      </c>
      <c r="L597" s="37"/>
      <c r="M597" s="37"/>
      <c r="N597" s="37"/>
      <c r="O597" s="37"/>
      <c r="P597" s="37"/>
      <c r="Q597" s="37">
        <v>2.023412907836426</v>
      </c>
      <c r="R597" s="37">
        <v>1</v>
      </c>
      <c r="S597" s="37">
        <v>1</v>
      </c>
      <c r="T597" s="37">
        <v>1</v>
      </c>
      <c r="U597" s="37">
        <v>5</v>
      </c>
      <c r="V597" s="70">
        <v>2013</v>
      </c>
      <c r="W597" s="37" t="s">
        <v>72</v>
      </c>
      <c r="X597" s="37" t="s">
        <v>625</v>
      </c>
      <c r="Y597" s="37" t="s">
        <v>626</v>
      </c>
    </row>
    <row r="598" spans="1:25" x14ac:dyDescent="0.2">
      <c r="A598"/>
      <c r="B598" s="37" t="str">
        <f>VLOOKUP(W598,FlowMapping!B$2:M$3,6,FALSE)</f>
        <v>Phosphorus</v>
      </c>
      <c r="C598" s="37">
        <f t="array" ref="C598">VLOOKUP(W598,FlowMapping!B$2:M$3,7,FALSE)</f>
        <v>7723140</v>
      </c>
      <c r="D598" s="37" t="str">
        <f>VLOOKUP(W598,FlowMapping!B$2:M$3,8,FALSE)</f>
        <v>water</v>
      </c>
      <c r="E598" s="37" t="str">
        <f>VLOOKUP(W598,FlowMapping!B$2:M$3,9,FALSE)</f>
        <v>unspecified</v>
      </c>
      <c r="F598" s="37" t="str">
        <f>VLOOKUP(W598,FlowMapping!B$2:M$3,12,FALSE)</f>
        <v>1d91ba69-9367-32d9-9acc-b6884944eda8</v>
      </c>
      <c r="G598" s="37" t="str">
        <f>INDEX(Activities!$B$2:$C$390,MATCH(H598,Activities!$C$2:$C$390,0),1)</f>
        <v>News syndicates, libraries, archives and all other information services</v>
      </c>
      <c r="H598" s="37" t="s">
        <v>30</v>
      </c>
      <c r="I598" s="37" t="s">
        <v>550</v>
      </c>
      <c r="J598" s="37">
        <v>1.9882586168427819E-10</v>
      </c>
      <c r="K598" s="37" t="s">
        <v>559</v>
      </c>
      <c r="L598" s="37"/>
      <c r="M598" s="37"/>
      <c r="N598" s="37"/>
      <c r="O598" s="37"/>
      <c r="P598" s="37"/>
      <c r="Q598" s="37">
        <v>2.3699037232495659</v>
      </c>
      <c r="R598" s="37">
        <v>1</v>
      </c>
      <c r="S598" s="37">
        <v>1</v>
      </c>
      <c r="T598" s="37">
        <v>1</v>
      </c>
      <c r="U598" s="37">
        <v>5</v>
      </c>
      <c r="V598" s="70">
        <v>2013</v>
      </c>
      <c r="W598" s="37" t="s">
        <v>72</v>
      </c>
      <c r="X598" s="37" t="s">
        <v>625</v>
      </c>
      <c r="Y598" s="37" t="s">
        <v>626</v>
      </c>
    </row>
    <row r="599" spans="1:25" x14ac:dyDescent="0.2">
      <c r="A599"/>
      <c r="B599" s="37" t="str">
        <f>VLOOKUP(W599,FlowMapping!B$2:M$3,6,FALSE)</f>
        <v>Phosphorus</v>
      </c>
      <c r="C599" s="37">
        <f t="array" ref="C599">VLOOKUP(W599,FlowMapping!B$2:M$3,7,FALSE)</f>
        <v>7723140</v>
      </c>
      <c r="D599" s="37" t="str">
        <f>VLOOKUP(W599,FlowMapping!B$2:M$3,8,FALSE)</f>
        <v>water</v>
      </c>
      <c r="E599" s="37" t="str">
        <f>VLOOKUP(W599,FlowMapping!B$2:M$3,9,FALSE)</f>
        <v>unspecified</v>
      </c>
      <c r="F599" s="37" t="str">
        <f>VLOOKUP(W599,FlowMapping!B$2:M$3,12,FALSE)</f>
        <v>1d91ba69-9367-32d9-9acc-b6884944eda8</v>
      </c>
      <c r="G599" s="37" t="str">
        <f>INDEX(Activities!$B$2:$C$390,MATCH(H599,Activities!$C$2:$C$390,0),1)</f>
        <v>Nondepository credit intermediation and related activities</v>
      </c>
      <c r="H599" s="37" t="s">
        <v>8</v>
      </c>
      <c r="I599" s="37" t="s">
        <v>550</v>
      </c>
      <c r="J599" s="37">
        <v>1.9882586168427819E-10</v>
      </c>
      <c r="K599" s="37" t="s">
        <v>559</v>
      </c>
      <c r="L599" s="37"/>
      <c r="M599" s="37"/>
      <c r="N599" s="37"/>
      <c r="O599" s="37"/>
      <c r="P599" s="37"/>
      <c r="Q599" s="37">
        <v>2.3699037232495659</v>
      </c>
      <c r="R599" s="37">
        <v>1</v>
      </c>
      <c r="S599" s="37">
        <v>1</v>
      </c>
      <c r="T599" s="37">
        <v>1</v>
      </c>
      <c r="U599" s="37">
        <v>5</v>
      </c>
      <c r="V599" s="70">
        <v>2013</v>
      </c>
      <c r="W599" s="37" t="s">
        <v>72</v>
      </c>
      <c r="X599" s="37" t="s">
        <v>625</v>
      </c>
      <c r="Y599" s="37" t="s">
        <v>626</v>
      </c>
    </row>
    <row r="600" spans="1:25" x14ac:dyDescent="0.2">
      <c r="A600"/>
      <c r="B600" s="37" t="str">
        <f>VLOOKUP(W600,FlowMapping!B$2:M$3,6,FALSE)</f>
        <v>Phosphorus</v>
      </c>
      <c r="C600" s="37">
        <f t="array" ref="C600">VLOOKUP(W600,FlowMapping!B$2:M$3,7,FALSE)</f>
        <v>7723140</v>
      </c>
      <c r="D600" s="37" t="str">
        <f>VLOOKUP(W600,FlowMapping!B$2:M$3,8,FALSE)</f>
        <v>water</v>
      </c>
      <c r="E600" s="37" t="str">
        <f>VLOOKUP(W600,FlowMapping!B$2:M$3,9,FALSE)</f>
        <v>unspecified</v>
      </c>
      <c r="F600" s="37" t="str">
        <f>VLOOKUP(W600,FlowMapping!B$2:M$3,12,FALSE)</f>
        <v>1d91ba69-9367-32d9-9acc-b6884944eda8</v>
      </c>
      <c r="G600" s="37" t="str">
        <f>INDEX(Activities!$B$2:$C$390,MATCH(H600,Activities!$C$2:$C$390,0),1)</f>
        <v>Housing</v>
      </c>
      <c r="H600" s="37" t="s">
        <v>62</v>
      </c>
      <c r="I600" s="37" t="s">
        <v>550</v>
      </c>
      <c r="J600" s="37">
        <v>2.2197713396129247E-6</v>
      </c>
      <c r="K600" s="37" t="s">
        <v>559</v>
      </c>
      <c r="L600" s="37"/>
      <c r="M600" s="37"/>
      <c r="N600" s="37"/>
      <c r="O600" s="37"/>
      <c r="P600" s="37"/>
      <c r="Q600" s="37">
        <v>2.0567970743658628</v>
      </c>
      <c r="R600" s="37">
        <v>1</v>
      </c>
      <c r="S600" s="37">
        <v>1</v>
      </c>
      <c r="T600" s="37">
        <v>1</v>
      </c>
      <c r="U600" s="37">
        <v>1</v>
      </c>
      <c r="V600" s="70">
        <v>2013</v>
      </c>
      <c r="W600" s="37" t="s">
        <v>72</v>
      </c>
      <c r="X600" s="37" t="s">
        <v>625</v>
      </c>
      <c r="Y600" s="37" t="s">
        <v>626</v>
      </c>
    </row>
    <row r="601" spans="1:25" x14ac:dyDescent="0.2">
      <c r="A601"/>
      <c r="B601" s="37" t="str">
        <f>VLOOKUP(W601,FlowMapping!B$2:M$3,6,FALSE)</f>
        <v>Phosphorus</v>
      </c>
      <c r="C601" s="37">
        <f t="array" ref="C601">VLOOKUP(W601,FlowMapping!B$2:M$3,7,FALSE)</f>
        <v>7723140</v>
      </c>
      <c r="D601" s="37" t="str">
        <f>VLOOKUP(W601,FlowMapping!B$2:M$3,8,FALSE)</f>
        <v>water</v>
      </c>
      <c r="E601" s="37" t="str">
        <f>VLOOKUP(W601,FlowMapping!B$2:M$3,9,FALSE)</f>
        <v>unspecified</v>
      </c>
      <c r="F601" s="37" t="str">
        <f>VLOOKUP(W601,FlowMapping!B$2:M$3,12,FALSE)</f>
        <v>1d91ba69-9367-32d9-9acc-b6884944eda8</v>
      </c>
      <c r="G601" s="37" t="str">
        <f>INDEX(Activities!$B$2:$C$390,MATCH(H601,Activities!$C$2:$C$390,0),1)</f>
        <v>Other real estate</v>
      </c>
      <c r="H601" s="37" t="s">
        <v>63</v>
      </c>
      <c r="I601" s="37" t="s">
        <v>550</v>
      </c>
      <c r="J601" s="37">
        <v>2.2197713396129247E-6</v>
      </c>
      <c r="K601" s="37" t="s">
        <v>559</v>
      </c>
      <c r="L601" s="37"/>
      <c r="M601" s="37"/>
      <c r="N601" s="37"/>
      <c r="O601" s="37"/>
      <c r="P601" s="37"/>
      <c r="Q601" s="37">
        <v>2.0567970743658632</v>
      </c>
      <c r="R601" s="37">
        <v>1</v>
      </c>
      <c r="S601" s="37">
        <v>1</v>
      </c>
      <c r="T601" s="37">
        <v>1</v>
      </c>
      <c r="U601" s="37">
        <v>4</v>
      </c>
      <c r="V601" s="70">
        <v>2013</v>
      </c>
      <c r="W601" s="37" t="s">
        <v>72</v>
      </c>
      <c r="X601" s="37" t="s">
        <v>625</v>
      </c>
      <c r="Y601" s="37" t="s">
        <v>626</v>
      </c>
    </row>
    <row r="602" spans="1:25" x14ac:dyDescent="0.2">
      <c r="A602"/>
      <c r="B602" s="37" t="str">
        <f>VLOOKUP(W602,FlowMapping!B$2:M$3,6,FALSE)</f>
        <v>Phosphorus</v>
      </c>
      <c r="C602" s="37">
        <f t="array" ref="C602">VLOOKUP(W602,FlowMapping!B$2:M$3,7,FALSE)</f>
        <v>7723140</v>
      </c>
      <c r="D602" s="37" t="str">
        <f>VLOOKUP(W602,FlowMapping!B$2:M$3,8,FALSE)</f>
        <v>water</v>
      </c>
      <c r="E602" s="37" t="str">
        <f>VLOOKUP(W602,FlowMapping!B$2:M$3,9,FALSE)</f>
        <v>unspecified</v>
      </c>
      <c r="F602" s="37" t="str">
        <f>VLOOKUP(W602,FlowMapping!B$2:M$3,12,FALSE)</f>
        <v>1d91ba69-9367-32d9-9acc-b6884944eda8</v>
      </c>
      <c r="G602" s="37" t="str">
        <f>INDEX(Activities!$B$2:$C$390,MATCH(H602,Activities!$C$2:$C$390,0),1)</f>
        <v>Consumer goods and general rental centers</v>
      </c>
      <c r="H602" s="37" t="s">
        <v>10</v>
      </c>
      <c r="I602" s="37" t="s">
        <v>550</v>
      </c>
      <c r="J602" s="37">
        <v>1.7406189962995022E-6</v>
      </c>
      <c r="K602" s="37" t="s">
        <v>559</v>
      </c>
      <c r="L602" s="37"/>
      <c r="M602" s="37"/>
      <c r="N602" s="37"/>
      <c r="O602" s="37"/>
      <c r="P602" s="37"/>
      <c r="Q602" s="37">
        <v>3.5437204755928198</v>
      </c>
      <c r="R602" s="37">
        <v>1</v>
      </c>
      <c r="S602" s="37">
        <v>1</v>
      </c>
      <c r="T602" s="37">
        <v>1</v>
      </c>
      <c r="U602" s="37">
        <v>5</v>
      </c>
      <c r="V602" s="70">
        <v>2013</v>
      </c>
      <c r="W602" s="37" t="s">
        <v>72</v>
      </c>
      <c r="X602" s="37" t="s">
        <v>625</v>
      </c>
      <c r="Y602" s="37" t="s">
        <v>626</v>
      </c>
    </row>
    <row r="603" spans="1:25" x14ac:dyDescent="0.2">
      <c r="A603"/>
      <c r="B603" s="37" t="str">
        <f>VLOOKUP(W603,FlowMapping!B$2:M$3,6,FALSE)</f>
        <v>Phosphorus</v>
      </c>
      <c r="C603" s="37">
        <f t="array" ref="C603">VLOOKUP(W603,FlowMapping!B$2:M$3,7,FALSE)</f>
        <v>7723140</v>
      </c>
      <c r="D603" s="37" t="str">
        <f>VLOOKUP(W603,FlowMapping!B$2:M$3,8,FALSE)</f>
        <v>water</v>
      </c>
      <c r="E603" s="37" t="str">
        <f>VLOOKUP(W603,FlowMapping!B$2:M$3,9,FALSE)</f>
        <v>unspecified</v>
      </c>
      <c r="F603" s="37" t="str">
        <f>VLOOKUP(W603,FlowMapping!B$2:M$3,12,FALSE)</f>
        <v>1d91ba69-9367-32d9-9acc-b6884944eda8</v>
      </c>
      <c r="G603" s="37" t="str">
        <f>INDEX(Activities!$B$2:$C$390,MATCH(H603,Activities!$C$2:$C$390,0),1)</f>
        <v>Environmental and other technical consulting services</v>
      </c>
      <c r="H603" s="37" t="s">
        <v>31</v>
      </c>
      <c r="I603" s="37" t="s">
        <v>550</v>
      </c>
      <c r="J603" s="37">
        <v>7.0333784110855973E-9</v>
      </c>
      <c r="K603" s="37" t="s">
        <v>559</v>
      </c>
      <c r="L603" s="37"/>
      <c r="M603" s="37"/>
      <c r="N603" s="37"/>
      <c r="O603" s="37"/>
      <c r="P603" s="37"/>
      <c r="Q603" s="37">
        <v>2.0189409461324477</v>
      </c>
      <c r="R603" s="37">
        <v>1</v>
      </c>
      <c r="S603" s="37">
        <v>1</v>
      </c>
      <c r="T603" s="37">
        <v>1</v>
      </c>
      <c r="U603" s="37">
        <v>5</v>
      </c>
      <c r="V603" s="70">
        <v>2013</v>
      </c>
      <c r="W603" s="37" t="s">
        <v>72</v>
      </c>
      <c r="X603" s="37" t="s">
        <v>625</v>
      </c>
      <c r="Y603" s="37" t="s">
        <v>626</v>
      </c>
    </row>
    <row r="604" spans="1:25" x14ac:dyDescent="0.2">
      <c r="A604"/>
      <c r="B604" s="37" t="str">
        <f>VLOOKUP(W604,FlowMapping!B$2:M$3,6,FALSE)</f>
        <v>Phosphorus</v>
      </c>
      <c r="C604" s="37">
        <f t="array" ref="C604">VLOOKUP(W604,FlowMapping!B$2:M$3,7,FALSE)</f>
        <v>7723140</v>
      </c>
      <c r="D604" s="37" t="str">
        <f>VLOOKUP(W604,FlowMapping!B$2:M$3,8,FALSE)</f>
        <v>water</v>
      </c>
      <c r="E604" s="37" t="str">
        <f>VLOOKUP(W604,FlowMapping!B$2:M$3,9,FALSE)</f>
        <v>unspecified</v>
      </c>
      <c r="F604" s="37" t="str">
        <f>VLOOKUP(W604,FlowMapping!B$2:M$3,12,FALSE)</f>
        <v>1d91ba69-9367-32d9-9acc-b6884944eda8</v>
      </c>
      <c r="G604" s="37" t="str">
        <f>INDEX(Activities!$B$2:$C$390,MATCH(H604,Activities!$C$2:$C$390,0),1)</f>
        <v>Marketing research and all other miscellaneous professional, scientific, and technical services</v>
      </c>
      <c r="H604" s="37" t="s">
        <v>32</v>
      </c>
      <c r="I604" s="37" t="s">
        <v>550</v>
      </c>
      <c r="J604" s="37">
        <v>7.3493617566010722E-9</v>
      </c>
      <c r="K604" s="37" t="s">
        <v>559</v>
      </c>
      <c r="L604" s="37"/>
      <c r="M604" s="37"/>
      <c r="N604" s="37"/>
      <c r="O604" s="37"/>
      <c r="P604" s="37"/>
      <c r="Q604" s="37">
        <v>2.1125125368029121</v>
      </c>
      <c r="R604" s="37">
        <v>1</v>
      </c>
      <c r="S604" s="37">
        <v>1</v>
      </c>
      <c r="T604" s="37">
        <v>1</v>
      </c>
      <c r="U604" s="37">
        <v>5</v>
      </c>
      <c r="V604" s="70">
        <v>2013</v>
      </c>
      <c r="W604" s="37" t="s">
        <v>72</v>
      </c>
      <c r="X604" s="37" t="s">
        <v>625</v>
      </c>
      <c r="Y604" s="37" t="s">
        <v>626</v>
      </c>
    </row>
    <row r="605" spans="1:25" x14ac:dyDescent="0.2">
      <c r="A605"/>
      <c r="B605" s="37" t="str">
        <f>VLOOKUP(W605,FlowMapping!B$2:M$3,6,FALSE)</f>
        <v>Phosphorus</v>
      </c>
      <c r="C605" s="37">
        <f t="array" ref="C605">VLOOKUP(W605,FlowMapping!B$2:M$3,7,FALSE)</f>
        <v>7723140</v>
      </c>
      <c r="D605" s="37" t="str">
        <f>VLOOKUP(W605,FlowMapping!B$2:M$3,8,FALSE)</f>
        <v>water</v>
      </c>
      <c r="E605" s="37" t="str">
        <f>VLOOKUP(W605,FlowMapping!B$2:M$3,9,FALSE)</f>
        <v>unspecified</v>
      </c>
      <c r="F605" s="37" t="str">
        <f>VLOOKUP(W605,FlowMapping!B$2:M$3,12,FALSE)</f>
        <v>1d91ba69-9367-32d9-9acc-b6884944eda8</v>
      </c>
      <c r="G605" s="37" t="str">
        <f>INDEX(Activities!$B$2:$C$390,MATCH(H605,Activities!$C$2:$C$390,0),1)</f>
        <v>Junior colleges, colleges, universities, and professional schools</v>
      </c>
      <c r="H605" s="37" t="s">
        <v>11</v>
      </c>
      <c r="I605" s="37" t="s">
        <v>550</v>
      </c>
      <c r="J605" s="37">
        <v>5.8696739530706018E-7</v>
      </c>
      <c r="K605" s="37" t="s">
        <v>559</v>
      </c>
      <c r="L605" s="37"/>
      <c r="M605" s="37"/>
      <c r="N605" s="37"/>
      <c r="O605" s="37"/>
      <c r="P605" s="37"/>
      <c r="Q605" s="37">
        <v>2.0026971114781396</v>
      </c>
      <c r="R605" s="37">
        <v>1</v>
      </c>
      <c r="S605" s="37">
        <v>1</v>
      </c>
      <c r="T605" s="37">
        <v>1</v>
      </c>
      <c r="U605" s="37">
        <v>5</v>
      </c>
      <c r="V605" s="70">
        <v>2013</v>
      </c>
      <c r="W605" s="37" t="s">
        <v>72</v>
      </c>
      <c r="X605" s="37" t="s">
        <v>625</v>
      </c>
      <c r="Y605" s="37" t="s">
        <v>626</v>
      </c>
    </row>
    <row r="606" spans="1:25" x14ac:dyDescent="0.2">
      <c r="A606"/>
      <c r="B606" s="37" t="str">
        <f>VLOOKUP(W606,FlowMapping!B$2:M$3,6,FALSE)</f>
        <v>Phosphorus</v>
      </c>
      <c r="C606" s="37">
        <f t="array" ref="C606">VLOOKUP(W606,FlowMapping!B$2:M$3,7,FALSE)</f>
        <v>7723140</v>
      </c>
      <c r="D606" s="37" t="str">
        <f>VLOOKUP(W606,FlowMapping!B$2:M$3,8,FALSE)</f>
        <v>water</v>
      </c>
      <c r="E606" s="37" t="str">
        <f>VLOOKUP(W606,FlowMapping!B$2:M$3,9,FALSE)</f>
        <v>unspecified</v>
      </c>
      <c r="F606" s="37" t="str">
        <f>VLOOKUP(W606,FlowMapping!B$2:M$3,12,FALSE)</f>
        <v>1d91ba69-9367-32d9-9acc-b6884944eda8</v>
      </c>
      <c r="G606" s="37" t="str">
        <f>INDEX(Activities!$B$2:$C$390,MATCH(H606,Activities!$C$2:$C$390,0),1)</f>
        <v>Other educational services</v>
      </c>
      <c r="H606" s="37" t="s">
        <v>12</v>
      </c>
      <c r="I606" s="37" t="s">
        <v>550</v>
      </c>
      <c r="J606" s="37">
        <v>1.7710282745348932E-6</v>
      </c>
      <c r="K606" s="37" t="s">
        <v>559</v>
      </c>
      <c r="L606" s="37"/>
      <c r="M606" s="37"/>
      <c r="N606" s="37"/>
      <c r="O606" s="37"/>
      <c r="P606" s="37"/>
      <c r="Q606" s="37">
        <v>3.5215882813136949</v>
      </c>
      <c r="R606" s="37">
        <v>1</v>
      </c>
      <c r="S606" s="37">
        <v>1</v>
      </c>
      <c r="T606" s="37">
        <v>1</v>
      </c>
      <c r="U606" s="37">
        <v>5</v>
      </c>
      <c r="V606" s="70">
        <v>2013</v>
      </c>
      <c r="W606" s="37" t="s">
        <v>72</v>
      </c>
      <c r="X606" s="37" t="s">
        <v>625</v>
      </c>
      <c r="Y606" s="37" t="s">
        <v>626</v>
      </c>
    </row>
    <row r="607" spans="1:25" x14ac:dyDescent="0.2">
      <c r="A607"/>
      <c r="B607" s="37" t="str">
        <f>VLOOKUP(W607,FlowMapping!B$2:M$3,6,FALSE)</f>
        <v>Phosphorus</v>
      </c>
      <c r="C607" s="37">
        <f t="array" ref="C607">VLOOKUP(W607,FlowMapping!B$2:M$3,7,FALSE)</f>
        <v>7723140</v>
      </c>
      <c r="D607" s="37" t="str">
        <f>VLOOKUP(W607,FlowMapping!B$2:M$3,8,FALSE)</f>
        <v>water</v>
      </c>
      <c r="E607" s="37" t="str">
        <f>VLOOKUP(W607,FlowMapping!B$2:M$3,9,FALSE)</f>
        <v>unspecified</v>
      </c>
      <c r="F607" s="37" t="str">
        <f>VLOOKUP(W607,FlowMapping!B$2:M$3,12,FALSE)</f>
        <v>1d91ba69-9367-32d9-9acc-b6884944eda8</v>
      </c>
      <c r="G607" s="37" t="str">
        <f>INDEX(Activities!$B$2:$C$390,MATCH(H607,Activities!$C$2:$C$390,0),1)</f>
        <v>Nursing and community care facilities</v>
      </c>
      <c r="H607" s="37" t="s">
        <v>13</v>
      </c>
      <c r="I607" s="37" t="s">
        <v>550</v>
      </c>
      <c r="J607" s="37">
        <v>2.4802001362237468E-8</v>
      </c>
      <c r="K607" s="37" t="s">
        <v>559</v>
      </c>
      <c r="L607" s="37"/>
      <c r="M607" s="37"/>
      <c r="N607" s="37"/>
      <c r="O607" s="37"/>
      <c r="P607" s="37"/>
      <c r="Q607" s="37">
        <v>2.858812136251347</v>
      </c>
      <c r="R607" s="37">
        <v>1</v>
      </c>
      <c r="S607" s="37">
        <v>1</v>
      </c>
      <c r="T607" s="37">
        <v>1</v>
      </c>
      <c r="U607" s="37">
        <v>1</v>
      </c>
      <c r="V607" s="70">
        <v>2013</v>
      </c>
      <c r="W607" s="37" t="s">
        <v>72</v>
      </c>
      <c r="X607" s="37" t="s">
        <v>625</v>
      </c>
      <c r="Y607" s="37" t="s">
        <v>626</v>
      </c>
    </row>
    <row r="608" spans="1:25" x14ac:dyDescent="0.2">
      <c r="A608"/>
      <c r="B608" s="37" t="str">
        <f>VLOOKUP(W608,FlowMapping!B$2:M$3,6,FALSE)</f>
        <v>Phosphorus</v>
      </c>
      <c r="C608" s="37">
        <f t="array" ref="C608">VLOOKUP(W608,FlowMapping!B$2:M$3,7,FALSE)</f>
        <v>7723140</v>
      </c>
      <c r="D608" s="37" t="str">
        <f>VLOOKUP(W608,FlowMapping!B$2:M$3,8,FALSE)</f>
        <v>water</v>
      </c>
      <c r="E608" s="37" t="str">
        <f>VLOOKUP(W608,FlowMapping!B$2:M$3,9,FALSE)</f>
        <v>unspecified</v>
      </c>
      <c r="F608" s="37" t="str">
        <f>VLOOKUP(W608,FlowMapping!B$2:M$3,12,FALSE)</f>
        <v>1d91ba69-9367-32d9-9acc-b6884944eda8</v>
      </c>
      <c r="G608" s="37" t="str">
        <f>INDEX(Activities!$B$2:$C$390,MATCH(H608,Activities!$C$2:$C$390,0),1)</f>
        <v>Residential mental retardation, mental health, substance abuse and other facilities</v>
      </c>
      <c r="H608" s="37" t="s">
        <v>14</v>
      </c>
      <c r="I608" s="37" t="s">
        <v>550</v>
      </c>
      <c r="J608" s="37">
        <v>2.0198186851640412E-8</v>
      </c>
      <c r="K608" s="37" t="s">
        <v>559</v>
      </c>
      <c r="L608" s="37"/>
      <c r="M608" s="37"/>
      <c r="N608" s="37"/>
      <c r="O608" s="37"/>
      <c r="P608" s="37"/>
      <c r="Q608" s="37">
        <v>2.3710338888212106</v>
      </c>
      <c r="R608" s="37">
        <v>1</v>
      </c>
      <c r="S608" s="37">
        <v>1</v>
      </c>
      <c r="T608" s="37">
        <v>1</v>
      </c>
      <c r="U608" s="37">
        <v>5</v>
      </c>
      <c r="V608" s="70">
        <v>2013</v>
      </c>
      <c r="W608" s="37" t="s">
        <v>72</v>
      </c>
      <c r="X608" s="37" t="s">
        <v>625</v>
      </c>
      <c r="Y608" s="37" t="s">
        <v>626</v>
      </c>
    </row>
    <row r="609" spans="1:25" x14ac:dyDescent="0.2">
      <c r="A609"/>
      <c r="B609" s="37" t="str">
        <f>VLOOKUP(W609,FlowMapping!B$2:M$3,6,FALSE)</f>
        <v>Phosphorus</v>
      </c>
      <c r="C609" s="37">
        <f t="array" ref="C609">VLOOKUP(W609,FlowMapping!B$2:M$3,7,FALSE)</f>
        <v>7723140</v>
      </c>
      <c r="D609" s="37" t="str">
        <f>VLOOKUP(W609,FlowMapping!B$2:M$3,8,FALSE)</f>
        <v>water</v>
      </c>
      <c r="E609" s="37" t="str">
        <f>VLOOKUP(W609,FlowMapping!B$2:M$3,9,FALSE)</f>
        <v>unspecified</v>
      </c>
      <c r="F609" s="37" t="str">
        <f>VLOOKUP(W609,FlowMapping!B$2:M$3,12,FALSE)</f>
        <v>1d91ba69-9367-32d9-9acc-b6884944eda8</v>
      </c>
      <c r="G609" s="37" t="str">
        <f>INDEX(Activities!$B$2:$C$390,MATCH(H609,Activities!$C$2:$C$390,0),1)</f>
        <v>Community food, housing, and other relief services, including rehabilitation services</v>
      </c>
      <c r="H609" s="37" t="s">
        <v>15</v>
      </c>
      <c r="I609" s="37" t="s">
        <v>550</v>
      </c>
      <c r="J609" s="37">
        <v>3.5114602444982036E-9</v>
      </c>
      <c r="K609" s="37" t="s">
        <v>559</v>
      </c>
      <c r="L609" s="37"/>
      <c r="M609" s="37"/>
      <c r="N609" s="37"/>
      <c r="O609" s="37"/>
      <c r="P609" s="37"/>
      <c r="Q609" s="37">
        <v>4.1012327434441458</v>
      </c>
      <c r="R609" s="37">
        <v>1</v>
      </c>
      <c r="S609" s="37">
        <v>1</v>
      </c>
      <c r="T609" s="37">
        <v>1</v>
      </c>
      <c r="U609" s="37">
        <v>5</v>
      </c>
      <c r="V609" s="70">
        <v>2013</v>
      </c>
      <c r="W609" s="37" t="s">
        <v>72</v>
      </c>
      <c r="X609" s="37" t="s">
        <v>625</v>
      </c>
      <c r="Y609" s="37" t="s">
        <v>626</v>
      </c>
    </row>
    <row r="610" spans="1:25" x14ac:dyDescent="0.2">
      <c r="A610"/>
      <c r="B610" s="37" t="str">
        <f>VLOOKUP(W610,FlowMapping!B$2:M$3,6,FALSE)</f>
        <v>Phosphorus</v>
      </c>
      <c r="C610" s="37">
        <f t="array" ref="C610">VLOOKUP(W610,FlowMapping!B$2:M$3,7,FALSE)</f>
        <v>7723140</v>
      </c>
      <c r="D610" s="37" t="str">
        <f>VLOOKUP(W610,FlowMapping!B$2:M$3,8,FALSE)</f>
        <v>water</v>
      </c>
      <c r="E610" s="37" t="str">
        <f>VLOOKUP(W610,FlowMapping!B$2:M$3,9,FALSE)</f>
        <v>unspecified</v>
      </c>
      <c r="F610" s="37" t="str">
        <f>VLOOKUP(W610,FlowMapping!B$2:M$3,12,FALSE)</f>
        <v>1d91ba69-9367-32d9-9acc-b6884944eda8</v>
      </c>
      <c r="G610" s="37" t="str">
        <f>INDEX(Activities!$B$2:$C$390,MATCH(H610,Activities!$C$2:$C$390,0),1)</f>
        <v>Promoters of performing arts and sports and agents for public figures</v>
      </c>
      <c r="H610" s="37" t="s">
        <v>16</v>
      </c>
      <c r="I610" s="37" t="s">
        <v>550</v>
      </c>
      <c r="J610" s="37">
        <v>2.3880806410585923E-6</v>
      </c>
      <c r="K610" s="37" t="s">
        <v>559</v>
      </c>
      <c r="L610" s="37"/>
      <c r="M610" s="37"/>
      <c r="N610" s="37"/>
      <c r="O610" s="37"/>
      <c r="P610" s="37"/>
      <c r="Q610" s="37">
        <v>3.1673585111252431</v>
      </c>
      <c r="R610" s="37">
        <v>1</v>
      </c>
      <c r="S610" s="37">
        <v>1</v>
      </c>
      <c r="T610" s="37">
        <v>1</v>
      </c>
      <c r="U610" s="37">
        <v>5</v>
      </c>
      <c r="V610" s="70">
        <v>2013</v>
      </c>
      <c r="W610" s="37" t="s">
        <v>72</v>
      </c>
      <c r="X610" s="37" t="s">
        <v>625</v>
      </c>
      <c r="Y610" s="37" t="s">
        <v>626</v>
      </c>
    </row>
    <row r="611" spans="1:25" x14ac:dyDescent="0.2">
      <c r="A611"/>
      <c r="B611" s="37" t="str">
        <f>VLOOKUP(W611,FlowMapping!B$2:M$3,6,FALSE)</f>
        <v>Phosphorus</v>
      </c>
      <c r="C611" s="37">
        <f t="array" ref="C611">VLOOKUP(W611,FlowMapping!B$2:M$3,7,FALSE)</f>
        <v>7723140</v>
      </c>
      <c r="D611" s="37" t="str">
        <f>VLOOKUP(W611,FlowMapping!B$2:M$3,8,FALSE)</f>
        <v>water</v>
      </c>
      <c r="E611" s="37" t="str">
        <f>VLOOKUP(W611,FlowMapping!B$2:M$3,9,FALSE)</f>
        <v>unspecified</v>
      </c>
      <c r="F611" s="37" t="str">
        <f>VLOOKUP(W611,FlowMapping!B$2:M$3,12,FALSE)</f>
        <v>1d91ba69-9367-32d9-9acc-b6884944eda8</v>
      </c>
      <c r="G611" s="37" t="str">
        <f>INDEX(Activities!$B$2:$C$390,MATCH(H611,Activities!$C$2:$C$390,0),1)</f>
        <v>All other food and drinking places</v>
      </c>
      <c r="H611" s="37" t="s">
        <v>17</v>
      </c>
      <c r="I611" s="37" t="s">
        <v>550</v>
      </c>
      <c r="J611" s="37">
        <v>1.4402584194362563E-9</v>
      </c>
      <c r="K611" s="37" t="s">
        <v>559</v>
      </c>
      <c r="L611" s="37"/>
      <c r="M611" s="37"/>
      <c r="N611" s="37"/>
      <c r="O611" s="37"/>
      <c r="P611" s="37"/>
      <c r="Q611" s="37">
        <v>3.5307739801854328</v>
      </c>
      <c r="R611" s="37">
        <v>1</v>
      </c>
      <c r="S611" s="37">
        <v>1</v>
      </c>
      <c r="T611" s="37">
        <v>1</v>
      </c>
      <c r="U611" s="37">
        <v>5</v>
      </c>
      <c r="V611" s="70">
        <v>2013</v>
      </c>
      <c r="W611" s="37" t="s">
        <v>72</v>
      </c>
      <c r="X611" s="37" t="s">
        <v>625</v>
      </c>
      <c r="Y611" s="37" t="s">
        <v>626</v>
      </c>
    </row>
    <row r="612" spans="1:25" x14ac:dyDescent="0.2">
      <c r="A612"/>
      <c r="B612" s="37" t="str">
        <f>VLOOKUP(W612,FlowMapping!B$2:M$3,6,FALSE)</f>
        <v>Phosphorus</v>
      </c>
      <c r="C612" s="37">
        <f t="array" ref="C612">VLOOKUP(W612,FlowMapping!B$2:M$3,7,FALSE)</f>
        <v>7723140</v>
      </c>
      <c r="D612" s="37" t="str">
        <f>VLOOKUP(W612,FlowMapping!B$2:M$3,8,FALSE)</f>
        <v>water</v>
      </c>
      <c r="E612" s="37" t="str">
        <f>VLOOKUP(W612,FlowMapping!B$2:M$3,9,FALSE)</f>
        <v>unspecified</v>
      </c>
      <c r="F612" s="37" t="str">
        <f>VLOOKUP(W612,FlowMapping!B$2:M$3,12,FALSE)</f>
        <v>1d91ba69-9367-32d9-9acc-b6884944eda8</v>
      </c>
      <c r="G612" s="37" t="str">
        <f>INDEX(Activities!$B$2:$C$390,MATCH(H612,Activities!$C$2:$C$390,0),1)</f>
        <v>Grantmaking, giving, and social advocacy organizations</v>
      </c>
      <c r="H612" s="37" t="s">
        <v>18</v>
      </c>
      <c r="I612" s="37" t="s">
        <v>550</v>
      </c>
      <c r="J612" s="37">
        <v>3.2778237621053679E-7</v>
      </c>
      <c r="K612" s="37" t="s">
        <v>559</v>
      </c>
      <c r="L612" s="37"/>
      <c r="M612" s="37"/>
      <c r="N612" s="37"/>
      <c r="O612" s="37"/>
      <c r="P612" s="37"/>
      <c r="Q612" s="37">
        <v>2.0016871213929002</v>
      </c>
      <c r="R612" s="37">
        <v>1</v>
      </c>
      <c r="S612" s="37">
        <v>1</v>
      </c>
      <c r="T612" s="37">
        <v>1</v>
      </c>
      <c r="U612" s="37">
        <v>5</v>
      </c>
      <c r="V612" s="70">
        <v>2013</v>
      </c>
      <c r="W612" s="37" t="s">
        <v>72</v>
      </c>
      <c r="X612" s="37" t="s">
        <v>625</v>
      </c>
      <c r="Y612" s="37" t="s">
        <v>626</v>
      </c>
    </row>
    <row r="613" spans="1:25" x14ac:dyDescent="0.2">
      <c r="A613"/>
      <c r="B613" s="37" t="str">
        <f>VLOOKUP(W613,FlowMapping!B$2:M$3,6,FALSE)</f>
        <v>Phosphorus</v>
      </c>
      <c r="C613" s="37">
        <f t="array" ref="C613">VLOOKUP(W613,FlowMapping!B$2:M$3,7,FALSE)</f>
        <v>7723140</v>
      </c>
      <c r="D613" s="37" t="str">
        <f>VLOOKUP(W613,FlowMapping!B$2:M$3,8,FALSE)</f>
        <v>water</v>
      </c>
      <c r="E613" s="37" t="str">
        <f>VLOOKUP(W613,FlowMapping!B$2:M$3,9,FALSE)</f>
        <v>unspecified</v>
      </c>
      <c r="F613" s="37" t="str">
        <f>VLOOKUP(W613,FlowMapping!B$2:M$3,12,FALSE)</f>
        <v>1d91ba69-9367-32d9-9acc-b6884944eda8</v>
      </c>
      <c r="G613" s="37" t="str">
        <f>INDEX(Activities!$B$2:$C$390,MATCH(H613,Activities!$C$2:$C$390,0),1)</f>
        <v>Civic, social, professional, and similar organizations</v>
      </c>
      <c r="H613" s="37" t="s">
        <v>19</v>
      </c>
      <c r="I613" s="37" t="s">
        <v>550</v>
      </c>
      <c r="J613" s="37">
        <v>3.2931232570866513E-7</v>
      </c>
      <c r="K613" s="37" t="s">
        <v>559</v>
      </c>
      <c r="L613" s="37"/>
      <c r="M613" s="37"/>
      <c r="N613" s="37"/>
      <c r="O613" s="37"/>
      <c r="P613" s="37"/>
      <c r="Q613" s="37">
        <v>2.0152178395332805</v>
      </c>
      <c r="R613" s="37">
        <v>1</v>
      </c>
      <c r="S613" s="37">
        <v>1</v>
      </c>
      <c r="T613" s="37">
        <v>1</v>
      </c>
      <c r="U613" s="37">
        <v>5</v>
      </c>
      <c r="V613" s="70">
        <v>2013</v>
      </c>
      <c r="W613" s="37" t="s">
        <v>72</v>
      </c>
      <c r="X613" s="37" t="s">
        <v>625</v>
      </c>
      <c r="Y613" s="37" t="s">
        <v>626</v>
      </c>
    </row>
    <row r="614" spans="1:25" x14ac:dyDescent="0.2">
      <c r="A614"/>
      <c r="B614" s="37" t="str">
        <f>VLOOKUP(W614,FlowMapping!B$2:M$3,6,FALSE)</f>
        <v>Phosphorus</v>
      </c>
      <c r="C614" s="37">
        <f t="array" ref="C614">VLOOKUP(W614,FlowMapping!B$2:M$3,7,FALSE)</f>
        <v>7723140</v>
      </c>
      <c r="D614" s="37" t="str">
        <f>VLOOKUP(W614,FlowMapping!B$2:M$3,8,FALSE)</f>
        <v>water</v>
      </c>
      <c r="E614" s="37" t="str">
        <f>VLOOKUP(W614,FlowMapping!B$2:M$3,9,FALSE)</f>
        <v>unspecified</v>
      </c>
      <c r="F614" s="37" t="str">
        <f>VLOOKUP(W614,FlowMapping!B$2:M$3,12,FALSE)</f>
        <v>1d91ba69-9367-32d9-9acc-b6884944eda8</v>
      </c>
      <c r="G614" s="37" t="str">
        <f>INDEX(Activities!$B$2:$C$390,MATCH(H614,Activities!$C$2:$C$390,0),1)</f>
        <v>Federal electric utilities</v>
      </c>
      <c r="H614" s="37" t="s">
        <v>66</v>
      </c>
      <c r="I614" s="37" t="s">
        <v>550</v>
      </c>
      <c r="J614" s="37">
        <v>6.0163920483630761E-7</v>
      </c>
      <c r="K614" s="37" t="s">
        <v>559</v>
      </c>
      <c r="L614" s="37"/>
      <c r="M614" s="37"/>
      <c r="N614" s="37"/>
      <c r="O614" s="37"/>
      <c r="P614" s="37"/>
      <c r="Q614" s="37">
        <v>2.0407838636549074</v>
      </c>
      <c r="R614" s="37">
        <v>1</v>
      </c>
      <c r="S614" s="37">
        <v>1</v>
      </c>
      <c r="T614" s="37">
        <v>1</v>
      </c>
      <c r="U614" s="37">
        <v>5</v>
      </c>
      <c r="V614" s="70">
        <v>2013</v>
      </c>
      <c r="W614" s="37" t="s">
        <v>72</v>
      </c>
      <c r="X614" s="37" t="s">
        <v>625</v>
      </c>
      <c r="Y614" s="37" t="s">
        <v>626</v>
      </c>
    </row>
    <row r="615" spans="1:25" x14ac:dyDescent="0.2">
      <c r="A615"/>
      <c r="B615" s="37" t="str">
        <f>VLOOKUP(W615,FlowMapping!B$2:M$3,6,FALSE)</f>
        <v>Phosphorus</v>
      </c>
      <c r="C615" s="37">
        <f t="array" ref="C615">VLOOKUP(W615,FlowMapping!B$2:M$3,7,FALSE)</f>
        <v>7723140</v>
      </c>
      <c r="D615" s="37" t="str">
        <f>VLOOKUP(W615,FlowMapping!B$2:M$3,8,FALSE)</f>
        <v>water</v>
      </c>
      <c r="E615" s="37" t="str">
        <f>VLOOKUP(W615,FlowMapping!B$2:M$3,9,FALSE)</f>
        <v>unspecified</v>
      </c>
      <c r="F615" s="37" t="str">
        <f>VLOOKUP(W615,FlowMapping!B$2:M$3,12,FALSE)</f>
        <v>1d91ba69-9367-32d9-9acc-b6884944eda8</v>
      </c>
      <c r="G615" s="37" t="str">
        <f>INDEX(Activities!$B$2:$C$390,MATCH(H615,Activities!$C$2:$C$390,0),1)</f>
        <v>Other federal government enterprises</v>
      </c>
      <c r="H615" s="37" t="s">
        <v>67</v>
      </c>
      <c r="I615" s="37" t="s">
        <v>550</v>
      </c>
      <c r="J615" s="37">
        <v>2.7695197689382366E-5</v>
      </c>
      <c r="K615" s="37" t="s">
        <v>559</v>
      </c>
      <c r="L615" s="37"/>
      <c r="M615" s="37"/>
      <c r="N615" s="37"/>
      <c r="O615" s="37"/>
      <c r="P615" s="37"/>
      <c r="Q615" s="37">
        <v>4.017829654916298</v>
      </c>
      <c r="R615" s="37">
        <v>1</v>
      </c>
      <c r="S615" s="37">
        <v>1</v>
      </c>
      <c r="T615" s="37">
        <v>1</v>
      </c>
      <c r="U615" s="37">
        <v>5</v>
      </c>
      <c r="V615" s="70">
        <v>2013</v>
      </c>
      <c r="W615" s="37" t="s">
        <v>72</v>
      </c>
      <c r="X615" s="37" t="s">
        <v>625</v>
      </c>
      <c r="Y615" s="37" t="s">
        <v>626</v>
      </c>
    </row>
    <row r="616" spans="1:25" x14ac:dyDescent="0.2">
      <c r="A616"/>
      <c r="B616" s="37" t="str">
        <f>VLOOKUP(W616,FlowMapping!B$2:M$3,6,FALSE)</f>
        <v>Phosphorus</v>
      </c>
      <c r="C616" s="37">
        <f t="array" ref="C616">VLOOKUP(W616,FlowMapping!B$2:M$3,7,FALSE)</f>
        <v>7723140</v>
      </c>
      <c r="D616" s="37" t="str">
        <f>VLOOKUP(W616,FlowMapping!B$2:M$3,8,FALSE)</f>
        <v>water</v>
      </c>
      <c r="E616" s="37" t="str">
        <f>VLOOKUP(W616,FlowMapping!B$2:M$3,9,FALSE)</f>
        <v>unspecified</v>
      </c>
      <c r="F616" s="37" t="str">
        <f>VLOOKUP(W616,FlowMapping!B$2:M$3,12,FALSE)</f>
        <v>1d91ba69-9367-32d9-9acc-b6884944eda8</v>
      </c>
      <c r="G616" s="37" t="str">
        <f>INDEX(Activities!$B$2:$C$390,MATCH(H616,Activities!$C$2:$C$390,0),1)</f>
        <v>State and local government passenger transit</v>
      </c>
      <c r="H616" s="37" t="s">
        <v>69</v>
      </c>
      <c r="I616" s="37" t="s">
        <v>550</v>
      </c>
      <c r="J616" s="37">
        <v>6.0163920483630761E-7</v>
      </c>
      <c r="K616" s="37" t="s">
        <v>559</v>
      </c>
      <c r="L616" s="37"/>
      <c r="M616" s="37"/>
      <c r="N616" s="37"/>
      <c r="O616" s="37"/>
      <c r="P616" s="37"/>
      <c r="Q616" s="37">
        <v>2.0407838636549078</v>
      </c>
      <c r="R616" s="37">
        <v>1</v>
      </c>
      <c r="S616" s="37">
        <v>1</v>
      </c>
      <c r="T616" s="37">
        <v>1</v>
      </c>
      <c r="U616" s="37">
        <v>5</v>
      </c>
      <c r="V616" s="70">
        <v>2013</v>
      </c>
      <c r="W616" s="37" t="s">
        <v>72</v>
      </c>
      <c r="X616" s="37" t="s">
        <v>625</v>
      </c>
      <c r="Y616" s="37" t="s">
        <v>626</v>
      </c>
    </row>
    <row r="617" spans="1:25" x14ac:dyDescent="0.2">
      <c r="A617"/>
      <c r="B617" s="37" t="str">
        <f>VLOOKUP(W617,FlowMapping!B$2:M$3,6,FALSE)</f>
        <v>Phosphorus</v>
      </c>
      <c r="C617" s="37">
        <f t="array" ref="C617">VLOOKUP(W617,FlowMapping!B$2:M$3,7,FALSE)</f>
        <v>7723140</v>
      </c>
      <c r="D617" s="37" t="str">
        <f>VLOOKUP(W617,FlowMapping!B$2:M$3,8,FALSE)</f>
        <v>water</v>
      </c>
      <c r="E617" s="37" t="str">
        <f>VLOOKUP(W617,FlowMapping!B$2:M$3,9,FALSE)</f>
        <v>unspecified</v>
      </c>
      <c r="F617" s="37" t="str">
        <f>VLOOKUP(W617,FlowMapping!B$2:M$3,12,FALSE)</f>
        <v>1d91ba69-9367-32d9-9acc-b6884944eda8</v>
      </c>
      <c r="G617" s="37" t="str">
        <f>INDEX(Activities!$B$2:$C$390,MATCH(H617,Activities!$C$2:$C$390,0),1)</f>
        <v>State and local government electric utilities</v>
      </c>
      <c r="H617" s="37" t="s">
        <v>70</v>
      </c>
      <c r="I617" s="37" t="s">
        <v>550</v>
      </c>
      <c r="J617" s="37">
        <v>6.0163920483630761E-7</v>
      </c>
      <c r="K617" s="37" t="s">
        <v>559</v>
      </c>
      <c r="L617" s="37"/>
      <c r="M617" s="37"/>
      <c r="N617" s="37"/>
      <c r="O617" s="37"/>
      <c r="P617" s="37"/>
      <c r="Q617" s="37">
        <v>2.0407838636549069</v>
      </c>
      <c r="R617" s="37">
        <v>1</v>
      </c>
      <c r="S617" s="37">
        <v>1</v>
      </c>
      <c r="T617" s="37">
        <v>1</v>
      </c>
      <c r="U617" s="37">
        <v>5</v>
      </c>
      <c r="V617" s="70">
        <v>2013</v>
      </c>
      <c r="W617" s="37" t="s">
        <v>72</v>
      </c>
      <c r="X617" s="37" t="s">
        <v>625</v>
      </c>
      <c r="Y617" s="37" t="s">
        <v>626</v>
      </c>
    </row>
    <row r="618" spans="1:25" x14ac:dyDescent="0.2">
      <c r="A618"/>
      <c r="B618" s="37" t="str">
        <f>VLOOKUP(W618,FlowMapping!B$2:M$3,6,FALSE)</f>
        <v>Phosphorus</v>
      </c>
      <c r="C618" s="37">
        <f t="array" ref="C618">VLOOKUP(W618,FlowMapping!B$2:M$3,7,FALSE)</f>
        <v>7723140</v>
      </c>
      <c r="D618" s="37" t="str">
        <f>VLOOKUP(W618,FlowMapping!B$2:M$3,8,FALSE)</f>
        <v>water</v>
      </c>
      <c r="E618" s="37" t="str">
        <f>VLOOKUP(W618,FlowMapping!B$2:M$3,9,FALSE)</f>
        <v>unspecified</v>
      </c>
      <c r="F618" s="37" t="str">
        <f>VLOOKUP(W618,FlowMapping!B$2:M$3,12,FALSE)</f>
        <v>1d91ba69-9367-32d9-9acc-b6884944eda8</v>
      </c>
      <c r="G618" s="37" t="str">
        <f>INDEX(Activities!$B$2:$C$390,MATCH(H618,Activities!$C$2:$C$390,0),1)</f>
        <v>Other state and local government enterprises</v>
      </c>
      <c r="H618" s="37" t="s">
        <v>71</v>
      </c>
      <c r="I618" s="37" t="s">
        <v>550</v>
      </c>
      <c r="J618" s="37">
        <v>6.016392048363075E-7</v>
      </c>
      <c r="K618" s="37" t="s">
        <v>559</v>
      </c>
      <c r="L618" s="37"/>
      <c r="M618" s="37"/>
      <c r="N618" s="37"/>
      <c r="O618" s="37"/>
      <c r="P618" s="37"/>
      <c r="Q618" s="37">
        <v>2.0407838636549074</v>
      </c>
      <c r="R618" s="37">
        <v>1</v>
      </c>
      <c r="S618" s="37">
        <v>1</v>
      </c>
      <c r="T618" s="37">
        <v>1</v>
      </c>
      <c r="U618" s="37">
        <v>5</v>
      </c>
      <c r="V618" s="70">
        <v>2013</v>
      </c>
      <c r="W618" s="37" t="s">
        <v>72</v>
      </c>
      <c r="X618" s="37" t="s">
        <v>625</v>
      </c>
      <c r="Y618" s="37" t="s">
        <v>626</v>
      </c>
    </row>
    <row r="619" spans="1:25" x14ac:dyDescent="0.2">
      <c r="A619"/>
      <c r="B619" s="37" t="str">
        <f>VLOOKUP(W619,FlowMapping!B$2:M$3,6,FALSE)</f>
        <v>Phosphorus</v>
      </c>
      <c r="C619" s="37">
        <f t="array" ref="C619">VLOOKUP(W619,FlowMapping!B$2:M$3,7,FALSE)</f>
        <v>7723140</v>
      </c>
      <c r="D619" s="37" t="str">
        <f>VLOOKUP(W619,FlowMapping!B$2:M$3,8,FALSE)</f>
        <v>water</v>
      </c>
      <c r="E619" s="37" t="str">
        <f>VLOOKUP(W619,FlowMapping!B$2:M$3,9,FALSE)</f>
        <v>unspecified</v>
      </c>
      <c r="F619" s="37" t="str">
        <f>VLOOKUP(W619,FlowMapping!B$2:M$3,12,FALSE)</f>
        <v>1d91ba69-9367-32d9-9acc-b6884944eda8</v>
      </c>
      <c r="G619" s="37" t="str">
        <f>INDEX(Activities!$B$2:$C$390,MATCH(H619,Activities!$C$2:$C$390,0),1)</f>
        <v>Federal general government (defense)</v>
      </c>
      <c r="H619" s="37" t="s">
        <v>64</v>
      </c>
      <c r="I619" s="37" t="s">
        <v>550</v>
      </c>
      <c r="J619" s="37">
        <v>6.0163920483630761E-7</v>
      </c>
      <c r="K619" s="37" t="s">
        <v>559</v>
      </c>
      <c r="L619" s="37"/>
      <c r="M619" s="37"/>
      <c r="N619" s="37"/>
      <c r="O619" s="37"/>
      <c r="P619" s="37"/>
      <c r="Q619" s="37">
        <v>2.0407838636549074</v>
      </c>
      <c r="R619" s="37">
        <v>1</v>
      </c>
      <c r="S619" s="37">
        <v>1</v>
      </c>
      <c r="T619" s="37">
        <v>1</v>
      </c>
      <c r="U619" s="37">
        <v>5</v>
      </c>
      <c r="V619" s="70">
        <v>2013</v>
      </c>
      <c r="W619" s="37" t="s">
        <v>72</v>
      </c>
      <c r="X619" s="37" t="s">
        <v>625</v>
      </c>
      <c r="Y619" s="37" t="s">
        <v>626</v>
      </c>
    </row>
    <row r="620" spans="1:25" x14ac:dyDescent="0.2">
      <c r="A620"/>
      <c r="B620" s="37" t="str">
        <f>VLOOKUP(W620,FlowMapping!B$2:M$3,6,FALSE)</f>
        <v>Phosphorus</v>
      </c>
      <c r="C620" s="37">
        <f t="array" ref="C620">VLOOKUP(W620,FlowMapping!B$2:M$3,7,FALSE)</f>
        <v>7723140</v>
      </c>
      <c r="D620" s="37" t="str">
        <f>VLOOKUP(W620,FlowMapping!B$2:M$3,8,FALSE)</f>
        <v>water</v>
      </c>
      <c r="E620" s="37" t="str">
        <f>VLOOKUP(W620,FlowMapping!B$2:M$3,9,FALSE)</f>
        <v>unspecified</v>
      </c>
      <c r="F620" s="37" t="str">
        <f>VLOOKUP(W620,FlowMapping!B$2:M$3,12,FALSE)</f>
        <v>1d91ba69-9367-32d9-9acc-b6884944eda8</v>
      </c>
      <c r="G620" s="37" t="str">
        <f>INDEX(Activities!$B$2:$C$390,MATCH(H620,Activities!$C$2:$C$390,0),1)</f>
        <v>Federal general government (nondefense)</v>
      </c>
      <c r="H620" s="37" t="s">
        <v>65</v>
      </c>
      <c r="I620" s="37" t="s">
        <v>550</v>
      </c>
      <c r="J620" s="37">
        <v>6.016392048363075E-7</v>
      </c>
      <c r="K620" s="37" t="s">
        <v>559</v>
      </c>
      <c r="L620" s="37"/>
      <c r="M620" s="37"/>
      <c r="N620" s="37"/>
      <c r="O620" s="37"/>
      <c r="P620" s="37"/>
      <c r="Q620" s="37">
        <v>2.0407838636549074</v>
      </c>
      <c r="R620" s="37">
        <v>1</v>
      </c>
      <c r="S620" s="37">
        <v>1</v>
      </c>
      <c r="T620" s="37">
        <v>1</v>
      </c>
      <c r="U620" s="37">
        <v>5</v>
      </c>
      <c r="V620" s="70">
        <v>2013</v>
      </c>
      <c r="W620" s="37" t="s">
        <v>72</v>
      </c>
      <c r="X620" s="37" t="s">
        <v>625</v>
      </c>
      <c r="Y620" s="37" t="s">
        <v>626</v>
      </c>
    </row>
    <row r="621" spans="1:25" x14ac:dyDescent="0.2">
      <c r="A621"/>
      <c r="B621" s="37" t="str">
        <f>VLOOKUP(W621,FlowMapping!B$2:M$3,6,FALSE)</f>
        <v>Phosphorus</v>
      </c>
      <c r="C621" s="37">
        <f t="array" ref="C621">VLOOKUP(W621,FlowMapping!B$2:M$3,7,FALSE)</f>
        <v>7723140</v>
      </c>
      <c r="D621" s="37" t="str">
        <f>VLOOKUP(W621,FlowMapping!B$2:M$3,8,FALSE)</f>
        <v>water</v>
      </c>
      <c r="E621" s="37" t="str">
        <f>VLOOKUP(W621,FlowMapping!B$2:M$3,9,FALSE)</f>
        <v>unspecified</v>
      </c>
      <c r="F621" s="37" t="str">
        <f>VLOOKUP(W621,FlowMapping!B$2:M$3,12,FALSE)</f>
        <v>1d91ba69-9367-32d9-9acc-b6884944eda8</v>
      </c>
      <c r="G621" s="37" t="str">
        <f>INDEX(Activities!$B$2:$C$390,MATCH(H621,Activities!$C$2:$C$390,0),1)</f>
        <v>State and local general government</v>
      </c>
      <c r="H621" s="37" t="s">
        <v>68</v>
      </c>
      <c r="I621" s="37" t="s">
        <v>550</v>
      </c>
      <c r="J621" s="37">
        <v>6.0163920483630761E-7</v>
      </c>
      <c r="K621" s="37" t="s">
        <v>559</v>
      </c>
      <c r="L621" s="37"/>
      <c r="M621" s="37"/>
      <c r="N621" s="37"/>
      <c r="O621" s="37"/>
      <c r="P621" s="37"/>
      <c r="Q621" s="37">
        <v>2.0407838636549074</v>
      </c>
      <c r="R621" s="37">
        <v>1</v>
      </c>
      <c r="S621" s="37">
        <v>1</v>
      </c>
      <c r="T621" s="37">
        <v>1</v>
      </c>
      <c r="U621" s="37">
        <v>5</v>
      </c>
      <c r="V621" s="70">
        <v>2013</v>
      </c>
      <c r="W621" s="37" t="s">
        <v>72</v>
      </c>
      <c r="X621" s="37" t="s">
        <v>625</v>
      </c>
      <c r="Y621" s="37" t="s">
        <v>626</v>
      </c>
    </row>
    <row r="622" spans="1:25" x14ac:dyDescent="0.2">
      <c r="A622"/>
      <c r="B622" s="37" t="str">
        <f>VLOOKUP(W622,FlowMapping!B$2:M$3,6,FALSE)</f>
        <v>Phosphorus</v>
      </c>
      <c r="C622" s="37">
        <f t="array" ref="C622">VLOOKUP(W622,FlowMapping!B$2:M$3,7,FALSE)</f>
        <v>7723140</v>
      </c>
      <c r="D622" s="37" t="str">
        <f>VLOOKUP(W622,FlowMapping!B$2:M$3,8,FALSE)</f>
        <v>water</v>
      </c>
      <c r="E622" s="37" t="str">
        <f>VLOOKUP(W622,FlowMapping!B$2:M$3,9,FALSE)</f>
        <v>unspecified</v>
      </c>
      <c r="F622" s="37" t="str">
        <f>VLOOKUP(W622,FlowMapping!B$2:M$3,12,FALSE)</f>
        <v>1d91ba69-9367-32d9-9acc-b6884944eda8</v>
      </c>
      <c r="G622" s="37" t="str">
        <f>INDEX(Activities!$B$2:$C$390,MATCH(H622,Activities!$C$2:$C$390,0),1)</f>
        <v>Oilseed farming</v>
      </c>
      <c r="H622" s="37" t="s">
        <v>20</v>
      </c>
      <c r="I622" s="37" t="s">
        <v>550</v>
      </c>
      <c r="J622" s="37">
        <v>1.4454849860088316E-3</v>
      </c>
      <c r="K622" s="37" t="s">
        <v>559</v>
      </c>
      <c r="L622" s="37"/>
      <c r="M622" s="37"/>
      <c r="N622" s="37"/>
      <c r="O622" s="37"/>
      <c r="P622" s="37"/>
      <c r="Q622" s="37">
        <v>3</v>
      </c>
      <c r="R622" s="37">
        <v>2</v>
      </c>
      <c r="S622" s="37">
        <v>1</v>
      </c>
      <c r="T622" s="37">
        <v>4</v>
      </c>
      <c r="U622" s="37">
        <v>5</v>
      </c>
      <c r="V622" s="37"/>
      <c r="W622" s="37" t="s">
        <v>72</v>
      </c>
      <c r="X622" s="37" t="s">
        <v>624</v>
      </c>
      <c r="Y622" s="37" t="s">
        <v>626</v>
      </c>
    </row>
    <row r="623" spans="1:25" x14ac:dyDescent="0.2">
      <c r="A623"/>
      <c r="B623" s="37" t="str">
        <f>VLOOKUP(W623,FlowMapping!B$2:M$3,6,FALSE)</f>
        <v>Phosphorus</v>
      </c>
      <c r="C623" s="37">
        <f t="array" ref="C623">VLOOKUP(W623,FlowMapping!B$2:M$3,7,FALSE)</f>
        <v>7723140</v>
      </c>
      <c r="D623" s="37" t="str">
        <f>VLOOKUP(W623,FlowMapping!B$2:M$3,8,FALSE)</f>
        <v>water</v>
      </c>
      <c r="E623" s="37" t="str">
        <f>VLOOKUP(W623,FlowMapping!B$2:M$3,9,FALSE)</f>
        <v>unspecified</v>
      </c>
      <c r="F623" s="37" t="str">
        <f>VLOOKUP(W623,FlowMapping!B$2:M$3,12,FALSE)</f>
        <v>1d91ba69-9367-32d9-9acc-b6884944eda8</v>
      </c>
      <c r="G623" s="37" t="str">
        <f>INDEX(Activities!$B$2:$C$390,MATCH(H623,Activities!$C$2:$C$390,0),1)</f>
        <v>Grain farming</v>
      </c>
      <c r="H623" s="37" t="s">
        <v>21</v>
      </c>
      <c r="I623" s="37" t="s">
        <v>550</v>
      </c>
      <c r="J623" s="37">
        <v>1.8171923751519716E-3</v>
      </c>
      <c r="K623" s="37" t="s">
        <v>559</v>
      </c>
      <c r="L623" s="37"/>
      <c r="M623" s="37"/>
      <c r="N623" s="37"/>
      <c r="O623" s="37"/>
      <c r="P623" s="37"/>
      <c r="Q623" s="37">
        <v>3</v>
      </c>
      <c r="R623" s="37">
        <v>2</v>
      </c>
      <c r="S623" s="37">
        <v>1</v>
      </c>
      <c r="T623" s="37">
        <v>4</v>
      </c>
      <c r="U623" s="37">
        <v>5</v>
      </c>
      <c r="V623" s="37"/>
      <c r="W623" s="37" t="s">
        <v>72</v>
      </c>
      <c r="X623" s="37" t="s">
        <v>624</v>
      </c>
      <c r="Y623" s="37" t="s">
        <v>626</v>
      </c>
    </row>
    <row r="624" spans="1:25" x14ac:dyDescent="0.2">
      <c r="A624"/>
      <c r="B624" s="37" t="str">
        <f>VLOOKUP(W624,FlowMapping!B$2:M$3,6,FALSE)</f>
        <v>Phosphorus</v>
      </c>
      <c r="C624" s="37">
        <f t="array" ref="C624">VLOOKUP(W624,FlowMapping!B$2:M$3,7,FALSE)</f>
        <v>7723140</v>
      </c>
      <c r="D624" s="37" t="str">
        <f>VLOOKUP(W624,FlowMapping!B$2:M$3,8,FALSE)</f>
        <v>water</v>
      </c>
      <c r="E624" s="37" t="str">
        <f>VLOOKUP(W624,FlowMapping!B$2:M$3,9,FALSE)</f>
        <v>unspecified</v>
      </c>
      <c r="F624" s="37" t="str">
        <f>VLOOKUP(W624,FlowMapping!B$2:M$3,12,FALSE)</f>
        <v>1d91ba69-9367-32d9-9acc-b6884944eda8</v>
      </c>
      <c r="G624" s="37" t="str">
        <f>INDEX(Activities!$B$2:$C$390,MATCH(H624,Activities!$C$2:$C$390,0),1)</f>
        <v>Vegetable and melon farming</v>
      </c>
      <c r="H624" s="37">
        <v>111200</v>
      </c>
      <c r="I624" s="37" t="s">
        <v>550</v>
      </c>
      <c r="J624" s="37">
        <v>1.2843834592531599E-4</v>
      </c>
      <c r="K624" s="37" t="s">
        <v>559</v>
      </c>
      <c r="L624" s="37"/>
      <c r="M624" s="37"/>
      <c r="N624" s="37"/>
      <c r="O624" s="37"/>
      <c r="P624" s="37"/>
      <c r="Q624" s="37">
        <v>3</v>
      </c>
      <c r="R624" s="37">
        <v>2</v>
      </c>
      <c r="S624" s="37">
        <v>1</v>
      </c>
      <c r="T624" s="37">
        <v>4</v>
      </c>
      <c r="U624" s="37">
        <v>5</v>
      </c>
      <c r="V624" s="37"/>
      <c r="W624" s="37" t="s">
        <v>72</v>
      </c>
      <c r="X624" s="37" t="s">
        <v>624</v>
      </c>
      <c r="Y624" s="37" t="s">
        <v>626</v>
      </c>
    </row>
    <row r="625" spans="1:25" x14ac:dyDescent="0.2">
      <c r="A625"/>
      <c r="B625" s="37" t="str">
        <f>VLOOKUP(W625,FlowMapping!B$2:M$3,6,FALSE)</f>
        <v>Phosphorus</v>
      </c>
      <c r="C625" s="37">
        <f t="array" ref="C625">VLOOKUP(W625,FlowMapping!B$2:M$3,7,FALSE)</f>
        <v>7723140</v>
      </c>
      <c r="D625" s="37" t="str">
        <f>VLOOKUP(W625,FlowMapping!B$2:M$3,8,FALSE)</f>
        <v>water</v>
      </c>
      <c r="E625" s="37" t="str">
        <f>VLOOKUP(W625,FlowMapping!B$2:M$3,9,FALSE)</f>
        <v>unspecified</v>
      </c>
      <c r="F625" s="37" t="str">
        <f>VLOOKUP(W625,FlowMapping!B$2:M$3,12,FALSE)</f>
        <v>1d91ba69-9367-32d9-9acc-b6884944eda8</v>
      </c>
      <c r="G625" s="37" t="str">
        <f>INDEX(Activities!$B$2:$C$390,MATCH(H625,Activities!$C$2:$C$390,0),1)</f>
        <v>Fruit and tree nut farming</v>
      </c>
      <c r="H625" s="37">
        <v>111300</v>
      </c>
      <c r="I625" s="37" t="s">
        <v>550</v>
      </c>
      <c r="J625" s="37">
        <v>2.0867325932593626E-6</v>
      </c>
      <c r="K625" s="37" t="s">
        <v>559</v>
      </c>
      <c r="L625" s="37"/>
      <c r="M625" s="37"/>
      <c r="N625" s="37"/>
      <c r="O625" s="37"/>
      <c r="P625" s="37"/>
      <c r="Q625" s="37">
        <v>3</v>
      </c>
      <c r="R625" s="37">
        <v>3</v>
      </c>
      <c r="S625" s="37">
        <v>1</v>
      </c>
      <c r="T625" s="37">
        <v>4</v>
      </c>
      <c r="U625" s="37">
        <v>5</v>
      </c>
      <c r="V625" s="37"/>
      <c r="W625" s="37" t="s">
        <v>72</v>
      </c>
      <c r="X625" s="37" t="s">
        <v>624</v>
      </c>
      <c r="Y625" s="37" t="s">
        <v>626</v>
      </c>
    </row>
    <row r="626" spans="1:25" x14ac:dyDescent="0.2">
      <c r="A626"/>
      <c r="B626" s="37" t="str">
        <f>VLOOKUP(W626,FlowMapping!B$2:M$3,6,FALSE)</f>
        <v>Phosphorus</v>
      </c>
      <c r="C626" s="37">
        <f t="array" ref="C626">VLOOKUP(W626,FlowMapping!B$2:M$3,7,FALSE)</f>
        <v>7723140</v>
      </c>
      <c r="D626" s="37" t="str">
        <f>VLOOKUP(W626,FlowMapping!B$2:M$3,8,FALSE)</f>
        <v>water</v>
      </c>
      <c r="E626" s="37" t="str">
        <f>VLOOKUP(W626,FlowMapping!B$2:M$3,9,FALSE)</f>
        <v>unspecified</v>
      </c>
      <c r="F626" s="37" t="str">
        <f>VLOOKUP(W626,FlowMapping!B$2:M$3,12,FALSE)</f>
        <v>1d91ba69-9367-32d9-9acc-b6884944eda8</v>
      </c>
      <c r="G626" s="37" t="str">
        <f>INDEX(Activities!$B$2:$C$390,MATCH(H626,Activities!$C$2:$C$390,0),1)</f>
        <v>Other crop farming</v>
      </c>
      <c r="H626" s="37">
        <v>111900</v>
      </c>
      <c r="I626" s="37" t="s">
        <v>550</v>
      </c>
      <c r="J626" s="37">
        <v>2.647411683926447E-4</v>
      </c>
      <c r="K626" s="37" t="s">
        <v>559</v>
      </c>
      <c r="L626" s="37"/>
      <c r="M626" s="37"/>
      <c r="N626" s="37"/>
      <c r="O626" s="37"/>
      <c r="P626" s="37"/>
      <c r="Q626" s="37">
        <v>3</v>
      </c>
      <c r="R626" s="37">
        <v>2</v>
      </c>
      <c r="S626" s="37">
        <v>1</v>
      </c>
      <c r="T626" s="37">
        <v>4</v>
      </c>
      <c r="U626" s="37">
        <v>5</v>
      </c>
      <c r="V626" s="37"/>
      <c r="W626" s="37" t="s">
        <v>72</v>
      </c>
      <c r="X626" s="37" t="s">
        <v>624</v>
      </c>
      <c r="Y626" s="37" t="s">
        <v>626</v>
      </c>
    </row>
    <row r="627" spans="1:25" x14ac:dyDescent="0.2">
      <c r="A627"/>
      <c r="B627" s="71" t="str">
        <f>VLOOKUP(W627,FlowMapping!B$2:M$3,6,FALSE)</f>
        <v>Phosphorus</v>
      </c>
      <c r="C627" s="71">
        <f t="array" ref="C627">VLOOKUP(W627,FlowMapping!B$2:M$3,7,FALSE)</f>
        <v>7723140</v>
      </c>
      <c r="D627" s="71" t="str">
        <f>VLOOKUP(W627,FlowMapping!B$2:M$3,8,FALSE)</f>
        <v>water</v>
      </c>
      <c r="E627" s="71" t="str">
        <f>VLOOKUP(W627,FlowMapping!B$2:M$3,9,FALSE)</f>
        <v>unspecified</v>
      </c>
      <c r="F627" s="71" t="str">
        <f>VLOOKUP(W627,FlowMapping!B$2:M$3,12,FALSE)</f>
        <v>1d91ba69-9367-32d9-9acc-b6884944eda8</v>
      </c>
      <c r="G627" s="71" t="str">
        <f>INDEX(Activities!$B$2:$C$390,MATCH(H627,Activities!$C$2:$C$390,0),1)</f>
        <v>Beef cattle ranching and farming, including feedlots and dual-purpose ranching and farming</v>
      </c>
      <c r="H627" s="71" t="s">
        <v>22</v>
      </c>
      <c r="I627" s="71" t="s">
        <v>550</v>
      </c>
      <c r="J627" s="71">
        <v>4.1264835135786219E-5</v>
      </c>
      <c r="K627" s="71" t="s">
        <v>559</v>
      </c>
      <c r="L627" s="71"/>
      <c r="M627" s="71"/>
      <c r="N627" s="71"/>
      <c r="O627" s="71"/>
      <c r="P627" s="71"/>
      <c r="Q627" s="71">
        <v>3</v>
      </c>
      <c r="R627" s="71">
        <v>1</v>
      </c>
      <c r="S627" s="71">
        <v>1</v>
      </c>
      <c r="T627" s="71">
        <v>1</v>
      </c>
      <c r="U627" s="71">
        <v>5</v>
      </c>
      <c r="V627" s="72">
        <v>2015</v>
      </c>
      <c r="W627" s="71" t="s">
        <v>72</v>
      </c>
      <c r="X627" s="71" t="s">
        <v>628</v>
      </c>
      <c r="Y627" s="71" t="s">
        <v>627</v>
      </c>
    </row>
    <row r="628" spans="1:25" x14ac:dyDescent="0.2">
      <c r="A628"/>
      <c r="B628" s="71" t="str">
        <f>VLOOKUP(W628,FlowMapping!B$2:M$3,6,FALSE)</f>
        <v>Phosphorus</v>
      </c>
      <c r="C628" s="71">
        <f t="array" ref="C628">VLOOKUP(W628,FlowMapping!B$2:M$3,7,FALSE)</f>
        <v>7723140</v>
      </c>
      <c r="D628" s="71" t="str">
        <f>VLOOKUP(W628,FlowMapping!B$2:M$3,8,FALSE)</f>
        <v>water</v>
      </c>
      <c r="E628" s="71" t="str">
        <f>VLOOKUP(W628,FlowMapping!B$2:M$3,9,FALSE)</f>
        <v>unspecified</v>
      </c>
      <c r="F628" s="71" t="str">
        <f>VLOOKUP(W628,FlowMapping!B$2:M$3,12,FALSE)</f>
        <v>1d91ba69-9367-32d9-9acc-b6884944eda8</v>
      </c>
      <c r="G628" s="71" t="str">
        <f>INDEX(Activities!$B$2:$C$390,MATCH(H628,Activities!$C$2:$C$390,0),1)</f>
        <v>Dairy cattle and milk production</v>
      </c>
      <c r="H628" s="71">
        <v>112120</v>
      </c>
      <c r="I628" s="71" t="s">
        <v>550</v>
      </c>
      <c r="J628" s="71">
        <v>2.6327351945879067E-5</v>
      </c>
      <c r="K628" s="71" t="s">
        <v>559</v>
      </c>
      <c r="L628" s="71"/>
      <c r="M628" s="71"/>
      <c r="N628" s="71"/>
      <c r="O628" s="71"/>
      <c r="P628" s="71"/>
      <c r="Q628" s="71">
        <v>3</v>
      </c>
      <c r="R628" s="71">
        <v>1</v>
      </c>
      <c r="S628" s="71">
        <v>1</v>
      </c>
      <c r="T628" s="71">
        <v>1</v>
      </c>
      <c r="U628" s="71">
        <v>5</v>
      </c>
      <c r="V628" s="72">
        <v>2015</v>
      </c>
      <c r="W628" s="71" t="s">
        <v>72</v>
      </c>
      <c r="X628" s="71" t="s">
        <v>628</v>
      </c>
      <c r="Y628" s="71" t="s">
        <v>627</v>
      </c>
    </row>
    <row r="629" spans="1:25" x14ac:dyDescent="0.2">
      <c r="A629"/>
      <c r="B629" s="71" t="str">
        <f>VLOOKUP(W629,FlowMapping!B$2:M$3,6,FALSE)</f>
        <v>Phosphorus</v>
      </c>
      <c r="C629" s="71">
        <f t="array" ref="C629">VLOOKUP(W629,FlowMapping!B$2:M$3,7,FALSE)</f>
        <v>7723140</v>
      </c>
      <c r="D629" s="71" t="str">
        <f>VLOOKUP(W629,FlowMapping!B$2:M$3,8,FALSE)</f>
        <v>water</v>
      </c>
      <c r="E629" s="71" t="str">
        <f>VLOOKUP(W629,FlowMapping!B$2:M$3,9,FALSE)</f>
        <v>unspecified</v>
      </c>
      <c r="F629" s="71" t="str">
        <f>VLOOKUP(W629,FlowMapping!B$2:M$3,12,FALSE)</f>
        <v>1d91ba69-9367-32d9-9acc-b6884944eda8</v>
      </c>
      <c r="G629" s="71" t="str">
        <f>INDEX(Activities!$B$2:$C$390,MATCH(H629,Activities!$C$2:$C$390,0),1)</f>
        <v>Animal production, except cattle and poultry and eggs</v>
      </c>
      <c r="H629" s="71" t="s">
        <v>5</v>
      </c>
      <c r="I629" s="71" t="s">
        <v>550</v>
      </c>
      <c r="J629" s="71">
        <v>1.3157954527658779E-5</v>
      </c>
      <c r="K629" s="71" t="s">
        <v>559</v>
      </c>
      <c r="L629" s="71"/>
      <c r="M629" s="71"/>
      <c r="N629" s="71"/>
      <c r="O629" s="71"/>
      <c r="P629" s="71"/>
      <c r="Q629" s="71">
        <v>3</v>
      </c>
      <c r="R629" s="71">
        <v>1</v>
      </c>
      <c r="S629" s="71">
        <v>1</v>
      </c>
      <c r="T629" s="71">
        <v>1</v>
      </c>
      <c r="U629" s="71">
        <v>5</v>
      </c>
      <c r="V629" s="72">
        <v>2015</v>
      </c>
      <c r="W629" s="71" t="s">
        <v>72</v>
      </c>
      <c r="X629" s="71" t="s">
        <v>628</v>
      </c>
      <c r="Y629" s="71" t="s">
        <v>627</v>
      </c>
    </row>
    <row r="630" spans="1:25" x14ac:dyDescent="0.2">
      <c r="A630"/>
      <c r="B630" s="71" t="str">
        <f>VLOOKUP(W630,FlowMapping!B$2:M$3,6,FALSE)</f>
        <v>Phosphorus</v>
      </c>
      <c r="C630" s="71">
        <f t="array" ref="C630">VLOOKUP(W630,FlowMapping!B$2:M$3,7,FALSE)</f>
        <v>7723140</v>
      </c>
      <c r="D630" s="71" t="str">
        <f>VLOOKUP(W630,FlowMapping!B$2:M$3,8,FALSE)</f>
        <v>water</v>
      </c>
      <c r="E630" s="71" t="str">
        <f>VLOOKUP(W630,FlowMapping!B$2:M$3,9,FALSE)</f>
        <v>unspecified</v>
      </c>
      <c r="F630" s="71" t="str">
        <f>VLOOKUP(W630,FlowMapping!B$2:M$3,12,FALSE)</f>
        <v>1d91ba69-9367-32d9-9acc-b6884944eda8</v>
      </c>
      <c r="G630" s="71" t="str">
        <f>INDEX(Activities!$B$2:$C$390,MATCH(H630,Activities!$C$2:$C$390,0),1)</f>
        <v>Poultry and egg production</v>
      </c>
      <c r="H630" s="71">
        <v>112300</v>
      </c>
      <c r="I630" s="71" t="s">
        <v>550</v>
      </c>
      <c r="J630" s="71">
        <v>2.1377609757964347E-6</v>
      </c>
      <c r="K630" s="71" t="s">
        <v>559</v>
      </c>
      <c r="L630" s="71"/>
      <c r="M630" s="71"/>
      <c r="N630" s="71"/>
      <c r="O630" s="71"/>
      <c r="P630" s="71"/>
      <c r="Q630" s="71">
        <v>3</v>
      </c>
      <c r="R630" s="71">
        <v>1</v>
      </c>
      <c r="S630" s="71">
        <v>1</v>
      </c>
      <c r="T630" s="71">
        <v>1</v>
      </c>
      <c r="U630" s="71">
        <v>5</v>
      </c>
      <c r="V630" s="72">
        <v>2015</v>
      </c>
      <c r="W630" s="71" t="s">
        <v>72</v>
      </c>
      <c r="X630" s="71" t="s">
        <v>628</v>
      </c>
      <c r="Y630" s="71" t="s">
        <v>627</v>
      </c>
    </row>
  </sheetData>
  <mergeCells count="28">
    <mergeCell ref="B2:C2"/>
    <mergeCell ref="B3:F3"/>
    <mergeCell ref="G3:I3"/>
    <mergeCell ref="J3:K3"/>
    <mergeCell ref="L3:P3"/>
    <mergeCell ref="V3:Y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Q3:U3"/>
    <mergeCell ref="Y4:Y5"/>
    <mergeCell ref="K4:K5"/>
    <mergeCell ref="L4:L5"/>
    <mergeCell ref="M4:M5"/>
    <mergeCell ref="N4:N5"/>
    <mergeCell ref="W4:W5"/>
    <mergeCell ref="X4:X5"/>
    <mergeCell ref="O4:O5"/>
    <mergeCell ref="P4:P5"/>
    <mergeCell ref="Q4:Q5"/>
    <mergeCell ref="R4:U4"/>
    <mergeCell ref="V4:V5"/>
  </mergeCells>
  <phoneticPr fontId="20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40"/>
  <sheetViews>
    <sheetView zoomScale="110" zoomScaleNormal="110" workbookViewId="0">
      <selection activeCell="C6" sqref="C6"/>
    </sheetView>
  </sheetViews>
  <sheetFormatPr baseColWidth="10" defaultColWidth="7.5" defaultRowHeight="15" x14ac:dyDescent="0.2"/>
  <cols>
    <col min="1" max="1" width="1" style="51" customWidth="1"/>
    <col min="2" max="2" width="5.5" style="51" customWidth="1"/>
    <col min="3" max="3" width="60.1640625" style="51" customWidth="1"/>
    <col min="4" max="4" width="47.83203125" style="51" customWidth="1"/>
    <col min="5" max="16384" width="7.5" style="51"/>
  </cols>
  <sheetData>
    <row r="1" spans="1:10" s="48" customFormat="1" ht="6" customHeight="1" x14ac:dyDescent="0.2"/>
    <row r="2" spans="1:10" s="48" customFormat="1" ht="28" x14ac:dyDescent="0.15">
      <c r="A2" s="49"/>
      <c r="B2" s="99" t="s">
        <v>92</v>
      </c>
      <c r="C2" s="99"/>
      <c r="D2" s="50"/>
      <c r="E2" s="50"/>
      <c r="F2" s="50"/>
      <c r="G2" s="50"/>
      <c r="H2" s="50"/>
    </row>
    <row r="3" spans="1:10" x14ac:dyDescent="0.15">
      <c r="B3" s="50"/>
      <c r="C3" s="52" t="s">
        <v>88</v>
      </c>
      <c r="D3" s="52"/>
      <c r="E3" s="52"/>
      <c r="F3" s="52" t="s">
        <v>561</v>
      </c>
      <c r="G3" s="52"/>
      <c r="H3" s="52"/>
    </row>
    <row r="4" spans="1:10" x14ac:dyDescent="0.15">
      <c r="B4" s="53" t="s">
        <v>562</v>
      </c>
      <c r="C4" s="54" t="s">
        <v>113</v>
      </c>
      <c r="D4" s="54" t="s">
        <v>99</v>
      </c>
      <c r="E4" s="54" t="s">
        <v>115</v>
      </c>
      <c r="F4" s="54" t="s">
        <v>563</v>
      </c>
      <c r="G4" s="54" t="s">
        <v>564</v>
      </c>
      <c r="H4" s="54" t="s">
        <v>0</v>
      </c>
    </row>
    <row r="5" spans="1:10" x14ac:dyDescent="0.15">
      <c r="B5" s="55">
        <v>1</v>
      </c>
      <c r="C5" s="56" t="s">
        <v>573</v>
      </c>
      <c r="D5" s="57" t="s">
        <v>566</v>
      </c>
      <c r="E5" s="56" t="s">
        <v>556</v>
      </c>
      <c r="F5" s="57" t="s">
        <v>565</v>
      </c>
      <c r="G5" s="56" t="s">
        <v>570</v>
      </c>
      <c r="H5" s="57">
        <v>2013</v>
      </c>
      <c r="J5" s="58"/>
    </row>
    <row r="6" spans="1:10" x14ac:dyDescent="0.15">
      <c r="B6" s="55">
        <v>2</v>
      </c>
      <c r="C6" s="57" t="s">
        <v>624</v>
      </c>
      <c r="D6" s="57" t="s">
        <v>567</v>
      </c>
      <c r="E6" s="57" t="s">
        <v>556</v>
      </c>
      <c r="F6" s="57" t="s">
        <v>568</v>
      </c>
      <c r="G6" s="57" t="s">
        <v>570</v>
      </c>
      <c r="H6" s="57" t="s">
        <v>569</v>
      </c>
      <c r="I6" s="51" t="s">
        <v>570</v>
      </c>
    </row>
    <row r="7" spans="1:10" x14ac:dyDescent="0.2">
      <c r="B7" s="55">
        <v>4</v>
      </c>
      <c r="C7" s="57" t="s">
        <v>603</v>
      </c>
      <c r="D7" s="57" t="s">
        <v>605</v>
      </c>
      <c r="E7" s="57" t="s">
        <v>556</v>
      </c>
      <c r="F7" s="61" t="s">
        <v>604</v>
      </c>
      <c r="G7" s="57" t="s">
        <v>570</v>
      </c>
      <c r="H7" s="57">
        <v>2015</v>
      </c>
    </row>
    <row r="8" spans="1:10" x14ac:dyDescent="0.15">
      <c r="B8" s="55">
        <v>5</v>
      </c>
      <c r="C8" s="57" t="s">
        <v>607</v>
      </c>
      <c r="D8" s="57" t="s">
        <v>608</v>
      </c>
      <c r="E8" s="57" t="s">
        <v>556</v>
      </c>
      <c r="F8" s="57" t="s">
        <v>609</v>
      </c>
      <c r="G8" s="57" t="s">
        <v>570</v>
      </c>
      <c r="H8" s="57">
        <v>2000</v>
      </c>
    </row>
    <row r="9" spans="1:10" x14ac:dyDescent="0.15">
      <c r="B9" s="55">
        <v>6</v>
      </c>
      <c r="C9" s="57" t="s">
        <v>606</v>
      </c>
      <c r="D9" s="57" t="s">
        <v>571</v>
      </c>
      <c r="E9" s="57" t="s">
        <v>556</v>
      </c>
      <c r="F9" s="57" t="s">
        <v>572</v>
      </c>
      <c r="G9" s="57" t="s">
        <v>570</v>
      </c>
      <c r="H9" s="57">
        <v>2006</v>
      </c>
    </row>
    <row r="10" spans="1:10" x14ac:dyDescent="0.15">
      <c r="B10" s="55">
        <v>7</v>
      </c>
      <c r="C10" s="57"/>
      <c r="D10" s="57"/>
      <c r="E10" s="57"/>
      <c r="F10" s="57"/>
      <c r="G10" s="57"/>
      <c r="H10" s="57"/>
    </row>
    <row r="11" spans="1:10" x14ac:dyDescent="0.15">
      <c r="B11" s="55">
        <v>8</v>
      </c>
      <c r="C11" s="57"/>
      <c r="D11" s="57"/>
      <c r="E11" s="57"/>
      <c r="F11" s="57"/>
      <c r="G11" s="57"/>
      <c r="H11" s="57"/>
    </row>
    <row r="12" spans="1:10" x14ac:dyDescent="0.15">
      <c r="B12" s="55">
        <v>9</v>
      </c>
      <c r="C12" s="57"/>
      <c r="D12" s="57"/>
      <c r="E12" s="57"/>
      <c r="F12" s="57"/>
      <c r="G12" s="57"/>
      <c r="H12" s="57"/>
    </row>
    <row r="13" spans="1:10" x14ac:dyDescent="0.15">
      <c r="B13" s="55">
        <v>10</v>
      </c>
      <c r="C13" s="57"/>
      <c r="D13" s="57"/>
      <c r="E13" s="57"/>
      <c r="F13" s="57"/>
      <c r="G13" s="57"/>
      <c r="H13" s="57"/>
    </row>
    <row r="14" spans="1:10" x14ac:dyDescent="0.15">
      <c r="B14" s="55">
        <v>11</v>
      </c>
      <c r="C14" s="57"/>
      <c r="D14" s="57"/>
      <c r="E14" s="57"/>
      <c r="F14" s="57"/>
      <c r="G14" s="57"/>
      <c r="H14" s="57"/>
    </row>
    <row r="15" spans="1:10" x14ac:dyDescent="0.15">
      <c r="B15" s="55">
        <v>12</v>
      </c>
      <c r="C15" s="57"/>
      <c r="D15" s="57"/>
      <c r="E15" s="57"/>
      <c r="F15" s="57"/>
      <c r="G15" s="57"/>
      <c r="H15" s="57"/>
    </row>
    <row r="16" spans="1:10" x14ac:dyDescent="0.15">
      <c r="B16" s="55">
        <v>13</v>
      </c>
      <c r="C16" s="57"/>
      <c r="D16" s="57"/>
      <c r="E16" s="57"/>
      <c r="F16" s="57"/>
      <c r="G16" s="57"/>
      <c r="H16" s="57"/>
    </row>
    <row r="17" spans="2:8" x14ac:dyDescent="0.15">
      <c r="B17" s="55">
        <v>14</v>
      </c>
      <c r="C17" s="57"/>
      <c r="D17" s="57"/>
      <c r="E17" s="57"/>
      <c r="F17" s="57"/>
      <c r="G17" s="57"/>
      <c r="H17" s="57"/>
    </row>
    <row r="18" spans="2:8" x14ac:dyDescent="0.15">
      <c r="B18" s="55">
        <v>15</v>
      </c>
      <c r="C18" s="57"/>
      <c r="D18" s="57"/>
      <c r="E18" s="57"/>
      <c r="F18" s="57"/>
      <c r="G18" s="57"/>
      <c r="H18" s="57"/>
    </row>
    <row r="19" spans="2:8" x14ac:dyDescent="0.15">
      <c r="B19" s="55">
        <v>16</v>
      </c>
      <c r="C19" s="57"/>
      <c r="D19" s="57"/>
      <c r="E19" s="57"/>
      <c r="F19" s="57"/>
      <c r="G19" s="57"/>
      <c r="H19" s="57"/>
    </row>
    <row r="20" spans="2:8" x14ac:dyDescent="0.15">
      <c r="B20" s="55">
        <v>17</v>
      </c>
      <c r="C20" s="57"/>
      <c r="D20" s="57"/>
      <c r="E20" s="57"/>
      <c r="F20" s="57"/>
      <c r="G20" s="57"/>
      <c r="H20" s="57"/>
    </row>
    <row r="21" spans="2:8" x14ac:dyDescent="0.15">
      <c r="B21" s="55">
        <v>18</v>
      </c>
      <c r="C21" s="57"/>
      <c r="D21" s="57"/>
      <c r="E21" s="57"/>
      <c r="F21" s="57"/>
      <c r="G21" s="57"/>
      <c r="H21" s="57"/>
    </row>
    <row r="22" spans="2:8" x14ac:dyDescent="0.15">
      <c r="B22" s="55">
        <v>19</v>
      </c>
      <c r="C22" s="57"/>
      <c r="D22" s="57"/>
      <c r="E22" s="57"/>
      <c r="F22" s="57"/>
      <c r="G22" s="57"/>
      <c r="H22" s="57"/>
    </row>
    <row r="23" spans="2:8" x14ac:dyDescent="0.15">
      <c r="B23" s="55">
        <v>20</v>
      </c>
      <c r="C23" s="57"/>
      <c r="D23" s="57"/>
      <c r="E23" s="57"/>
      <c r="F23" s="57"/>
      <c r="G23" s="57"/>
      <c r="H23" s="57"/>
    </row>
    <row r="24" spans="2:8" x14ac:dyDescent="0.15">
      <c r="B24" s="55">
        <v>21</v>
      </c>
      <c r="C24" s="57"/>
      <c r="D24" s="57"/>
      <c r="E24" s="57"/>
      <c r="F24" s="57"/>
      <c r="G24" s="57"/>
      <c r="H24" s="57"/>
    </row>
    <row r="25" spans="2:8" x14ac:dyDescent="0.15">
      <c r="B25" s="55">
        <v>22</v>
      </c>
      <c r="C25" s="57"/>
      <c r="D25" s="57"/>
      <c r="E25" s="57"/>
      <c r="F25" s="57"/>
      <c r="G25" s="57"/>
      <c r="H25" s="57"/>
    </row>
    <row r="26" spans="2:8" x14ac:dyDescent="0.15">
      <c r="B26" s="55">
        <v>23</v>
      </c>
      <c r="C26" s="57"/>
      <c r="D26" s="57"/>
      <c r="E26" s="57"/>
      <c r="F26" s="57"/>
      <c r="G26" s="57"/>
      <c r="H26" s="57"/>
    </row>
    <row r="27" spans="2:8" x14ac:dyDescent="0.15">
      <c r="B27" s="55">
        <v>24</v>
      </c>
      <c r="C27" s="57"/>
      <c r="D27" s="57"/>
      <c r="E27" s="57"/>
      <c r="F27" s="57"/>
      <c r="G27" s="57"/>
      <c r="H27" s="57"/>
    </row>
    <row r="28" spans="2:8" x14ac:dyDescent="0.15">
      <c r="B28" s="55">
        <v>25</v>
      </c>
      <c r="C28" s="57"/>
      <c r="D28" s="57"/>
      <c r="E28" s="57"/>
      <c r="F28" s="57"/>
      <c r="G28" s="57"/>
      <c r="H28" s="57"/>
    </row>
    <row r="29" spans="2:8" x14ac:dyDescent="0.15">
      <c r="B29" s="55">
        <v>26</v>
      </c>
      <c r="C29" s="57"/>
      <c r="D29" s="57"/>
      <c r="E29" s="57"/>
      <c r="F29" s="57"/>
      <c r="G29" s="57"/>
      <c r="H29" s="57"/>
    </row>
    <row r="30" spans="2:8" x14ac:dyDescent="0.15">
      <c r="B30" s="55">
        <v>27</v>
      </c>
      <c r="C30" s="57"/>
      <c r="D30" s="57"/>
      <c r="E30" s="57"/>
      <c r="F30" s="57"/>
      <c r="G30" s="57"/>
      <c r="H30" s="57"/>
    </row>
    <row r="31" spans="2:8" x14ac:dyDescent="0.15">
      <c r="B31" s="55">
        <v>28</v>
      </c>
      <c r="C31" s="57"/>
      <c r="D31" s="57"/>
      <c r="E31" s="57"/>
      <c r="F31" s="57"/>
      <c r="G31" s="57"/>
      <c r="H31" s="57"/>
    </row>
    <row r="32" spans="2:8" x14ac:dyDescent="0.15">
      <c r="B32" s="55">
        <v>29</v>
      </c>
      <c r="C32" s="57"/>
      <c r="D32" s="57"/>
      <c r="E32" s="57"/>
      <c r="F32" s="57"/>
      <c r="G32" s="57"/>
      <c r="H32" s="57"/>
    </row>
    <row r="33" spans="2:8" x14ac:dyDescent="0.15">
      <c r="B33" s="55">
        <v>30</v>
      </c>
      <c r="C33" s="57"/>
      <c r="D33" s="57"/>
      <c r="E33" s="57"/>
      <c r="F33" s="57"/>
      <c r="G33" s="57"/>
      <c r="H33" s="57"/>
    </row>
    <row r="34" spans="2:8" x14ac:dyDescent="0.15">
      <c r="B34" s="55">
        <v>31</v>
      </c>
      <c r="C34" s="57"/>
      <c r="D34" s="57"/>
      <c r="E34" s="57"/>
      <c r="F34" s="57"/>
      <c r="G34" s="57"/>
      <c r="H34" s="57"/>
    </row>
    <row r="35" spans="2:8" x14ac:dyDescent="0.15">
      <c r="B35" s="55">
        <v>32</v>
      </c>
      <c r="C35" s="57"/>
      <c r="D35" s="57"/>
      <c r="E35" s="57"/>
      <c r="F35" s="57"/>
      <c r="G35" s="57"/>
      <c r="H35" s="57"/>
    </row>
    <row r="36" spans="2:8" x14ac:dyDescent="0.15">
      <c r="B36" s="55">
        <v>33</v>
      </c>
      <c r="C36" s="57"/>
      <c r="D36" s="57"/>
      <c r="E36" s="57"/>
      <c r="F36" s="57"/>
      <c r="G36" s="57"/>
      <c r="H36" s="57"/>
    </row>
    <row r="37" spans="2:8" x14ac:dyDescent="0.15">
      <c r="B37" s="55">
        <v>34</v>
      </c>
      <c r="C37" s="57"/>
      <c r="D37" s="57"/>
      <c r="E37" s="57"/>
      <c r="F37" s="57"/>
      <c r="G37" s="57"/>
      <c r="H37" s="57"/>
    </row>
    <row r="38" spans="2:8" x14ac:dyDescent="0.15">
      <c r="B38" s="55">
        <v>35</v>
      </c>
      <c r="C38" s="57"/>
      <c r="D38" s="57"/>
      <c r="E38" s="57"/>
      <c r="F38" s="57"/>
      <c r="G38" s="57"/>
      <c r="H38" s="57"/>
    </row>
    <row r="39" spans="2:8" x14ac:dyDescent="0.15">
      <c r="B39" s="55">
        <v>36</v>
      </c>
      <c r="C39" s="57"/>
      <c r="D39" s="57"/>
      <c r="E39" s="57"/>
      <c r="F39" s="57"/>
      <c r="G39" s="57"/>
      <c r="H39" s="57"/>
    </row>
    <row r="40" spans="2:8" x14ac:dyDescent="0.15">
      <c r="B40" s="55">
        <v>37</v>
      </c>
      <c r="C40" s="57"/>
      <c r="D40" s="57"/>
      <c r="E40" s="57"/>
      <c r="F40" s="57"/>
      <c r="G40" s="57"/>
      <c r="H40" s="57"/>
    </row>
  </sheetData>
  <mergeCells count="1">
    <mergeCell ref="B2:C2"/>
  </mergeCells>
  <phoneticPr fontId="20" type="noConversion"/>
  <dataValidations count="1">
    <dataValidation type="textLength" operator="lessThanOrEqual" allowBlank="1" showInputMessage="1" showErrorMessage="1" sqref="C5 E5:F5">
      <formula1>255</formula1>
    </dataValidation>
  </dataValidations>
  <hyperlinks>
    <hyperlink ref="F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W626"/>
  <sheetViews>
    <sheetView workbookViewId="0"/>
  </sheetViews>
  <sheetFormatPr baseColWidth="10" defaultColWidth="8.83203125" defaultRowHeight="15" x14ac:dyDescent="0.2"/>
  <sheetData>
    <row r="1" spans="1:23" s="2" customFormat="1" x14ac:dyDescent="0.2">
      <c r="A1" s="38" t="s">
        <v>135</v>
      </c>
      <c r="B1" s="38" t="s">
        <v>136</v>
      </c>
      <c r="C1" s="38" t="s">
        <v>137</v>
      </c>
      <c r="D1" s="38" t="s">
        <v>138</v>
      </c>
      <c r="E1" s="38" t="s">
        <v>139</v>
      </c>
      <c r="F1" s="38" t="s">
        <v>140</v>
      </c>
      <c r="G1" s="38" t="s">
        <v>141</v>
      </c>
      <c r="H1" s="38" t="s">
        <v>142</v>
      </c>
      <c r="I1" s="38" t="s">
        <v>143</v>
      </c>
      <c r="J1" s="38" t="s">
        <v>144</v>
      </c>
      <c r="K1" s="38" t="s">
        <v>145</v>
      </c>
      <c r="L1" s="38" t="s">
        <v>146</v>
      </c>
      <c r="M1" s="38" t="s">
        <v>147</v>
      </c>
      <c r="N1" s="38" t="s">
        <v>148</v>
      </c>
      <c r="O1" s="38" t="s">
        <v>149</v>
      </c>
      <c r="P1" s="38" t="s">
        <v>150</v>
      </c>
      <c r="Q1" s="38" t="s">
        <v>151</v>
      </c>
      <c r="R1" s="38" t="s">
        <v>152</v>
      </c>
      <c r="S1" s="38" t="s">
        <v>153</v>
      </c>
      <c r="T1" s="38" t="s">
        <v>154</v>
      </c>
      <c r="U1" s="38" t="s">
        <v>155</v>
      </c>
      <c r="V1" s="38" t="s">
        <v>156</v>
      </c>
      <c r="W1" s="38" t="s">
        <v>157</v>
      </c>
    </row>
    <row r="2" spans="1:23" x14ac:dyDescent="0.2">
      <c r="A2" t="str">
        <f>Exchanges!B6</f>
        <v>Nitrogen</v>
      </c>
      <c r="B2" s="1">
        <f>Exchanges!C6</f>
        <v>7727379</v>
      </c>
      <c r="C2" s="1" t="str">
        <f>Exchanges!D6</f>
        <v>water</v>
      </c>
      <c r="D2" s="1" t="str">
        <f>Exchanges!E6</f>
        <v>unspecified</v>
      </c>
      <c r="E2" s="1" t="str">
        <f>Exchanges!F6</f>
        <v>53b5ce8f-c792-3f05-a4b1-3e8f2cc3aad1</v>
      </c>
      <c r="F2" s="1" t="str">
        <f>Exchanges!G6</f>
        <v>Fruit and tree nut farming</v>
      </c>
      <c r="G2" s="1">
        <f>Exchanges!H6</f>
        <v>111300</v>
      </c>
      <c r="H2" s="1" t="str">
        <f>Exchanges!I6</f>
        <v>US</v>
      </c>
      <c r="I2" s="1">
        <f>Exchanges!J6</f>
        <v>2.3778622189430752E-9</v>
      </c>
      <c r="J2" s="1" t="str">
        <f>Exchanges!K6</f>
        <v>kg</v>
      </c>
      <c r="K2" s="1"/>
      <c r="L2" s="1"/>
      <c r="M2" s="1"/>
      <c r="N2" s="1"/>
      <c r="O2" s="1"/>
      <c r="P2" s="1">
        <f>ROUND(Exchanges!Q6,0)</f>
        <v>2</v>
      </c>
      <c r="Q2" s="1">
        <f>Exchanges!R6</f>
        <v>2</v>
      </c>
      <c r="R2" s="1">
        <f>Exchanges!S6</f>
        <v>1</v>
      </c>
      <c r="S2" s="1">
        <f>Exchanges!T6</f>
        <v>1</v>
      </c>
      <c r="T2" s="1">
        <f>Exchanges!U6</f>
        <v>5</v>
      </c>
      <c r="U2" s="1">
        <f>Exchanges!V6</f>
        <v>2013</v>
      </c>
      <c r="V2" s="1" t="str">
        <f>Exchanges!W6</f>
        <v>Nitrogen</v>
      </c>
      <c r="W2" s="1" t="str">
        <f>Exchanges!X6</f>
        <v>USEPA DMR 2013</v>
      </c>
    </row>
    <row r="3" spans="1:23" x14ac:dyDescent="0.2">
      <c r="A3" s="1" t="str">
        <f>Exchanges!B7</f>
        <v>Nitrogen</v>
      </c>
      <c r="B3" s="1">
        <f>Exchanges!C7</f>
        <v>7727379</v>
      </c>
      <c r="C3" s="1" t="str">
        <f>Exchanges!D7</f>
        <v>water</v>
      </c>
      <c r="D3" s="1" t="str">
        <f>Exchanges!E7</f>
        <v>unspecified</v>
      </c>
      <c r="E3" s="1" t="str">
        <f>Exchanges!F7</f>
        <v>53b5ce8f-c792-3f05-a4b1-3e8f2cc3aad1</v>
      </c>
      <c r="F3" s="1" t="str">
        <f>Exchanges!G7</f>
        <v>Greenhouse, nursery, and floriculture production</v>
      </c>
      <c r="G3" s="1">
        <f>Exchanges!H7</f>
        <v>111400</v>
      </c>
      <c r="H3" s="1" t="str">
        <f>Exchanges!I7</f>
        <v>US</v>
      </c>
      <c r="I3" s="1">
        <f>Exchanges!J7</f>
        <v>2.5366772687390452E-7</v>
      </c>
      <c r="J3" s="1" t="str">
        <f>Exchanges!K7</f>
        <v>kg</v>
      </c>
      <c r="K3" s="1"/>
      <c r="L3" s="1"/>
      <c r="M3" s="1"/>
      <c r="N3" s="1"/>
      <c r="O3" s="1"/>
      <c r="P3" s="1">
        <f>ROUND(Exchanges!Q7,0)</f>
        <v>2</v>
      </c>
      <c r="Q3" s="1">
        <f>Exchanges!R7</f>
        <v>2</v>
      </c>
      <c r="R3" s="1">
        <f>Exchanges!S7</f>
        <v>1</v>
      </c>
      <c r="S3" s="1">
        <f>Exchanges!T7</f>
        <v>1</v>
      </c>
      <c r="T3" s="1">
        <f>Exchanges!U7</f>
        <v>5</v>
      </c>
      <c r="U3" s="1">
        <f>Exchanges!V7</f>
        <v>2013</v>
      </c>
      <c r="V3" s="1" t="str">
        <f>Exchanges!W7</f>
        <v>Nitrogen</v>
      </c>
      <c r="W3" s="1" t="str">
        <f>Exchanges!X7</f>
        <v>USEPA DMR 2013</v>
      </c>
    </row>
    <row r="4" spans="1:23" x14ac:dyDescent="0.2">
      <c r="A4" s="1" t="str">
        <f>Exchanges!B8</f>
        <v>Nitrogen</v>
      </c>
      <c r="B4" s="1">
        <f>Exchanges!C8</f>
        <v>7727379</v>
      </c>
      <c r="C4" s="1" t="str">
        <f>Exchanges!D8</f>
        <v>water</v>
      </c>
      <c r="D4" s="1" t="str">
        <f>Exchanges!E8</f>
        <v>unspecified</v>
      </c>
      <c r="E4" s="1" t="str">
        <f>Exchanges!F8</f>
        <v>53b5ce8f-c792-3f05-a4b1-3e8f2cc3aad1</v>
      </c>
      <c r="F4" s="1" t="str">
        <f>Exchanges!G8</f>
        <v>Other crop farming</v>
      </c>
      <c r="G4" s="1">
        <f>Exchanges!H8</f>
        <v>111900</v>
      </c>
      <c r="H4" s="1" t="str">
        <f>Exchanges!I8</f>
        <v>US</v>
      </c>
      <c r="I4" s="1">
        <f>Exchanges!J8</f>
        <v>1.7016170260852561E-6</v>
      </c>
      <c r="J4" s="1" t="str">
        <f>Exchanges!K8</f>
        <v>kg</v>
      </c>
      <c r="K4" s="1"/>
      <c r="L4" s="1"/>
      <c r="M4" s="1"/>
      <c r="N4" s="1"/>
      <c r="O4" s="1"/>
      <c r="P4" s="1">
        <f>ROUND(Exchanges!Q8,0)</f>
        <v>2</v>
      </c>
      <c r="Q4" s="1">
        <f>Exchanges!R8</f>
        <v>2</v>
      </c>
      <c r="R4" s="1">
        <f>Exchanges!S8</f>
        <v>1</v>
      </c>
      <c r="S4" s="1">
        <f>Exchanges!T8</f>
        <v>1</v>
      </c>
      <c r="T4" s="1">
        <f>Exchanges!U8</f>
        <v>5</v>
      </c>
      <c r="U4" s="1">
        <f>Exchanges!V8</f>
        <v>2013</v>
      </c>
      <c r="V4" s="1" t="str">
        <f>Exchanges!W8</f>
        <v>Nitrogen</v>
      </c>
      <c r="W4" s="1" t="str">
        <f>Exchanges!X8</f>
        <v>USEPA DMR 2013</v>
      </c>
    </row>
    <row r="5" spans="1:23" x14ac:dyDescent="0.2">
      <c r="A5" s="1" t="str">
        <f>Exchanges!B9</f>
        <v>Nitrogen</v>
      </c>
      <c r="B5" s="1">
        <f>Exchanges!C9</f>
        <v>7727379</v>
      </c>
      <c r="C5" s="1" t="str">
        <f>Exchanges!D9</f>
        <v>water</v>
      </c>
      <c r="D5" s="1" t="str">
        <f>Exchanges!E9</f>
        <v>unspecified</v>
      </c>
      <c r="E5" s="1" t="str">
        <f>Exchanges!F9</f>
        <v>53b5ce8f-c792-3f05-a4b1-3e8f2cc3aad1</v>
      </c>
      <c r="F5" s="1" t="str">
        <f>Exchanges!G9</f>
        <v>Dairy cattle and milk production</v>
      </c>
      <c r="G5" s="1">
        <f>Exchanges!H9</f>
        <v>112120</v>
      </c>
      <c r="H5" s="1" t="str">
        <f>Exchanges!I9</f>
        <v>US</v>
      </c>
      <c r="I5" s="1">
        <f>Exchanges!J9</f>
        <v>7.6668632033629552E-9</v>
      </c>
      <c r="J5" s="1" t="str">
        <f>Exchanges!K9</f>
        <v>kg</v>
      </c>
      <c r="K5" s="1"/>
      <c r="L5" s="1"/>
      <c r="M5" s="1"/>
      <c r="N5" s="1"/>
      <c r="O5" s="1"/>
      <c r="P5" s="1">
        <f>ROUND(Exchanges!Q9,0)</f>
        <v>2</v>
      </c>
      <c r="Q5" s="1">
        <f>Exchanges!R9</f>
        <v>2</v>
      </c>
      <c r="R5" s="1">
        <f>Exchanges!S9</f>
        <v>1</v>
      </c>
      <c r="S5" s="1">
        <f>Exchanges!T9</f>
        <v>1</v>
      </c>
      <c r="T5" s="1">
        <f>Exchanges!U9</f>
        <v>5</v>
      </c>
      <c r="U5" s="1">
        <f>Exchanges!V9</f>
        <v>2013</v>
      </c>
      <c r="V5" s="1" t="str">
        <f>Exchanges!W9</f>
        <v>Nitrogen</v>
      </c>
      <c r="W5" s="1" t="str">
        <f>Exchanges!X9</f>
        <v>USEPA DMR 2013</v>
      </c>
    </row>
    <row r="6" spans="1:23" x14ac:dyDescent="0.2">
      <c r="A6" s="1" t="str">
        <f>Exchanges!B10</f>
        <v>Nitrogen</v>
      </c>
      <c r="B6" s="1">
        <f>Exchanges!C10</f>
        <v>7727379</v>
      </c>
      <c r="C6" s="1" t="str">
        <f>Exchanges!D10</f>
        <v>water</v>
      </c>
      <c r="D6" s="1" t="str">
        <f>Exchanges!E10</f>
        <v>unspecified</v>
      </c>
      <c r="E6" s="1" t="str">
        <f>Exchanges!F10</f>
        <v>53b5ce8f-c792-3f05-a4b1-3e8f2cc3aad1</v>
      </c>
      <c r="F6" s="1" t="str">
        <f>Exchanges!G10</f>
        <v>Poultry and egg production</v>
      </c>
      <c r="G6" s="1">
        <f>Exchanges!H10</f>
        <v>112300</v>
      </c>
      <c r="H6" s="1" t="str">
        <f>Exchanges!I10</f>
        <v>US</v>
      </c>
      <c r="I6" s="1">
        <f>Exchanges!J10</f>
        <v>2.1171139079940802E-6</v>
      </c>
      <c r="J6" s="1" t="str">
        <f>Exchanges!K10</f>
        <v>kg</v>
      </c>
      <c r="K6" s="1"/>
      <c r="L6" s="1"/>
      <c r="M6" s="1"/>
      <c r="N6" s="1"/>
      <c r="O6" s="1"/>
      <c r="P6" s="1">
        <f>ROUND(Exchanges!Q10,0)</f>
        <v>2</v>
      </c>
      <c r="Q6" s="1">
        <f>Exchanges!R10</f>
        <v>2</v>
      </c>
      <c r="R6" s="1">
        <f>Exchanges!S10</f>
        <v>1</v>
      </c>
      <c r="S6" s="1">
        <f>Exchanges!T10</f>
        <v>1</v>
      </c>
      <c r="T6" s="1">
        <f>Exchanges!U10</f>
        <v>5</v>
      </c>
      <c r="U6" s="1">
        <f>Exchanges!V10</f>
        <v>2013</v>
      </c>
      <c r="V6" s="1" t="str">
        <f>Exchanges!W10</f>
        <v>Nitrogen</v>
      </c>
      <c r="W6" s="1" t="str">
        <f>Exchanges!X10</f>
        <v>USEPA DMR 2013</v>
      </c>
    </row>
    <row r="7" spans="1:23" x14ac:dyDescent="0.2">
      <c r="A7" s="1" t="str">
        <f>Exchanges!B11</f>
        <v>Nitrogen</v>
      </c>
      <c r="B7" s="1">
        <f>Exchanges!C11</f>
        <v>7727379</v>
      </c>
      <c r="C7" s="1" t="str">
        <f>Exchanges!D11</f>
        <v>water</v>
      </c>
      <c r="D7" s="1" t="str">
        <f>Exchanges!E11</f>
        <v>unspecified</v>
      </c>
      <c r="E7" s="1" t="str">
        <f>Exchanges!F11</f>
        <v>53b5ce8f-c792-3f05-a4b1-3e8f2cc3aad1</v>
      </c>
      <c r="F7" s="1" t="str">
        <f>Exchanges!G11</f>
        <v>Forestry and logging</v>
      </c>
      <c r="G7" s="1">
        <f>Exchanges!H11</f>
        <v>113000</v>
      </c>
      <c r="H7" s="1" t="str">
        <f>Exchanges!I11</f>
        <v>US</v>
      </c>
      <c r="I7" s="1">
        <f>Exchanges!J11</f>
        <v>2.6313486766982818E-7</v>
      </c>
      <c r="J7" s="1" t="str">
        <f>Exchanges!K11</f>
        <v>kg</v>
      </c>
      <c r="K7" s="1"/>
      <c r="L7" s="1"/>
      <c r="M7" s="1"/>
      <c r="N7" s="1"/>
      <c r="O7" s="1"/>
      <c r="P7" s="1">
        <f>ROUND(Exchanges!Q11,0)</f>
        <v>2</v>
      </c>
      <c r="Q7" s="1">
        <f>Exchanges!R11</f>
        <v>2</v>
      </c>
      <c r="R7" s="1">
        <f>Exchanges!S11</f>
        <v>1</v>
      </c>
      <c r="S7" s="1">
        <f>Exchanges!T11</f>
        <v>1</v>
      </c>
      <c r="T7" s="1">
        <f>Exchanges!U11</f>
        <v>5</v>
      </c>
      <c r="U7" s="1">
        <f>Exchanges!V11</f>
        <v>2013</v>
      </c>
      <c r="V7" s="1" t="str">
        <f>Exchanges!W11</f>
        <v>Nitrogen</v>
      </c>
      <c r="W7" s="1" t="str">
        <f>Exchanges!X11</f>
        <v>USEPA DMR 2013</v>
      </c>
    </row>
    <row r="8" spans="1:23" x14ac:dyDescent="0.2">
      <c r="A8" s="1" t="str">
        <f>Exchanges!B12</f>
        <v>Nitrogen</v>
      </c>
      <c r="B8" s="1">
        <f>Exchanges!C12</f>
        <v>7727379</v>
      </c>
      <c r="C8" s="1" t="str">
        <f>Exchanges!D12</f>
        <v>water</v>
      </c>
      <c r="D8" s="1" t="str">
        <f>Exchanges!E12</f>
        <v>unspecified</v>
      </c>
      <c r="E8" s="1" t="str">
        <f>Exchanges!F12</f>
        <v>53b5ce8f-c792-3f05-a4b1-3e8f2cc3aad1</v>
      </c>
      <c r="F8" s="1" t="str">
        <f>Exchanges!G12</f>
        <v>Fishing, hunting and trapping</v>
      </c>
      <c r="G8" s="1">
        <f>Exchanges!H12</f>
        <v>114000</v>
      </c>
      <c r="H8" s="1" t="str">
        <f>Exchanges!I12</f>
        <v>US</v>
      </c>
      <c r="I8" s="1">
        <f>Exchanges!J12</f>
        <v>1.2240405382194282E-5</v>
      </c>
      <c r="J8" s="1" t="str">
        <f>Exchanges!K12</f>
        <v>kg</v>
      </c>
      <c r="K8" s="1"/>
      <c r="L8" s="1"/>
      <c r="M8" s="1"/>
      <c r="N8" s="1"/>
      <c r="O8" s="1"/>
      <c r="P8" s="1">
        <f>ROUND(Exchanges!Q12,0)</f>
        <v>2</v>
      </c>
      <c r="Q8" s="1">
        <f>Exchanges!R12</f>
        <v>2</v>
      </c>
      <c r="R8" s="1">
        <f>Exchanges!S12</f>
        <v>1</v>
      </c>
      <c r="S8" s="1">
        <f>Exchanges!T12</f>
        <v>1</v>
      </c>
      <c r="T8" s="1">
        <f>Exchanges!U12</f>
        <v>5</v>
      </c>
      <c r="U8" s="1">
        <f>Exchanges!V12</f>
        <v>2013</v>
      </c>
      <c r="V8" s="1" t="str">
        <f>Exchanges!W12</f>
        <v>Nitrogen</v>
      </c>
      <c r="W8" s="1" t="str">
        <f>Exchanges!X12</f>
        <v>USEPA DMR 2013</v>
      </c>
    </row>
    <row r="9" spans="1:23" x14ac:dyDescent="0.2">
      <c r="A9" s="1" t="str">
        <f>Exchanges!B13</f>
        <v>Nitrogen</v>
      </c>
      <c r="B9" s="1">
        <f>Exchanges!C13</f>
        <v>7727379</v>
      </c>
      <c r="C9" s="1" t="str">
        <f>Exchanges!D13</f>
        <v>water</v>
      </c>
      <c r="D9" s="1" t="str">
        <f>Exchanges!E13</f>
        <v>unspecified</v>
      </c>
      <c r="E9" s="1" t="str">
        <f>Exchanges!F13</f>
        <v>53b5ce8f-c792-3f05-a4b1-3e8f2cc3aad1</v>
      </c>
      <c r="F9" s="1" t="str">
        <f>Exchanges!G13</f>
        <v>Support activities for agriculture and forestry</v>
      </c>
      <c r="G9" s="1">
        <f>Exchanges!H13</f>
        <v>115000</v>
      </c>
      <c r="H9" s="1" t="str">
        <f>Exchanges!I13</f>
        <v>US</v>
      </c>
      <c r="I9" s="1">
        <f>Exchanges!J13</f>
        <v>1.2401204972323867E-8</v>
      </c>
      <c r="J9" s="1" t="str">
        <f>Exchanges!K13</f>
        <v>kg</v>
      </c>
      <c r="K9" s="1"/>
      <c r="L9" s="1"/>
      <c r="M9" s="1"/>
      <c r="N9" s="1"/>
      <c r="O9" s="1"/>
      <c r="P9" s="1">
        <f>ROUND(Exchanges!Q13,0)</f>
        <v>2</v>
      </c>
      <c r="Q9" s="1">
        <f>Exchanges!R13</f>
        <v>2</v>
      </c>
      <c r="R9" s="1">
        <f>Exchanges!S13</f>
        <v>1</v>
      </c>
      <c r="S9" s="1">
        <f>Exchanges!T13</f>
        <v>1</v>
      </c>
      <c r="T9" s="1">
        <f>Exchanges!U13</f>
        <v>5</v>
      </c>
      <c r="U9" s="1">
        <f>Exchanges!V13</f>
        <v>2013</v>
      </c>
      <c r="V9" s="1" t="str">
        <f>Exchanges!W13</f>
        <v>Nitrogen</v>
      </c>
      <c r="W9" s="1" t="str">
        <f>Exchanges!X13</f>
        <v>USEPA DMR 2013</v>
      </c>
    </row>
    <row r="10" spans="1:23" x14ac:dyDescent="0.2">
      <c r="A10" s="1" t="str">
        <f>Exchanges!B14</f>
        <v>Nitrogen</v>
      </c>
      <c r="B10" s="1">
        <f>Exchanges!C14</f>
        <v>7727379</v>
      </c>
      <c r="C10" s="1" t="str">
        <f>Exchanges!D14</f>
        <v>water</v>
      </c>
      <c r="D10" s="1" t="str">
        <f>Exchanges!E14</f>
        <v>unspecified</v>
      </c>
      <c r="E10" s="1" t="str">
        <f>Exchanges!F14</f>
        <v>53b5ce8f-c792-3f05-a4b1-3e8f2cc3aad1</v>
      </c>
      <c r="F10" s="1" t="str">
        <f>Exchanges!G14</f>
        <v>Oil and gas extraction</v>
      </c>
      <c r="G10" s="1">
        <f>Exchanges!H14</f>
        <v>211000</v>
      </c>
      <c r="H10" s="1" t="str">
        <f>Exchanges!I14</f>
        <v>US</v>
      </c>
      <c r="I10" s="1">
        <f>Exchanges!J14</f>
        <v>5.0132255529327189E-6</v>
      </c>
      <c r="J10" s="1" t="str">
        <f>Exchanges!K14</f>
        <v>kg</v>
      </c>
      <c r="K10" s="1"/>
      <c r="L10" s="1"/>
      <c r="M10" s="1"/>
      <c r="N10" s="1"/>
      <c r="O10" s="1"/>
      <c r="P10" s="1">
        <f>ROUND(Exchanges!Q14,0)</f>
        <v>4</v>
      </c>
      <c r="Q10" s="1">
        <f>Exchanges!R14</f>
        <v>2</v>
      </c>
      <c r="R10" s="1">
        <f>Exchanges!S14</f>
        <v>1</v>
      </c>
      <c r="S10" s="1">
        <f>Exchanges!T14</f>
        <v>1</v>
      </c>
      <c r="T10" s="1">
        <f>Exchanges!U14</f>
        <v>5</v>
      </c>
      <c r="U10" s="1">
        <f>Exchanges!V14</f>
        <v>2013</v>
      </c>
      <c r="V10" s="1" t="str">
        <f>Exchanges!W14</f>
        <v>Nitrogen</v>
      </c>
      <c r="W10" s="1" t="str">
        <f>Exchanges!X14</f>
        <v>USEPA DMR 2013</v>
      </c>
    </row>
    <row r="11" spans="1:23" x14ac:dyDescent="0.2">
      <c r="A11" s="1" t="str">
        <f>Exchanges!B15</f>
        <v>Nitrogen</v>
      </c>
      <c r="B11" s="1">
        <f>Exchanges!C15</f>
        <v>7727379</v>
      </c>
      <c r="C11" s="1" t="str">
        <f>Exchanges!D15</f>
        <v>water</v>
      </c>
      <c r="D11" s="1" t="str">
        <f>Exchanges!E15</f>
        <v>unspecified</v>
      </c>
      <c r="E11" s="1" t="str">
        <f>Exchanges!F15</f>
        <v>53b5ce8f-c792-3f05-a4b1-3e8f2cc3aad1</v>
      </c>
      <c r="F11" s="1" t="str">
        <f>Exchanges!G15</f>
        <v>Coal mining</v>
      </c>
      <c r="G11" s="1">
        <f>Exchanges!H15</f>
        <v>212100</v>
      </c>
      <c r="H11" s="1" t="str">
        <f>Exchanges!I15</f>
        <v>US</v>
      </c>
      <c r="I11" s="1">
        <f>Exchanges!J15</f>
        <v>4.4109241979393539E-7</v>
      </c>
      <c r="J11" s="1" t="str">
        <f>Exchanges!K15</f>
        <v>kg</v>
      </c>
      <c r="K11" s="1"/>
      <c r="L11" s="1"/>
      <c r="M11" s="1"/>
      <c r="N11" s="1"/>
      <c r="O11" s="1"/>
      <c r="P11" s="1">
        <f>ROUND(Exchanges!Q15,0)</f>
        <v>2</v>
      </c>
      <c r="Q11" s="1">
        <f>Exchanges!R15</f>
        <v>2</v>
      </c>
      <c r="R11" s="1">
        <f>Exchanges!S15</f>
        <v>1</v>
      </c>
      <c r="S11" s="1">
        <f>Exchanges!T15</f>
        <v>1</v>
      </c>
      <c r="T11" s="1">
        <f>Exchanges!U15</f>
        <v>5</v>
      </c>
      <c r="U11" s="1">
        <f>Exchanges!V15</f>
        <v>2013</v>
      </c>
      <c r="V11" s="1" t="str">
        <f>Exchanges!W15</f>
        <v>Nitrogen</v>
      </c>
      <c r="W11" s="1" t="str">
        <f>Exchanges!X15</f>
        <v>USEPA DMR 2013</v>
      </c>
    </row>
    <row r="12" spans="1:23" x14ac:dyDescent="0.2">
      <c r="A12" s="1" t="str">
        <f>Exchanges!B16</f>
        <v>Nitrogen</v>
      </c>
      <c r="B12" s="1">
        <f>Exchanges!C16</f>
        <v>7727379</v>
      </c>
      <c r="C12" s="1" t="str">
        <f>Exchanges!D16</f>
        <v>water</v>
      </c>
      <c r="D12" s="1" t="str">
        <f>Exchanges!E16</f>
        <v>unspecified</v>
      </c>
      <c r="E12" s="1" t="str">
        <f>Exchanges!F16</f>
        <v>53b5ce8f-c792-3f05-a4b1-3e8f2cc3aad1</v>
      </c>
      <c r="F12" s="1" t="str">
        <f>Exchanges!G16</f>
        <v>Copper, nickel, lead, and zinc mining</v>
      </c>
      <c r="G12" s="1">
        <f>Exchanges!H16</f>
        <v>212230</v>
      </c>
      <c r="H12" s="1" t="str">
        <f>Exchanges!I16</f>
        <v>US</v>
      </c>
      <c r="I12" s="1">
        <f>Exchanges!J16</f>
        <v>1.3533222072152994E-7</v>
      </c>
      <c r="J12" s="1" t="str">
        <f>Exchanges!K16</f>
        <v>kg</v>
      </c>
      <c r="K12" s="1"/>
      <c r="L12" s="1"/>
      <c r="M12" s="1"/>
      <c r="N12" s="1"/>
      <c r="O12" s="1"/>
      <c r="P12" s="1">
        <f>ROUND(Exchanges!Q16,0)</f>
        <v>2</v>
      </c>
      <c r="Q12" s="1">
        <f>Exchanges!R16</f>
        <v>2</v>
      </c>
      <c r="R12" s="1">
        <f>Exchanges!S16</f>
        <v>1</v>
      </c>
      <c r="S12" s="1">
        <f>Exchanges!T16</f>
        <v>1</v>
      </c>
      <c r="T12" s="1">
        <f>Exchanges!U16</f>
        <v>5</v>
      </c>
      <c r="U12" s="1">
        <f>Exchanges!V16</f>
        <v>2013</v>
      </c>
      <c r="V12" s="1" t="str">
        <f>Exchanges!W16</f>
        <v>Nitrogen</v>
      </c>
      <c r="W12" s="1" t="str">
        <f>Exchanges!X16</f>
        <v>USEPA DMR 2013</v>
      </c>
    </row>
    <row r="13" spans="1:23" x14ac:dyDescent="0.2">
      <c r="A13" s="1" t="str">
        <f>Exchanges!B17</f>
        <v>Nitrogen</v>
      </c>
      <c r="B13" s="1">
        <f>Exchanges!C17</f>
        <v>7727379</v>
      </c>
      <c r="C13" s="1" t="str">
        <f>Exchanges!D17</f>
        <v>water</v>
      </c>
      <c r="D13" s="1" t="str">
        <f>Exchanges!E17</f>
        <v>unspecified</v>
      </c>
      <c r="E13" s="1" t="str">
        <f>Exchanges!F17</f>
        <v>53b5ce8f-c792-3f05-a4b1-3e8f2cc3aad1</v>
      </c>
      <c r="F13" s="1" t="str">
        <f>Exchanges!G17</f>
        <v>Stone mining and quarrying</v>
      </c>
      <c r="G13" s="1">
        <f>Exchanges!H17</f>
        <v>212310</v>
      </c>
      <c r="H13" s="1" t="str">
        <f>Exchanges!I17</f>
        <v>US</v>
      </c>
      <c r="I13" s="1">
        <f>Exchanges!J17</f>
        <v>1.9199755342639077E-4</v>
      </c>
      <c r="J13" s="1" t="str">
        <f>Exchanges!K17</f>
        <v>kg</v>
      </c>
      <c r="K13" s="1"/>
      <c r="L13" s="1"/>
      <c r="M13" s="1"/>
      <c r="N13" s="1"/>
      <c r="O13" s="1"/>
      <c r="P13" s="1">
        <f>ROUND(Exchanges!Q17,0)</f>
        <v>4</v>
      </c>
      <c r="Q13" s="1">
        <f>Exchanges!R17</f>
        <v>2</v>
      </c>
      <c r="R13" s="1">
        <f>Exchanges!S17</f>
        <v>1</v>
      </c>
      <c r="S13" s="1">
        <f>Exchanges!T17</f>
        <v>1</v>
      </c>
      <c r="T13" s="1">
        <f>Exchanges!U17</f>
        <v>5</v>
      </c>
      <c r="U13" s="1">
        <f>Exchanges!V17</f>
        <v>2013</v>
      </c>
      <c r="V13" s="1" t="str">
        <f>Exchanges!W17</f>
        <v>Nitrogen</v>
      </c>
      <c r="W13" s="1" t="str">
        <f>Exchanges!X17</f>
        <v>USEPA DMR 2013</v>
      </c>
    </row>
    <row r="14" spans="1:23" x14ac:dyDescent="0.2">
      <c r="A14" s="1" t="str">
        <f>Exchanges!B18</f>
        <v>Nitrogen</v>
      </c>
      <c r="B14" s="1">
        <f>Exchanges!C18</f>
        <v>7727379</v>
      </c>
      <c r="C14" s="1" t="str">
        <f>Exchanges!D18</f>
        <v>water</v>
      </c>
      <c r="D14" s="1" t="str">
        <f>Exchanges!E18</f>
        <v>unspecified</v>
      </c>
      <c r="E14" s="1" t="str">
        <f>Exchanges!F18</f>
        <v>53b5ce8f-c792-3f05-a4b1-3e8f2cc3aad1</v>
      </c>
      <c r="F14" s="1" t="str">
        <f>Exchanges!G18</f>
        <v>Drilling oil and gas wells</v>
      </c>
      <c r="G14" s="1">
        <f>Exchanges!H18</f>
        <v>213111</v>
      </c>
      <c r="H14" s="1" t="str">
        <f>Exchanges!I18</f>
        <v>US</v>
      </c>
      <c r="I14" s="1">
        <f>Exchanges!J18</f>
        <v>3.1785115976786907E-11</v>
      </c>
      <c r="J14" s="1" t="str">
        <f>Exchanges!K18</f>
        <v>kg</v>
      </c>
      <c r="K14" s="1"/>
      <c r="L14" s="1"/>
      <c r="M14" s="1"/>
      <c r="N14" s="1"/>
      <c r="O14" s="1"/>
      <c r="P14" s="1">
        <f>ROUND(Exchanges!Q18,0)</f>
        <v>2</v>
      </c>
      <c r="Q14" s="1">
        <f>Exchanges!R18</f>
        <v>2</v>
      </c>
      <c r="R14" s="1">
        <f>Exchanges!S18</f>
        <v>1</v>
      </c>
      <c r="S14" s="1">
        <f>Exchanges!T18</f>
        <v>1</v>
      </c>
      <c r="T14" s="1">
        <f>Exchanges!U18</f>
        <v>5</v>
      </c>
      <c r="U14" s="1">
        <f>Exchanges!V18</f>
        <v>2013</v>
      </c>
      <c r="V14" s="1" t="str">
        <f>Exchanges!W18</f>
        <v>Nitrogen</v>
      </c>
      <c r="W14" s="1" t="str">
        <f>Exchanges!X18</f>
        <v>USEPA DMR 2013</v>
      </c>
    </row>
    <row r="15" spans="1:23" x14ac:dyDescent="0.2">
      <c r="A15" s="1" t="str">
        <f>Exchanges!B19</f>
        <v>Nitrogen</v>
      </c>
      <c r="B15" s="1">
        <f>Exchanges!C19</f>
        <v>7727379</v>
      </c>
      <c r="C15" s="1" t="str">
        <f>Exchanges!D19</f>
        <v>water</v>
      </c>
      <c r="D15" s="1" t="str">
        <f>Exchanges!E19</f>
        <v>unspecified</v>
      </c>
      <c r="E15" s="1" t="str">
        <f>Exchanges!F19</f>
        <v>53b5ce8f-c792-3f05-a4b1-3e8f2cc3aad1</v>
      </c>
      <c r="F15" s="1" t="str">
        <f>Exchanges!G19</f>
        <v>Electric power generation, transmission, and distribution</v>
      </c>
      <c r="G15" s="1">
        <f>Exchanges!H19</f>
        <v>221100</v>
      </c>
      <c r="H15" s="1" t="str">
        <f>Exchanges!I19</f>
        <v>US</v>
      </c>
      <c r="I15" s="1">
        <f>Exchanges!J19</f>
        <v>3.9726964946695931E-5</v>
      </c>
      <c r="J15" s="1" t="str">
        <f>Exchanges!K19</f>
        <v>kg</v>
      </c>
      <c r="K15" s="1"/>
      <c r="L15" s="1"/>
      <c r="M15" s="1"/>
      <c r="N15" s="1"/>
      <c r="O15" s="1"/>
      <c r="P15" s="1">
        <f>ROUND(Exchanges!Q19,0)</f>
        <v>2</v>
      </c>
      <c r="Q15" s="1">
        <f>Exchanges!R19</f>
        <v>2</v>
      </c>
      <c r="R15" s="1">
        <f>Exchanges!S19</f>
        <v>1</v>
      </c>
      <c r="S15" s="1">
        <f>Exchanges!T19</f>
        <v>1</v>
      </c>
      <c r="T15" s="1">
        <f>Exchanges!U19</f>
        <v>5</v>
      </c>
      <c r="U15" s="1">
        <f>Exchanges!V19</f>
        <v>2013</v>
      </c>
      <c r="V15" s="1" t="str">
        <f>Exchanges!W19</f>
        <v>Nitrogen</v>
      </c>
      <c r="W15" s="1" t="str">
        <f>Exchanges!X19</f>
        <v>USEPA DMR 2013</v>
      </c>
    </row>
    <row r="16" spans="1:23" x14ac:dyDescent="0.2">
      <c r="A16" s="1" t="str">
        <f>Exchanges!B20</f>
        <v>Nitrogen</v>
      </c>
      <c r="B16" s="1">
        <f>Exchanges!C20</f>
        <v>7727379</v>
      </c>
      <c r="C16" s="1" t="str">
        <f>Exchanges!D20</f>
        <v>water</v>
      </c>
      <c r="D16" s="1" t="str">
        <f>Exchanges!E20</f>
        <v>unspecified</v>
      </c>
      <c r="E16" s="1" t="str">
        <f>Exchanges!F20</f>
        <v>53b5ce8f-c792-3f05-a4b1-3e8f2cc3aad1</v>
      </c>
      <c r="F16" s="1" t="str">
        <f>Exchanges!G20</f>
        <v>Natural gas distribution</v>
      </c>
      <c r="G16" s="1">
        <f>Exchanges!H20</f>
        <v>221200</v>
      </c>
      <c r="H16" s="1" t="str">
        <f>Exchanges!I20</f>
        <v>US</v>
      </c>
      <c r="I16" s="1">
        <f>Exchanges!J20</f>
        <v>1.8393218143894836E-6</v>
      </c>
      <c r="J16" s="1" t="str">
        <f>Exchanges!K20</f>
        <v>kg</v>
      </c>
      <c r="K16" s="1"/>
      <c r="L16" s="1"/>
      <c r="M16" s="1"/>
      <c r="N16" s="1"/>
      <c r="O16" s="1"/>
      <c r="P16" s="1">
        <f>ROUND(Exchanges!Q20,0)</f>
        <v>4</v>
      </c>
      <c r="Q16" s="1">
        <f>Exchanges!R20</f>
        <v>2</v>
      </c>
      <c r="R16" s="1">
        <f>Exchanges!S20</f>
        <v>1</v>
      </c>
      <c r="S16" s="1">
        <f>Exchanges!T20</f>
        <v>1</v>
      </c>
      <c r="T16" s="1">
        <f>Exchanges!U20</f>
        <v>5</v>
      </c>
      <c r="U16" s="1">
        <f>Exchanges!V20</f>
        <v>2013</v>
      </c>
      <c r="V16" s="1" t="str">
        <f>Exchanges!W20</f>
        <v>Nitrogen</v>
      </c>
      <c r="W16" s="1" t="str">
        <f>Exchanges!X20</f>
        <v>USEPA DMR 2013</v>
      </c>
    </row>
    <row r="17" spans="1:23" x14ac:dyDescent="0.2">
      <c r="A17" s="1" t="str">
        <f>Exchanges!B21</f>
        <v>Nitrogen</v>
      </c>
      <c r="B17" s="1">
        <f>Exchanges!C21</f>
        <v>7727379</v>
      </c>
      <c r="C17" s="1" t="str">
        <f>Exchanges!D21</f>
        <v>water</v>
      </c>
      <c r="D17" s="1" t="str">
        <f>Exchanges!E21</f>
        <v>unspecified</v>
      </c>
      <c r="E17" s="1" t="str">
        <f>Exchanges!F21</f>
        <v>53b5ce8f-c792-3f05-a4b1-3e8f2cc3aad1</v>
      </c>
      <c r="F17" s="1" t="str">
        <f>Exchanges!G21</f>
        <v>Water, sewage and other systems</v>
      </c>
      <c r="G17" s="1">
        <f>Exchanges!H21</f>
        <v>221300</v>
      </c>
      <c r="H17" s="1" t="str">
        <f>Exchanges!I21</f>
        <v>US</v>
      </c>
      <c r="I17" s="1">
        <f>Exchanges!J21</f>
        <v>0.14973041745901808</v>
      </c>
      <c r="J17" s="1" t="str">
        <f>Exchanges!K21</f>
        <v>kg</v>
      </c>
      <c r="K17" s="1"/>
      <c r="L17" s="1"/>
      <c r="M17" s="1"/>
      <c r="N17" s="1"/>
      <c r="O17" s="1"/>
      <c r="P17" s="1">
        <f>ROUND(Exchanges!Q21,0)</f>
        <v>2</v>
      </c>
      <c r="Q17" s="1">
        <f>Exchanges!R21</f>
        <v>2</v>
      </c>
      <c r="R17" s="1">
        <f>Exchanges!S21</f>
        <v>1</v>
      </c>
      <c r="S17" s="1">
        <f>Exchanges!T21</f>
        <v>1</v>
      </c>
      <c r="T17" s="1">
        <f>Exchanges!U21</f>
        <v>1</v>
      </c>
      <c r="U17" s="1">
        <f>Exchanges!V21</f>
        <v>2013</v>
      </c>
      <c r="V17" s="1" t="str">
        <f>Exchanges!W21</f>
        <v>Nitrogen</v>
      </c>
      <c r="W17" s="1" t="str">
        <f>Exchanges!X21</f>
        <v>USEPA DMR 2013</v>
      </c>
    </row>
    <row r="18" spans="1:23" x14ac:dyDescent="0.2">
      <c r="A18" s="1" t="str">
        <f>Exchanges!B22</f>
        <v>Nitrogen</v>
      </c>
      <c r="B18" s="1">
        <f>Exchanges!C22</f>
        <v>7727379</v>
      </c>
      <c r="C18" s="1" t="str">
        <f>Exchanges!D22</f>
        <v>water</v>
      </c>
      <c r="D18" s="1" t="str">
        <f>Exchanges!E22</f>
        <v>unspecified</v>
      </c>
      <c r="E18" s="1" t="str">
        <f>Exchanges!F22</f>
        <v>53b5ce8f-c792-3f05-a4b1-3e8f2cc3aad1</v>
      </c>
      <c r="F18" s="1" t="str">
        <f>Exchanges!G22</f>
        <v>Nonresidential maintenance and repair</v>
      </c>
      <c r="G18" s="1">
        <f>Exchanges!H22</f>
        <v>230301</v>
      </c>
      <c r="H18" s="1" t="str">
        <f>Exchanges!I22</f>
        <v>US</v>
      </c>
      <c r="I18" s="1">
        <f>Exchanges!J22</f>
        <v>1.6669134171176084E-6</v>
      </c>
      <c r="J18" s="1" t="str">
        <f>Exchanges!K22</f>
        <v>kg</v>
      </c>
      <c r="K18" s="1"/>
      <c r="L18" s="1"/>
      <c r="M18" s="1"/>
      <c r="N18" s="1"/>
      <c r="O18" s="1"/>
      <c r="P18" s="1">
        <f>ROUND(Exchanges!Q22,0)</f>
        <v>2</v>
      </c>
      <c r="Q18" s="1">
        <f>Exchanges!R22</f>
        <v>2</v>
      </c>
      <c r="R18" s="1">
        <f>Exchanges!S22</f>
        <v>1</v>
      </c>
      <c r="S18" s="1">
        <f>Exchanges!T22</f>
        <v>1</v>
      </c>
      <c r="T18" s="1">
        <f>Exchanges!U22</f>
        <v>5</v>
      </c>
      <c r="U18" s="1">
        <f>Exchanges!V22</f>
        <v>2013</v>
      </c>
      <c r="V18" s="1" t="str">
        <f>Exchanges!W22</f>
        <v>Nitrogen</v>
      </c>
      <c r="W18" s="1" t="str">
        <f>Exchanges!X22</f>
        <v>USEPA DMR 2013</v>
      </c>
    </row>
    <row r="19" spans="1:23" x14ac:dyDescent="0.2">
      <c r="A19" s="1" t="str">
        <f>Exchanges!B23</f>
        <v>Nitrogen</v>
      </c>
      <c r="B19" s="1">
        <f>Exchanges!C23</f>
        <v>7727379</v>
      </c>
      <c r="C19" s="1" t="str">
        <f>Exchanges!D23</f>
        <v>water</v>
      </c>
      <c r="D19" s="1" t="str">
        <f>Exchanges!E23</f>
        <v>unspecified</v>
      </c>
      <c r="E19" s="1" t="str">
        <f>Exchanges!F23</f>
        <v>53b5ce8f-c792-3f05-a4b1-3e8f2cc3aad1</v>
      </c>
      <c r="F19" s="1" t="str">
        <f>Exchanges!G23</f>
        <v>Residential maintenance and repair</v>
      </c>
      <c r="G19" s="1">
        <f>Exchanges!H23</f>
        <v>230302</v>
      </c>
      <c r="H19" s="1" t="str">
        <f>Exchanges!I23</f>
        <v>US</v>
      </c>
      <c r="I19" s="1">
        <f>Exchanges!J23</f>
        <v>1.6669134171176086E-6</v>
      </c>
      <c r="J19" s="1" t="str">
        <f>Exchanges!K23</f>
        <v>kg</v>
      </c>
      <c r="K19" s="1"/>
      <c r="L19" s="1"/>
      <c r="M19" s="1"/>
      <c r="N19" s="1"/>
      <c r="O19" s="1"/>
      <c r="P19" s="1">
        <f>ROUND(Exchanges!Q23,0)</f>
        <v>2</v>
      </c>
      <c r="Q19" s="1">
        <f>Exchanges!R23</f>
        <v>2</v>
      </c>
      <c r="R19" s="1">
        <f>Exchanges!S23</f>
        <v>1</v>
      </c>
      <c r="S19" s="1">
        <f>Exchanges!T23</f>
        <v>1</v>
      </c>
      <c r="T19" s="1">
        <f>Exchanges!U23</f>
        <v>5</v>
      </c>
      <c r="U19" s="1">
        <f>Exchanges!V23</f>
        <v>2013</v>
      </c>
      <c r="V19" s="1" t="str">
        <f>Exchanges!W23</f>
        <v>Nitrogen</v>
      </c>
      <c r="W19" s="1" t="str">
        <f>Exchanges!X23</f>
        <v>USEPA DMR 2013</v>
      </c>
    </row>
    <row r="20" spans="1:23" x14ac:dyDescent="0.2">
      <c r="A20" s="1" t="str">
        <f>Exchanges!B24</f>
        <v>Nitrogen</v>
      </c>
      <c r="B20" s="1">
        <f>Exchanges!C24</f>
        <v>7727379</v>
      </c>
      <c r="C20" s="1" t="str">
        <f>Exchanges!D24</f>
        <v>water</v>
      </c>
      <c r="D20" s="1" t="str">
        <f>Exchanges!E24</f>
        <v>unspecified</v>
      </c>
      <c r="E20" s="1" t="str">
        <f>Exchanges!F24</f>
        <v>53b5ce8f-c792-3f05-a4b1-3e8f2cc3aad1</v>
      </c>
      <c r="F20" s="1" t="str">
        <f>Exchanges!G24</f>
        <v>Health care structures</v>
      </c>
      <c r="G20" s="1">
        <f>Exchanges!H24</f>
        <v>233210</v>
      </c>
      <c r="H20" s="1" t="str">
        <f>Exchanges!I24</f>
        <v>US</v>
      </c>
      <c r="I20" s="1">
        <f>Exchanges!J24</f>
        <v>1.6669134171176084E-6</v>
      </c>
      <c r="J20" s="1" t="str">
        <f>Exchanges!K24</f>
        <v>kg</v>
      </c>
      <c r="K20" s="1"/>
      <c r="L20" s="1"/>
      <c r="M20" s="1"/>
      <c r="N20" s="1"/>
      <c r="O20" s="1"/>
      <c r="P20" s="1">
        <f>ROUND(Exchanges!Q24,0)</f>
        <v>2</v>
      </c>
      <c r="Q20" s="1">
        <f>Exchanges!R24</f>
        <v>2</v>
      </c>
      <c r="R20" s="1">
        <f>Exchanges!S24</f>
        <v>1</v>
      </c>
      <c r="S20" s="1">
        <f>Exchanges!T24</f>
        <v>1</v>
      </c>
      <c r="T20" s="1">
        <f>Exchanges!U24</f>
        <v>5</v>
      </c>
      <c r="U20" s="1">
        <f>Exchanges!V24</f>
        <v>2013</v>
      </c>
      <c r="V20" s="1" t="str">
        <f>Exchanges!W24</f>
        <v>Nitrogen</v>
      </c>
      <c r="W20" s="1" t="str">
        <f>Exchanges!X24</f>
        <v>USEPA DMR 2013</v>
      </c>
    </row>
    <row r="21" spans="1:23" x14ac:dyDescent="0.2">
      <c r="A21" s="1" t="str">
        <f>Exchanges!B25</f>
        <v>Nitrogen</v>
      </c>
      <c r="B21" s="1">
        <f>Exchanges!C25</f>
        <v>7727379</v>
      </c>
      <c r="C21" s="1" t="str">
        <f>Exchanges!D25</f>
        <v>water</v>
      </c>
      <c r="D21" s="1" t="str">
        <f>Exchanges!E25</f>
        <v>unspecified</v>
      </c>
      <c r="E21" s="1" t="str">
        <f>Exchanges!F25</f>
        <v>53b5ce8f-c792-3f05-a4b1-3e8f2cc3aad1</v>
      </c>
      <c r="F21" s="1" t="str">
        <f>Exchanges!G25</f>
        <v>Manufacturing structures</v>
      </c>
      <c r="G21" s="1">
        <f>Exchanges!H25</f>
        <v>233230</v>
      </c>
      <c r="H21" s="1" t="str">
        <f>Exchanges!I25</f>
        <v>US</v>
      </c>
      <c r="I21" s="1">
        <f>Exchanges!J25</f>
        <v>1.6669134171176086E-6</v>
      </c>
      <c r="J21" s="1" t="str">
        <f>Exchanges!K25</f>
        <v>kg</v>
      </c>
      <c r="K21" s="1"/>
      <c r="L21" s="1"/>
      <c r="M21" s="1"/>
      <c r="N21" s="1"/>
      <c r="O21" s="1"/>
      <c r="P21" s="1">
        <f>ROUND(Exchanges!Q25,0)</f>
        <v>2</v>
      </c>
      <c r="Q21" s="1">
        <f>Exchanges!R25</f>
        <v>2</v>
      </c>
      <c r="R21" s="1">
        <f>Exchanges!S25</f>
        <v>1</v>
      </c>
      <c r="S21" s="1">
        <f>Exchanges!T25</f>
        <v>1</v>
      </c>
      <c r="T21" s="1">
        <f>Exchanges!U25</f>
        <v>5</v>
      </c>
      <c r="U21" s="1">
        <f>Exchanges!V25</f>
        <v>2013</v>
      </c>
      <c r="V21" s="1" t="str">
        <f>Exchanges!W25</f>
        <v>Nitrogen</v>
      </c>
      <c r="W21" s="1" t="str">
        <f>Exchanges!X25</f>
        <v>USEPA DMR 2013</v>
      </c>
    </row>
    <row r="22" spans="1:23" x14ac:dyDescent="0.2">
      <c r="A22" s="1" t="str">
        <f>Exchanges!B26</f>
        <v>Nitrogen</v>
      </c>
      <c r="B22" s="1">
        <f>Exchanges!C26</f>
        <v>7727379</v>
      </c>
      <c r="C22" s="1" t="str">
        <f>Exchanges!D26</f>
        <v>water</v>
      </c>
      <c r="D22" s="1" t="str">
        <f>Exchanges!E26</f>
        <v>unspecified</v>
      </c>
      <c r="E22" s="1" t="str">
        <f>Exchanges!F26</f>
        <v>53b5ce8f-c792-3f05-a4b1-3e8f2cc3aad1</v>
      </c>
      <c r="F22" s="1" t="str">
        <f>Exchanges!G26</f>
        <v>Power and communication structures</v>
      </c>
      <c r="G22" s="1">
        <f>Exchanges!H26</f>
        <v>233240</v>
      </c>
      <c r="H22" s="1" t="str">
        <f>Exchanges!I26</f>
        <v>US</v>
      </c>
      <c r="I22" s="1">
        <f>Exchanges!J26</f>
        <v>1.6669134171176084E-6</v>
      </c>
      <c r="J22" s="1" t="str">
        <f>Exchanges!K26</f>
        <v>kg</v>
      </c>
      <c r="K22" s="1"/>
      <c r="L22" s="1"/>
      <c r="M22" s="1"/>
      <c r="N22" s="1"/>
      <c r="O22" s="1"/>
      <c r="P22" s="1">
        <f>ROUND(Exchanges!Q26,0)</f>
        <v>2</v>
      </c>
      <c r="Q22" s="1">
        <f>Exchanges!R26</f>
        <v>2</v>
      </c>
      <c r="R22" s="1">
        <f>Exchanges!S26</f>
        <v>1</v>
      </c>
      <c r="S22" s="1">
        <f>Exchanges!T26</f>
        <v>1</v>
      </c>
      <c r="T22" s="1">
        <f>Exchanges!U26</f>
        <v>5</v>
      </c>
      <c r="U22" s="1">
        <f>Exchanges!V26</f>
        <v>2013</v>
      </c>
      <c r="V22" s="1" t="str">
        <f>Exchanges!W26</f>
        <v>Nitrogen</v>
      </c>
      <c r="W22" s="1" t="str">
        <f>Exchanges!X26</f>
        <v>USEPA DMR 2013</v>
      </c>
    </row>
    <row r="23" spans="1:23" x14ac:dyDescent="0.2">
      <c r="A23" s="1" t="str">
        <f>Exchanges!B27</f>
        <v>Nitrogen</v>
      </c>
      <c r="B23" s="1">
        <f>Exchanges!C27</f>
        <v>7727379</v>
      </c>
      <c r="C23" s="1" t="str">
        <f>Exchanges!D27</f>
        <v>water</v>
      </c>
      <c r="D23" s="1" t="str">
        <f>Exchanges!E27</f>
        <v>unspecified</v>
      </c>
      <c r="E23" s="1" t="str">
        <f>Exchanges!F27</f>
        <v>53b5ce8f-c792-3f05-a4b1-3e8f2cc3aad1</v>
      </c>
      <c r="F23" s="1" t="str">
        <f>Exchanges!G27</f>
        <v>Educational and vocational structures</v>
      </c>
      <c r="G23" s="1">
        <f>Exchanges!H27</f>
        <v>233262</v>
      </c>
      <c r="H23" s="1" t="str">
        <f>Exchanges!I27</f>
        <v>US</v>
      </c>
      <c r="I23" s="1">
        <f>Exchanges!J27</f>
        <v>1.6669134171176086E-6</v>
      </c>
      <c r="J23" s="1" t="str">
        <f>Exchanges!K27</f>
        <v>kg</v>
      </c>
      <c r="K23" s="1"/>
      <c r="L23" s="1"/>
      <c r="M23" s="1"/>
      <c r="N23" s="1"/>
      <c r="O23" s="1"/>
      <c r="P23" s="1">
        <f>ROUND(Exchanges!Q27,0)</f>
        <v>2</v>
      </c>
      <c r="Q23" s="1">
        <f>Exchanges!R27</f>
        <v>2</v>
      </c>
      <c r="R23" s="1">
        <f>Exchanges!S27</f>
        <v>1</v>
      </c>
      <c r="S23" s="1">
        <f>Exchanges!T27</f>
        <v>1</v>
      </c>
      <c r="T23" s="1">
        <f>Exchanges!U27</f>
        <v>5</v>
      </c>
      <c r="U23" s="1">
        <f>Exchanges!V27</f>
        <v>2013</v>
      </c>
      <c r="V23" s="1" t="str">
        <f>Exchanges!W27</f>
        <v>Nitrogen</v>
      </c>
      <c r="W23" s="1" t="str">
        <f>Exchanges!X27</f>
        <v>USEPA DMR 2013</v>
      </c>
    </row>
    <row r="24" spans="1:23" x14ac:dyDescent="0.2">
      <c r="A24" s="1" t="str">
        <f>Exchanges!B28</f>
        <v>Nitrogen</v>
      </c>
      <c r="B24" s="1">
        <f>Exchanges!C28</f>
        <v>7727379</v>
      </c>
      <c r="C24" s="1" t="str">
        <f>Exchanges!D28</f>
        <v>water</v>
      </c>
      <c r="D24" s="1" t="str">
        <f>Exchanges!E28</f>
        <v>unspecified</v>
      </c>
      <c r="E24" s="1" t="str">
        <f>Exchanges!F28</f>
        <v>53b5ce8f-c792-3f05-a4b1-3e8f2cc3aad1</v>
      </c>
      <c r="F24" s="1" t="str">
        <f>Exchanges!G28</f>
        <v>Highways and streets</v>
      </c>
      <c r="G24" s="1">
        <f>Exchanges!H28</f>
        <v>233293</v>
      </c>
      <c r="H24" s="1" t="str">
        <f>Exchanges!I28</f>
        <v>US</v>
      </c>
      <c r="I24" s="1">
        <f>Exchanges!J28</f>
        <v>1.6669134171176088E-6</v>
      </c>
      <c r="J24" s="1" t="str">
        <f>Exchanges!K28</f>
        <v>kg</v>
      </c>
      <c r="K24" s="1"/>
      <c r="L24" s="1"/>
      <c r="M24" s="1"/>
      <c r="N24" s="1"/>
      <c r="O24" s="1"/>
      <c r="P24" s="1">
        <f>ROUND(Exchanges!Q28,0)</f>
        <v>2</v>
      </c>
      <c r="Q24" s="1">
        <f>Exchanges!R28</f>
        <v>2</v>
      </c>
      <c r="R24" s="1">
        <f>Exchanges!S28</f>
        <v>1</v>
      </c>
      <c r="S24" s="1">
        <f>Exchanges!T28</f>
        <v>1</v>
      </c>
      <c r="T24" s="1">
        <f>Exchanges!U28</f>
        <v>5</v>
      </c>
      <c r="U24" s="1">
        <f>Exchanges!V28</f>
        <v>2013</v>
      </c>
      <c r="V24" s="1" t="str">
        <f>Exchanges!W28</f>
        <v>Nitrogen</v>
      </c>
      <c r="W24" s="1" t="str">
        <f>Exchanges!X28</f>
        <v>USEPA DMR 2013</v>
      </c>
    </row>
    <row r="25" spans="1:23" x14ac:dyDescent="0.2">
      <c r="A25" s="1" t="str">
        <f>Exchanges!B29</f>
        <v>Nitrogen</v>
      </c>
      <c r="B25" s="1">
        <f>Exchanges!C29</f>
        <v>7727379</v>
      </c>
      <c r="C25" s="1" t="str">
        <f>Exchanges!D29</f>
        <v>water</v>
      </c>
      <c r="D25" s="1" t="str">
        <f>Exchanges!E29</f>
        <v>unspecified</v>
      </c>
      <c r="E25" s="1" t="str">
        <f>Exchanges!F29</f>
        <v>53b5ce8f-c792-3f05-a4b1-3e8f2cc3aad1</v>
      </c>
      <c r="F25" s="1" t="str">
        <f>Exchanges!G29</f>
        <v>Single-family residential structures</v>
      </c>
      <c r="G25" s="1">
        <f>Exchanges!H29</f>
        <v>233411</v>
      </c>
      <c r="H25" s="1" t="str">
        <f>Exchanges!I29</f>
        <v>US</v>
      </c>
      <c r="I25" s="1">
        <f>Exchanges!J29</f>
        <v>1.6669134171176086E-6</v>
      </c>
      <c r="J25" s="1" t="str">
        <f>Exchanges!K29</f>
        <v>kg</v>
      </c>
      <c r="K25" s="1"/>
      <c r="L25" s="1"/>
      <c r="M25" s="1"/>
      <c r="N25" s="1"/>
      <c r="O25" s="1"/>
      <c r="P25" s="1">
        <f>ROUND(Exchanges!Q29,0)</f>
        <v>2</v>
      </c>
      <c r="Q25" s="1">
        <f>Exchanges!R29</f>
        <v>2</v>
      </c>
      <c r="R25" s="1">
        <f>Exchanges!S29</f>
        <v>1</v>
      </c>
      <c r="S25" s="1">
        <f>Exchanges!T29</f>
        <v>1</v>
      </c>
      <c r="T25" s="1">
        <f>Exchanges!U29</f>
        <v>5</v>
      </c>
      <c r="U25" s="1">
        <f>Exchanges!V29</f>
        <v>2013</v>
      </c>
      <c r="V25" s="1" t="str">
        <f>Exchanges!W29</f>
        <v>Nitrogen</v>
      </c>
      <c r="W25" s="1" t="str">
        <f>Exchanges!X29</f>
        <v>USEPA DMR 2013</v>
      </c>
    </row>
    <row r="26" spans="1:23" x14ac:dyDescent="0.2">
      <c r="A26" s="1" t="str">
        <f>Exchanges!B30</f>
        <v>Nitrogen</v>
      </c>
      <c r="B26" s="1">
        <f>Exchanges!C30</f>
        <v>7727379</v>
      </c>
      <c r="C26" s="1" t="str">
        <f>Exchanges!D30</f>
        <v>water</v>
      </c>
      <c r="D26" s="1" t="str">
        <f>Exchanges!E30</f>
        <v>unspecified</v>
      </c>
      <c r="E26" s="1" t="str">
        <f>Exchanges!F30</f>
        <v>53b5ce8f-c792-3f05-a4b1-3e8f2cc3aad1</v>
      </c>
      <c r="F26" s="1" t="str">
        <f>Exchanges!G30</f>
        <v>Multifamily residential structures</v>
      </c>
      <c r="G26" s="1">
        <f>Exchanges!H30</f>
        <v>233412</v>
      </c>
      <c r="H26" s="1" t="str">
        <f>Exchanges!I30</f>
        <v>US</v>
      </c>
      <c r="I26" s="1">
        <f>Exchanges!J30</f>
        <v>1.6669134171176084E-6</v>
      </c>
      <c r="J26" s="1" t="str">
        <f>Exchanges!K30</f>
        <v>kg</v>
      </c>
      <c r="K26" s="1"/>
      <c r="L26" s="1"/>
      <c r="M26" s="1"/>
      <c r="N26" s="1"/>
      <c r="O26" s="1"/>
      <c r="P26" s="1">
        <f>ROUND(Exchanges!Q30,0)</f>
        <v>2</v>
      </c>
      <c r="Q26" s="1">
        <f>Exchanges!R30</f>
        <v>2</v>
      </c>
      <c r="R26" s="1">
        <f>Exchanges!S30</f>
        <v>1</v>
      </c>
      <c r="S26" s="1">
        <f>Exchanges!T30</f>
        <v>1</v>
      </c>
      <c r="T26" s="1">
        <f>Exchanges!U30</f>
        <v>5</v>
      </c>
      <c r="U26" s="1">
        <f>Exchanges!V30</f>
        <v>2013</v>
      </c>
      <c r="V26" s="1" t="str">
        <f>Exchanges!W30</f>
        <v>Nitrogen</v>
      </c>
      <c r="W26" s="1" t="str">
        <f>Exchanges!X30</f>
        <v>USEPA DMR 2013</v>
      </c>
    </row>
    <row r="27" spans="1:23" x14ac:dyDescent="0.2">
      <c r="A27" s="1" t="str">
        <f>Exchanges!B31</f>
        <v>Nitrogen</v>
      </c>
      <c r="B27" s="1">
        <f>Exchanges!C31</f>
        <v>7727379</v>
      </c>
      <c r="C27" s="1" t="str">
        <f>Exchanges!D31</f>
        <v>water</v>
      </c>
      <c r="D27" s="1" t="str">
        <f>Exchanges!E31</f>
        <v>unspecified</v>
      </c>
      <c r="E27" s="1" t="str">
        <f>Exchanges!F31</f>
        <v>53b5ce8f-c792-3f05-a4b1-3e8f2cc3aad1</v>
      </c>
      <c r="F27" s="1" t="str">
        <f>Exchanges!G31</f>
        <v>Dog and cat food manufacturing</v>
      </c>
      <c r="G27" s="1">
        <f>Exchanges!H31</f>
        <v>311111</v>
      </c>
      <c r="H27" s="1" t="str">
        <f>Exchanges!I31</f>
        <v>US</v>
      </c>
      <c r="I27" s="1">
        <f>Exchanges!J31</f>
        <v>4.3428222022523261E-6</v>
      </c>
      <c r="J27" s="1" t="str">
        <f>Exchanges!K31</f>
        <v>kg</v>
      </c>
      <c r="K27" s="1"/>
      <c r="L27" s="1"/>
      <c r="M27" s="1"/>
      <c r="N27" s="1"/>
      <c r="O27" s="1"/>
      <c r="P27" s="1">
        <f>ROUND(Exchanges!Q31,0)</f>
        <v>4</v>
      </c>
      <c r="Q27" s="1">
        <f>Exchanges!R31</f>
        <v>2</v>
      </c>
      <c r="R27" s="1">
        <f>Exchanges!S31</f>
        <v>1</v>
      </c>
      <c r="S27" s="1">
        <f>Exchanges!T31</f>
        <v>1</v>
      </c>
      <c r="T27" s="1">
        <f>Exchanges!U31</f>
        <v>5</v>
      </c>
      <c r="U27" s="1">
        <f>Exchanges!V31</f>
        <v>2013</v>
      </c>
      <c r="V27" s="1" t="str">
        <f>Exchanges!W31</f>
        <v>Nitrogen</v>
      </c>
      <c r="W27" s="1" t="str">
        <f>Exchanges!X31</f>
        <v>USEPA DMR 2013</v>
      </c>
    </row>
    <row r="28" spans="1:23" x14ac:dyDescent="0.2">
      <c r="A28" s="1" t="str">
        <f>Exchanges!B32</f>
        <v>Nitrogen</v>
      </c>
      <c r="B28" s="1">
        <f>Exchanges!C32</f>
        <v>7727379</v>
      </c>
      <c r="C28" s="1" t="str">
        <f>Exchanges!D32</f>
        <v>water</v>
      </c>
      <c r="D28" s="1" t="str">
        <f>Exchanges!E32</f>
        <v>unspecified</v>
      </c>
      <c r="E28" s="1" t="str">
        <f>Exchanges!F32</f>
        <v>53b5ce8f-c792-3f05-a4b1-3e8f2cc3aad1</v>
      </c>
      <c r="F28" s="1" t="str">
        <f>Exchanges!G32</f>
        <v>Other animal food manufacturing</v>
      </c>
      <c r="G28" s="1">
        <f>Exchanges!H32</f>
        <v>311119</v>
      </c>
      <c r="H28" s="1" t="str">
        <f>Exchanges!I32</f>
        <v>US</v>
      </c>
      <c r="I28" s="1">
        <f>Exchanges!J32</f>
        <v>1.3816842593495708E-5</v>
      </c>
      <c r="J28" s="1" t="str">
        <f>Exchanges!K32</f>
        <v>kg</v>
      </c>
      <c r="K28" s="1"/>
      <c r="L28" s="1"/>
      <c r="M28" s="1"/>
      <c r="N28" s="1"/>
      <c r="O28" s="1"/>
      <c r="P28" s="1">
        <f>ROUND(Exchanges!Q32,0)</f>
        <v>2</v>
      </c>
      <c r="Q28" s="1">
        <f>Exchanges!R32</f>
        <v>2</v>
      </c>
      <c r="R28" s="1">
        <f>Exchanges!S32</f>
        <v>1</v>
      </c>
      <c r="S28" s="1">
        <f>Exchanges!T32</f>
        <v>1</v>
      </c>
      <c r="T28" s="1">
        <f>Exchanges!U32</f>
        <v>5</v>
      </c>
      <c r="U28" s="1">
        <f>Exchanges!V32</f>
        <v>2013</v>
      </c>
      <c r="V28" s="1" t="str">
        <f>Exchanges!W32</f>
        <v>Nitrogen</v>
      </c>
      <c r="W28" s="1" t="str">
        <f>Exchanges!X32</f>
        <v>USEPA DMR 2013</v>
      </c>
    </row>
    <row r="29" spans="1:23" x14ac:dyDescent="0.2">
      <c r="A29" s="1" t="str">
        <f>Exchanges!B33</f>
        <v>Nitrogen</v>
      </c>
      <c r="B29" s="1">
        <f>Exchanges!C33</f>
        <v>7727379</v>
      </c>
      <c r="C29" s="1" t="str">
        <f>Exchanges!D33</f>
        <v>water</v>
      </c>
      <c r="D29" s="1" t="str">
        <f>Exchanges!E33</f>
        <v>unspecified</v>
      </c>
      <c r="E29" s="1" t="str">
        <f>Exchanges!F33</f>
        <v>53b5ce8f-c792-3f05-a4b1-3e8f2cc3aad1</v>
      </c>
      <c r="F29" s="1" t="str">
        <f>Exchanges!G33</f>
        <v>Flour milling and malt manufacturing</v>
      </c>
      <c r="G29" s="1">
        <f>Exchanges!H33</f>
        <v>311210</v>
      </c>
      <c r="H29" s="1" t="str">
        <f>Exchanges!I33</f>
        <v>US</v>
      </c>
      <c r="I29" s="1">
        <f>Exchanges!J33</f>
        <v>4.1009202378944111E-9</v>
      </c>
      <c r="J29" s="1" t="str">
        <f>Exchanges!K33</f>
        <v>kg</v>
      </c>
      <c r="K29" s="1"/>
      <c r="L29" s="1"/>
      <c r="M29" s="1"/>
      <c r="N29" s="1"/>
      <c r="O29" s="1"/>
      <c r="P29" s="1">
        <f>ROUND(Exchanges!Q33,0)</f>
        <v>2</v>
      </c>
      <c r="Q29" s="1">
        <f>Exchanges!R33</f>
        <v>2</v>
      </c>
      <c r="R29" s="1">
        <f>Exchanges!S33</f>
        <v>1</v>
      </c>
      <c r="S29" s="1">
        <f>Exchanges!T33</f>
        <v>1</v>
      </c>
      <c r="T29" s="1">
        <f>Exchanges!U33</f>
        <v>5</v>
      </c>
      <c r="U29" s="1">
        <f>Exchanges!V33</f>
        <v>2013</v>
      </c>
      <c r="V29" s="1" t="str">
        <f>Exchanges!W33</f>
        <v>Nitrogen</v>
      </c>
      <c r="W29" s="1" t="str">
        <f>Exchanges!X33</f>
        <v>USEPA DMR 2013</v>
      </c>
    </row>
    <row r="30" spans="1:23" x14ac:dyDescent="0.2">
      <c r="A30" s="1" t="str">
        <f>Exchanges!B34</f>
        <v>Nitrogen</v>
      </c>
      <c r="B30" s="1">
        <f>Exchanges!C34</f>
        <v>7727379</v>
      </c>
      <c r="C30" s="1" t="str">
        <f>Exchanges!D34</f>
        <v>water</v>
      </c>
      <c r="D30" s="1" t="str">
        <f>Exchanges!E34</f>
        <v>unspecified</v>
      </c>
      <c r="E30" s="1" t="str">
        <f>Exchanges!F34</f>
        <v>53b5ce8f-c792-3f05-a4b1-3e8f2cc3aad1</v>
      </c>
      <c r="F30" s="1" t="str">
        <f>Exchanges!G34</f>
        <v>Wet corn milling</v>
      </c>
      <c r="G30" s="1">
        <f>Exchanges!H34</f>
        <v>311221</v>
      </c>
      <c r="H30" s="1" t="str">
        <f>Exchanges!I34</f>
        <v>US</v>
      </c>
      <c r="I30" s="1">
        <f>Exchanges!J34</f>
        <v>3.4632938608751799E-7</v>
      </c>
      <c r="J30" s="1" t="str">
        <f>Exchanges!K34</f>
        <v>kg</v>
      </c>
      <c r="K30" s="1"/>
      <c r="L30" s="1"/>
      <c r="M30" s="1"/>
      <c r="N30" s="1"/>
      <c r="O30" s="1"/>
      <c r="P30" s="1">
        <f>ROUND(Exchanges!Q34,0)</f>
        <v>2</v>
      </c>
      <c r="Q30" s="1">
        <f>Exchanges!R34</f>
        <v>2</v>
      </c>
      <c r="R30" s="1">
        <f>Exchanges!S34</f>
        <v>1</v>
      </c>
      <c r="S30" s="1">
        <f>Exchanges!T34</f>
        <v>1</v>
      </c>
      <c r="T30" s="1">
        <f>Exchanges!U34</f>
        <v>5</v>
      </c>
      <c r="U30" s="1">
        <f>Exchanges!V34</f>
        <v>2013</v>
      </c>
      <c r="V30" s="1" t="str">
        <f>Exchanges!W34</f>
        <v>Nitrogen</v>
      </c>
      <c r="W30" s="1" t="str">
        <f>Exchanges!X34</f>
        <v>USEPA DMR 2013</v>
      </c>
    </row>
    <row r="31" spans="1:23" x14ac:dyDescent="0.2">
      <c r="A31" s="1" t="str">
        <f>Exchanges!B35</f>
        <v>Nitrogen</v>
      </c>
      <c r="B31" s="1">
        <f>Exchanges!C35</f>
        <v>7727379</v>
      </c>
      <c r="C31" s="1" t="str">
        <f>Exchanges!D35</f>
        <v>water</v>
      </c>
      <c r="D31" s="1" t="str">
        <f>Exchanges!E35</f>
        <v>unspecified</v>
      </c>
      <c r="E31" s="1" t="str">
        <f>Exchanges!F35</f>
        <v>53b5ce8f-c792-3f05-a4b1-3e8f2cc3aad1</v>
      </c>
      <c r="F31" s="1" t="str">
        <f>Exchanges!G35</f>
        <v>Fats and oils refining and blending</v>
      </c>
      <c r="G31" s="1">
        <f>Exchanges!H35</f>
        <v>311225</v>
      </c>
      <c r="H31" s="1" t="str">
        <f>Exchanges!I35</f>
        <v>US</v>
      </c>
      <c r="I31" s="1">
        <f>Exchanges!J35</f>
        <v>2.6212504814383083E-6</v>
      </c>
      <c r="J31" s="1" t="str">
        <f>Exchanges!K35</f>
        <v>kg</v>
      </c>
      <c r="K31" s="1"/>
      <c r="L31" s="1"/>
      <c r="M31" s="1"/>
      <c r="N31" s="1"/>
      <c r="O31" s="1"/>
      <c r="P31" s="1">
        <f>ROUND(Exchanges!Q35,0)</f>
        <v>2</v>
      </c>
      <c r="Q31" s="1">
        <f>Exchanges!R35</f>
        <v>2</v>
      </c>
      <c r="R31" s="1">
        <f>Exchanges!S35</f>
        <v>1</v>
      </c>
      <c r="S31" s="1">
        <f>Exchanges!T35</f>
        <v>1</v>
      </c>
      <c r="T31" s="1">
        <f>Exchanges!U35</f>
        <v>5</v>
      </c>
      <c r="U31" s="1">
        <f>Exchanges!V35</f>
        <v>2013</v>
      </c>
      <c r="V31" s="1" t="str">
        <f>Exchanges!W35</f>
        <v>Nitrogen</v>
      </c>
      <c r="W31" s="1" t="str">
        <f>Exchanges!X35</f>
        <v>USEPA DMR 2013</v>
      </c>
    </row>
    <row r="32" spans="1:23" x14ac:dyDescent="0.2">
      <c r="A32" s="1" t="str">
        <f>Exchanges!B36</f>
        <v>Nitrogen</v>
      </c>
      <c r="B32" s="1">
        <f>Exchanges!C36</f>
        <v>7727379</v>
      </c>
      <c r="C32" s="1" t="str">
        <f>Exchanges!D36</f>
        <v>water</v>
      </c>
      <c r="D32" s="1" t="str">
        <f>Exchanges!E36</f>
        <v>unspecified</v>
      </c>
      <c r="E32" s="1" t="str">
        <f>Exchanges!F36</f>
        <v>53b5ce8f-c792-3f05-a4b1-3e8f2cc3aad1</v>
      </c>
      <c r="F32" s="1" t="str">
        <f>Exchanges!G36</f>
        <v>Breakfast cereal manufacturing</v>
      </c>
      <c r="G32" s="1">
        <f>Exchanges!H36</f>
        <v>311230</v>
      </c>
      <c r="H32" s="1" t="str">
        <f>Exchanges!I36</f>
        <v>US</v>
      </c>
      <c r="I32" s="1">
        <f>Exchanges!J36</f>
        <v>0</v>
      </c>
      <c r="J32" s="1" t="str">
        <f>Exchanges!K36</f>
        <v>kg</v>
      </c>
      <c r="K32" s="1"/>
      <c r="L32" s="1"/>
      <c r="M32" s="1"/>
      <c r="N32" s="1"/>
      <c r="O32" s="1"/>
      <c r="P32" s="1">
        <f>ROUND(Exchanges!Q36,0)</f>
        <v>5</v>
      </c>
      <c r="Q32" s="1">
        <f>Exchanges!R36</f>
        <v>2</v>
      </c>
      <c r="R32" s="1">
        <f>Exchanges!S36</f>
        <v>1</v>
      </c>
      <c r="S32" s="1">
        <f>Exchanges!T36</f>
        <v>1</v>
      </c>
      <c r="T32" s="1">
        <f>Exchanges!U36</f>
        <v>5</v>
      </c>
      <c r="U32" s="1">
        <f>Exchanges!V36</f>
        <v>2013</v>
      </c>
      <c r="V32" s="1" t="str">
        <f>Exchanges!W36</f>
        <v>Nitrogen</v>
      </c>
      <c r="W32" s="1" t="str">
        <f>Exchanges!X36</f>
        <v>USEPA DMR 2013</v>
      </c>
    </row>
    <row r="33" spans="1:23" x14ac:dyDescent="0.2">
      <c r="A33" s="1" t="str">
        <f>Exchanges!B37</f>
        <v>Nitrogen</v>
      </c>
      <c r="B33" s="1">
        <f>Exchanges!C37</f>
        <v>7727379</v>
      </c>
      <c r="C33" s="1" t="str">
        <f>Exchanges!D37</f>
        <v>water</v>
      </c>
      <c r="D33" s="1" t="str">
        <f>Exchanges!E37</f>
        <v>unspecified</v>
      </c>
      <c r="E33" s="1" t="str">
        <f>Exchanges!F37</f>
        <v>53b5ce8f-c792-3f05-a4b1-3e8f2cc3aad1</v>
      </c>
      <c r="F33" s="1" t="str">
        <f>Exchanges!G37</f>
        <v>Sugar and confectionery product manufacturing</v>
      </c>
      <c r="G33" s="1">
        <f>Exchanges!H37</f>
        <v>311300</v>
      </c>
      <c r="H33" s="1" t="str">
        <f>Exchanges!I37</f>
        <v>US</v>
      </c>
      <c r="I33" s="1">
        <f>Exchanges!J37</f>
        <v>6.7583727581023385E-6</v>
      </c>
      <c r="J33" s="1" t="str">
        <f>Exchanges!K37</f>
        <v>kg</v>
      </c>
      <c r="K33" s="1"/>
      <c r="L33" s="1"/>
      <c r="M33" s="1"/>
      <c r="N33" s="1"/>
      <c r="O33" s="1"/>
      <c r="P33" s="1">
        <f>ROUND(Exchanges!Q37,0)</f>
        <v>3</v>
      </c>
      <c r="Q33" s="1">
        <f>Exchanges!R37</f>
        <v>2</v>
      </c>
      <c r="R33" s="1">
        <f>Exchanges!S37</f>
        <v>1</v>
      </c>
      <c r="S33" s="1">
        <f>Exchanges!T37</f>
        <v>1</v>
      </c>
      <c r="T33" s="1">
        <f>Exchanges!U37</f>
        <v>5</v>
      </c>
      <c r="U33" s="1">
        <f>Exchanges!V37</f>
        <v>2013</v>
      </c>
      <c r="V33" s="1" t="str">
        <f>Exchanges!W37</f>
        <v>Nitrogen</v>
      </c>
      <c r="W33" s="1" t="str">
        <f>Exchanges!X37</f>
        <v>USEPA DMR 2013</v>
      </c>
    </row>
    <row r="34" spans="1:23" x14ac:dyDescent="0.2">
      <c r="A34" s="1" t="str">
        <f>Exchanges!B38</f>
        <v>Nitrogen</v>
      </c>
      <c r="B34" s="1">
        <f>Exchanges!C38</f>
        <v>7727379</v>
      </c>
      <c r="C34" s="1" t="str">
        <f>Exchanges!D38</f>
        <v>water</v>
      </c>
      <c r="D34" s="1" t="str">
        <f>Exchanges!E38</f>
        <v>unspecified</v>
      </c>
      <c r="E34" s="1" t="str">
        <f>Exchanges!F38</f>
        <v>53b5ce8f-c792-3f05-a4b1-3e8f2cc3aad1</v>
      </c>
      <c r="F34" s="1" t="str">
        <f>Exchanges!G38</f>
        <v>Frozen food manufacturing</v>
      </c>
      <c r="G34" s="1">
        <f>Exchanges!H38</f>
        <v>311410</v>
      </c>
      <c r="H34" s="1" t="str">
        <f>Exchanges!I38</f>
        <v>US</v>
      </c>
      <c r="I34" s="1">
        <f>Exchanges!J38</f>
        <v>4.3043725844522468E-5</v>
      </c>
      <c r="J34" s="1" t="str">
        <f>Exchanges!K38</f>
        <v>kg</v>
      </c>
      <c r="K34" s="1"/>
      <c r="L34" s="1"/>
      <c r="M34" s="1"/>
      <c r="N34" s="1"/>
      <c r="O34" s="1"/>
      <c r="P34" s="1">
        <f>ROUND(Exchanges!Q38,0)</f>
        <v>2</v>
      </c>
      <c r="Q34" s="1">
        <f>Exchanges!R38</f>
        <v>2</v>
      </c>
      <c r="R34" s="1">
        <f>Exchanges!S38</f>
        <v>1</v>
      </c>
      <c r="S34" s="1">
        <f>Exchanges!T38</f>
        <v>1</v>
      </c>
      <c r="T34" s="1">
        <f>Exchanges!U38</f>
        <v>5</v>
      </c>
      <c r="U34" s="1">
        <f>Exchanges!V38</f>
        <v>2013</v>
      </c>
      <c r="V34" s="1" t="str">
        <f>Exchanges!W38</f>
        <v>Nitrogen</v>
      </c>
      <c r="W34" s="1" t="str">
        <f>Exchanges!X38</f>
        <v>USEPA DMR 2013</v>
      </c>
    </row>
    <row r="35" spans="1:23" x14ac:dyDescent="0.2">
      <c r="A35" s="1" t="str">
        <f>Exchanges!B39</f>
        <v>Nitrogen</v>
      </c>
      <c r="B35" s="1">
        <f>Exchanges!C39</f>
        <v>7727379</v>
      </c>
      <c r="C35" s="1" t="str">
        <f>Exchanges!D39</f>
        <v>water</v>
      </c>
      <c r="D35" s="1" t="str">
        <f>Exchanges!E39</f>
        <v>unspecified</v>
      </c>
      <c r="E35" s="1" t="str">
        <f>Exchanges!F39</f>
        <v>53b5ce8f-c792-3f05-a4b1-3e8f2cc3aad1</v>
      </c>
      <c r="F35" s="1" t="str">
        <f>Exchanges!G39</f>
        <v>Fruit and vegetable canning, pickling, and drying</v>
      </c>
      <c r="G35" s="1">
        <f>Exchanges!H39</f>
        <v>311420</v>
      </c>
      <c r="H35" s="1" t="str">
        <f>Exchanges!I39</f>
        <v>US</v>
      </c>
      <c r="I35" s="1">
        <f>Exchanges!J39</f>
        <v>1.5048386844112609E-6</v>
      </c>
      <c r="J35" s="1" t="str">
        <f>Exchanges!K39</f>
        <v>kg</v>
      </c>
      <c r="K35" s="1"/>
      <c r="L35" s="1"/>
      <c r="M35" s="1"/>
      <c r="N35" s="1"/>
      <c r="O35" s="1"/>
      <c r="P35" s="1">
        <f>ROUND(Exchanges!Q39,0)</f>
        <v>2</v>
      </c>
      <c r="Q35" s="1">
        <f>Exchanges!R39</f>
        <v>2</v>
      </c>
      <c r="R35" s="1">
        <f>Exchanges!S39</f>
        <v>1</v>
      </c>
      <c r="S35" s="1">
        <f>Exchanges!T39</f>
        <v>1</v>
      </c>
      <c r="T35" s="1">
        <f>Exchanges!U39</f>
        <v>5</v>
      </c>
      <c r="U35" s="1">
        <f>Exchanges!V39</f>
        <v>2013</v>
      </c>
      <c r="V35" s="1" t="str">
        <f>Exchanges!W39</f>
        <v>Nitrogen</v>
      </c>
      <c r="W35" s="1" t="str">
        <f>Exchanges!X39</f>
        <v>USEPA DMR 2013</v>
      </c>
    </row>
    <row r="36" spans="1:23" x14ac:dyDescent="0.2">
      <c r="A36" s="1" t="str">
        <f>Exchanges!B40</f>
        <v>Nitrogen</v>
      </c>
      <c r="B36" s="1">
        <f>Exchanges!C40</f>
        <v>7727379</v>
      </c>
      <c r="C36" s="1" t="str">
        <f>Exchanges!D40</f>
        <v>water</v>
      </c>
      <c r="D36" s="1" t="str">
        <f>Exchanges!E40</f>
        <v>unspecified</v>
      </c>
      <c r="E36" s="1" t="str">
        <f>Exchanges!F40</f>
        <v>53b5ce8f-c792-3f05-a4b1-3e8f2cc3aad1</v>
      </c>
      <c r="F36" s="1" t="str">
        <f>Exchanges!G40</f>
        <v>Cheese manufacturing</v>
      </c>
      <c r="G36" s="1">
        <f>Exchanges!H40</f>
        <v>311513</v>
      </c>
      <c r="H36" s="1" t="str">
        <f>Exchanges!I40</f>
        <v>US</v>
      </c>
      <c r="I36" s="1">
        <f>Exchanges!J40</f>
        <v>2.1527827926578644E-6</v>
      </c>
      <c r="J36" s="1" t="str">
        <f>Exchanges!K40</f>
        <v>kg</v>
      </c>
      <c r="K36" s="1"/>
      <c r="L36" s="1"/>
      <c r="M36" s="1"/>
      <c r="N36" s="1"/>
      <c r="O36" s="1"/>
      <c r="P36" s="1">
        <f>ROUND(Exchanges!Q40,0)</f>
        <v>3</v>
      </c>
      <c r="Q36" s="1">
        <f>Exchanges!R40</f>
        <v>2</v>
      </c>
      <c r="R36" s="1">
        <f>Exchanges!S40</f>
        <v>1</v>
      </c>
      <c r="S36" s="1">
        <f>Exchanges!T40</f>
        <v>1</v>
      </c>
      <c r="T36" s="1">
        <f>Exchanges!U40</f>
        <v>5</v>
      </c>
      <c r="U36" s="1">
        <f>Exchanges!V40</f>
        <v>2013</v>
      </c>
      <c r="V36" s="1" t="str">
        <f>Exchanges!W40</f>
        <v>Nitrogen</v>
      </c>
      <c r="W36" s="1" t="str">
        <f>Exchanges!X40</f>
        <v>USEPA DMR 2013</v>
      </c>
    </row>
    <row r="37" spans="1:23" x14ac:dyDescent="0.2">
      <c r="A37" s="1" t="str">
        <f>Exchanges!B41</f>
        <v>Nitrogen</v>
      </c>
      <c r="B37" s="1">
        <f>Exchanges!C41</f>
        <v>7727379</v>
      </c>
      <c r="C37" s="1" t="str">
        <f>Exchanges!D41</f>
        <v>water</v>
      </c>
      <c r="D37" s="1" t="str">
        <f>Exchanges!E41</f>
        <v>unspecified</v>
      </c>
      <c r="E37" s="1" t="str">
        <f>Exchanges!F41</f>
        <v>53b5ce8f-c792-3f05-a4b1-3e8f2cc3aad1</v>
      </c>
      <c r="F37" s="1" t="str">
        <f>Exchanges!G41</f>
        <v>Dry, condensed, and evaporated dairy product manufacturing</v>
      </c>
      <c r="G37" s="1">
        <f>Exchanges!H41</f>
        <v>311514</v>
      </c>
      <c r="H37" s="1" t="str">
        <f>Exchanges!I41</f>
        <v>US</v>
      </c>
      <c r="I37" s="1">
        <f>Exchanges!J41</f>
        <v>4.2240643734258091E-7</v>
      </c>
      <c r="J37" s="1" t="str">
        <f>Exchanges!K41</f>
        <v>kg</v>
      </c>
      <c r="K37" s="1"/>
      <c r="L37" s="1"/>
      <c r="M37" s="1"/>
      <c r="N37" s="1"/>
      <c r="O37" s="1"/>
      <c r="P37" s="1">
        <f>ROUND(Exchanges!Q41,0)</f>
        <v>2</v>
      </c>
      <c r="Q37" s="1">
        <f>Exchanges!R41</f>
        <v>2</v>
      </c>
      <c r="R37" s="1">
        <f>Exchanges!S41</f>
        <v>1</v>
      </c>
      <c r="S37" s="1">
        <f>Exchanges!T41</f>
        <v>1</v>
      </c>
      <c r="T37" s="1">
        <f>Exchanges!U41</f>
        <v>5</v>
      </c>
      <c r="U37" s="1">
        <f>Exchanges!V41</f>
        <v>2013</v>
      </c>
      <c r="V37" s="1" t="str">
        <f>Exchanges!W41</f>
        <v>Nitrogen</v>
      </c>
      <c r="W37" s="1" t="str">
        <f>Exchanges!X41</f>
        <v>USEPA DMR 2013</v>
      </c>
    </row>
    <row r="38" spans="1:23" x14ac:dyDescent="0.2">
      <c r="A38" s="1" t="str">
        <f>Exchanges!B42</f>
        <v>Nitrogen</v>
      </c>
      <c r="B38" s="1">
        <f>Exchanges!C42</f>
        <v>7727379</v>
      </c>
      <c r="C38" s="1" t="str">
        <f>Exchanges!D42</f>
        <v>water</v>
      </c>
      <c r="D38" s="1" t="str">
        <f>Exchanges!E42</f>
        <v>unspecified</v>
      </c>
      <c r="E38" s="1" t="str">
        <f>Exchanges!F42</f>
        <v>53b5ce8f-c792-3f05-a4b1-3e8f2cc3aad1</v>
      </c>
      <c r="F38" s="1" t="str">
        <f>Exchanges!G42</f>
        <v>Ice cream and frozen dessert manufacturing</v>
      </c>
      <c r="G38" s="1">
        <f>Exchanges!H42</f>
        <v>311520</v>
      </c>
      <c r="H38" s="1" t="str">
        <f>Exchanges!I42</f>
        <v>US</v>
      </c>
      <c r="I38" s="1">
        <f>Exchanges!J42</f>
        <v>1.6937759754624533E-8</v>
      </c>
      <c r="J38" s="1" t="str">
        <f>Exchanges!K42</f>
        <v>kg</v>
      </c>
      <c r="K38" s="1"/>
      <c r="L38" s="1"/>
      <c r="M38" s="1"/>
      <c r="N38" s="1"/>
      <c r="O38" s="1"/>
      <c r="P38" s="1">
        <f>ROUND(Exchanges!Q42,0)</f>
        <v>5</v>
      </c>
      <c r="Q38" s="1">
        <f>Exchanges!R42</f>
        <v>2</v>
      </c>
      <c r="R38" s="1">
        <f>Exchanges!S42</f>
        <v>1</v>
      </c>
      <c r="S38" s="1">
        <f>Exchanges!T42</f>
        <v>1</v>
      </c>
      <c r="T38" s="1">
        <f>Exchanges!U42</f>
        <v>5</v>
      </c>
      <c r="U38" s="1">
        <f>Exchanges!V42</f>
        <v>2013</v>
      </c>
      <c r="V38" s="1" t="str">
        <f>Exchanges!W42</f>
        <v>Nitrogen</v>
      </c>
      <c r="W38" s="1" t="str">
        <f>Exchanges!X42</f>
        <v>USEPA DMR 2013</v>
      </c>
    </row>
    <row r="39" spans="1:23" x14ac:dyDescent="0.2">
      <c r="A39" s="1" t="str">
        <f>Exchanges!B43</f>
        <v>Nitrogen</v>
      </c>
      <c r="B39" s="1">
        <f>Exchanges!C43</f>
        <v>7727379</v>
      </c>
      <c r="C39" s="1" t="str">
        <f>Exchanges!D43</f>
        <v>water</v>
      </c>
      <c r="D39" s="1" t="str">
        <f>Exchanges!E43</f>
        <v>unspecified</v>
      </c>
      <c r="E39" s="1" t="str">
        <f>Exchanges!F43</f>
        <v>53b5ce8f-c792-3f05-a4b1-3e8f2cc3aad1</v>
      </c>
      <c r="F39" s="1" t="str">
        <f>Exchanges!G43</f>
        <v>Poultry processing</v>
      </c>
      <c r="G39" s="1">
        <f>Exchanges!H43</f>
        <v>311615</v>
      </c>
      <c r="H39" s="1" t="str">
        <f>Exchanges!I43</f>
        <v>US</v>
      </c>
      <c r="I39" s="1">
        <f>Exchanges!J43</f>
        <v>3.8240155271558591E-5</v>
      </c>
      <c r="J39" s="1" t="str">
        <f>Exchanges!K43</f>
        <v>kg</v>
      </c>
      <c r="K39" s="1"/>
      <c r="L39" s="1"/>
      <c r="M39" s="1"/>
      <c r="N39" s="1"/>
      <c r="O39" s="1"/>
      <c r="P39" s="1">
        <f>ROUND(Exchanges!Q43,0)</f>
        <v>2</v>
      </c>
      <c r="Q39" s="1">
        <f>Exchanges!R43</f>
        <v>2</v>
      </c>
      <c r="R39" s="1">
        <f>Exchanges!S43</f>
        <v>1</v>
      </c>
      <c r="S39" s="1">
        <f>Exchanges!T43</f>
        <v>1</v>
      </c>
      <c r="T39" s="1">
        <f>Exchanges!U43</f>
        <v>5</v>
      </c>
      <c r="U39" s="1">
        <f>Exchanges!V43</f>
        <v>2013</v>
      </c>
      <c r="V39" s="1" t="str">
        <f>Exchanges!W43</f>
        <v>Nitrogen</v>
      </c>
      <c r="W39" s="1" t="str">
        <f>Exchanges!X43</f>
        <v>USEPA DMR 2013</v>
      </c>
    </row>
    <row r="40" spans="1:23" x14ac:dyDescent="0.2">
      <c r="A40" s="1" t="str">
        <f>Exchanges!B44</f>
        <v>Nitrogen</v>
      </c>
      <c r="B40" s="1">
        <f>Exchanges!C44</f>
        <v>7727379</v>
      </c>
      <c r="C40" s="1" t="str">
        <f>Exchanges!D44</f>
        <v>water</v>
      </c>
      <c r="D40" s="1" t="str">
        <f>Exchanges!E44</f>
        <v>unspecified</v>
      </c>
      <c r="E40" s="1" t="str">
        <f>Exchanges!F44</f>
        <v>53b5ce8f-c792-3f05-a4b1-3e8f2cc3aad1</v>
      </c>
      <c r="F40" s="1" t="str">
        <f>Exchanges!G44</f>
        <v>Seafood product preparation and packaging</v>
      </c>
      <c r="G40" s="1">
        <f>Exchanges!H44</f>
        <v>311700</v>
      </c>
      <c r="H40" s="1" t="str">
        <f>Exchanges!I44</f>
        <v>US</v>
      </c>
      <c r="I40" s="1">
        <f>Exchanges!J44</f>
        <v>4.0361179814616156E-3</v>
      </c>
      <c r="J40" s="1" t="str">
        <f>Exchanges!K44</f>
        <v>kg</v>
      </c>
      <c r="K40" s="1"/>
      <c r="L40" s="1"/>
      <c r="M40" s="1"/>
      <c r="N40" s="1"/>
      <c r="O40" s="1"/>
      <c r="P40" s="1">
        <f>ROUND(Exchanges!Q44,0)</f>
        <v>2</v>
      </c>
      <c r="Q40" s="1">
        <f>Exchanges!R44</f>
        <v>2</v>
      </c>
      <c r="R40" s="1">
        <f>Exchanges!S44</f>
        <v>1</v>
      </c>
      <c r="S40" s="1">
        <f>Exchanges!T44</f>
        <v>1</v>
      </c>
      <c r="T40" s="1">
        <f>Exchanges!U44</f>
        <v>5</v>
      </c>
      <c r="U40" s="1">
        <f>Exchanges!V44</f>
        <v>2013</v>
      </c>
      <c r="V40" s="1" t="str">
        <f>Exchanges!W44</f>
        <v>Nitrogen</v>
      </c>
      <c r="W40" s="1" t="str">
        <f>Exchanges!X44</f>
        <v>USEPA DMR 2013</v>
      </c>
    </row>
    <row r="41" spans="1:23" x14ac:dyDescent="0.2">
      <c r="A41" s="1" t="str">
        <f>Exchanges!B45</f>
        <v>Nitrogen</v>
      </c>
      <c r="B41" s="1">
        <f>Exchanges!C45</f>
        <v>7727379</v>
      </c>
      <c r="C41" s="1" t="str">
        <f>Exchanges!D45</f>
        <v>water</v>
      </c>
      <c r="D41" s="1" t="str">
        <f>Exchanges!E45</f>
        <v>unspecified</v>
      </c>
      <c r="E41" s="1" t="str">
        <f>Exchanges!F45</f>
        <v>53b5ce8f-c792-3f05-a4b1-3e8f2cc3aad1</v>
      </c>
      <c r="F41" s="1" t="str">
        <f>Exchanges!G45</f>
        <v>Bread and bakery product manufacturing</v>
      </c>
      <c r="G41" s="1">
        <f>Exchanges!H45</f>
        <v>311810</v>
      </c>
      <c r="H41" s="1" t="str">
        <f>Exchanges!I45</f>
        <v>US</v>
      </c>
      <c r="I41" s="1">
        <f>Exchanges!J45</f>
        <v>1.862215573576879E-12</v>
      </c>
      <c r="J41" s="1" t="str">
        <f>Exchanges!K45</f>
        <v>kg</v>
      </c>
      <c r="K41" s="1"/>
      <c r="L41" s="1"/>
      <c r="M41" s="1"/>
      <c r="N41" s="1"/>
      <c r="O41" s="1"/>
      <c r="P41" s="1">
        <f>ROUND(Exchanges!Q45,0)</f>
        <v>2</v>
      </c>
      <c r="Q41" s="1">
        <f>Exchanges!R45</f>
        <v>2</v>
      </c>
      <c r="R41" s="1">
        <f>Exchanges!S45</f>
        <v>1</v>
      </c>
      <c r="S41" s="1">
        <f>Exchanges!T45</f>
        <v>1</v>
      </c>
      <c r="T41" s="1">
        <f>Exchanges!U45</f>
        <v>5</v>
      </c>
      <c r="U41" s="1">
        <f>Exchanges!V45</f>
        <v>2013</v>
      </c>
      <c r="V41" s="1" t="str">
        <f>Exchanges!W45</f>
        <v>Nitrogen</v>
      </c>
      <c r="W41" s="1" t="str">
        <f>Exchanges!X45</f>
        <v>USEPA DMR 2013</v>
      </c>
    </row>
    <row r="42" spans="1:23" x14ac:dyDescent="0.2">
      <c r="A42" s="1" t="str">
        <f>Exchanges!B46</f>
        <v>Nitrogen</v>
      </c>
      <c r="B42" s="1">
        <f>Exchanges!C46</f>
        <v>7727379</v>
      </c>
      <c r="C42" s="1" t="str">
        <f>Exchanges!D46</f>
        <v>water</v>
      </c>
      <c r="D42" s="1" t="str">
        <f>Exchanges!E46</f>
        <v>unspecified</v>
      </c>
      <c r="E42" s="1" t="str">
        <f>Exchanges!F46</f>
        <v>53b5ce8f-c792-3f05-a4b1-3e8f2cc3aad1</v>
      </c>
      <c r="F42" s="1" t="str">
        <f>Exchanges!G46</f>
        <v>Snack food manufacturing</v>
      </c>
      <c r="G42" s="1">
        <f>Exchanges!H46</f>
        <v>311910</v>
      </c>
      <c r="H42" s="1" t="str">
        <f>Exchanges!I46</f>
        <v>US</v>
      </c>
      <c r="I42" s="1">
        <f>Exchanges!J46</f>
        <v>1.601733325055903E-6</v>
      </c>
      <c r="J42" s="1" t="str">
        <f>Exchanges!K46</f>
        <v>kg</v>
      </c>
      <c r="K42" s="1"/>
      <c r="L42" s="1"/>
      <c r="M42" s="1"/>
      <c r="N42" s="1"/>
      <c r="O42" s="1"/>
      <c r="P42" s="1">
        <f>ROUND(Exchanges!Q46,0)</f>
        <v>5</v>
      </c>
      <c r="Q42" s="1">
        <f>Exchanges!R46</f>
        <v>2</v>
      </c>
      <c r="R42" s="1">
        <f>Exchanges!S46</f>
        <v>1</v>
      </c>
      <c r="S42" s="1">
        <f>Exchanges!T46</f>
        <v>1</v>
      </c>
      <c r="T42" s="1">
        <f>Exchanges!U46</f>
        <v>5</v>
      </c>
      <c r="U42" s="1">
        <f>Exchanges!V46</f>
        <v>2013</v>
      </c>
      <c r="V42" s="1" t="str">
        <f>Exchanges!W46</f>
        <v>Nitrogen</v>
      </c>
      <c r="W42" s="1" t="str">
        <f>Exchanges!X46</f>
        <v>USEPA DMR 2013</v>
      </c>
    </row>
    <row r="43" spans="1:23" x14ac:dyDescent="0.2">
      <c r="A43" s="1" t="str">
        <f>Exchanges!B47</f>
        <v>Nitrogen</v>
      </c>
      <c r="B43" s="1">
        <f>Exchanges!C47</f>
        <v>7727379</v>
      </c>
      <c r="C43" s="1" t="str">
        <f>Exchanges!D47</f>
        <v>water</v>
      </c>
      <c r="D43" s="1" t="str">
        <f>Exchanges!E47</f>
        <v>unspecified</v>
      </c>
      <c r="E43" s="1" t="str">
        <f>Exchanges!F47</f>
        <v>53b5ce8f-c792-3f05-a4b1-3e8f2cc3aad1</v>
      </c>
      <c r="F43" s="1" t="str">
        <f>Exchanges!G47</f>
        <v>Coffee and tea manufacturing</v>
      </c>
      <c r="G43" s="1">
        <f>Exchanges!H47</f>
        <v>311920</v>
      </c>
      <c r="H43" s="1" t="str">
        <f>Exchanges!I47</f>
        <v>US</v>
      </c>
      <c r="I43" s="1">
        <f>Exchanges!J47</f>
        <v>3.9636358994595116E-9</v>
      </c>
      <c r="J43" s="1" t="str">
        <f>Exchanges!K47</f>
        <v>kg</v>
      </c>
      <c r="K43" s="1"/>
      <c r="L43" s="1"/>
      <c r="M43" s="1"/>
      <c r="N43" s="1"/>
      <c r="O43" s="1"/>
      <c r="P43" s="1">
        <f>ROUND(Exchanges!Q47,0)</f>
        <v>2</v>
      </c>
      <c r="Q43" s="1">
        <f>Exchanges!R47</f>
        <v>2</v>
      </c>
      <c r="R43" s="1">
        <f>Exchanges!S47</f>
        <v>1</v>
      </c>
      <c r="S43" s="1">
        <f>Exchanges!T47</f>
        <v>1</v>
      </c>
      <c r="T43" s="1">
        <f>Exchanges!U47</f>
        <v>5</v>
      </c>
      <c r="U43" s="1">
        <f>Exchanges!V47</f>
        <v>2013</v>
      </c>
      <c r="V43" s="1" t="str">
        <f>Exchanges!W47</f>
        <v>Nitrogen</v>
      </c>
      <c r="W43" s="1" t="str">
        <f>Exchanges!X47</f>
        <v>USEPA DMR 2013</v>
      </c>
    </row>
    <row r="44" spans="1:23" x14ac:dyDescent="0.2">
      <c r="A44" s="1" t="str">
        <f>Exchanges!B48</f>
        <v>Nitrogen</v>
      </c>
      <c r="B44" s="1">
        <f>Exchanges!C48</f>
        <v>7727379</v>
      </c>
      <c r="C44" s="1" t="str">
        <f>Exchanges!D48</f>
        <v>water</v>
      </c>
      <c r="D44" s="1" t="str">
        <f>Exchanges!E48</f>
        <v>unspecified</v>
      </c>
      <c r="E44" s="1" t="str">
        <f>Exchanges!F48</f>
        <v>53b5ce8f-c792-3f05-a4b1-3e8f2cc3aad1</v>
      </c>
      <c r="F44" s="1" t="str">
        <f>Exchanges!G48</f>
        <v>Seasoning and dressing manufacturing</v>
      </c>
      <c r="G44" s="1">
        <f>Exchanges!H48</f>
        <v>311940</v>
      </c>
      <c r="H44" s="1" t="str">
        <f>Exchanges!I48</f>
        <v>US</v>
      </c>
      <c r="I44" s="1">
        <f>Exchanges!J48</f>
        <v>6.8652050104125945E-7</v>
      </c>
      <c r="J44" s="1" t="str">
        <f>Exchanges!K48</f>
        <v>kg</v>
      </c>
      <c r="K44" s="1"/>
      <c r="L44" s="1"/>
      <c r="M44" s="1"/>
      <c r="N44" s="1"/>
      <c r="O44" s="1"/>
      <c r="P44" s="1">
        <f>ROUND(Exchanges!Q48,0)</f>
        <v>4</v>
      </c>
      <c r="Q44" s="1">
        <f>Exchanges!R48</f>
        <v>2</v>
      </c>
      <c r="R44" s="1">
        <f>Exchanges!S48</f>
        <v>1</v>
      </c>
      <c r="S44" s="1">
        <f>Exchanges!T48</f>
        <v>1</v>
      </c>
      <c r="T44" s="1">
        <f>Exchanges!U48</f>
        <v>5</v>
      </c>
      <c r="U44" s="1">
        <f>Exchanges!V48</f>
        <v>2013</v>
      </c>
      <c r="V44" s="1" t="str">
        <f>Exchanges!W48</f>
        <v>Nitrogen</v>
      </c>
      <c r="W44" s="1" t="str">
        <f>Exchanges!X48</f>
        <v>USEPA DMR 2013</v>
      </c>
    </row>
    <row r="45" spans="1:23" x14ac:dyDescent="0.2">
      <c r="A45" s="1" t="str">
        <f>Exchanges!B49</f>
        <v>Nitrogen</v>
      </c>
      <c r="B45" s="1">
        <f>Exchanges!C49</f>
        <v>7727379</v>
      </c>
      <c r="C45" s="1" t="str">
        <f>Exchanges!D49</f>
        <v>water</v>
      </c>
      <c r="D45" s="1" t="str">
        <f>Exchanges!E49</f>
        <v>unspecified</v>
      </c>
      <c r="E45" s="1" t="str">
        <f>Exchanges!F49</f>
        <v>53b5ce8f-c792-3f05-a4b1-3e8f2cc3aad1</v>
      </c>
      <c r="F45" s="1" t="str">
        <f>Exchanges!G49</f>
        <v>All other food manufacturing</v>
      </c>
      <c r="G45" s="1">
        <f>Exchanges!H49</f>
        <v>311990</v>
      </c>
      <c r="H45" s="1" t="str">
        <f>Exchanges!I49</f>
        <v>US</v>
      </c>
      <c r="I45" s="1">
        <f>Exchanges!J49</f>
        <v>2.8185784253537795E-5</v>
      </c>
      <c r="J45" s="1" t="str">
        <f>Exchanges!K49</f>
        <v>kg</v>
      </c>
      <c r="K45" s="1"/>
      <c r="L45" s="1"/>
      <c r="M45" s="1"/>
      <c r="N45" s="1"/>
      <c r="O45" s="1"/>
      <c r="P45" s="1">
        <f>ROUND(Exchanges!Q49,0)</f>
        <v>2</v>
      </c>
      <c r="Q45" s="1">
        <f>Exchanges!R49</f>
        <v>2</v>
      </c>
      <c r="R45" s="1">
        <f>Exchanges!S49</f>
        <v>1</v>
      </c>
      <c r="S45" s="1">
        <f>Exchanges!T49</f>
        <v>1</v>
      </c>
      <c r="T45" s="1">
        <f>Exchanges!U49</f>
        <v>5</v>
      </c>
      <c r="U45" s="1">
        <f>Exchanges!V49</f>
        <v>2013</v>
      </c>
      <c r="V45" s="1" t="str">
        <f>Exchanges!W49</f>
        <v>Nitrogen</v>
      </c>
      <c r="W45" s="1" t="str">
        <f>Exchanges!X49</f>
        <v>USEPA DMR 2013</v>
      </c>
    </row>
    <row r="46" spans="1:23" x14ac:dyDescent="0.2">
      <c r="A46" s="1" t="str">
        <f>Exchanges!B50</f>
        <v>Nitrogen</v>
      </c>
      <c r="B46" s="1">
        <f>Exchanges!C50</f>
        <v>7727379</v>
      </c>
      <c r="C46" s="1" t="str">
        <f>Exchanges!D50</f>
        <v>water</v>
      </c>
      <c r="D46" s="1" t="str">
        <f>Exchanges!E50</f>
        <v>unspecified</v>
      </c>
      <c r="E46" s="1" t="str">
        <f>Exchanges!F50</f>
        <v>53b5ce8f-c792-3f05-a4b1-3e8f2cc3aad1</v>
      </c>
      <c r="F46" s="1" t="str">
        <f>Exchanges!G50</f>
        <v>Soft drink and ice manufacturing</v>
      </c>
      <c r="G46" s="1">
        <f>Exchanges!H50</f>
        <v>312110</v>
      </c>
      <c r="H46" s="1" t="str">
        <f>Exchanges!I50</f>
        <v>US</v>
      </c>
      <c r="I46" s="1">
        <f>Exchanges!J50</f>
        <v>7.7888861884477606E-9</v>
      </c>
      <c r="J46" s="1" t="str">
        <f>Exchanges!K50</f>
        <v>kg</v>
      </c>
      <c r="K46" s="1"/>
      <c r="L46" s="1"/>
      <c r="M46" s="1"/>
      <c r="N46" s="1"/>
      <c r="O46" s="1"/>
      <c r="P46" s="1">
        <f>ROUND(Exchanges!Q50,0)</f>
        <v>2</v>
      </c>
      <c r="Q46" s="1">
        <f>Exchanges!R50</f>
        <v>2</v>
      </c>
      <c r="R46" s="1">
        <f>Exchanges!S50</f>
        <v>1</v>
      </c>
      <c r="S46" s="1">
        <f>Exchanges!T50</f>
        <v>1</v>
      </c>
      <c r="T46" s="1">
        <f>Exchanges!U50</f>
        <v>5</v>
      </c>
      <c r="U46" s="1">
        <f>Exchanges!V50</f>
        <v>2013</v>
      </c>
      <c r="V46" s="1" t="str">
        <f>Exchanges!W50</f>
        <v>Nitrogen</v>
      </c>
      <c r="W46" s="1" t="str">
        <f>Exchanges!X50</f>
        <v>USEPA DMR 2013</v>
      </c>
    </row>
    <row r="47" spans="1:23" x14ac:dyDescent="0.2">
      <c r="A47" s="1" t="str">
        <f>Exchanges!B51</f>
        <v>Nitrogen</v>
      </c>
      <c r="B47" s="1">
        <f>Exchanges!C51</f>
        <v>7727379</v>
      </c>
      <c r="C47" s="1" t="str">
        <f>Exchanges!D51</f>
        <v>water</v>
      </c>
      <c r="D47" s="1" t="str">
        <f>Exchanges!E51</f>
        <v>unspecified</v>
      </c>
      <c r="E47" s="1" t="str">
        <f>Exchanges!F51</f>
        <v>53b5ce8f-c792-3f05-a4b1-3e8f2cc3aad1</v>
      </c>
      <c r="F47" s="1" t="str">
        <f>Exchanges!G51</f>
        <v>Breweries</v>
      </c>
      <c r="G47" s="1">
        <f>Exchanges!H51</f>
        <v>312120</v>
      </c>
      <c r="H47" s="1" t="str">
        <f>Exchanges!I51</f>
        <v>US</v>
      </c>
      <c r="I47" s="1">
        <f>Exchanges!J51</f>
        <v>9.8416200133663117E-7</v>
      </c>
      <c r="J47" s="1" t="str">
        <f>Exchanges!K51</f>
        <v>kg</v>
      </c>
      <c r="K47" s="1"/>
      <c r="L47" s="1"/>
      <c r="M47" s="1"/>
      <c r="N47" s="1"/>
      <c r="O47" s="1"/>
      <c r="P47" s="1">
        <f>ROUND(Exchanges!Q51,0)</f>
        <v>3</v>
      </c>
      <c r="Q47" s="1">
        <f>Exchanges!R51</f>
        <v>2</v>
      </c>
      <c r="R47" s="1">
        <f>Exchanges!S51</f>
        <v>1</v>
      </c>
      <c r="S47" s="1">
        <f>Exchanges!T51</f>
        <v>1</v>
      </c>
      <c r="T47" s="1">
        <f>Exchanges!U51</f>
        <v>5</v>
      </c>
      <c r="U47" s="1">
        <f>Exchanges!V51</f>
        <v>2013</v>
      </c>
      <c r="V47" s="1" t="str">
        <f>Exchanges!W51</f>
        <v>Nitrogen</v>
      </c>
      <c r="W47" s="1" t="str">
        <f>Exchanges!X51</f>
        <v>USEPA DMR 2013</v>
      </c>
    </row>
    <row r="48" spans="1:23" x14ac:dyDescent="0.2">
      <c r="A48" s="1" t="str">
        <f>Exchanges!B52</f>
        <v>Nitrogen</v>
      </c>
      <c r="B48" s="1">
        <f>Exchanges!C52</f>
        <v>7727379</v>
      </c>
      <c r="C48" s="1" t="str">
        <f>Exchanges!D52</f>
        <v>water</v>
      </c>
      <c r="D48" s="1" t="str">
        <f>Exchanges!E52</f>
        <v>unspecified</v>
      </c>
      <c r="E48" s="1" t="str">
        <f>Exchanges!F52</f>
        <v>53b5ce8f-c792-3f05-a4b1-3e8f2cc3aad1</v>
      </c>
      <c r="F48" s="1" t="str">
        <f>Exchanges!G52</f>
        <v>Wineries</v>
      </c>
      <c r="G48" s="1">
        <f>Exchanges!H52</f>
        <v>312130</v>
      </c>
      <c r="H48" s="1" t="str">
        <f>Exchanges!I52</f>
        <v>US</v>
      </c>
      <c r="I48" s="1">
        <f>Exchanges!J52</f>
        <v>3.9432868519663315E-6</v>
      </c>
      <c r="J48" s="1" t="str">
        <f>Exchanges!K52</f>
        <v>kg</v>
      </c>
      <c r="K48" s="1"/>
      <c r="L48" s="1"/>
      <c r="M48" s="1"/>
      <c r="N48" s="1"/>
      <c r="O48" s="1"/>
      <c r="P48" s="1">
        <f>ROUND(Exchanges!Q52,0)</f>
        <v>3</v>
      </c>
      <c r="Q48" s="1">
        <f>Exchanges!R52</f>
        <v>2</v>
      </c>
      <c r="R48" s="1">
        <f>Exchanges!S52</f>
        <v>1</v>
      </c>
      <c r="S48" s="1">
        <f>Exchanges!T52</f>
        <v>1</v>
      </c>
      <c r="T48" s="1">
        <f>Exchanges!U52</f>
        <v>5</v>
      </c>
      <c r="U48" s="1">
        <f>Exchanges!V52</f>
        <v>2013</v>
      </c>
      <c r="V48" s="1" t="str">
        <f>Exchanges!W52</f>
        <v>Nitrogen</v>
      </c>
      <c r="W48" s="1" t="str">
        <f>Exchanges!X52</f>
        <v>USEPA DMR 2013</v>
      </c>
    </row>
    <row r="49" spans="1:23" x14ac:dyDescent="0.2">
      <c r="A49" s="1" t="str">
        <f>Exchanges!B53</f>
        <v>Nitrogen</v>
      </c>
      <c r="B49" s="1">
        <f>Exchanges!C53</f>
        <v>7727379</v>
      </c>
      <c r="C49" s="1" t="str">
        <f>Exchanges!D53</f>
        <v>water</v>
      </c>
      <c r="D49" s="1" t="str">
        <f>Exchanges!E53</f>
        <v>unspecified</v>
      </c>
      <c r="E49" s="1" t="str">
        <f>Exchanges!F53</f>
        <v>53b5ce8f-c792-3f05-a4b1-3e8f2cc3aad1</v>
      </c>
      <c r="F49" s="1" t="str">
        <f>Exchanges!G53</f>
        <v>Distilleries</v>
      </c>
      <c r="G49" s="1">
        <f>Exchanges!H53</f>
        <v>312140</v>
      </c>
      <c r="H49" s="1" t="str">
        <f>Exchanges!I53</f>
        <v>US</v>
      </c>
      <c r="I49" s="1">
        <f>Exchanges!J53</f>
        <v>3.9424789647523511E-6</v>
      </c>
      <c r="J49" s="1" t="str">
        <f>Exchanges!K53</f>
        <v>kg</v>
      </c>
      <c r="K49" s="1"/>
      <c r="L49" s="1"/>
      <c r="M49" s="1"/>
      <c r="N49" s="1"/>
      <c r="O49" s="1"/>
      <c r="P49" s="1">
        <f>ROUND(Exchanges!Q53,0)</f>
        <v>3</v>
      </c>
      <c r="Q49" s="1">
        <f>Exchanges!R53</f>
        <v>2</v>
      </c>
      <c r="R49" s="1">
        <f>Exchanges!S53</f>
        <v>1</v>
      </c>
      <c r="S49" s="1">
        <f>Exchanges!T53</f>
        <v>1</v>
      </c>
      <c r="T49" s="1">
        <f>Exchanges!U53</f>
        <v>5</v>
      </c>
      <c r="U49" s="1">
        <f>Exchanges!V53</f>
        <v>2013</v>
      </c>
      <c r="V49" s="1" t="str">
        <f>Exchanges!W53</f>
        <v>Nitrogen</v>
      </c>
      <c r="W49" s="1" t="str">
        <f>Exchanges!X53</f>
        <v>USEPA DMR 2013</v>
      </c>
    </row>
    <row r="50" spans="1:23" x14ac:dyDescent="0.2">
      <c r="A50" s="1" t="str">
        <f>Exchanges!B54</f>
        <v>Nitrogen</v>
      </c>
      <c r="B50" s="1">
        <f>Exchanges!C54</f>
        <v>7727379</v>
      </c>
      <c r="C50" s="1" t="str">
        <f>Exchanges!D54</f>
        <v>water</v>
      </c>
      <c r="D50" s="1" t="str">
        <f>Exchanges!E54</f>
        <v>unspecified</v>
      </c>
      <c r="E50" s="1" t="str">
        <f>Exchanges!F54</f>
        <v>53b5ce8f-c792-3f05-a4b1-3e8f2cc3aad1</v>
      </c>
      <c r="F50" s="1" t="str">
        <f>Exchanges!G54</f>
        <v>Tobacco product manufacturing</v>
      </c>
      <c r="G50" s="1">
        <f>Exchanges!H54</f>
        <v>312200</v>
      </c>
      <c r="H50" s="1" t="str">
        <f>Exchanges!I54</f>
        <v>US</v>
      </c>
      <c r="I50" s="1">
        <f>Exchanges!J54</f>
        <v>1.7335827843735815E-9</v>
      </c>
      <c r="J50" s="1" t="str">
        <f>Exchanges!K54</f>
        <v>kg</v>
      </c>
      <c r="K50" s="1"/>
      <c r="L50" s="1"/>
      <c r="M50" s="1"/>
      <c r="N50" s="1"/>
      <c r="O50" s="1"/>
      <c r="P50" s="1">
        <f>ROUND(Exchanges!Q54,0)</f>
        <v>3</v>
      </c>
      <c r="Q50" s="1">
        <f>Exchanges!R54</f>
        <v>2</v>
      </c>
      <c r="R50" s="1">
        <f>Exchanges!S54</f>
        <v>1</v>
      </c>
      <c r="S50" s="1">
        <f>Exchanges!T54</f>
        <v>1</v>
      </c>
      <c r="T50" s="1">
        <f>Exchanges!U54</f>
        <v>5</v>
      </c>
      <c r="U50" s="1">
        <f>Exchanges!V54</f>
        <v>2013</v>
      </c>
      <c r="V50" s="1" t="str">
        <f>Exchanges!W54</f>
        <v>Nitrogen</v>
      </c>
      <c r="W50" s="1" t="str">
        <f>Exchanges!X54</f>
        <v>USEPA DMR 2013</v>
      </c>
    </row>
    <row r="51" spans="1:23" x14ac:dyDescent="0.2">
      <c r="A51" s="1" t="str">
        <f>Exchanges!B55</f>
        <v>Nitrogen</v>
      </c>
      <c r="B51" s="1">
        <f>Exchanges!C55</f>
        <v>7727379</v>
      </c>
      <c r="C51" s="1" t="str">
        <f>Exchanges!D55</f>
        <v>water</v>
      </c>
      <c r="D51" s="1" t="str">
        <f>Exchanges!E55</f>
        <v>unspecified</v>
      </c>
      <c r="E51" s="1" t="str">
        <f>Exchanges!F55</f>
        <v>53b5ce8f-c792-3f05-a4b1-3e8f2cc3aad1</v>
      </c>
      <c r="F51" s="1" t="str">
        <f>Exchanges!G55</f>
        <v>Fiber, yarn, and thread mills</v>
      </c>
      <c r="G51" s="1">
        <f>Exchanges!H55</f>
        <v>313100</v>
      </c>
      <c r="H51" s="1" t="str">
        <f>Exchanges!I55</f>
        <v>US</v>
      </c>
      <c r="I51" s="1">
        <f>Exchanges!J55</f>
        <v>1.4585411446929799E-7</v>
      </c>
      <c r="J51" s="1" t="str">
        <f>Exchanges!K55</f>
        <v>kg</v>
      </c>
      <c r="K51" s="1"/>
      <c r="L51" s="1"/>
      <c r="M51" s="1"/>
      <c r="N51" s="1"/>
      <c r="O51" s="1"/>
      <c r="P51" s="1">
        <f>ROUND(Exchanges!Q55,0)</f>
        <v>2</v>
      </c>
      <c r="Q51" s="1">
        <f>Exchanges!R55</f>
        <v>2</v>
      </c>
      <c r="R51" s="1">
        <f>Exchanges!S55</f>
        <v>1</v>
      </c>
      <c r="S51" s="1">
        <f>Exchanges!T55</f>
        <v>1</v>
      </c>
      <c r="T51" s="1">
        <f>Exchanges!U55</f>
        <v>5</v>
      </c>
      <c r="U51" s="1">
        <f>Exchanges!V55</f>
        <v>2013</v>
      </c>
      <c r="V51" s="1" t="str">
        <f>Exchanges!W55</f>
        <v>Nitrogen</v>
      </c>
      <c r="W51" s="1" t="str">
        <f>Exchanges!X55</f>
        <v>USEPA DMR 2013</v>
      </c>
    </row>
    <row r="52" spans="1:23" x14ac:dyDescent="0.2">
      <c r="A52" s="1" t="str">
        <f>Exchanges!B56</f>
        <v>Nitrogen</v>
      </c>
      <c r="B52" s="1">
        <f>Exchanges!C56</f>
        <v>7727379</v>
      </c>
      <c r="C52" s="1" t="str">
        <f>Exchanges!D56</f>
        <v>water</v>
      </c>
      <c r="D52" s="1" t="str">
        <f>Exchanges!E56</f>
        <v>unspecified</v>
      </c>
      <c r="E52" s="1" t="str">
        <f>Exchanges!F56</f>
        <v>53b5ce8f-c792-3f05-a4b1-3e8f2cc3aad1</v>
      </c>
      <c r="F52" s="1" t="str">
        <f>Exchanges!G56</f>
        <v>Fabric mills</v>
      </c>
      <c r="G52" s="1">
        <f>Exchanges!H56</f>
        <v>313200</v>
      </c>
      <c r="H52" s="1" t="str">
        <f>Exchanges!I56</f>
        <v>US</v>
      </c>
      <c r="I52" s="1">
        <f>Exchanges!J56</f>
        <v>1.4361027783532964E-6</v>
      </c>
      <c r="J52" s="1" t="str">
        <f>Exchanges!K56</f>
        <v>kg</v>
      </c>
      <c r="K52" s="1"/>
      <c r="L52" s="1"/>
      <c r="M52" s="1"/>
      <c r="N52" s="1"/>
      <c r="O52" s="1"/>
      <c r="P52" s="1">
        <f>ROUND(Exchanges!Q56,0)</f>
        <v>3</v>
      </c>
      <c r="Q52" s="1">
        <f>Exchanges!R56</f>
        <v>2</v>
      </c>
      <c r="R52" s="1">
        <f>Exchanges!S56</f>
        <v>1</v>
      </c>
      <c r="S52" s="1">
        <f>Exchanges!T56</f>
        <v>1</v>
      </c>
      <c r="T52" s="1">
        <f>Exchanges!U56</f>
        <v>5</v>
      </c>
      <c r="U52" s="1">
        <f>Exchanges!V56</f>
        <v>2013</v>
      </c>
      <c r="V52" s="1" t="str">
        <f>Exchanges!W56</f>
        <v>Nitrogen</v>
      </c>
      <c r="W52" s="1" t="str">
        <f>Exchanges!X56</f>
        <v>USEPA DMR 2013</v>
      </c>
    </row>
    <row r="53" spans="1:23" x14ac:dyDescent="0.2">
      <c r="A53" s="1" t="str">
        <f>Exchanges!B57</f>
        <v>Nitrogen</v>
      </c>
      <c r="B53" s="1">
        <f>Exchanges!C57</f>
        <v>7727379</v>
      </c>
      <c r="C53" s="1" t="str">
        <f>Exchanges!D57</f>
        <v>water</v>
      </c>
      <c r="D53" s="1" t="str">
        <f>Exchanges!E57</f>
        <v>unspecified</v>
      </c>
      <c r="E53" s="1" t="str">
        <f>Exchanges!F57</f>
        <v>53b5ce8f-c792-3f05-a4b1-3e8f2cc3aad1</v>
      </c>
      <c r="F53" s="1" t="str">
        <f>Exchanges!G57</f>
        <v>Textile and fabric finishing and fabric coating mills</v>
      </c>
      <c r="G53" s="1">
        <f>Exchanges!H57</f>
        <v>313300</v>
      </c>
      <c r="H53" s="1" t="str">
        <f>Exchanges!I57</f>
        <v>US</v>
      </c>
      <c r="I53" s="1">
        <f>Exchanges!J57</f>
        <v>1.9313194468185647E-5</v>
      </c>
      <c r="J53" s="1" t="str">
        <f>Exchanges!K57</f>
        <v>kg</v>
      </c>
      <c r="K53" s="1"/>
      <c r="L53" s="1"/>
      <c r="M53" s="1"/>
      <c r="N53" s="1"/>
      <c r="O53" s="1"/>
      <c r="P53" s="1">
        <f>ROUND(Exchanges!Q57,0)</f>
        <v>2</v>
      </c>
      <c r="Q53" s="1">
        <f>Exchanges!R57</f>
        <v>2</v>
      </c>
      <c r="R53" s="1">
        <f>Exchanges!S57</f>
        <v>1</v>
      </c>
      <c r="S53" s="1">
        <f>Exchanges!T57</f>
        <v>1</v>
      </c>
      <c r="T53" s="1">
        <f>Exchanges!U57</f>
        <v>5</v>
      </c>
      <c r="U53" s="1">
        <f>Exchanges!V57</f>
        <v>2013</v>
      </c>
      <c r="V53" s="1" t="str">
        <f>Exchanges!W57</f>
        <v>Nitrogen</v>
      </c>
      <c r="W53" s="1" t="str">
        <f>Exchanges!X57</f>
        <v>USEPA DMR 2013</v>
      </c>
    </row>
    <row r="54" spans="1:23" x14ac:dyDescent="0.2">
      <c r="A54" s="1" t="str">
        <f>Exchanges!B58</f>
        <v>Nitrogen</v>
      </c>
      <c r="B54" s="1">
        <f>Exchanges!C58</f>
        <v>7727379</v>
      </c>
      <c r="C54" s="1" t="str">
        <f>Exchanges!D58</f>
        <v>water</v>
      </c>
      <c r="D54" s="1" t="str">
        <f>Exchanges!E58</f>
        <v>unspecified</v>
      </c>
      <c r="E54" s="1" t="str">
        <f>Exchanges!F58</f>
        <v>53b5ce8f-c792-3f05-a4b1-3e8f2cc3aad1</v>
      </c>
      <c r="F54" s="1" t="str">
        <f>Exchanges!G58</f>
        <v>Carpet and rug mills</v>
      </c>
      <c r="G54" s="1">
        <f>Exchanges!H58</f>
        <v>314110</v>
      </c>
      <c r="H54" s="1" t="str">
        <f>Exchanges!I58</f>
        <v>US</v>
      </c>
      <c r="I54" s="1">
        <f>Exchanges!J58</f>
        <v>3.0265730917667952E-8</v>
      </c>
      <c r="J54" s="1" t="str">
        <f>Exchanges!K58</f>
        <v>kg</v>
      </c>
      <c r="K54" s="1"/>
      <c r="L54" s="1"/>
      <c r="M54" s="1"/>
      <c r="N54" s="1"/>
      <c r="O54" s="1"/>
      <c r="P54" s="1">
        <f>ROUND(Exchanges!Q58,0)</f>
        <v>2</v>
      </c>
      <c r="Q54" s="1">
        <f>Exchanges!R58</f>
        <v>2</v>
      </c>
      <c r="R54" s="1">
        <f>Exchanges!S58</f>
        <v>1</v>
      </c>
      <c r="S54" s="1">
        <f>Exchanges!T58</f>
        <v>1</v>
      </c>
      <c r="T54" s="1">
        <f>Exchanges!U58</f>
        <v>5</v>
      </c>
      <c r="U54" s="1">
        <f>Exchanges!V58</f>
        <v>2013</v>
      </c>
      <c r="V54" s="1" t="str">
        <f>Exchanges!W58</f>
        <v>Nitrogen</v>
      </c>
      <c r="W54" s="1" t="str">
        <f>Exchanges!X58</f>
        <v>USEPA DMR 2013</v>
      </c>
    </row>
    <row r="55" spans="1:23" x14ac:dyDescent="0.2">
      <c r="A55" s="1" t="str">
        <f>Exchanges!B59</f>
        <v>Nitrogen</v>
      </c>
      <c r="B55" s="1">
        <f>Exchanges!C59</f>
        <v>7727379</v>
      </c>
      <c r="C55" s="1" t="str">
        <f>Exchanges!D59</f>
        <v>water</v>
      </c>
      <c r="D55" s="1" t="str">
        <f>Exchanges!E59</f>
        <v>unspecified</v>
      </c>
      <c r="E55" s="1" t="str">
        <f>Exchanges!F59</f>
        <v>53b5ce8f-c792-3f05-a4b1-3e8f2cc3aad1</v>
      </c>
      <c r="F55" s="1" t="str">
        <f>Exchanges!G59</f>
        <v>Curtain and linen mills</v>
      </c>
      <c r="G55" s="1">
        <f>Exchanges!H59</f>
        <v>314120</v>
      </c>
      <c r="H55" s="1" t="str">
        <f>Exchanges!I59</f>
        <v>US</v>
      </c>
      <c r="I55" s="1">
        <f>Exchanges!J59</f>
        <v>0</v>
      </c>
      <c r="J55" s="1" t="str">
        <f>Exchanges!K59</f>
        <v>kg</v>
      </c>
      <c r="K55" s="1"/>
      <c r="L55" s="1"/>
      <c r="M55" s="1"/>
      <c r="N55" s="1"/>
      <c r="O55" s="1"/>
      <c r="P55" s="1">
        <f>ROUND(Exchanges!Q59,0)</f>
        <v>5</v>
      </c>
      <c r="Q55" s="1">
        <f>Exchanges!R59</f>
        <v>2</v>
      </c>
      <c r="R55" s="1">
        <f>Exchanges!S59</f>
        <v>1</v>
      </c>
      <c r="S55" s="1">
        <f>Exchanges!T59</f>
        <v>1</v>
      </c>
      <c r="T55" s="1">
        <f>Exchanges!U59</f>
        <v>5</v>
      </c>
      <c r="U55" s="1">
        <f>Exchanges!V59</f>
        <v>2013</v>
      </c>
      <c r="V55" s="1" t="str">
        <f>Exchanges!W59</f>
        <v>Nitrogen</v>
      </c>
      <c r="W55" s="1" t="str">
        <f>Exchanges!X59</f>
        <v>USEPA DMR 2013</v>
      </c>
    </row>
    <row r="56" spans="1:23" x14ac:dyDescent="0.2">
      <c r="A56" s="1" t="str">
        <f>Exchanges!B60</f>
        <v>Nitrogen</v>
      </c>
      <c r="B56" s="1">
        <f>Exchanges!C60</f>
        <v>7727379</v>
      </c>
      <c r="C56" s="1" t="str">
        <f>Exchanges!D60</f>
        <v>water</v>
      </c>
      <c r="D56" s="1" t="str">
        <f>Exchanges!E60</f>
        <v>unspecified</v>
      </c>
      <c r="E56" s="1" t="str">
        <f>Exchanges!F60</f>
        <v>53b5ce8f-c792-3f05-a4b1-3e8f2cc3aad1</v>
      </c>
      <c r="F56" s="1" t="str">
        <f>Exchanges!G60</f>
        <v>Other textile product mills</v>
      </c>
      <c r="G56" s="1">
        <f>Exchanges!H60</f>
        <v>314900</v>
      </c>
      <c r="H56" s="1" t="str">
        <f>Exchanges!I60</f>
        <v>US</v>
      </c>
      <c r="I56" s="1">
        <f>Exchanges!J60</f>
        <v>7.2688379122954555E-8</v>
      </c>
      <c r="J56" s="1" t="str">
        <f>Exchanges!K60</f>
        <v>kg</v>
      </c>
      <c r="K56" s="1"/>
      <c r="L56" s="1"/>
      <c r="M56" s="1"/>
      <c r="N56" s="1"/>
      <c r="O56" s="1"/>
      <c r="P56" s="1">
        <f>ROUND(Exchanges!Q60,0)</f>
        <v>3</v>
      </c>
      <c r="Q56" s="1">
        <f>Exchanges!R60</f>
        <v>2</v>
      </c>
      <c r="R56" s="1">
        <f>Exchanges!S60</f>
        <v>1</v>
      </c>
      <c r="S56" s="1">
        <f>Exchanges!T60</f>
        <v>1</v>
      </c>
      <c r="T56" s="1">
        <f>Exchanges!U60</f>
        <v>5</v>
      </c>
      <c r="U56" s="1">
        <f>Exchanges!V60</f>
        <v>2013</v>
      </c>
      <c r="V56" s="1" t="str">
        <f>Exchanges!W60</f>
        <v>Nitrogen</v>
      </c>
      <c r="W56" s="1" t="str">
        <f>Exchanges!X60</f>
        <v>USEPA DMR 2013</v>
      </c>
    </row>
    <row r="57" spans="1:23" x14ac:dyDescent="0.2">
      <c r="A57" s="1" t="str">
        <f>Exchanges!B61</f>
        <v>Nitrogen</v>
      </c>
      <c r="B57" s="1">
        <f>Exchanges!C61</f>
        <v>7727379</v>
      </c>
      <c r="C57" s="1" t="str">
        <f>Exchanges!D61</f>
        <v>water</v>
      </c>
      <c r="D57" s="1" t="str">
        <f>Exchanges!E61</f>
        <v>unspecified</v>
      </c>
      <c r="E57" s="1" t="str">
        <f>Exchanges!F61</f>
        <v>53b5ce8f-c792-3f05-a4b1-3e8f2cc3aad1</v>
      </c>
      <c r="F57" s="1" t="str">
        <f>Exchanges!G61</f>
        <v>Apparel manufacturing</v>
      </c>
      <c r="G57" s="1">
        <f>Exchanges!H61</f>
        <v>315000</v>
      </c>
      <c r="H57" s="1" t="str">
        <f>Exchanges!I61</f>
        <v>US</v>
      </c>
      <c r="I57" s="1">
        <f>Exchanges!J61</f>
        <v>4.0586246448518665E-8</v>
      </c>
      <c r="J57" s="1" t="str">
        <f>Exchanges!K61</f>
        <v>kg</v>
      </c>
      <c r="K57" s="1"/>
      <c r="L57" s="1"/>
      <c r="M57" s="1"/>
      <c r="N57" s="1"/>
      <c r="O57" s="1"/>
      <c r="P57" s="1">
        <f>ROUND(Exchanges!Q61,0)</f>
        <v>2</v>
      </c>
      <c r="Q57" s="1">
        <f>Exchanges!R61</f>
        <v>2</v>
      </c>
      <c r="R57" s="1">
        <f>Exchanges!S61</f>
        <v>1</v>
      </c>
      <c r="S57" s="1">
        <f>Exchanges!T61</f>
        <v>1</v>
      </c>
      <c r="T57" s="1">
        <f>Exchanges!U61</f>
        <v>5</v>
      </c>
      <c r="U57" s="1">
        <f>Exchanges!V61</f>
        <v>2013</v>
      </c>
      <c r="V57" s="1" t="str">
        <f>Exchanges!W61</f>
        <v>Nitrogen</v>
      </c>
      <c r="W57" s="1" t="str">
        <f>Exchanges!X61</f>
        <v>USEPA DMR 2013</v>
      </c>
    </row>
    <row r="58" spans="1:23" x14ac:dyDescent="0.2">
      <c r="A58" s="1" t="str">
        <f>Exchanges!B62</f>
        <v>Nitrogen</v>
      </c>
      <c r="B58" s="1">
        <f>Exchanges!C62</f>
        <v>7727379</v>
      </c>
      <c r="C58" s="1" t="str">
        <f>Exchanges!D62</f>
        <v>water</v>
      </c>
      <c r="D58" s="1" t="str">
        <f>Exchanges!E62</f>
        <v>unspecified</v>
      </c>
      <c r="E58" s="1" t="str">
        <f>Exchanges!F62</f>
        <v>53b5ce8f-c792-3f05-a4b1-3e8f2cc3aad1</v>
      </c>
      <c r="F58" s="1" t="str">
        <f>Exchanges!G62</f>
        <v>Leather and allied product manufacturing</v>
      </c>
      <c r="G58" s="1">
        <f>Exchanges!H62</f>
        <v>316000</v>
      </c>
      <c r="H58" s="1" t="str">
        <f>Exchanges!I62</f>
        <v>US</v>
      </c>
      <c r="I58" s="1">
        <f>Exchanges!J62</f>
        <v>2.6918892146670347E-5</v>
      </c>
      <c r="J58" s="1" t="str">
        <f>Exchanges!K62</f>
        <v>kg</v>
      </c>
      <c r="K58" s="1"/>
      <c r="L58" s="1"/>
      <c r="M58" s="1"/>
      <c r="N58" s="1"/>
      <c r="O58" s="1"/>
      <c r="P58" s="1">
        <f>ROUND(Exchanges!Q62,0)</f>
        <v>2</v>
      </c>
      <c r="Q58" s="1">
        <f>Exchanges!R62</f>
        <v>2</v>
      </c>
      <c r="R58" s="1">
        <f>Exchanges!S62</f>
        <v>1</v>
      </c>
      <c r="S58" s="1">
        <f>Exchanges!T62</f>
        <v>1</v>
      </c>
      <c r="T58" s="1">
        <f>Exchanges!U62</f>
        <v>5</v>
      </c>
      <c r="U58" s="1">
        <f>Exchanges!V62</f>
        <v>2013</v>
      </c>
      <c r="V58" s="1" t="str">
        <f>Exchanges!W62</f>
        <v>Nitrogen</v>
      </c>
      <c r="W58" s="1" t="str">
        <f>Exchanges!X62</f>
        <v>USEPA DMR 2013</v>
      </c>
    </row>
    <row r="59" spans="1:23" x14ac:dyDescent="0.2">
      <c r="A59" s="1" t="str">
        <f>Exchanges!B63</f>
        <v>Nitrogen</v>
      </c>
      <c r="B59" s="1">
        <f>Exchanges!C63</f>
        <v>7727379</v>
      </c>
      <c r="C59" s="1" t="str">
        <f>Exchanges!D63</f>
        <v>water</v>
      </c>
      <c r="D59" s="1" t="str">
        <f>Exchanges!E63</f>
        <v>unspecified</v>
      </c>
      <c r="E59" s="1" t="str">
        <f>Exchanges!F63</f>
        <v>53b5ce8f-c792-3f05-a4b1-3e8f2cc3aad1</v>
      </c>
      <c r="F59" s="1" t="str">
        <f>Exchanges!G63</f>
        <v>Sawmills and wood preservation</v>
      </c>
      <c r="G59" s="1">
        <f>Exchanges!H63</f>
        <v>321100</v>
      </c>
      <c r="H59" s="1" t="str">
        <f>Exchanges!I63</f>
        <v>US</v>
      </c>
      <c r="I59" s="1">
        <f>Exchanges!J63</f>
        <v>2.0027757478048757E-5</v>
      </c>
      <c r="J59" s="1" t="str">
        <f>Exchanges!K63</f>
        <v>kg</v>
      </c>
      <c r="K59" s="1"/>
      <c r="L59" s="1"/>
      <c r="M59" s="1"/>
      <c r="N59" s="1"/>
      <c r="O59" s="1"/>
      <c r="P59" s="1">
        <f>ROUND(Exchanges!Q63,0)</f>
        <v>2</v>
      </c>
      <c r="Q59" s="1">
        <f>Exchanges!R63</f>
        <v>2</v>
      </c>
      <c r="R59" s="1">
        <f>Exchanges!S63</f>
        <v>1</v>
      </c>
      <c r="S59" s="1">
        <f>Exchanges!T63</f>
        <v>1</v>
      </c>
      <c r="T59" s="1">
        <f>Exchanges!U63</f>
        <v>5</v>
      </c>
      <c r="U59" s="1">
        <f>Exchanges!V63</f>
        <v>2013</v>
      </c>
      <c r="V59" s="1" t="str">
        <f>Exchanges!W63</f>
        <v>Nitrogen</v>
      </c>
      <c r="W59" s="1" t="str">
        <f>Exchanges!X63</f>
        <v>USEPA DMR 2013</v>
      </c>
    </row>
    <row r="60" spans="1:23" x14ac:dyDescent="0.2">
      <c r="A60" s="1" t="str">
        <f>Exchanges!B64</f>
        <v>Nitrogen</v>
      </c>
      <c r="B60" s="1">
        <f>Exchanges!C64</f>
        <v>7727379</v>
      </c>
      <c r="C60" s="1" t="str">
        <f>Exchanges!D64</f>
        <v>water</v>
      </c>
      <c r="D60" s="1" t="str">
        <f>Exchanges!E64</f>
        <v>unspecified</v>
      </c>
      <c r="E60" s="1" t="str">
        <f>Exchanges!F64</f>
        <v>53b5ce8f-c792-3f05-a4b1-3e8f2cc3aad1</v>
      </c>
      <c r="F60" s="1" t="str">
        <f>Exchanges!G64</f>
        <v>Veneer, plywood, and engineered wood product manufacturing</v>
      </c>
      <c r="G60" s="1">
        <f>Exchanges!H64</f>
        <v>321200</v>
      </c>
      <c r="H60" s="1" t="str">
        <f>Exchanges!I64</f>
        <v>US</v>
      </c>
      <c r="I60" s="1">
        <f>Exchanges!J64</f>
        <v>5.1103923933411705E-6</v>
      </c>
      <c r="J60" s="1" t="str">
        <f>Exchanges!K64</f>
        <v>kg</v>
      </c>
      <c r="K60" s="1"/>
      <c r="L60" s="1"/>
      <c r="M60" s="1"/>
      <c r="N60" s="1"/>
      <c r="O60" s="1"/>
      <c r="P60" s="1">
        <f>ROUND(Exchanges!Q64,0)</f>
        <v>2</v>
      </c>
      <c r="Q60" s="1">
        <f>Exchanges!R64</f>
        <v>2</v>
      </c>
      <c r="R60" s="1">
        <f>Exchanges!S64</f>
        <v>1</v>
      </c>
      <c r="S60" s="1">
        <f>Exchanges!T64</f>
        <v>1</v>
      </c>
      <c r="T60" s="1">
        <f>Exchanges!U64</f>
        <v>5</v>
      </c>
      <c r="U60" s="1">
        <f>Exchanges!V64</f>
        <v>2013</v>
      </c>
      <c r="V60" s="1" t="str">
        <f>Exchanges!W64</f>
        <v>Nitrogen</v>
      </c>
      <c r="W60" s="1" t="str">
        <f>Exchanges!X64</f>
        <v>USEPA DMR 2013</v>
      </c>
    </row>
    <row r="61" spans="1:23" x14ac:dyDescent="0.2">
      <c r="A61" s="1" t="str">
        <f>Exchanges!B65</f>
        <v>Nitrogen</v>
      </c>
      <c r="B61" s="1">
        <f>Exchanges!C65</f>
        <v>7727379</v>
      </c>
      <c r="C61" s="1" t="str">
        <f>Exchanges!D65</f>
        <v>water</v>
      </c>
      <c r="D61" s="1" t="str">
        <f>Exchanges!E65</f>
        <v>unspecified</v>
      </c>
      <c r="E61" s="1" t="str">
        <f>Exchanges!F65</f>
        <v>53b5ce8f-c792-3f05-a4b1-3e8f2cc3aad1</v>
      </c>
      <c r="F61" s="1" t="str">
        <f>Exchanges!G65</f>
        <v>Millwork</v>
      </c>
      <c r="G61" s="1">
        <f>Exchanges!H65</f>
        <v>321910</v>
      </c>
      <c r="H61" s="1" t="str">
        <f>Exchanges!I65</f>
        <v>US</v>
      </c>
      <c r="I61" s="1">
        <f>Exchanges!J65</f>
        <v>2.9487205982918926E-9</v>
      </c>
      <c r="J61" s="1" t="str">
        <f>Exchanges!K65</f>
        <v>kg</v>
      </c>
      <c r="K61" s="1"/>
      <c r="L61" s="1"/>
      <c r="M61" s="1"/>
      <c r="N61" s="1"/>
      <c r="O61" s="1"/>
      <c r="P61" s="1">
        <f>ROUND(Exchanges!Q65,0)</f>
        <v>2</v>
      </c>
      <c r="Q61" s="1">
        <f>Exchanges!R65</f>
        <v>2</v>
      </c>
      <c r="R61" s="1">
        <f>Exchanges!S65</f>
        <v>1</v>
      </c>
      <c r="S61" s="1">
        <f>Exchanges!T65</f>
        <v>1</v>
      </c>
      <c r="T61" s="1">
        <f>Exchanges!U65</f>
        <v>5</v>
      </c>
      <c r="U61" s="1">
        <f>Exchanges!V65</f>
        <v>2013</v>
      </c>
      <c r="V61" s="1" t="str">
        <f>Exchanges!W65</f>
        <v>Nitrogen</v>
      </c>
      <c r="W61" s="1" t="str">
        <f>Exchanges!X65</f>
        <v>USEPA DMR 2013</v>
      </c>
    </row>
    <row r="62" spans="1:23" x14ac:dyDescent="0.2">
      <c r="A62" s="1" t="str">
        <f>Exchanges!B66</f>
        <v>Nitrogen</v>
      </c>
      <c r="B62" s="1">
        <f>Exchanges!C66</f>
        <v>7727379</v>
      </c>
      <c r="C62" s="1" t="str">
        <f>Exchanges!D66</f>
        <v>water</v>
      </c>
      <c r="D62" s="1" t="str">
        <f>Exchanges!E66</f>
        <v>unspecified</v>
      </c>
      <c r="E62" s="1" t="str">
        <f>Exchanges!F66</f>
        <v>53b5ce8f-c792-3f05-a4b1-3e8f2cc3aad1</v>
      </c>
      <c r="F62" s="1" t="str">
        <f>Exchanges!G66</f>
        <v>Pulp mills</v>
      </c>
      <c r="G62" s="1">
        <f>Exchanges!H66</f>
        <v>322110</v>
      </c>
      <c r="H62" s="1" t="str">
        <f>Exchanges!I66</f>
        <v>US</v>
      </c>
      <c r="I62" s="1">
        <f>Exchanges!J66</f>
        <v>1.8265061938042428E-4</v>
      </c>
      <c r="J62" s="1" t="str">
        <f>Exchanges!K66</f>
        <v>kg</v>
      </c>
      <c r="K62" s="1"/>
      <c r="L62" s="1"/>
      <c r="M62" s="1"/>
      <c r="N62" s="1"/>
      <c r="O62" s="1"/>
      <c r="P62" s="1">
        <f>ROUND(Exchanges!Q66,0)</f>
        <v>4</v>
      </c>
      <c r="Q62" s="1">
        <f>Exchanges!R66</f>
        <v>2</v>
      </c>
      <c r="R62" s="1">
        <f>Exchanges!S66</f>
        <v>1</v>
      </c>
      <c r="S62" s="1">
        <f>Exchanges!T66</f>
        <v>1</v>
      </c>
      <c r="T62" s="1">
        <f>Exchanges!U66</f>
        <v>5</v>
      </c>
      <c r="U62" s="1">
        <f>Exchanges!V66</f>
        <v>2013</v>
      </c>
      <c r="V62" s="1" t="str">
        <f>Exchanges!W66</f>
        <v>Nitrogen</v>
      </c>
      <c r="W62" s="1" t="str">
        <f>Exchanges!X66</f>
        <v>USEPA DMR 2013</v>
      </c>
    </row>
    <row r="63" spans="1:23" x14ac:dyDescent="0.2">
      <c r="A63" s="1" t="str">
        <f>Exchanges!B67</f>
        <v>Nitrogen</v>
      </c>
      <c r="B63" s="1">
        <f>Exchanges!C67</f>
        <v>7727379</v>
      </c>
      <c r="C63" s="1" t="str">
        <f>Exchanges!D67</f>
        <v>water</v>
      </c>
      <c r="D63" s="1" t="str">
        <f>Exchanges!E67</f>
        <v>unspecified</v>
      </c>
      <c r="E63" s="1" t="str">
        <f>Exchanges!F67</f>
        <v>53b5ce8f-c792-3f05-a4b1-3e8f2cc3aad1</v>
      </c>
      <c r="F63" s="1" t="str">
        <f>Exchanges!G67</f>
        <v>Paper mills</v>
      </c>
      <c r="G63" s="1">
        <f>Exchanges!H67</f>
        <v>322120</v>
      </c>
      <c r="H63" s="1" t="str">
        <f>Exchanges!I67</f>
        <v>US</v>
      </c>
      <c r="I63" s="1">
        <f>Exchanges!J67</f>
        <v>2.5900890451096127E-4</v>
      </c>
      <c r="J63" s="1" t="str">
        <f>Exchanges!K67</f>
        <v>kg</v>
      </c>
      <c r="K63" s="1"/>
      <c r="L63" s="1"/>
      <c r="M63" s="1"/>
      <c r="N63" s="1"/>
      <c r="O63" s="1"/>
      <c r="P63" s="1">
        <f>ROUND(Exchanges!Q67,0)</f>
        <v>4</v>
      </c>
      <c r="Q63" s="1">
        <f>Exchanges!R67</f>
        <v>2</v>
      </c>
      <c r="R63" s="1">
        <f>Exchanges!S67</f>
        <v>1</v>
      </c>
      <c r="S63" s="1">
        <f>Exchanges!T67</f>
        <v>1</v>
      </c>
      <c r="T63" s="1">
        <f>Exchanges!U67</f>
        <v>2</v>
      </c>
      <c r="U63" s="1">
        <f>Exchanges!V67</f>
        <v>2013</v>
      </c>
      <c r="V63" s="1" t="str">
        <f>Exchanges!W67</f>
        <v>Nitrogen</v>
      </c>
      <c r="W63" s="1" t="str">
        <f>Exchanges!X67</f>
        <v>USEPA DMR 2013</v>
      </c>
    </row>
    <row r="64" spans="1:23" x14ac:dyDescent="0.2">
      <c r="A64" s="1" t="str">
        <f>Exchanges!B68</f>
        <v>Nitrogen</v>
      </c>
      <c r="B64" s="1">
        <f>Exchanges!C68</f>
        <v>7727379</v>
      </c>
      <c r="C64" s="1" t="str">
        <f>Exchanges!D68</f>
        <v>water</v>
      </c>
      <c r="D64" s="1" t="str">
        <f>Exchanges!E68</f>
        <v>unspecified</v>
      </c>
      <c r="E64" s="1" t="str">
        <f>Exchanges!F68</f>
        <v>53b5ce8f-c792-3f05-a4b1-3e8f2cc3aad1</v>
      </c>
      <c r="F64" s="1" t="str">
        <f>Exchanges!G68</f>
        <v>Paperboard mills</v>
      </c>
      <c r="G64" s="1">
        <f>Exchanges!H68</f>
        <v>322130</v>
      </c>
      <c r="H64" s="1" t="str">
        <f>Exchanges!I68</f>
        <v>US</v>
      </c>
      <c r="I64" s="1">
        <f>Exchanges!J68</f>
        <v>2.5474875700018466E-4</v>
      </c>
      <c r="J64" s="1" t="str">
        <f>Exchanges!K68</f>
        <v>kg</v>
      </c>
      <c r="K64" s="1"/>
      <c r="L64" s="1"/>
      <c r="M64" s="1"/>
      <c r="N64" s="1"/>
      <c r="O64" s="1"/>
      <c r="P64" s="1">
        <f>ROUND(Exchanges!Q68,0)</f>
        <v>4</v>
      </c>
      <c r="Q64" s="1">
        <f>Exchanges!R68</f>
        <v>2</v>
      </c>
      <c r="R64" s="1">
        <f>Exchanges!S68</f>
        <v>1</v>
      </c>
      <c r="S64" s="1">
        <f>Exchanges!T68</f>
        <v>1</v>
      </c>
      <c r="T64" s="1">
        <f>Exchanges!U68</f>
        <v>4</v>
      </c>
      <c r="U64" s="1">
        <f>Exchanges!V68</f>
        <v>2013</v>
      </c>
      <c r="V64" s="1" t="str">
        <f>Exchanges!W68</f>
        <v>Nitrogen</v>
      </c>
      <c r="W64" s="1" t="str">
        <f>Exchanges!X68</f>
        <v>USEPA DMR 2013</v>
      </c>
    </row>
    <row r="65" spans="1:23" x14ac:dyDescent="0.2">
      <c r="A65" s="1" t="str">
        <f>Exchanges!B69</f>
        <v>Nitrogen</v>
      </c>
      <c r="B65" s="1">
        <f>Exchanges!C69</f>
        <v>7727379</v>
      </c>
      <c r="C65" s="1" t="str">
        <f>Exchanges!D69</f>
        <v>water</v>
      </c>
      <c r="D65" s="1" t="str">
        <f>Exchanges!E69</f>
        <v>unspecified</v>
      </c>
      <c r="E65" s="1" t="str">
        <f>Exchanges!F69</f>
        <v>53b5ce8f-c792-3f05-a4b1-3e8f2cc3aad1</v>
      </c>
      <c r="F65" s="1" t="str">
        <f>Exchanges!G69</f>
        <v>Paperboard container manufacturing</v>
      </c>
      <c r="G65" s="1">
        <f>Exchanges!H69</f>
        <v>322210</v>
      </c>
      <c r="H65" s="1" t="str">
        <f>Exchanges!I69</f>
        <v>US</v>
      </c>
      <c r="I65" s="1">
        <f>Exchanges!J69</f>
        <v>6.8746333219097475E-8</v>
      </c>
      <c r="J65" s="1" t="str">
        <f>Exchanges!K69</f>
        <v>kg</v>
      </c>
      <c r="K65" s="1"/>
      <c r="L65" s="1"/>
      <c r="M65" s="1"/>
      <c r="N65" s="1"/>
      <c r="O65" s="1"/>
      <c r="P65" s="1">
        <f>ROUND(Exchanges!Q69,0)</f>
        <v>2</v>
      </c>
      <c r="Q65" s="1">
        <f>Exchanges!R69</f>
        <v>2</v>
      </c>
      <c r="R65" s="1">
        <f>Exchanges!S69</f>
        <v>1</v>
      </c>
      <c r="S65" s="1">
        <f>Exchanges!T69</f>
        <v>1</v>
      </c>
      <c r="T65" s="1">
        <f>Exchanges!U69</f>
        <v>5</v>
      </c>
      <c r="U65" s="1">
        <f>Exchanges!V69</f>
        <v>2013</v>
      </c>
      <c r="V65" s="1" t="str">
        <f>Exchanges!W69</f>
        <v>Nitrogen</v>
      </c>
      <c r="W65" s="1" t="str">
        <f>Exchanges!X69</f>
        <v>USEPA DMR 2013</v>
      </c>
    </row>
    <row r="66" spans="1:23" x14ac:dyDescent="0.2">
      <c r="A66" s="1" t="str">
        <f>Exchanges!B70</f>
        <v>Nitrogen</v>
      </c>
      <c r="B66" s="1">
        <f>Exchanges!C70</f>
        <v>7727379</v>
      </c>
      <c r="C66" s="1" t="str">
        <f>Exchanges!D70</f>
        <v>water</v>
      </c>
      <c r="D66" s="1" t="str">
        <f>Exchanges!E70</f>
        <v>unspecified</v>
      </c>
      <c r="E66" s="1" t="str">
        <f>Exchanges!F70</f>
        <v>53b5ce8f-c792-3f05-a4b1-3e8f2cc3aad1</v>
      </c>
      <c r="F66" s="1" t="str">
        <f>Exchanges!G70</f>
        <v>Paper bag and coated and treated paper manufacturing</v>
      </c>
      <c r="G66" s="1">
        <f>Exchanges!H70</f>
        <v>322220</v>
      </c>
      <c r="H66" s="1" t="str">
        <f>Exchanges!I70</f>
        <v>US</v>
      </c>
      <c r="I66" s="1">
        <f>Exchanges!J70</f>
        <v>2.9278745329915021E-7</v>
      </c>
      <c r="J66" s="1" t="str">
        <f>Exchanges!K70</f>
        <v>kg</v>
      </c>
      <c r="K66" s="1"/>
      <c r="L66" s="1"/>
      <c r="M66" s="1"/>
      <c r="N66" s="1"/>
      <c r="O66" s="1"/>
      <c r="P66" s="1">
        <f>ROUND(Exchanges!Q70,0)</f>
        <v>2</v>
      </c>
      <c r="Q66" s="1">
        <f>Exchanges!R70</f>
        <v>2</v>
      </c>
      <c r="R66" s="1">
        <f>Exchanges!S70</f>
        <v>1</v>
      </c>
      <c r="S66" s="1">
        <f>Exchanges!T70</f>
        <v>1</v>
      </c>
      <c r="T66" s="1">
        <f>Exchanges!U70</f>
        <v>5</v>
      </c>
      <c r="U66" s="1">
        <f>Exchanges!V70</f>
        <v>2013</v>
      </c>
      <c r="V66" s="1" t="str">
        <f>Exchanges!W70</f>
        <v>Nitrogen</v>
      </c>
      <c r="W66" s="1" t="str">
        <f>Exchanges!X70</f>
        <v>USEPA DMR 2013</v>
      </c>
    </row>
    <row r="67" spans="1:23" x14ac:dyDescent="0.2">
      <c r="A67" s="1" t="str">
        <f>Exchanges!B71</f>
        <v>Nitrogen</v>
      </c>
      <c r="B67" s="1">
        <f>Exchanges!C71</f>
        <v>7727379</v>
      </c>
      <c r="C67" s="1" t="str">
        <f>Exchanges!D71</f>
        <v>water</v>
      </c>
      <c r="D67" s="1" t="str">
        <f>Exchanges!E71</f>
        <v>unspecified</v>
      </c>
      <c r="E67" s="1" t="str">
        <f>Exchanges!F71</f>
        <v>53b5ce8f-c792-3f05-a4b1-3e8f2cc3aad1</v>
      </c>
      <c r="F67" s="1" t="str">
        <f>Exchanges!G71</f>
        <v>Stationery product manufacturing</v>
      </c>
      <c r="G67" s="1">
        <f>Exchanges!H71</f>
        <v>322230</v>
      </c>
      <c r="H67" s="1" t="str">
        <f>Exchanges!I71</f>
        <v>US</v>
      </c>
      <c r="I67" s="1">
        <f>Exchanges!J71</f>
        <v>2.9481914463753951E-8</v>
      </c>
      <c r="J67" s="1" t="str">
        <f>Exchanges!K71</f>
        <v>kg</v>
      </c>
      <c r="K67" s="1"/>
      <c r="L67" s="1"/>
      <c r="M67" s="1"/>
      <c r="N67" s="1"/>
      <c r="O67" s="1"/>
      <c r="P67" s="1">
        <f>ROUND(Exchanges!Q71,0)</f>
        <v>2</v>
      </c>
      <c r="Q67" s="1">
        <f>Exchanges!R71</f>
        <v>2</v>
      </c>
      <c r="R67" s="1">
        <f>Exchanges!S71</f>
        <v>1</v>
      </c>
      <c r="S67" s="1">
        <f>Exchanges!T71</f>
        <v>1</v>
      </c>
      <c r="T67" s="1">
        <f>Exchanges!U71</f>
        <v>5</v>
      </c>
      <c r="U67" s="1">
        <f>Exchanges!V71</f>
        <v>2013</v>
      </c>
      <c r="V67" s="1" t="str">
        <f>Exchanges!W71</f>
        <v>Nitrogen</v>
      </c>
      <c r="W67" s="1" t="str">
        <f>Exchanges!X71</f>
        <v>USEPA DMR 2013</v>
      </c>
    </row>
    <row r="68" spans="1:23" x14ac:dyDescent="0.2">
      <c r="A68" s="1" t="str">
        <f>Exchanges!B72</f>
        <v>Nitrogen</v>
      </c>
      <c r="B68" s="1">
        <f>Exchanges!C72</f>
        <v>7727379</v>
      </c>
      <c r="C68" s="1" t="str">
        <f>Exchanges!D72</f>
        <v>water</v>
      </c>
      <c r="D68" s="1" t="str">
        <f>Exchanges!E72</f>
        <v>unspecified</v>
      </c>
      <c r="E68" s="1" t="str">
        <f>Exchanges!F72</f>
        <v>53b5ce8f-c792-3f05-a4b1-3e8f2cc3aad1</v>
      </c>
      <c r="F68" s="1" t="str">
        <f>Exchanges!G72</f>
        <v>Sanitary paper product manufacturing</v>
      </c>
      <c r="G68" s="1">
        <f>Exchanges!H72</f>
        <v>322291</v>
      </c>
      <c r="H68" s="1" t="str">
        <f>Exchanges!I72</f>
        <v>US</v>
      </c>
      <c r="I68" s="1">
        <f>Exchanges!J72</f>
        <v>9.990772310969662E-6</v>
      </c>
      <c r="J68" s="1" t="str">
        <f>Exchanges!K72</f>
        <v>kg</v>
      </c>
      <c r="K68" s="1"/>
      <c r="L68" s="1"/>
      <c r="M68" s="1"/>
      <c r="N68" s="1"/>
      <c r="O68" s="1"/>
      <c r="P68" s="1">
        <f>ROUND(Exchanges!Q72,0)</f>
        <v>4</v>
      </c>
      <c r="Q68" s="1">
        <f>Exchanges!R72</f>
        <v>2</v>
      </c>
      <c r="R68" s="1">
        <f>Exchanges!S72</f>
        <v>1</v>
      </c>
      <c r="S68" s="1">
        <f>Exchanges!T72</f>
        <v>1</v>
      </c>
      <c r="T68" s="1">
        <f>Exchanges!U72</f>
        <v>5</v>
      </c>
      <c r="U68" s="1">
        <f>Exchanges!V72</f>
        <v>2013</v>
      </c>
      <c r="V68" s="1" t="str">
        <f>Exchanges!W72</f>
        <v>Nitrogen</v>
      </c>
      <c r="W68" s="1" t="str">
        <f>Exchanges!X72</f>
        <v>USEPA DMR 2013</v>
      </c>
    </row>
    <row r="69" spans="1:23" x14ac:dyDescent="0.2">
      <c r="A69" s="1" t="str">
        <f>Exchanges!B73</f>
        <v>Nitrogen</v>
      </c>
      <c r="B69" s="1">
        <f>Exchanges!C73</f>
        <v>7727379</v>
      </c>
      <c r="C69" s="1" t="str">
        <f>Exchanges!D73</f>
        <v>water</v>
      </c>
      <c r="D69" s="1" t="str">
        <f>Exchanges!E73</f>
        <v>unspecified</v>
      </c>
      <c r="E69" s="1" t="str">
        <f>Exchanges!F73</f>
        <v>53b5ce8f-c792-3f05-a4b1-3e8f2cc3aad1</v>
      </c>
      <c r="F69" s="1" t="str">
        <f>Exchanges!G73</f>
        <v>All other converted paper product manufacturing</v>
      </c>
      <c r="G69" s="1">
        <f>Exchanges!H73</f>
        <v>322299</v>
      </c>
      <c r="H69" s="1" t="str">
        <f>Exchanges!I73</f>
        <v>US</v>
      </c>
      <c r="I69" s="1">
        <f>Exchanges!J73</f>
        <v>7.4934245289209374E-7</v>
      </c>
      <c r="J69" s="1" t="str">
        <f>Exchanges!K73</f>
        <v>kg</v>
      </c>
      <c r="K69" s="1"/>
      <c r="L69" s="1"/>
      <c r="M69" s="1"/>
      <c r="N69" s="1"/>
      <c r="O69" s="1"/>
      <c r="P69" s="1">
        <f>ROUND(Exchanges!Q73,0)</f>
        <v>2</v>
      </c>
      <c r="Q69" s="1">
        <f>Exchanges!R73</f>
        <v>2</v>
      </c>
      <c r="R69" s="1">
        <f>Exchanges!S73</f>
        <v>1</v>
      </c>
      <c r="S69" s="1">
        <f>Exchanges!T73</f>
        <v>1</v>
      </c>
      <c r="T69" s="1">
        <f>Exchanges!U73</f>
        <v>5</v>
      </c>
      <c r="U69" s="1">
        <f>Exchanges!V73</f>
        <v>2013</v>
      </c>
      <c r="V69" s="1" t="str">
        <f>Exchanges!W73</f>
        <v>Nitrogen</v>
      </c>
      <c r="W69" s="1" t="str">
        <f>Exchanges!X73</f>
        <v>USEPA DMR 2013</v>
      </c>
    </row>
    <row r="70" spans="1:23" x14ac:dyDescent="0.2">
      <c r="A70" s="1" t="str">
        <f>Exchanges!B74</f>
        <v>Nitrogen</v>
      </c>
      <c r="B70" s="1">
        <f>Exchanges!C74</f>
        <v>7727379</v>
      </c>
      <c r="C70" s="1" t="str">
        <f>Exchanges!D74</f>
        <v>water</v>
      </c>
      <c r="D70" s="1" t="str">
        <f>Exchanges!E74</f>
        <v>unspecified</v>
      </c>
      <c r="E70" s="1" t="str">
        <f>Exchanges!F74</f>
        <v>53b5ce8f-c792-3f05-a4b1-3e8f2cc3aad1</v>
      </c>
      <c r="F70" s="1" t="str">
        <f>Exchanges!G74</f>
        <v>Printing</v>
      </c>
      <c r="G70" s="1">
        <f>Exchanges!H74</f>
        <v>323110</v>
      </c>
      <c r="H70" s="1" t="str">
        <f>Exchanges!I74</f>
        <v>US</v>
      </c>
      <c r="I70" s="1">
        <f>Exchanges!J74</f>
        <v>1.458484853283566E-9</v>
      </c>
      <c r="J70" s="1" t="str">
        <f>Exchanges!K74</f>
        <v>kg</v>
      </c>
      <c r="K70" s="1"/>
      <c r="L70" s="1"/>
      <c r="M70" s="1"/>
      <c r="N70" s="1"/>
      <c r="O70" s="1"/>
      <c r="P70" s="1">
        <f>ROUND(Exchanges!Q74,0)</f>
        <v>2</v>
      </c>
      <c r="Q70" s="1">
        <f>Exchanges!R74</f>
        <v>2</v>
      </c>
      <c r="R70" s="1">
        <f>Exchanges!S74</f>
        <v>1</v>
      </c>
      <c r="S70" s="1">
        <f>Exchanges!T74</f>
        <v>1</v>
      </c>
      <c r="T70" s="1">
        <f>Exchanges!U74</f>
        <v>5</v>
      </c>
      <c r="U70" s="1">
        <f>Exchanges!V74</f>
        <v>2013</v>
      </c>
      <c r="V70" s="1" t="str">
        <f>Exchanges!W74</f>
        <v>Nitrogen</v>
      </c>
      <c r="W70" s="1" t="str">
        <f>Exchanges!X74</f>
        <v>USEPA DMR 2013</v>
      </c>
    </row>
    <row r="71" spans="1:23" x14ac:dyDescent="0.2">
      <c r="A71" s="1" t="str">
        <f>Exchanges!B75</f>
        <v>Nitrogen</v>
      </c>
      <c r="B71" s="1">
        <f>Exchanges!C75</f>
        <v>7727379</v>
      </c>
      <c r="C71" s="1" t="str">
        <f>Exchanges!D75</f>
        <v>water</v>
      </c>
      <c r="D71" s="1" t="str">
        <f>Exchanges!E75</f>
        <v>unspecified</v>
      </c>
      <c r="E71" s="1" t="str">
        <f>Exchanges!F75</f>
        <v>53b5ce8f-c792-3f05-a4b1-3e8f2cc3aad1</v>
      </c>
      <c r="F71" s="1" t="str">
        <f>Exchanges!G75</f>
        <v>Petroleum refineries</v>
      </c>
      <c r="G71" s="1">
        <f>Exchanges!H75</f>
        <v>324110</v>
      </c>
      <c r="H71" s="1" t="str">
        <f>Exchanges!I75</f>
        <v>US</v>
      </c>
      <c r="I71" s="1">
        <f>Exchanges!J75</f>
        <v>2.4608639686585048E-6</v>
      </c>
      <c r="J71" s="1" t="str">
        <f>Exchanges!K75</f>
        <v>kg</v>
      </c>
      <c r="K71" s="1"/>
      <c r="L71" s="1"/>
      <c r="M71" s="1"/>
      <c r="N71" s="1"/>
      <c r="O71" s="1"/>
      <c r="P71" s="1">
        <f>ROUND(Exchanges!Q75,0)</f>
        <v>3</v>
      </c>
      <c r="Q71" s="1">
        <f>Exchanges!R75</f>
        <v>2</v>
      </c>
      <c r="R71" s="1">
        <f>Exchanges!S75</f>
        <v>1</v>
      </c>
      <c r="S71" s="1">
        <f>Exchanges!T75</f>
        <v>1</v>
      </c>
      <c r="T71" s="1">
        <f>Exchanges!U75</f>
        <v>2</v>
      </c>
      <c r="U71" s="1">
        <f>Exchanges!V75</f>
        <v>2013</v>
      </c>
      <c r="V71" s="1" t="str">
        <f>Exchanges!W75</f>
        <v>Nitrogen</v>
      </c>
      <c r="W71" s="1" t="str">
        <f>Exchanges!X75</f>
        <v>USEPA DMR 2013</v>
      </c>
    </row>
    <row r="72" spans="1:23" x14ac:dyDescent="0.2">
      <c r="A72" s="1" t="str">
        <f>Exchanges!B76</f>
        <v>Nitrogen</v>
      </c>
      <c r="B72" s="1">
        <f>Exchanges!C76</f>
        <v>7727379</v>
      </c>
      <c r="C72" s="1" t="str">
        <f>Exchanges!D76</f>
        <v>water</v>
      </c>
      <c r="D72" s="1" t="str">
        <f>Exchanges!E76</f>
        <v>unspecified</v>
      </c>
      <c r="E72" s="1" t="str">
        <f>Exchanges!F76</f>
        <v>53b5ce8f-c792-3f05-a4b1-3e8f2cc3aad1</v>
      </c>
      <c r="F72" s="1" t="str">
        <f>Exchanges!G76</f>
        <v>Asphalt paving mixture and block manufacturing</v>
      </c>
      <c r="G72" s="1">
        <f>Exchanges!H76</f>
        <v>324121</v>
      </c>
      <c r="H72" s="1" t="str">
        <f>Exchanges!I76</f>
        <v>US</v>
      </c>
      <c r="I72" s="1">
        <f>Exchanges!J76</f>
        <v>1.7192352748612169E-7</v>
      </c>
      <c r="J72" s="1" t="str">
        <f>Exchanges!K76</f>
        <v>kg</v>
      </c>
      <c r="K72" s="1"/>
      <c r="L72" s="1"/>
      <c r="M72" s="1"/>
      <c r="N72" s="1"/>
      <c r="O72" s="1"/>
      <c r="P72" s="1">
        <f>ROUND(Exchanges!Q76,0)</f>
        <v>4</v>
      </c>
      <c r="Q72" s="1">
        <f>Exchanges!R76</f>
        <v>2</v>
      </c>
      <c r="R72" s="1">
        <f>Exchanges!S76</f>
        <v>1</v>
      </c>
      <c r="S72" s="1">
        <f>Exchanges!T76</f>
        <v>1</v>
      </c>
      <c r="T72" s="1">
        <f>Exchanges!U76</f>
        <v>5</v>
      </c>
      <c r="U72" s="1">
        <f>Exchanges!V76</f>
        <v>2013</v>
      </c>
      <c r="V72" s="1" t="str">
        <f>Exchanges!W76</f>
        <v>Nitrogen</v>
      </c>
      <c r="W72" s="1" t="str">
        <f>Exchanges!X76</f>
        <v>USEPA DMR 2013</v>
      </c>
    </row>
    <row r="73" spans="1:23" x14ac:dyDescent="0.2">
      <c r="A73" s="1" t="str">
        <f>Exchanges!B77</f>
        <v>Nitrogen</v>
      </c>
      <c r="B73" s="1">
        <f>Exchanges!C77</f>
        <v>7727379</v>
      </c>
      <c r="C73" s="1" t="str">
        <f>Exchanges!D77</f>
        <v>water</v>
      </c>
      <c r="D73" s="1" t="str">
        <f>Exchanges!E77</f>
        <v>unspecified</v>
      </c>
      <c r="E73" s="1" t="str">
        <f>Exchanges!F77</f>
        <v>53b5ce8f-c792-3f05-a4b1-3e8f2cc3aad1</v>
      </c>
      <c r="F73" s="1" t="str">
        <f>Exchanges!G77</f>
        <v>Asphalt shingle and coating materials manufacturing</v>
      </c>
      <c r="G73" s="1">
        <f>Exchanges!H77</f>
        <v>324122</v>
      </c>
      <c r="H73" s="1" t="str">
        <f>Exchanges!I77</f>
        <v>US</v>
      </c>
      <c r="I73" s="1">
        <f>Exchanges!J77</f>
        <v>3.8154372876574494E-5</v>
      </c>
      <c r="J73" s="1" t="str">
        <f>Exchanges!K77</f>
        <v>kg</v>
      </c>
      <c r="K73" s="1"/>
      <c r="L73" s="1"/>
      <c r="M73" s="1"/>
      <c r="N73" s="1"/>
      <c r="O73" s="1"/>
      <c r="P73" s="1">
        <f>ROUND(Exchanges!Q77,0)</f>
        <v>5</v>
      </c>
      <c r="Q73" s="1">
        <f>Exchanges!R77</f>
        <v>2</v>
      </c>
      <c r="R73" s="1">
        <f>Exchanges!S77</f>
        <v>1</v>
      </c>
      <c r="S73" s="1">
        <f>Exchanges!T77</f>
        <v>1</v>
      </c>
      <c r="T73" s="1">
        <f>Exchanges!U77</f>
        <v>5</v>
      </c>
      <c r="U73" s="1">
        <f>Exchanges!V77</f>
        <v>2013</v>
      </c>
      <c r="V73" s="1" t="str">
        <f>Exchanges!W77</f>
        <v>Nitrogen</v>
      </c>
      <c r="W73" s="1" t="str">
        <f>Exchanges!X77</f>
        <v>USEPA DMR 2013</v>
      </c>
    </row>
    <row r="74" spans="1:23" x14ac:dyDescent="0.2">
      <c r="A74" s="1" t="str">
        <f>Exchanges!B78</f>
        <v>Nitrogen</v>
      </c>
      <c r="B74" s="1">
        <f>Exchanges!C78</f>
        <v>7727379</v>
      </c>
      <c r="C74" s="1" t="str">
        <f>Exchanges!D78</f>
        <v>water</v>
      </c>
      <c r="D74" s="1" t="str">
        <f>Exchanges!E78</f>
        <v>unspecified</v>
      </c>
      <c r="E74" s="1" t="str">
        <f>Exchanges!F78</f>
        <v>53b5ce8f-c792-3f05-a4b1-3e8f2cc3aad1</v>
      </c>
      <c r="F74" s="1" t="str">
        <f>Exchanges!G78</f>
        <v>Other petroleum and coal products manufacturing</v>
      </c>
      <c r="G74" s="1">
        <f>Exchanges!H78</f>
        <v>324190</v>
      </c>
      <c r="H74" s="1" t="str">
        <f>Exchanges!I78</f>
        <v>US</v>
      </c>
      <c r="I74" s="1">
        <f>Exchanges!J78</f>
        <v>1.2509132731080702E-5</v>
      </c>
      <c r="J74" s="1" t="str">
        <f>Exchanges!K78</f>
        <v>kg</v>
      </c>
      <c r="K74" s="1"/>
      <c r="L74" s="1"/>
      <c r="M74" s="1"/>
      <c r="N74" s="1"/>
      <c r="O74" s="1"/>
      <c r="P74" s="1">
        <f>ROUND(Exchanges!Q78,0)</f>
        <v>3</v>
      </c>
      <c r="Q74" s="1">
        <f>Exchanges!R78</f>
        <v>2</v>
      </c>
      <c r="R74" s="1">
        <f>Exchanges!S78</f>
        <v>1</v>
      </c>
      <c r="S74" s="1">
        <f>Exchanges!T78</f>
        <v>1</v>
      </c>
      <c r="T74" s="1">
        <f>Exchanges!U78</f>
        <v>5</v>
      </c>
      <c r="U74" s="1">
        <f>Exchanges!V78</f>
        <v>2013</v>
      </c>
      <c r="V74" s="1" t="str">
        <f>Exchanges!W78</f>
        <v>Nitrogen</v>
      </c>
      <c r="W74" s="1" t="str">
        <f>Exchanges!X78</f>
        <v>USEPA DMR 2013</v>
      </c>
    </row>
    <row r="75" spans="1:23" x14ac:dyDescent="0.2">
      <c r="A75" s="1" t="str">
        <f>Exchanges!B79</f>
        <v>Nitrogen</v>
      </c>
      <c r="B75" s="1">
        <f>Exchanges!C79</f>
        <v>7727379</v>
      </c>
      <c r="C75" s="1" t="str">
        <f>Exchanges!D79</f>
        <v>water</v>
      </c>
      <c r="D75" s="1" t="str">
        <f>Exchanges!E79</f>
        <v>unspecified</v>
      </c>
      <c r="E75" s="1" t="str">
        <f>Exchanges!F79</f>
        <v>53b5ce8f-c792-3f05-a4b1-3e8f2cc3aad1</v>
      </c>
      <c r="F75" s="1" t="str">
        <f>Exchanges!G79</f>
        <v>Petrochemical manufacturing</v>
      </c>
      <c r="G75" s="1">
        <f>Exchanges!H79</f>
        <v>325110</v>
      </c>
      <c r="H75" s="1" t="str">
        <f>Exchanges!I79</f>
        <v>US</v>
      </c>
      <c r="I75" s="1">
        <f>Exchanges!J79</f>
        <v>4.0181867440294582E-5</v>
      </c>
      <c r="J75" s="1" t="str">
        <f>Exchanges!K79</f>
        <v>kg</v>
      </c>
      <c r="K75" s="1"/>
      <c r="L75" s="1"/>
      <c r="M75" s="1"/>
      <c r="N75" s="1"/>
      <c r="O75" s="1"/>
      <c r="P75" s="1">
        <f>ROUND(Exchanges!Q79,0)</f>
        <v>4</v>
      </c>
      <c r="Q75" s="1">
        <f>Exchanges!R79</f>
        <v>2</v>
      </c>
      <c r="R75" s="1">
        <f>Exchanges!S79</f>
        <v>1</v>
      </c>
      <c r="S75" s="1">
        <f>Exchanges!T79</f>
        <v>1</v>
      </c>
      <c r="T75" s="1">
        <f>Exchanges!U79</f>
        <v>1</v>
      </c>
      <c r="U75" s="1">
        <f>Exchanges!V79</f>
        <v>2013</v>
      </c>
      <c r="V75" s="1" t="str">
        <f>Exchanges!W79</f>
        <v>Nitrogen</v>
      </c>
      <c r="W75" s="1" t="str">
        <f>Exchanges!X79</f>
        <v>USEPA DMR 2013</v>
      </c>
    </row>
    <row r="76" spans="1:23" x14ac:dyDescent="0.2">
      <c r="A76" s="1" t="str">
        <f>Exchanges!B80</f>
        <v>Nitrogen</v>
      </c>
      <c r="B76" s="1">
        <f>Exchanges!C80</f>
        <v>7727379</v>
      </c>
      <c r="C76" s="1" t="str">
        <f>Exchanges!D80</f>
        <v>water</v>
      </c>
      <c r="D76" s="1" t="str">
        <f>Exchanges!E80</f>
        <v>unspecified</v>
      </c>
      <c r="E76" s="1" t="str">
        <f>Exchanges!F80</f>
        <v>53b5ce8f-c792-3f05-a4b1-3e8f2cc3aad1</v>
      </c>
      <c r="F76" s="1" t="str">
        <f>Exchanges!G80</f>
        <v>Industrial gas manufacturing</v>
      </c>
      <c r="G76" s="1">
        <f>Exchanges!H80</f>
        <v>325120</v>
      </c>
      <c r="H76" s="1" t="str">
        <f>Exchanges!I80</f>
        <v>US</v>
      </c>
      <c r="I76" s="1">
        <f>Exchanges!J80</f>
        <v>3.7339145365640169E-5</v>
      </c>
      <c r="J76" s="1" t="str">
        <f>Exchanges!K80</f>
        <v>kg</v>
      </c>
      <c r="K76" s="1"/>
      <c r="L76" s="1"/>
      <c r="M76" s="1"/>
      <c r="N76" s="1"/>
      <c r="O76" s="1"/>
      <c r="P76" s="1">
        <f>ROUND(Exchanges!Q80,0)</f>
        <v>4</v>
      </c>
      <c r="Q76" s="1">
        <f>Exchanges!R80</f>
        <v>2</v>
      </c>
      <c r="R76" s="1">
        <f>Exchanges!S80</f>
        <v>1</v>
      </c>
      <c r="S76" s="1">
        <f>Exchanges!T80</f>
        <v>1</v>
      </c>
      <c r="T76" s="1">
        <f>Exchanges!U80</f>
        <v>5</v>
      </c>
      <c r="U76" s="1">
        <f>Exchanges!V80</f>
        <v>2013</v>
      </c>
      <c r="V76" s="1" t="str">
        <f>Exchanges!W80</f>
        <v>Nitrogen</v>
      </c>
      <c r="W76" s="1" t="str">
        <f>Exchanges!X80</f>
        <v>USEPA DMR 2013</v>
      </c>
    </row>
    <row r="77" spans="1:23" x14ac:dyDescent="0.2">
      <c r="A77" s="1" t="str">
        <f>Exchanges!B81</f>
        <v>Nitrogen</v>
      </c>
      <c r="B77" s="1">
        <f>Exchanges!C81</f>
        <v>7727379</v>
      </c>
      <c r="C77" s="1" t="str">
        <f>Exchanges!D81</f>
        <v>water</v>
      </c>
      <c r="D77" s="1" t="str">
        <f>Exchanges!E81</f>
        <v>unspecified</v>
      </c>
      <c r="E77" s="1" t="str">
        <f>Exchanges!F81</f>
        <v>53b5ce8f-c792-3f05-a4b1-3e8f2cc3aad1</v>
      </c>
      <c r="F77" s="1" t="str">
        <f>Exchanges!G81</f>
        <v>Synthetic dye and pigment manufacturing</v>
      </c>
      <c r="G77" s="1">
        <f>Exchanges!H81</f>
        <v>325130</v>
      </c>
      <c r="H77" s="1" t="str">
        <f>Exchanges!I81</f>
        <v>US</v>
      </c>
      <c r="I77" s="1">
        <f>Exchanges!J81</f>
        <v>2.0456411372504805E-5</v>
      </c>
      <c r="J77" s="1" t="str">
        <f>Exchanges!K81</f>
        <v>kg</v>
      </c>
      <c r="K77" s="1"/>
      <c r="L77" s="1"/>
      <c r="M77" s="1"/>
      <c r="N77" s="1"/>
      <c r="O77" s="1"/>
      <c r="P77" s="1">
        <f>ROUND(Exchanges!Q81,0)</f>
        <v>5</v>
      </c>
      <c r="Q77" s="1">
        <f>Exchanges!R81</f>
        <v>2</v>
      </c>
      <c r="R77" s="1">
        <f>Exchanges!S81</f>
        <v>1</v>
      </c>
      <c r="S77" s="1">
        <f>Exchanges!T81</f>
        <v>1</v>
      </c>
      <c r="T77" s="1">
        <f>Exchanges!U81</f>
        <v>5</v>
      </c>
      <c r="U77" s="1">
        <f>Exchanges!V81</f>
        <v>2013</v>
      </c>
      <c r="V77" s="1" t="str">
        <f>Exchanges!W81</f>
        <v>Nitrogen</v>
      </c>
      <c r="W77" s="1" t="str">
        <f>Exchanges!X81</f>
        <v>USEPA DMR 2013</v>
      </c>
    </row>
    <row r="78" spans="1:23" x14ac:dyDescent="0.2">
      <c r="A78" s="1" t="str">
        <f>Exchanges!B82</f>
        <v>Nitrogen</v>
      </c>
      <c r="B78" s="1">
        <f>Exchanges!C82</f>
        <v>7727379</v>
      </c>
      <c r="C78" s="1" t="str">
        <f>Exchanges!D82</f>
        <v>water</v>
      </c>
      <c r="D78" s="1" t="str">
        <f>Exchanges!E82</f>
        <v>unspecified</v>
      </c>
      <c r="E78" s="1" t="str">
        <f>Exchanges!F82</f>
        <v>53b5ce8f-c792-3f05-a4b1-3e8f2cc3aad1</v>
      </c>
      <c r="F78" s="1" t="str">
        <f>Exchanges!G82</f>
        <v>Other basic inorganic chemical manufacturing</v>
      </c>
      <c r="G78" s="1">
        <f>Exchanges!H82</f>
        <v>325180</v>
      </c>
      <c r="H78" s="1" t="str">
        <f>Exchanges!I82</f>
        <v>US</v>
      </c>
      <c r="I78" s="1">
        <f>Exchanges!J82</f>
        <v>1.4471696803739921E-3</v>
      </c>
      <c r="J78" s="1" t="str">
        <f>Exchanges!K82</f>
        <v>kg</v>
      </c>
      <c r="K78" s="1"/>
      <c r="L78" s="1"/>
      <c r="M78" s="1"/>
      <c r="N78" s="1"/>
      <c r="O78" s="1"/>
      <c r="P78" s="1">
        <f>ROUND(Exchanges!Q82,0)</f>
        <v>5</v>
      </c>
      <c r="Q78" s="1">
        <f>Exchanges!R82</f>
        <v>2</v>
      </c>
      <c r="R78" s="1">
        <f>Exchanges!S82</f>
        <v>1</v>
      </c>
      <c r="S78" s="1">
        <f>Exchanges!T82</f>
        <v>1</v>
      </c>
      <c r="T78" s="1">
        <f>Exchanges!U82</f>
        <v>5</v>
      </c>
      <c r="U78" s="1">
        <f>Exchanges!V82</f>
        <v>2013</v>
      </c>
      <c r="V78" s="1" t="str">
        <f>Exchanges!W82</f>
        <v>Nitrogen</v>
      </c>
      <c r="W78" s="1" t="str">
        <f>Exchanges!X82</f>
        <v>USEPA DMR 2013</v>
      </c>
    </row>
    <row r="79" spans="1:23" x14ac:dyDescent="0.2">
      <c r="A79" s="1" t="str">
        <f>Exchanges!B83</f>
        <v>Nitrogen</v>
      </c>
      <c r="B79" s="1">
        <f>Exchanges!C83</f>
        <v>7727379</v>
      </c>
      <c r="C79" s="1" t="str">
        <f>Exchanges!D83</f>
        <v>water</v>
      </c>
      <c r="D79" s="1" t="str">
        <f>Exchanges!E83</f>
        <v>unspecified</v>
      </c>
      <c r="E79" s="1" t="str">
        <f>Exchanges!F83</f>
        <v>53b5ce8f-c792-3f05-a4b1-3e8f2cc3aad1</v>
      </c>
      <c r="F79" s="1" t="str">
        <f>Exchanges!G83</f>
        <v>Other basic organic chemical manufacturing</v>
      </c>
      <c r="G79" s="1">
        <f>Exchanges!H83</f>
        <v>325190</v>
      </c>
      <c r="H79" s="1" t="str">
        <f>Exchanges!I83</f>
        <v>US</v>
      </c>
      <c r="I79" s="1">
        <f>Exchanges!J83</f>
        <v>4.0541019506873456E-5</v>
      </c>
      <c r="J79" s="1" t="str">
        <f>Exchanges!K83</f>
        <v>kg</v>
      </c>
      <c r="K79" s="1"/>
      <c r="L79" s="1"/>
      <c r="M79" s="1"/>
      <c r="N79" s="1"/>
      <c r="O79" s="1"/>
      <c r="P79" s="1">
        <f>ROUND(Exchanges!Q83,0)</f>
        <v>4</v>
      </c>
      <c r="Q79" s="1">
        <f>Exchanges!R83</f>
        <v>2</v>
      </c>
      <c r="R79" s="1">
        <f>Exchanges!S83</f>
        <v>1</v>
      </c>
      <c r="S79" s="1">
        <f>Exchanges!T83</f>
        <v>1</v>
      </c>
      <c r="T79" s="1">
        <f>Exchanges!U83</f>
        <v>5</v>
      </c>
      <c r="U79" s="1">
        <f>Exchanges!V83</f>
        <v>2013</v>
      </c>
      <c r="V79" s="1" t="str">
        <f>Exchanges!W83</f>
        <v>Nitrogen</v>
      </c>
      <c r="W79" s="1" t="str">
        <f>Exchanges!X83</f>
        <v>USEPA DMR 2013</v>
      </c>
    </row>
    <row r="80" spans="1:23" x14ac:dyDescent="0.2">
      <c r="A80" s="1" t="str">
        <f>Exchanges!B84</f>
        <v>Nitrogen</v>
      </c>
      <c r="B80" s="1">
        <f>Exchanges!C84</f>
        <v>7727379</v>
      </c>
      <c r="C80" s="1" t="str">
        <f>Exchanges!D84</f>
        <v>water</v>
      </c>
      <c r="D80" s="1" t="str">
        <f>Exchanges!E84</f>
        <v>unspecified</v>
      </c>
      <c r="E80" s="1" t="str">
        <f>Exchanges!F84</f>
        <v>53b5ce8f-c792-3f05-a4b1-3e8f2cc3aad1</v>
      </c>
      <c r="F80" s="1" t="str">
        <f>Exchanges!G84</f>
        <v>Plastics material and resin manufacturing</v>
      </c>
      <c r="G80" s="1">
        <f>Exchanges!H84</f>
        <v>325211</v>
      </c>
      <c r="H80" s="1" t="str">
        <f>Exchanges!I84</f>
        <v>US</v>
      </c>
      <c r="I80" s="1">
        <f>Exchanges!J84</f>
        <v>1.1475163055294397E-5</v>
      </c>
      <c r="J80" s="1" t="str">
        <f>Exchanges!K84</f>
        <v>kg</v>
      </c>
      <c r="K80" s="1"/>
      <c r="L80" s="1"/>
      <c r="M80" s="1"/>
      <c r="N80" s="1"/>
      <c r="O80" s="1"/>
      <c r="P80" s="1">
        <f>ROUND(Exchanges!Q84,0)</f>
        <v>3</v>
      </c>
      <c r="Q80" s="1">
        <f>Exchanges!R84</f>
        <v>2</v>
      </c>
      <c r="R80" s="1">
        <f>Exchanges!S84</f>
        <v>1</v>
      </c>
      <c r="S80" s="1">
        <f>Exchanges!T84</f>
        <v>1</v>
      </c>
      <c r="T80" s="1">
        <f>Exchanges!U84</f>
        <v>5</v>
      </c>
      <c r="U80" s="1">
        <f>Exchanges!V84</f>
        <v>2013</v>
      </c>
      <c r="V80" s="1" t="str">
        <f>Exchanges!W84</f>
        <v>Nitrogen</v>
      </c>
      <c r="W80" s="1" t="str">
        <f>Exchanges!X84</f>
        <v>USEPA DMR 2013</v>
      </c>
    </row>
    <row r="81" spans="1:23" x14ac:dyDescent="0.2">
      <c r="A81" s="1" t="str">
        <f>Exchanges!B85</f>
        <v>Nitrogen</v>
      </c>
      <c r="B81" s="1">
        <f>Exchanges!C85</f>
        <v>7727379</v>
      </c>
      <c r="C81" s="1" t="str">
        <f>Exchanges!D85</f>
        <v>water</v>
      </c>
      <c r="D81" s="1" t="str">
        <f>Exchanges!E85</f>
        <v>unspecified</v>
      </c>
      <c r="E81" s="1" t="str">
        <f>Exchanges!F85</f>
        <v>53b5ce8f-c792-3f05-a4b1-3e8f2cc3aad1</v>
      </c>
      <c r="F81" s="1" t="str">
        <f>Exchanges!G85</f>
        <v>Fertilizer manufacturing</v>
      </c>
      <c r="G81" s="1">
        <f>Exchanges!H85</f>
        <v>325310</v>
      </c>
      <c r="H81" s="1" t="str">
        <f>Exchanges!I85</f>
        <v>US</v>
      </c>
      <c r="I81" s="1">
        <f>Exchanges!J85</f>
        <v>5.589090723017279E-5</v>
      </c>
      <c r="J81" s="1" t="str">
        <f>Exchanges!K85</f>
        <v>kg</v>
      </c>
      <c r="K81" s="1"/>
      <c r="L81" s="1"/>
      <c r="M81" s="1"/>
      <c r="N81" s="1"/>
      <c r="O81" s="1"/>
      <c r="P81" s="1">
        <f>ROUND(Exchanges!Q85,0)</f>
        <v>2</v>
      </c>
      <c r="Q81" s="1">
        <f>Exchanges!R85</f>
        <v>2</v>
      </c>
      <c r="R81" s="1">
        <f>Exchanges!S85</f>
        <v>1</v>
      </c>
      <c r="S81" s="1">
        <f>Exchanges!T85</f>
        <v>1</v>
      </c>
      <c r="T81" s="1">
        <f>Exchanges!U85</f>
        <v>5</v>
      </c>
      <c r="U81" s="1">
        <f>Exchanges!V85</f>
        <v>2013</v>
      </c>
      <c r="V81" s="1" t="str">
        <f>Exchanges!W85</f>
        <v>Nitrogen</v>
      </c>
      <c r="W81" s="1" t="str">
        <f>Exchanges!X85</f>
        <v>USEPA DMR 2013</v>
      </c>
    </row>
    <row r="82" spans="1:23" x14ac:dyDescent="0.2">
      <c r="A82" s="1" t="str">
        <f>Exchanges!B86</f>
        <v>Nitrogen</v>
      </c>
      <c r="B82" s="1">
        <f>Exchanges!C86</f>
        <v>7727379</v>
      </c>
      <c r="C82" s="1" t="str">
        <f>Exchanges!D86</f>
        <v>water</v>
      </c>
      <c r="D82" s="1" t="str">
        <f>Exchanges!E86</f>
        <v>unspecified</v>
      </c>
      <c r="E82" s="1" t="str">
        <f>Exchanges!F86</f>
        <v>53b5ce8f-c792-3f05-a4b1-3e8f2cc3aad1</v>
      </c>
      <c r="F82" s="1" t="str">
        <f>Exchanges!G86</f>
        <v>Pesticide and other agricultural chemical manufacturing</v>
      </c>
      <c r="G82" s="1">
        <f>Exchanges!H86</f>
        <v>325320</v>
      </c>
      <c r="H82" s="1" t="str">
        <f>Exchanges!I86</f>
        <v>US</v>
      </c>
      <c r="I82" s="1">
        <f>Exchanges!J86</f>
        <v>2.9723776550151293E-6</v>
      </c>
      <c r="J82" s="1" t="str">
        <f>Exchanges!K86</f>
        <v>kg</v>
      </c>
      <c r="K82" s="1"/>
      <c r="L82" s="1"/>
      <c r="M82" s="1"/>
      <c r="N82" s="1"/>
      <c r="O82" s="1"/>
      <c r="P82" s="1">
        <f>ROUND(Exchanges!Q86,0)</f>
        <v>2</v>
      </c>
      <c r="Q82" s="1">
        <f>Exchanges!R86</f>
        <v>2</v>
      </c>
      <c r="R82" s="1">
        <f>Exchanges!S86</f>
        <v>1</v>
      </c>
      <c r="S82" s="1">
        <f>Exchanges!T86</f>
        <v>1</v>
      </c>
      <c r="T82" s="1">
        <f>Exchanges!U86</f>
        <v>5</v>
      </c>
      <c r="U82" s="1">
        <f>Exchanges!V86</f>
        <v>2013</v>
      </c>
      <c r="V82" s="1" t="str">
        <f>Exchanges!W86</f>
        <v>Nitrogen</v>
      </c>
      <c r="W82" s="1" t="str">
        <f>Exchanges!X86</f>
        <v>USEPA DMR 2013</v>
      </c>
    </row>
    <row r="83" spans="1:23" x14ac:dyDescent="0.2">
      <c r="A83" s="1" t="str">
        <f>Exchanges!B87</f>
        <v>Nitrogen</v>
      </c>
      <c r="B83" s="1">
        <f>Exchanges!C87</f>
        <v>7727379</v>
      </c>
      <c r="C83" s="1" t="str">
        <f>Exchanges!D87</f>
        <v>water</v>
      </c>
      <c r="D83" s="1" t="str">
        <f>Exchanges!E87</f>
        <v>unspecified</v>
      </c>
      <c r="E83" s="1" t="str">
        <f>Exchanges!F87</f>
        <v>53b5ce8f-c792-3f05-a4b1-3e8f2cc3aad1</v>
      </c>
      <c r="F83" s="1" t="str">
        <f>Exchanges!G87</f>
        <v>Medicinal and botanical manufacturing</v>
      </c>
      <c r="G83" s="1">
        <f>Exchanges!H87</f>
        <v>325411</v>
      </c>
      <c r="H83" s="1" t="str">
        <f>Exchanges!I87</f>
        <v>US</v>
      </c>
      <c r="I83" s="1">
        <f>Exchanges!J87</f>
        <v>2.3130090581794046E-5</v>
      </c>
      <c r="J83" s="1" t="str">
        <f>Exchanges!K87</f>
        <v>kg</v>
      </c>
      <c r="K83" s="1"/>
      <c r="L83" s="1"/>
      <c r="M83" s="1"/>
      <c r="N83" s="1"/>
      <c r="O83" s="1"/>
      <c r="P83" s="1">
        <f>ROUND(Exchanges!Q87,0)</f>
        <v>3</v>
      </c>
      <c r="Q83" s="1">
        <f>Exchanges!R87</f>
        <v>2</v>
      </c>
      <c r="R83" s="1">
        <f>Exchanges!S87</f>
        <v>1</v>
      </c>
      <c r="S83" s="1">
        <f>Exchanges!T87</f>
        <v>1</v>
      </c>
      <c r="T83" s="1">
        <f>Exchanges!U87</f>
        <v>5</v>
      </c>
      <c r="U83" s="1">
        <f>Exchanges!V87</f>
        <v>2013</v>
      </c>
      <c r="V83" s="1" t="str">
        <f>Exchanges!W87</f>
        <v>Nitrogen</v>
      </c>
      <c r="W83" s="1" t="str">
        <f>Exchanges!X87</f>
        <v>USEPA DMR 2013</v>
      </c>
    </row>
    <row r="84" spans="1:23" x14ac:dyDescent="0.2">
      <c r="A84" s="1" t="str">
        <f>Exchanges!B88</f>
        <v>Nitrogen</v>
      </c>
      <c r="B84" s="1">
        <f>Exchanges!C88</f>
        <v>7727379</v>
      </c>
      <c r="C84" s="1" t="str">
        <f>Exchanges!D88</f>
        <v>water</v>
      </c>
      <c r="D84" s="1" t="str">
        <f>Exchanges!E88</f>
        <v>unspecified</v>
      </c>
      <c r="E84" s="1" t="str">
        <f>Exchanges!F88</f>
        <v>53b5ce8f-c792-3f05-a4b1-3e8f2cc3aad1</v>
      </c>
      <c r="F84" s="1" t="str">
        <f>Exchanges!G88</f>
        <v>Pharmaceutical preparation manufacturing</v>
      </c>
      <c r="G84" s="1">
        <f>Exchanges!H88</f>
        <v>325412</v>
      </c>
      <c r="H84" s="1" t="str">
        <f>Exchanges!I88</f>
        <v>US</v>
      </c>
      <c r="I84" s="1">
        <f>Exchanges!J88</f>
        <v>9.9008758803723465E-7</v>
      </c>
      <c r="J84" s="1" t="str">
        <f>Exchanges!K88</f>
        <v>kg</v>
      </c>
      <c r="K84" s="1"/>
      <c r="L84" s="1"/>
      <c r="M84" s="1"/>
      <c r="N84" s="1"/>
      <c r="O84" s="1"/>
      <c r="P84" s="1">
        <f>ROUND(Exchanges!Q88,0)</f>
        <v>4</v>
      </c>
      <c r="Q84" s="1">
        <f>Exchanges!R88</f>
        <v>2</v>
      </c>
      <c r="R84" s="1">
        <f>Exchanges!S88</f>
        <v>1</v>
      </c>
      <c r="S84" s="1">
        <f>Exchanges!T88</f>
        <v>1</v>
      </c>
      <c r="T84" s="1">
        <f>Exchanges!U88</f>
        <v>5</v>
      </c>
      <c r="U84" s="1">
        <f>Exchanges!V88</f>
        <v>2013</v>
      </c>
      <c r="V84" s="1" t="str">
        <f>Exchanges!W88</f>
        <v>Nitrogen</v>
      </c>
      <c r="W84" s="1" t="str">
        <f>Exchanges!X88</f>
        <v>USEPA DMR 2013</v>
      </c>
    </row>
    <row r="85" spans="1:23" x14ac:dyDescent="0.2">
      <c r="A85" s="1" t="str">
        <f>Exchanges!B89</f>
        <v>Nitrogen</v>
      </c>
      <c r="B85" s="1">
        <f>Exchanges!C89</f>
        <v>7727379</v>
      </c>
      <c r="C85" s="1" t="str">
        <f>Exchanges!D89</f>
        <v>water</v>
      </c>
      <c r="D85" s="1" t="str">
        <f>Exchanges!E89</f>
        <v>unspecified</v>
      </c>
      <c r="E85" s="1" t="str">
        <f>Exchanges!F89</f>
        <v>53b5ce8f-c792-3f05-a4b1-3e8f2cc3aad1</v>
      </c>
      <c r="F85" s="1" t="str">
        <f>Exchanges!G89</f>
        <v>Biological product (except diagnostic) manufacturing</v>
      </c>
      <c r="G85" s="1">
        <f>Exchanges!H89</f>
        <v>325414</v>
      </c>
      <c r="H85" s="1" t="str">
        <f>Exchanges!I89</f>
        <v>US</v>
      </c>
      <c r="I85" s="1">
        <f>Exchanges!J89</f>
        <v>2.7406027394610377E-4</v>
      </c>
      <c r="J85" s="1" t="str">
        <f>Exchanges!K89</f>
        <v>kg</v>
      </c>
      <c r="K85" s="1"/>
      <c r="L85" s="1"/>
      <c r="M85" s="1"/>
      <c r="N85" s="1"/>
      <c r="O85" s="1"/>
      <c r="P85" s="1">
        <f>ROUND(Exchanges!Q89,0)</f>
        <v>5</v>
      </c>
      <c r="Q85" s="1">
        <f>Exchanges!R89</f>
        <v>2</v>
      </c>
      <c r="R85" s="1">
        <f>Exchanges!S89</f>
        <v>1</v>
      </c>
      <c r="S85" s="1">
        <f>Exchanges!T89</f>
        <v>1</v>
      </c>
      <c r="T85" s="1">
        <f>Exchanges!U89</f>
        <v>5</v>
      </c>
      <c r="U85" s="1">
        <f>Exchanges!V89</f>
        <v>2013</v>
      </c>
      <c r="V85" s="1" t="str">
        <f>Exchanges!W89</f>
        <v>Nitrogen</v>
      </c>
      <c r="W85" s="1" t="str">
        <f>Exchanges!X89</f>
        <v>USEPA DMR 2013</v>
      </c>
    </row>
    <row r="86" spans="1:23" x14ac:dyDescent="0.2">
      <c r="A86" s="1" t="str">
        <f>Exchanges!B90</f>
        <v>Nitrogen</v>
      </c>
      <c r="B86" s="1">
        <f>Exchanges!C90</f>
        <v>7727379</v>
      </c>
      <c r="C86" s="1" t="str">
        <f>Exchanges!D90</f>
        <v>water</v>
      </c>
      <c r="D86" s="1" t="str">
        <f>Exchanges!E90</f>
        <v>unspecified</v>
      </c>
      <c r="E86" s="1" t="str">
        <f>Exchanges!F90</f>
        <v>53b5ce8f-c792-3f05-a4b1-3e8f2cc3aad1</v>
      </c>
      <c r="F86" s="1" t="str">
        <f>Exchanges!G90</f>
        <v>Paint and coating manufacturing</v>
      </c>
      <c r="G86" s="1">
        <f>Exchanges!H90</f>
        <v>325510</v>
      </c>
      <c r="H86" s="1" t="str">
        <f>Exchanges!I90</f>
        <v>US</v>
      </c>
      <c r="I86" s="1">
        <f>Exchanges!J90</f>
        <v>1.2838342519520685E-8</v>
      </c>
      <c r="J86" s="1" t="str">
        <f>Exchanges!K90</f>
        <v>kg</v>
      </c>
      <c r="K86" s="1"/>
      <c r="L86" s="1"/>
      <c r="M86" s="1"/>
      <c r="N86" s="1"/>
      <c r="O86" s="1"/>
      <c r="P86" s="1">
        <f>ROUND(Exchanges!Q90,0)</f>
        <v>2</v>
      </c>
      <c r="Q86" s="1">
        <f>Exchanges!R90</f>
        <v>2</v>
      </c>
      <c r="R86" s="1">
        <f>Exchanges!S90</f>
        <v>1</v>
      </c>
      <c r="S86" s="1">
        <f>Exchanges!T90</f>
        <v>1</v>
      </c>
      <c r="T86" s="1">
        <f>Exchanges!U90</f>
        <v>5</v>
      </c>
      <c r="U86" s="1">
        <f>Exchanges!V90</f>
        <v>2013</v>
      </c>
      <c r="V86" s="1" t="str">
        <f>Exchanges!W90</f>
        <v>Nitrogen</v>
      </c>
      <c r="W86" s="1" t="str">
        <f>Exchanges!X90</f>
        <v>USEPA DMR 2013</v>
      </c>
    </row>
    <row r="87" spans="1:23" x14ac:dyDescent="0.2">
      <c r="A87" s="1" t="str">
        <f>Exchanges!B91</f>
        <v>Nitrogen</v>
      </c>
      <c r="B87" s="1">
        <f>Exchanges!C91</f>
        <v>7727379</v>
      </c>
      <c r="C87" s="1" t="str">
        <f>Exchanges!D91</f>
        <v>water</v>
      </c>
      <c r="D87" s="1" t="str">
        <f>Exchanges!E91</f>
        <v>unspecified</v>
      </c>
      <c r="E87" s="1" t="str">
        <f>Exchanges!F91</f>
        <v>53b5ce8f-c792-3f05-a4b1-3e8f2cc3aad1</v>
      </c>
      <c r="F87" s="1" t="str">
        <f>Exchanges!G91</f>
        <v>Adhesive manufacturing</v>
      </c>
      <c r="G87" s="1">
        <f>Exchanges!H91</f>
        <v>325520</v>
      </c>
      <c r="H87" s="1" t="str">
        <f>Exchanges!I91</f>
        <v>US</v>
      </c>
      <c r="I87" s="1">
        <f>Exchanges!J91</f>
        <v>1.697335563104255E-8</v>
      </c>
      <c r="J87" s="1" t="str">
        <f>Exchanges!K91</f>
        <v>kg</v>
      </c>
      <c r="K87" s="1"/>
      <c r="L87" s="1"/>
      <c r="M87" s="1"/>
      <c r="N87" s="1"/>
      <c r="O87" s="1"/>
      <c r="P87" s="1">
        <f>ROUND(Exchanges!Q91,0)</f>
        <v>2</v>
      </c>
      <c r="Q87" s="1">
        <f>Exchanges!R91</f>
        <v>2</v>
      </c>
      <c r="R87" s="1">
        <f>Exchanges!S91</f>
        <v>1</v>
      </c>
      <c r="S87" s="1">
        <f>Exchanges!T91</f>
        <v>1</v>
      </c>
      <c r="T87" s="1">
        <f>Exchanges!U91</f>
        <v>5</v>
      </c>
      <c r="U87" s="1">
        <f>Exchanges!V91</f>
        <v>2013</v>
      </c>
      <c r="V87" s="1" t="str">
        <f>Exchanges!W91</f>
        <v>Nitrogen</v>
      </c>
      <c r="W87" s="1" t="str">
        <f>Exchanges!X91</f>
        <v>USEPA DMR 2013</v>
      </c>
    </row>
    <row r="88" spans="1:23" x14ac:dyDescent="0.2">
      <c r="A88" s="1" t="str">
        <f>Exchanges!B92</f>
        <v>Nitrogen</v>
      </c>
      <c r="B88" s="1">
        <f>Exchanges!C92</f>
        <v>7727379</v>
      </c>
      <c r="C88" s="1" t="str">
        <f>Exchanges!D92</f>
        <v>water</v>
      </c>
      <c r="D88" s="1" t="str">
        <f>Exchanges!E92</f>
        <v>unspecified</v>
      </c>
      <c r="E88" s="1" t="str">
        <f>Exchanges!F92</f>
        <v>53b5ce8f-c792-3f05-a4b1-3e8f2cc3aad1</v>
      </c>
      <c r="F88" s="1" t="str">
        <f>Exchanges!G92</f>
        <v>Soap and cleaning compound manufacturing</v>
      </c>
      <c r="G88" s="1">
        <f>Exchanges!H92</f>
        <v>325610</v>
      </c>
      <c r="H88" s="1" t="str">
        <f>Exchanges!I92</f>
        <v>US</v>
      </c>
      <c r="I88" s="1">
        <f>Exchanges!J92</f>
        <v>6.2136424837681172E-8</v>
      </c>
      <c r="J88" s="1" t="str">
        <f>Exchanges!K92</f>
        <v>kg</v>
      </c>
      <c r="K88" s="1"/>
      <c r="L88" s="1"/>
      <c r="M88" s="1"/>
      <c r="N88" s="1"/>
      <c r="O88" s="1"/>
      <c r="P88" s="1">
        <f>ROUND(Exchanges!Q92,0)</f>
        <v>5</v>
      </c>
      <c r="Q88" s="1">
        <f>Exchanges!R92</f>
        <v>2</v>
      </c>
      <c r="R88" s="1">
        <f>Exchanges!S92</f>
        <v>1</v>
      </c>
      <c r="S88" s="1">
        <f>Exchanges!T92</f>
        <v>1</v>
      </c>
      <c r="T88" s="1">
        <f>Exchanges!U92</f>
        <v>5</v>
      </c>
      <c r="U88" s="1">
        <f>Exchanges!V92</f>
        <v>2013</v>
      </c>
      <c r="V88" s="1" t="str">
        <f>Exchanges!W92</f>
        <v>Nitrogen</v>
      </c>
      <c r="W88" s="1" t="str">
        <f>Exchanges!X92</f>
        <v>USEPA DMR 2013</v>
      </c>
    </row>
    <row r="89" spans="1:23" x14ac:dyDescent="0.2">
      <c r="A89" s="1" t="str">
        <f>Exchanges!B93</f>
        <v>Nitrogen</v>
      </c>
      <c r="B89" s="1">
        <f>Exchanges!C93</f>
        <v>7727379</v>
      </c>
      <c r="C89" s="1" t="str">
        <f>Exchanges!D93</f>
        <v>water</v>
      </c>
      <c r="D89" s="1" t="str">
        <f>Exchanges!E93</f>
        <v>unspecified</v>
      </c>
      <c r="E89" s="1" t="str">
        <f>Exchanges!F93</f>
        <v>53b5ce8f-c792-3f05-a4b1-3e8f2cc3aad1</v>
      </c>
      <c r="F89" s="1" t="str">
        <f>Exchanges!G93</f>
        <v>Toilet preparation manufacturing</v>
      </c>
      <c r="G89" s="1">
        <f>Exchanges!H93</f>
        <v>325620</v>
      </c>
      <c r="H89" s="1" t="str">
        <f>Exchanges!I93</f>
        <v>US</v>
      </c>
      <c r="I89" s="1">
        <f>Exchanges!J93</f>
        <v>4.0179091220627722E-9</v>
      </c>
      <c r="J89" s="1" t="str">
        <f>Exchanges!K93</f>
        <v>kg</v>
      </c>
      <c r="K89" s="1"/>
      <c r="L89" s="1"/>
      <c r="M89" s="1"/>
      <c r="N89" s="1"/>
      <c r="O89" s="1"/>
      <c r="P89" s="1">
        <f>ROUND(Exchanges!Q93,0)</f>
        <v>5</v>
      </c>
      <c r="Q89" s="1">
        <f>Exchanges!R93</f>
        <v>2</v>
      </c>
      <c r="R89" s="1">
        <f>Exchanges!S93</f>
        <v>1</v>
      </c>
      <c r="S89" s="1">
        <f>Exchanges!T93</f>
        <v>1</v>
      </c>
      <c r="T89" s="1">
        <f>Exchanges!U93</f>
        <v>5</v>
      </c>
      <c r="U89" s="1">
        <f>Exchanges!V93</f>
        <v>2013</v>
      </c>
      <c r="V89" s="1" t="str">
        <f>Exchanges!W93</f>
        <v>Nitrogen</v>
      </c>
      <c r="W89" s="1" t="str">
        <f>Exchanges!X93</f>
        <v>USEPA DMR 2013</v>
      </c>
    </row>
    <row r="90" spans="1:23" x14ac:dyDescent="0.2">
      <c r="A90" s="1" t="str">
        <f>Exchanges!B94</f>
        <v>Nitrogen</v>
      </c>
      <c r="B90" s="1">
        <f>Exchanges!C94</f>
        <v>7727379</v>
      </c>
      <c r="C90" s="1" t="str">
        <f>Exchanges!D94</f>
        <v>water</v>
      </c>
      <c r="D90" s="1" t="str">
        <f>Exchanges!E94</f>
        <v>unspecified</v>
      </c>
      <c r="E90" s="1" t="str">
        <f>Exchanges!F94</f>
        <v>53b5ce8f-c792-3f05-a4b1-3e8f2cc3aad1</v>
      </c>
      <c r="F90" s="1" t="str">
        <f>Exchanges!G94</f>
        <v>Plastics packaging materials and unlaminated film and sheet manufacturing</v>
      </c>
      <c r="G90" s="1">
        <f>Exchanges!H94</f>
        <v>326110</v>
      </c>
      <c r="H90" s="1" t="str">
        <f>Exchanges!I94</f>
        <v>US</v>
      </c>
      <c r="I90" s="1">
        <f>Exchanges!J94</f>
        <v>1.2062789172439402E-5</v>
      </c>
      <c r="J90" s="1" t="str">
        <f>Exchanges!K94</f>
        <v>kg</v>
      </c>
      <c r="K90" s="1"/>
      <c r="L90" s="1"/>
      <c r="M90" s="1"/>
      <c r="N90" s="1"/>
      <c r="O90" s="1"/>
      <c r="P90" s="1">
        <f>ROUND(Exchanges!Q94,0)</f>
        <v>5</v>
      </c>
      <c r="Q90" s="1">
        <f>Exchanges!R94</f>
        <v>2</v>
      </c>
      <c r="R90" s="1">
        <f>Exchanges!S94</f>
        <v>1</v>
      </c>
      <c r="S90" s="1">
        <f>Exchanges!T94</f>
        <v>1</v>
      </c>
      <c r="T90" s="1">
        <f>Exchanges!U94</f>
        <v>5</v>
      </c>
      <c r="U90" s="1">
        <f>Exchanges!V94</f>
        <v>2013</v>
      </c>
      <c r="V90" s="1" t="str">
        <f>Exchanges!W94</f>
        <v>Nitrogen</v>
      </c>
      <c r="W90" s="1" t="str">
        <f>Exchanges!X94</f>
        <v>USEPA DMR 2013</v>
      </c>
    </row>
    <row r="91" spans="1:23" x14ac:dyDescent="0.2">
      <c r="A91" s="1" t="str">
        <f>Exchanges!B95</f>
        <v>Nitrogen</v>
      </c>
      <c r="B91" s="1">
        <f>Exchanges!C95</f>
        <v>7727379</v>
      </c>
      <c r="C91" s="1" t="str">
        <f>Exchanges!D95</f>
        <v>water</v>
      </c>
      <c r="D91" s="1" t="str">
        <f>Exchanges!E95</f>
        <v>unspecified</v>
      </c>
      <c r="E91" s="1" t="str">
        <f>Exchanges!F95</f>
        <v>53b5ce8f-c792-3f05-a4b1-3e8f2cc3aad1</v>
      </c>
      <c r="F91" s="1" t="str">
        <f>Exchanges!G95</f>
        <v>Plastics pipe, pipe fitting, and unlaminated profile shape manufacturing</v>
      </c>
      <c r="G91" s="1">
        <f>Exchanges!H95</f>
        <v>326120</v>
      </c>
      <c r="H91" s="1" t="str">
        <f>Exchanges!I95</f>
        <v>US</v>
      </c>
      <c r="I91" s="1">
        <f>Exchanges!J95</f>
        <v>1.1132260511901852E-10</v>
      </c>
      <c r="J91" s="1" t="str">
        <f>Exchanges!K95</f>
        <v>kg</v>
      </c>
      <c r="K91" s="1"/>
      <c r="L91" s="1"/>
      <c r="M91" s="1"/>
      <c r="N91" s="1"/>
      <c r="O91" s="1"/>
      <c r="P91" s="1">
        <f>ROUND(Exchanges!Q95,0)</f>
        <v>2</v>
      </c>
      <c r="Q91" s="1">
        <f>Exchanges!R95</f>
        <v>2</v>
      </c>
      <c r="R91" s="1">
        <f>Exchanges!S95</f>
        <v>1</v>
      </c>
      <c r="S91" s="1">
        <f>Exchanges!T95</f>
        <v>1</v>
      </c>
      <c r="T91" s="1">
        <f>Exchanges!U95</f>
        <v>5</v>
      </c>
      <c r="U91" s="1">
        <f>Exchanges!V95</f>
        <v>2013</v>
      </c>
      <c r="V91" s="1" t="str">
        <f>Exchanges!W95</f>
        <v>Nitrogen</v>
      </c>
      <c r="W91" s="1" t="str">
        <f>Exchanges!X95</f>
        <v>USEPA DMR 2013</v>
      </c>
    </row>
    <row r="92" spans="1:23" x14ac:dyDescent="0.2">
      <c r="A92" s="1" t="str">
        <f>Exchanges!B96</f>
        <v>Nitrogen</v>
      </c>
      <c r="B92" s="1">
        <f>Exchanges!C96</f>
        <v>7727379</v>
      </c>
      <c r="C92" s="1" t="str">
        <f>Exchanges!D96</f>
        <v>water</v>
      </c>
      <c r="D92" s="1" t="str">
        <f>Exchanges!E96</f>
        <v>unspecified</v>
      </c>
      <c r="E92" s="1" t="str">
        <f>Exchanges!F96</f>
        <v>53b5ce8f-c792-3f05-a4b1-3e8f2cc3aad1</v>
      </c>
      <c r="F92" s="1" t="str">
        <f>Exchanges!G96</f>
        <v>Laminated plastics plate, sheet (except packaging), and shape manufacturing</v>
      </c>
      <c r="G92" s="1">
        <f>Exchanges!H96</f>
        <v>326130</v>
      </c>
      <c r="H92" s="1" t="str">
        <f>Exchanges!I96</f>
        <v>US</v>
      </c>
      <c r="I92" s="1">
        <f>Exchanges!J96</f>
        <v>1.6962245929253097E-8</v>
      </c>
      <c r="J92" s="1" t="str">
        <f>Exchanges!K96</f>
        <v>kg</v>
      </c>
      <c r="K92" s="1"/>
      <c r="L92" s="1"/>
      <c r="M92" s="1"/>
      <c r="N92" s="1"/>
      <c r="O92" s="1"/>
      <c r="P92" s="1">
        <f>ROUND(Exchanges!Q96,0)</f>
        <v>2</v>
      </c>
      <c r="Q92" s="1">
        <f>Exchanges!R96</f>
        <v>2</v>
      </c>
      <c r="R92" s="1">
        <f>Exchanges!S96</f>
        <v>1</v>
      </c>
      <c r="S92" s="1">
        <f>Exchanges!T96</f>
        <v>1</v>
      </c>
      <c r="T92" s="1">
        <f>Exchanges!U96</f>
        <v>5</v>
      </c>
      <c r="U92" s="1">
        <f>Exchanges!V96</f>
        <v>2013</v>
      </c>
      <c r="V92" s="1" t="str">
        <f>Exchanges!W96</f>
        <v>Nitrogen</v>
      </c>
      <c r="W92" s="1" t="str">
        <f>Exchanges!X96</f>
        <v>USEPA DMR 2013</v>
      </c>
    </row>
    <row r="93" spans="1:23" x14ac:dyDescent="0.2">
      <c r="A93" s="1" t="str">
        <f>Exchanges!B97</f>
        <v>Nitrogen</v>
      </c>
      <c r="B93" s="1">
        <f>Exchanges!C97</f>
        <v>7727379</v>
      </c>
      <c r="C93" s="1" t="str">
        <f>Exchanges!D97</f>
        <v>water</v>
      </c>
      <c r="D93" s="1" t="str">
        <f>Exchanges!E97</f>
        <v>unspecified</v>
      </c>
      <c r="E93" s="1" t="str">
        <f>Exchanges!F97</f>
        <v>53b5ce8f-c792-3f05-a4b1-3e8f2cc3aad1</v>
      </c>
      <c r="F93" s="1" t="str">
        <f>Exchanges!G97</f>
        <v>Other plastics product manufacturing</v>
      </c>
      <c r="G93" s="1">
        <f>Exchanges!H97</f>
        <v>326190</v>
      </c>
      <c r="H93" s="1" t="str">
        <f>Exchanges!I97</f>
        <v>US</v>
      </c>
      <c r="I93" s="1">
        <f>Exchanges!J97</f>
        <v>4.0743747414666441E-8</v>
      </c>
      <c r="J93" s="1" t="str">
        <f>Exchanges!K97</f>
        <v>kg</v>
      </c>
      <c r="K93" s="1"/>
      <c r="L93" s="1"/>
      <c r="M93" s="1"/>
      <c r="N93" s="1"/>
      <c r="O93" s="1"/>
      <c r="P93" s="1">
        <f>ROUND(Exchanges!Q97,0)</f>
        <v>4</v>
      </c>
      <c r="Q93" s="1">
        <f>Exchanges!R97</f>
        <v>2</v>
      </c>
      <c r="R93" s="1">
        <f>Exchanges!S97</f>
        <v>1</v>
      </c>
      <c r="S93" s="1">
        <f>Exchanges!T97</f>
        <v>1</v>
      </c>
      <c r="T93" s="1">
        <f>Exchanges!U97</f>
        <v>5</v>
      </c>
      <c r="U93" s="1">
        <f>Exchanges!V97</f>
        <v>2013</v>
      </c>
      <c r="V93" s="1" t="str">
        <f>Exchanges!W97</f>
        <v>Nitrogen</v>
      </c>
      <c r="W93" s="1" t="str">
        <f>Exchanges!X97</f>
        <v>USEPA DMR 2013</v>
      </c>
    </row>
    <row r="94" spans="1:23" x14ac:dyDescent="0.2">
      <c r="A94" s="1" t="str">
        <f>Exchanges!B98</f>
        <v>Nitrogen</v>
      </c>
      <c r="B94" s="1">
        <f>Exchanges!C98</f>
        <v>7727379</v>
      </c>
      <c r="C94" s="1" t="str">
        <f>Exchanges!D98</f>
        <v>water</v>
      </c>
      <c r="D94" s="1" t="str">
        <f>Exchanges!E98</f>
        <v>unspecified</v>
      </c>
      <c r="E94" s="1" t="str">
        <f>Exchanges!F98</f>
        <v>53b5ce8f-c792-3f05-a4b1-3e8f2cc3aad1</v>
      </c>
      <c r="F94" s="1" t="str">
        <f>Exchanges!G98</f>
        <v>Tire manufacturing</v>
      </c>
      <c r="G94" s="1">
        <f>Exchanges!H98</f>
        <v>326210</v>
      </c>
      <c r="H94" s="1" t="str">
        <f>Exchanges!I98</f>
        <v>US</v>
      </c>
      <c r="I94" s="1">
        <f>Exchanges!J98</f>
        <v>8.7689531840242184E-7</v>
      </c>
      <c r="J94" s="1" t="str">
        <f>Exchanges!K98</f>
        <v>kg</v>
      </c>
      <c r="K94" s="1"/>
      <c r="L94" s="1"/>
      <c r="M94" s="1"/>
      <c r="N94" s="1"/>
      <c r="O94" s="1"/>
      <c r="P94" s="1">
        <f>ROUND(Exchanges!Q98,0)</f>
        <v>4</v>
      </c>
      <c r="Q94" s="1">
        <f>Exchanges!R98</f>
        <v>2</v>
      </c>
      <c r="R94" s="1">
        <f>Exchanges!S98</f>
        <v>1</v>
      </c>
      <c r="S94" s="1">
        <f>Exchanges!T98</f>
        <v>1</v>
      </c>
      <c r="T94" s="1">
        <f>Exchanges!U98</f>
        <v>5</v>
      </c>
      <c r="U94" s="1">
        <f>Exchanges!V98</f>
        <v>2013</v>
      </c>
      <c r="V94" s="1" t="str">
        <f>Exchanges!W98</f>
        <v>Nitrogen</v>
      </c>
      <c r="W94" s="1" t="str">
        <f>Exchanges!X98</f>
        <v>USEPA DMR 2013</v>
      </c>
    </row>
    <row r="95" spans="1:23" x14ac:dyDescent="0.2">
      <c r="A95" s="1" t="str">
        <f>Exchanges!B99</f>
        <v>Nitrogen</v>
      </c>
      <c r="B95" s="1">
        <f>Exchanges!C99</f>
        <v>7727379</v>
      </c>
      <c r="C95" s="1" t="str">
        <f>Exchanges!D99</f>
        <v>water</v>
      </c>
      <c r="D95" s="1" t="str">
        <f>Exchanges!E99</f>
        <v>unspecified</v>
      </c>
      <c r="E95" s="1" t="str">
        <f>Exchanges!F99</f>
        <v>53b5ce8f-c792-3f05-a4b1-3e8f2cc3aad1</v>
      </c>
      <c r="F95" s="1" t="str">
        <f>Exchanges!G99</f>
        <v>Rubber and plastics hoses and belting manufacturing</v>
      </c>
      <c r="G95" s="1">
        <f>Exchanges!H99</f>
        <v>326220</v>
      </c>
      <c r="H95" s="1" t="str">
        <f>Exchanges!I99</f>
        <v>US</v>
      </c>
      <c r="I95" s="1">
        <f>Exchanges!J99</f>
        <v>1.674921690111802E-5</v>
      </c>
      <c r="J95" s="1" t="str">
        <f>Exchanges!K99</f>
        <v>kg</v>
      </c>
      <c r="K95" s="1"/>
      <c r="L95" s="1"/>
      <c r="M95" s="1"/>
      <c r="N95" s="1"/>
      <c r="O95" s="1"/>
      <c r="P95" s="1">
        <f>ROUND(Exchanges!Q99,0)</f>
        <v>5</v>
      </c>
      <c r="Q95" s="1">
        <f>Exchanges!R99</f>
        <v>2</v>
      </c>
      <c r="R95" s="1">
        <f>Exchanges!S99</f>
        <v>1</v>
      </c>
      <c r="S95" s="1">
        <f>Exchanges!T99</f>
        <v>1</v>
      </c>
      <c r="T95" s="1">
        <f>Exchanges!U99</f>
        <v>5</v>
      </c>
      <c r="U95" s="1">
        <f>Exchanges!V99</f>
        <v>2013</v>
      </c>
      <c r="V95" s="1" t="str">
        <f>Exchanges!W99</f>
        <v>Nitrogen</v>
      </c>
      <c r="W95" s="1" t="str">
        <f>Exchanges!X99</f>
        <v>USEPA DMR 2013</v>
      </c>
    </row>
    <row r="96" spans="1:23" x14ac:dyDescent="0.2">
      <c r="A96" s="1" t="str">
        <f>Exchanges!B100</f>
        <v>Nitrogen</v>
      </c>
      <c r="B96" s="1">
        <f>Exchanges!C100</f>
        <v>7727379</v>
      </c>
      <c r="C96" s="1" t="str">
        <f>Exchanges!D100</f>
        <v>water</v>
      </c>
      <c r="D96" s="1" t="str">
        <f>Exchanges!E100</f>
        <v>unspecified</v>
      </c>
      <c r="E96" s="1" t="str">
        <f>Exchanges!F100</f>
        <v>53b5ce8f-c792-3f05-a4b1-3e8f2cc3aad1</v>
      </c>
      <c r="F96" s="1" t="str">
        <f>Exchanges!G100</f>
        <v>Other rubber product manufacturing</v>
      </c>
      <c r="G96" s="1">
        <f>Exchanges!H100</f>
        <v>326290</v>
      </c>
      <c r="H96" s="1" t="str">
        <f>Exchanges!I100</f>
        <v>US</v>
      </c>
      <c r="I96" s="1">
        <f>Exchanges!J100</f>
        <v>1.1637440908902439E-7</v>
      </c>
      <c r="J96" s="1" t="str">
        <f>Exchanges!K100</f>
        <v>kg</v>
      </c>
      <c r="K96" s="1"/>
      <c r="L96" s="1"/>
      <c r="M96" s="1"/>
      <c r="N96" s="1"/>
      <c r="O96" s="1"/>
      <c r="P96" s="1">
        <f>ROUND(Exchanges!Q100,0)</f>
        <v>2</v>
      </c>
      <c r="Q96" s="1">
        <f>Exchanges!R100</f>
        <v>2</v>
      </c>
      <c r="R96" s="1">
        <f>Exchanges!S100</f>
        <v>1</v>
      </c>
      <c r="S96" s="1">
        <f>Exchanges!T100</f>
        <v>1</v>
      </c>
      <c r="T96" s="1">
        <f>Exchanges!U100</f>
        <v>5</v>
      </c>
      <c r="U96" s="1">
        <f>Exchanges!V100</f>
        <v>2013</v>
      </c>
      <c r="V96" s="1" t="str">
        <f>Exchanges!W100</f>
        <v>Nitrogen</v>
      </c>
      <c r="W96" s="1" t="str">
        <f>Exchanges!X100</f>
        <v>USEPA DMR 2013</v>
      </c>
    </row>
    <row r="97" spans="1:23" x14ac:dyDescent="0.2">
      <c r="A97" s="1" t="str">
        <f>Exchanges!B101</f>
        <v>Nitrogen</v>
      </c>
      <c r="B97" s="1">
        <f>Exchanges!C101</f>
        <v>7727379</v>
      </c>
      <c r="C97" s="1" t="str">
        <f>Exchanges!D101</f>
        <v>water</v>
      </c>
      <c r="D97" s="1" t="str">
        <f>Exchanges!E101</f>
        <v>unspecified</v>
      </c>
      <c r="E97" s="1" t="str">
        <f>Exchanges!F101</f>
        <v>53b5ce8f-c792-3f05-a4b1-3e8f2cc3aad1</v>
      </c>
      <c r="F97" s="1" t="str">
        <f>Exchanges!G101</f>
        <v>Clay product and refractory manufacturing</v>
      </c>
      <c r="G97" s="1">
        <f>Exchanges!H101</f>
        <v>327100</v>
      </c>
      <c r="H97" s="1" t="str">
        <f>Exchanges!I101</f>
        <v>US</v>
      </c>
      <c r="I97" s="1">
        <f>Exchanges!J101</f>
        <v>3.0586569813137204E-7</v>
      </c>
      <c r="J97" s="1" t="str">
        <f>Exchanges!K101</f>
        <v>kg</v>
      </c>
      <c r="K97" s="1"/>
      <c r="L97" s="1"/>
      <c r="M97" s="1"/>
      <c r="N97" s="1"/>
      <c r="O97" s="1"/>
      <c r="P97" s="1">
        <f>ROUND(Exchanges!Q101,0)</f>
        <v>3</v>
      </c>
      <c r="Q97" s="1">
        <f>Exchanges!R101</f>
        <v>2</v>
      </c>
      <c r="R97" s="1">
        <f>Exchanges!S101</f>
        <v>1</v>
      </c>
      <c r="S97" s="1">
        <f>Exchanges!T101</f>
        <v>1</v>
      </c>
      <c r="T97" s="1">
        <f>Exchanges!U101</f>
        <v>5</v>
      </c>
      <c r="U97" s="1">
        <f>Exchanges!V101</f>
        <v>2013</v>
      </c>
      <c r="V97" s="1" t="str">
        <f>Exchanges!W101</f>
        <v>Nitrogen</v>
      </c>
      <c r="W97" s="1" t="str">
        <f>Exchanges!X101</f>
        <v>USEPA DMR 2013</v>
      </c>
    </row>
    <row r="98" spans="1:23" x14ac:dyDescent="0.2">
      <c r="A98" s="1" t="str">
        <f>Exchanges!B102</f>
        <v>Nitrogen</v>
      </c>
      <c r="B98" s="1">
        <f>Exchanges!C102</f>
        <v>7727379</v>
      </c>
      <c r="C98" s="1" t="str">
        <f>Exchanges!D102</f>
        <v>water</v>
      </c>
      <c r="D98" s="1" t="str">
        <f>Exchanges!E102</f>
        <v>unspecified</v>
      </c>
      <c r="E98" s="1" t="str">
        <f>Exchanges!F102</f>
        <v>53b5ce8f-c792-3f05-a4b1-3e8f2cc3aad1</v>
      </c>
      <c r="F98" s="1" t="str">
        <f>Exchanges!G102</f>
        <v>Glass and glass product manufacturing</v>
      </c>
      <c r="G98" s="1">
        <f>Exchanges!H102</f>
        <v>327200</v>
      </c>
      <c r="H98" s="1" t="str">
        <f>Exchanges!I102</f>
        <v>US</v>
      </c>
      <c r="I98" s="1">
        <f>Exchanges!J102</f>
        <v>1.33396664372589E-7</v>
      </c>
      <c r="J98" s="1" t="str">
        <f>Exchanges!K102</f>
        <v>kg</v>
      </c>
      <c r="K98" s="1"/>
      <c r="L98" s="1"/>
      <c r="M98" s="1"/>
      <c r="N98" s="1"/>
      <c r="O98" s="1"/>
      <c r="P98" s="1">
        <f>ROUND(Exchanges!Q102,0)</f>
        <v>2</v>
      </c>
      <c r="Q98" s="1">
        <f>Exchanges!R102</f>
        <v>2</v>
      </c>
      <c r="R98" s="1">
        <f>Exchanges!S102</f>
        <v>1</v>
      </c>
      <c r="S98" s="1">
        <f>Exchanges!T102</f>
        <v>1</v>
      </c>
      <c r="T98" s="1">
        <f>Exchanges!U102</f>
        <v>5</v>
      </c>
      <c r="U98" s="1">
        <f>Exchanges!V102</f>
        <v>2013</v>
      </c>
      <c r="V98" s="1" t="str">
        <f>Exchanges!W102</f>
        <v>Nitrogen</v>
      </c>
      <c r="W98" s="1" t="str">
        <f>Exchanges!X102</f>
        <v>USEPA DMR 2013</v>
      </c>
    </row>
    <row r="99" spans="1:23" x14ac:dyDescent="0.2">
      <c r="A99" s="1" t="str">
        <f>Exchanges!B103</f>
        <v>Nitrogen</v>
      </c>
      <c r="B99" s="1">
        <f>Exchanges!C103</f>
        <v>7727379</v>
      </c>
      <c r="C99" s="1" t="str">
        <f>Exchanges!D103</f>
        <v>water</v>
      </c>
      <c r="D99" s="1" t="str">
        <f>Exchanges!E103</f>
        <v>unspecified</v>
      </c>
      <c r="E99" s="1" t="str">
        <f>Exchanges!F103</f>
        <v>53b5ce8f-c792-3f05-a4b1-3e8f2cc3aad1</v>
      </c>
      <c r="F99" s="1" t="str">
        <f>Exchanges!G103</f>
        <v>Cement manufacturing</v>
      </c>
      <c r="G99" s="1">
        <f>Exchanges!H103</f>
        <v>327310</v>
      </c>
      <c r="H99" s="1" t="str">
        <f>Exchanges!I103</f>
        <v>US</v>
      </c>
      <c r="I99" s="1">
        <f>Exchanges!J103</f>
        <v>2.2251847621378165E-4</v>
      </c>
      <c r="J99" s="1" t="str">
        <f>Exchanges!K103</f>
        <v>kg</v>
      </c>
      <c r="K99" s="1"/>
      <c r="L99" s="1"/>
      <c r="M99" s="1"/>
      <c r="N99" s="1"/>
      <c r="O99" s="1"/>
      <c r="P99" s="1">
        <f>ROUND(Exchanges!Q103,0)</f>
        <v>2</v>
      </c>
      <c r="Q99" s="1">
        <f>Exchanges!R103</f>
        <v>2</v>
      </c>
      <c r="R99" s="1">
        <f>Exchanges!S103</f>
        <v>1</v>
      </c>
      <c r="S99" s="1">
        <f>Exchanges!T103</f>
        <v>1</v>
      </c>
      <c r="T99" s="1">
        <f>Exchanges!U103</f>
        <v>5</v>
      </c>
      <c r="U99" s="1">
        <f>Exchanges!V103</f>
        <v>2013</v>
      </c>
      <c r="V99" s="1" t="str">
        <f>Exchanges!W103</f>
        <v>Nitrogen</v>
      </c>
      <c r="W99" s="1" t="str">
        <f>Exchanges!X103</f>
        <v>USEPA DMR 2013</v>
      </c>
    </row>
    <row r="100" spans="1:23" x14ac:dyDescent="0.2">
      <c r="A100" s="1" t="str">
        <f>Exchanges!B104</f>
        <v>Nitrogen</v>
      </c>
      <c r="B100" s="1">
        <f>Exchanges!C104</f>
        <v>7727379</v>
      </c>
      <c r="C100" s="1" t="str">
        <f>Exchanges!D104</f>
        <v>water</v>
      </c>
      <c r="D100" s="1" t="str">
        <f>Exchanges!E104</f>
        <v>unspecified</v>
      </c>
      <c r="E100" s="1" t="str">
        <f>Exchanges!F104</f>
        <v>53b5ce8f-c792-3f05-a4b1-3e8f2cc3aad1</v>
      </c>
      <c r="F100" s="1" t="str">
        <f>Exchanges!G104</f>
        <v>Ready-mix concrete manufacturing</v>
      </c>
      <c r="G100" s="1">
        <f>Exchanges!H104</f>
        <v>327320</v>
      </c>
      <c r="H100" s="1" t="str">
        <f>Exchanges!I104</f>
        <v>US</v>
      </c>
      <c r="I100" s="1">
        <f>Exchanges!J104</f>
        <v>2.5879702242610558E-9</v>
      </c>
      <c r="J100" s="1" t="str">
        <f>Exchanges!K104</f>
        <v>kg</v>
      </c>
      <c r="K100" s="1"/>
      <c r="L100" s="1"/>
      <c r="M100" s="1"/>
      <c r="N100" s="1"/>
      <c r="O100" s="1"/>
      <c r="P100" s="1">
        <f>ROUND(Exchanges!Q104,0)</f>
        <v>4</v>
      </c>
      <c r="Q100" s="1">
        <f>Exchanges!R104</f>
        <v>2</v>
      </c>
      <c r="R100" s="1">
        <f>Exchanges!S104</f>
        <v>1</v>
      </c>
      <c r="S100" s="1">
        <f>Exchanges!T104</f>
        <v>1</v>
      </c>
      <c r="T100" s="1">
        <f>Exchanges!U104</f>
        <v>5</v>
      </c>
      <c r="U100" s="1">
        <f>Exchanges!V104</f>
        <v>2013</v>
      </c>
      <c r="V100" s="1" t="str">
        <f>Exchanges!W104</f>
        <v>Nitrogen</v>
      </c>
      <c r="W100" s="1" t="str">
        <f>Exchanges!X104</f>
        <v>USEPA DMR 2013</v>
      </c>
    </row>
    <row r="101" spans="1:23" x14ac:dyDescent="0.2">
      <c r="A101" s="1" t="str">
        <f>Exchanges!B105</f>
        <v>Nitrogen</v>
      </c>
      <c r="B101" s="1">
        <f>Exchanges!C105</f>
        <v>7727379</v>
      </c>
      <c r="C101" s="1" t="str">
        <f>Exchanges!D105</f>
        <v>water</v>
      </c>
      <c r="D101" s="1" t="str">
        <f>Exchanges!E105</f>
        <v>unspecified</v>
      </c>
      <c r="E101" s="1" t="str">
        <f>Exchanges!F105</f>
        <v>53b5ce8f-c792-3f05-a4b1-3e8f2cc3aad1</v>
      </c>
      <c r="F101" s="1" t="str">
        <f>Exchanges!G105</f>
        <v>Concrete pipe, brick, and block manufacturing</v>
      </c>
      <c r="G101" s="1">
        <f>Exchanges!H105</f>
        <v>327330</v>
      </c>
      <c r="H101" s="1" t="str">
        <f>Exchanges!I105</f>
        <v>US</v>
      </c>
      <c r="I101" s="1">
        <f>Exchanges!J105</f>
        <v>3.5993473457159663E-12</v>
      </c>
      <c r="J101" s="1" t="str">
        <f>Exchanges!K105</f>
        <v>kg</v>
      </c>
      <c r="K101" s="1"/>
      <c r="L101" s="1"/>
      <c r="M101" s="1"/>
      <c r="N101" s="1"/>
      <c r="O101" s="1"/>
      <c r="P101" s="1">
        <f>ROUND(Exchanges!Q105,0)</f>
        <v>2</v>
      </c>
      <c r="Q101" s="1">
        <f>Exchanges!R105</f>
        <v>2</v>
      </c>
      <c r="R101" s="1">
        <f>Exchanges!S105</f>
        <v>1</v>
      </c>
      <c r="S101" s="1">
        <f>Exchanges!T105</f>
        <v>1</v>
      </c>
      <c r="T101" s="1">
        <f>Exchanges!U105</f>
        <v>5</v>
      </c>
      <c r="U101" s="1">
        <f>Exchanges!V105</f>
        <v>2013</v>
      </c>
      <c r="V101" s="1" t="str">
        <f>Exchanges!W105</f>
        <v>Nitrogen</v>
      </c>
      <c r="W101" s="1" t="str">
        <f>Exchanges!X105</f>
        <v>USEPA DMR 2013</v>
      </c>
    </row>
    <row r="102" spans="1:23" x14ac:dyDescent="0.2">
      <c r="A102" s="1" t="str">
        <f>Exchanges!B106</f>
        <v>Nitrogen</v>
      </c>
      <c r="B102" s="1">
        <f>Exchanges!C106</f>
        <v>7727379</v>
      </c>
      <c r="C102" s="1" t="str">
        <f>Exchanges!D106</f>
        <v>water</v>
      </c>
      <c r="D102" s="1" t="str">
        <f>Exchanges!E106</f>
        <v>unspecified</v>
      </c>
      <c r="E102" s="1" t="str">
        <f>Exchanges!F106</f>
        <v>53b5ce8f-c792-3f05-a4b1-3e8f2cc3aad1</v>
      </c>
      <c r="F102" s="1" t="str">
        <f>Exchanges!G106</f>
        <v>Other concrete product manufacturing</v>
      </c>
      <c r="G102" s="1">
        <f>Exchanges!H106</f>
        <v>327390</v>
      </c>
      <c r="H102" s="1" t="str">
        <f>Exchanges!I106</f>
        <v>US</v>
      </c>
      <c r="I102" s="1">
        <f>Exchanges!J106</f>
        <v>2.1356806550665281E-12</v>
      </c>
      <c r="J102" s="1" t="str">
        <f>Exchanges!K106</f>
        <v>kg</v>
      </c>
      <c r="K102" s="1"/>
      <c r="L102" s="1"/>
      <c r="M102" s="1"/>
      <c r="N102" s="1"/>
      <c r="O102" s="1"/>
      <c r="P102" s="1">
        <f>ROUND(Exchanges!Q106,0)</f>
        <v>2</v>
      </c>
      <c r="Q102" s="1">
        <f>Exchanges!R106</f>
        <v>2</v>
      </c>
      <c r="R102" s="1">
        <f>Exchanges!S106</f>
        <v>1</v>
      </c>
      <c r="S102" s="1">
        <f>Exchanges!T106</f>
        <v>1</v>
      </c>
      <c r="T102" s="1">
        <f>Exchanges!U106</f>
        <v>5</v>
      </c>
      <c r="U102" s="1">
        <f>Exchanges!V106</f>
        <v>2013</v>
      </c>
      <c r="V102" s="1" t="str">
        <f>Exchanges!W106</f>
        <v>Nitrogen</v>
      </c>
      <c r="W102" s="1" t="str">
        <f>Exchanges!X106</f>
        <v>USEPA DMR 2013</v>
      </c>
    </row>
    <row r="103" spans="1:23" x14ac:dyDescent="0.2">
      <c r="A103" s="1" t="str">
        <f>Exchanges!B107</f>
        <v>Nitrogen</v>
      </c>
      <c r="B103" s="1">
        <f>Exchanges!C107</f>
        <v>7727379</v>
      </c>
      <c r="C103" s="1" t="str">
        <f>Exchanges!D107</f>
        <v>water</v>
      </c>
      <c r="D103" s="1" t="str">
        <f>Exchanges!E107</f>
        <v>unspecified</v>
      </c>
      <c r="E103" s="1" t="str">
        <f>Exchanges!F107</f>
        <v>53b5ce8f-c792-3f05-a4b1-3e8f2cc3aad1</v>
      </c>
      <c r="F103" s="1" t="str">
        <f>Exchanges!G107</f>
        <v>Lime and gypsum product manufacturing</v>
      </c>
      <c r="G103" s="1">
        <f>Exchanges!H107</f>
        <v>327400</v>
      </c>
      <c r="H103" s="1" t="str">
        <f>Exchanges!I107</f>
        <v>US</v>
      </c>
      <c r="I103" s="1">
        <f>Exchanges!J107</f>
        <v>1.44359066515633E-6</v>
      </c>
      <c r="J103" s="1" t="str">
        <f>Exchanges!K107</f>
        <v>kg</v>
      </c>
      <c r="K103" s="1"/>
      <c r="L103" s="1"/>
      <c r="M103" s="1"/>
      <c r="N103" s="1"/>
      <c r="O103" s="1"/>
      <c r="P103" s="1">
        <f>ROUND(Exchanges!Q107,0)</f>
        <v>4</v>
      </c>
      <c r="Q103" s="1">
        <f>Exchanges!R107</f>
        <v>2</v>
      </c>
      <c r="R103" s="1">
        <f>Exchanges!S107</f>
        <v>1</v>
      </c>
      <c r="S103" s="1">
        <f>Exchanges!T107</f>
        <v>1</v>
      </c>
      <c r="T103" s="1">
        <f>Exchanges!U107</f>
        <v>5</v>
      </c>
      <c r="U103" s="1">
        <f>Exchanges!V107</f>
        <v>2013</v>
      </c>
      <c r="V103" s="1" t="str">
        <f>Exchanges!W107</f>
        <v>Nitrogen</v>
      </c>
      <c r="W103" s="1" t="str">
        <f>Exchanges!X107</f>
        <v>USEPA DMR 2013</v>
      </c>
    </row>
    <row r="104" spans="1:23" x14ac:dyDescent="0.2">
      <c r="A104" s="1" t="str">
        <f>Exchanges!B108</f>
        <v>Nitrogen</v>
      </c>
      <c r="B104" s="1">
        <f>Exchanges!C108</f>
        <v>7727379</v>
      </c>
      <c r="C104" s="1" t="str">
        <f>Exchanges!D108</f>
        <v>water</v>
      </c>
      <c r="D104" s="1" t="str">
        <f>Exchanges!E108</f>
        <v>unspecified</v>
      </c>
      <c r="E104" s="1" t="str">
        <f>Exchanges!F108</f>
        <v>53b5ce8f-c792-3f05-a4b1-3e8f2cc3aad1</v>
      </c>
      <c r="F104" s="1" t="str">
        <f>Exchanges!G108</f>
        <v>Abrasive product manufacturing</v>
      </c>
      <c r="G104" s="1">
        <f>Exchanges!H108</f>
        <v>327910</v>
      </c>
      <c r="H104" s="1" t="str">
        <f>Exchanges!I108</f>
        <v>US</v>
      </c>
      <c r="I104" s="1">
        <f>Exchanges!J108</f>
        <v>6.8385207294372101E-11</v>
      </c>
      <c r="J104" s="1" t="str">
        <f>Exchanges!K108</f>
        <v>kg</v>
      </c>
      <c r="K104" s="1"/>
      <c r="L104" s="1"/>
      <c r="M104" s="1"/>
      <c r="N104" s="1"/>
      <c r="O104" s="1"/>
      <c r="P104" s="1">
        <f>ROUND(Exchanges!Q108,0)</f>
        <v>2</v>
      </c>
      <c r="Q104" s="1">
        <f>Exchanges!R108</f>
        <v>2</v>
      </c>
      <c r="R104" s="1">
        <f>Exchanges!S108</f>
        <v>1</v>
      </c>
      <c r="S104" s="1">
        <f>Exchanges!T108</f>
        <v>1</v>
      </c>
      <c r="T104" s="1">
        <f>Exchanges!U108</f>
        <v>5</v>
      </c>
      <c r="U104" s="1">
        <f>Exchanges!V108</f>
        <v>2013</v>
      </c>
      <c r="V104" s="1" t="str">
        <f>Exchanges!W108</f>
        <v>Nitrogen</v>
      </c>
      <c r="W104" s="1" t="str">
        <f>Exchanges!X108</f>
        <v>USEPA DMR 2013</v>
      </c>
    </row>
    <row r="105" spans="1:23" x14ac:dyDescent="0.2">
      <c r="A105" s="1" t="str">
        <f>Exchanges!B109</f>
        <v>Nitrogen</v>
      </c>
      <c r="B105" s="1">
        <f>Exchanges!C109</f>
        <v>7727379</v>
      </c>
      <c r="C105" s="1" t="str">
        <f>Exchanges!D109</f>
        <v>water</v>
      </c>
      <c r="D105" s="1" t="str">
        <f>Exchanges!E109</f>
        <v>unspecified</v>
      </c>
      <c r="E105" s="1" t="str">
        <f>Exchanges!F109</f>
        <v>53b5ce8f-c792-3f05-a4b1-3e8f2cc3aad1</v>
      </c>
      <c r="F105" s="1" t="str">
        <f>Exchanges!G109</f>
        <v>Cut stone and stone product manufacturing</v>
      </c>
      <c r="G105" s="1">
        <f>Exchanges!H109</f>
        <v>327991</v>
      </c>
      <c r="H105" s="1" t="str">
        <f>Exchanges!I109</f>
        <v>US</v>
      </c>
      <c r="I105" s="1">
        <f>Exchanges!J109</f>
        <v>1.940205823587873E-9</v>
      </c>
      <c r="J105" s="1" t="str">
        <f>Exchanges!K109</f>
        <v>kg</v>
      </c>
      <c r="K105" s="1"/>
      <c r="L105" s="1"/>
      <c r="M105" s="1"/>
      <c r="N105" s="1"/>
      <c r="O105" s="1"/>
      <c r="P105" s="1">
        <f>ROUND(Exchanges!Q109,0)</f>
        <v>5</v>
      </c>
      <c r="Q105" s="1">
        <f>Exchanges!R109</f>
        <v>2</v>
      </c>
      <c r="R105" s="1">
        <f>Exchanges!S109</f>
        <v>1</v>
      </c>
      <c r="S105" s="1">
        <f>Exchanges!T109</f>
        <v>1</v>
      </c>
      <c r="T105" s="1">
        <f>Exchanges!U109</f>
        <v>5</v>
      </c>
      <c r="U105" s="1">
        <f>Exchanges!V109</f>
        <v>2013</v>
      </c>
      <c r="V105" s="1" t="str">
        <f>Exchanges!W109</f>
        <v>Nitrogen</v>
      </c>
      <c r="W105" s="1" t="str">
        <f>Exchanges!X109</f>
        <v>USEPA DMR 2013</v>
      </c>
    </row>
    <row r="106" spans="1:23" x14ac:dyDescent="0.2">
      <c r="A106" s="1" t="str">
        <f>Exchanges!B110</f>
        <v>Nitrogen</v>
      </c>
      <c r="B106" s="1">
        <f>Exchanges!C110</f>
        <v>7727379</v>
      </c>
      <c r="C106" s="1" t="str">
        <f>Exchanges!D110</f>
        <v>water</v>
      </c>
      <c r="D106" s="1" t="str">
        <f>Exchanges!E110</f>
        <v>unspecified</v>
      </c>
      <c r="E106" s="1" t="str">
        <f>Exchanges!F110</f>
        <v>53b5ce8f-c792-3f05-a4b1-3e8f2cc3aad1</v>
      </c>
      <c r="F106" s="1" t="str">
        <f>Exchanges!G110</f>
        <v>Ground or treated mineral and earth manufacturing</v>
      </c>
      <c r="G106" s="1">
        <f>Exchanges!H110</f>
        <v>327992</v>
      </c>
      <c r="H106" s="1" t="str">
        <f>Exchanges!I110</f>
        <v>US</v>
      </c>
      <c r="I106" s="1">
        <f>Exchanges!J110</f>
        <v>3.356436713337974E-5</v>
      </c>
      <c r="J106" s="1" t="str">
        <f>Exchanges!K110</f>
        <v>kg</v>
      </c>
      <c r="K106" s="1"/>
      <c r="L106" s="1"/>
      <c r="M106" s="1"/>
      <c r="N106" s="1"/>
      <c r="O106" s="1"/>
      <c r="P106" s="1">
        <f>ROUND(Exchanges!Q110,0)</f>
        <v>5</v>
      </c>
      <c r="Q106" s="1">
        <f>Exchanges!R110</f>
        <v>2</v>
      </c>
      <c r="R106" s="1">
        <f>Exchanges!S110</f>
        <v>1</v>
      </c>
      <c r="S106" s="1">
        <f>Exchanges!T110</f>
        <v>1</v>
      </c>
      <c r="T106" s="1">
        <f>Exchanges!U110</f>
        <v>5</v>
      </c>
      <c r="U106" s="1">
        <f>Exchanges!V110</f>
        <v>2013</v>
      </c>
      <c r="V106" s="1" t="str">
        <f>Exchanges!W110</f>
        <v>Nitrogen</v>
      </c>
      <c r="W106" s="1" t="str">
        <f>Exchanges!X110</f>
        <v>USEPA DMR 2013</v>
      </c>
    </row>
    <row r="107" spans="1:23" x14ac:dyDescent="0.2">
      <c r="A107" s="1" t="str">
        <f>Exchanges!B111</f>
        <v>Nitrogen</v>
      </c>
      <c r="B107" s="1">
        <f>Exchanges!C111</f>
        <v>7727379</v>
      </c>
      <c r="C107" s="1" t="str">
        <f>Exchanges!D111</f>
        <v>water</v>
      </c>
      <c r="D107" s="1" t="str">
        <f>Exchanges!E111</f>
        <v>unspecified</v>
      </c>
      <c r="E107" s="1" t="str">
        <f>Exchanges!F111</f>
        <v>53b5ce8f-c792-3f05-a4b1-3e8f2cc3aad1</v>
      </c>
      <c r="F107" s="1" t="str">
        <f>Exchanges!G111</f>
        <v>Mineral wool manufacturing</v>
      </c>
      <c r="G107" s="1">
        <f>Exchanges!H111</f>
        <v>327993</v>
      </c>
      <c r="H107" s="1" t="str">
        <f>Exchanges!I111</f>
        <v>US</v>
      </c>
      <c r="I107" s="1">
        <f>Exchanges!J111</f>
        <v>2.6647444587006071E-7</v>
      </c>
      <c r="J107" s="1" t="str">
        <f>Exchanges!K111</f>
        <v>kg</v>
      </c>
      <c r="K107" s="1"/>
      <c r="L107" s="1"/>
      <c r="M107" s="1"/>
      <c r="N107" s="1"/>
      <c r="O107" s="1"/>
      <c r="P107" s="1">
        <f>ROUND(Exchanges!Q111,0)</f>
        <v>2</v>
      </c>
      <c r="Q107" s="1">
        <f>Exchanges!R111</f>
        <v>2</v>
      </c>
      <c r="R107" s="1">
        <f>Exchanges!S111</f>
        <v>1</v>
      </c>
      <c r="S107" s="1">
        <f>Exchanges!T111</f>
        <v>1</v>
      </c>
      <c r="T107" s="1">
        <f>Exchanges!U111</f>
        <v>5</v>
      </c>
      <c r="U107" s="1">
        <f>Exchanges!V111</f>
        <v>2013</v>
      </c>
      <c r="V107" s="1" t="str">
        <f>Exchanges!W111</f>
        <v>Nitrogen</v>
      </c>
      <c r="W107" s="1" t="str">
        <f>Exchanges!X111</f>
        <v>USEPA DMR 2013</v>
      </c>
    </row>
    <row r="108" spans="1:23" x14ac:dyDescent="0.2">
      <c r="A108" s="1" t="str">
        <f>Exchanges!B112</f>
        <v>Nitrogen</v>
      </c>
      <c r="B108" s="1">
        <f>Exchanges!C112</f>
        <v>7727379</v>
      </c>
      <c r="C108" s="1" t="str">
        <f>Exchanges!D112</f>
        <v>water</v>
      </c>
      <c r="D108" s="1" t="str">
        <f>Exchanges!E112</f>
        <v>unspecified</v>
      </c>
      <c r="E108" s="1" t="str">
        <f>Exchanges!F112</f>
        <v>53b5ce8f-c792-3f05-a4b1-3e8f2cc3aad1</v>
      </c>
      <c r="F108" s="1" t="str">
        <f>Exchanges!G112</f>
        <v>Miscellaneous nonmetallic mineral products</v>
      </c>
      <c r="G108" s="1">
        <f>Exchanges!H112</f>
        <v>327999</v>
      </c>
      <c r="H108" s="1" t="str">
        <f>Exchanges!I112</f>
        <v>US</v>
      </c>
      <c r="I108" s="1">
        <f>Exchanges!J112</f>
        <v>2.1356806550665277E-12</v>
      </c>
      <c r="J108" s="1" t="str">
        <f>Exchanges!K112</f>
        <v>kg</v>
      </c>
      <c r="K108" s="1"/>
      <c r="L108" s="1"/>
      <c r="M108" s="1"/>
      <c r="N108" s="1"/>
      <c r="O108" s="1"/>
      <c r="P108" s="1">
        <f>ROUND(Exchanges!Q112,0)</f>
        <v>2</v>
      </c>
      <c r="Q108" s="1">
        <f>Exchanges!R112</f>
        <v>2</v>
      </c>
      <c r="R108" s="1">
        <f>Exchanges!S112</f>
        <v>1</v>
      </c>
      <c r="S108" s="1">
        <f>Exchanges!T112</f>
        <v>1</v>
      </c>
      <c r="T108" s="1">
        <f>Exchanges!U112</f>
        <v>5</v>
      </c>
      <c r="U108" s="1">
        <f>Exchanges!V112</f>
        <v>2013</v>
      </c>
      <c r="V108" s="1" t="str">
        <f>Exchanges!W112</f>
        <v>Nitrogen</v>
      </c>
      <c r="W108" s="1" t="str">
        <f>Exchanges!X112</f>
        <v>USEPA DMR 2013</v>
      </c>
    </row>
    <row r="109" spans="1:23" x14ac:dyDescent="0.2">
      <c r="A109" s="1" t="str">
        <f>Exchanges!B113</f>
        <v>Nitrogen</v>
      </c>
      <c r="B109" s="1">
        <f>Exchanges!C113</f>
        <v>7727379</v>
      </c>
      <c r="C109" s="1" t="str">
        <f>Exchanges!D113</f>
        <v>water</v>
      </c>
      <c r="D109" s="1" t="str">
        <f>Exchanges!E113</f>
        <v>unspecified</v>
      </c>
      <c r="E109" s="1" t="str">
        <f>Exchanges!F113</f>
        <v>53b5ce8f-c792-3f05-a4b1-3e8f2cc3aad1</v>
      </c>
      <c r="F109" s="1" t="str">
        <f>Exchanges!G113</f>
        <v>Iron and steel mills and ferroalloy manufacturing</v>
      </c>
      <c r="G109" s="1">
        <f>Exchanges!H113</f>
        <v>331110</v>
      </c>
      <c r="H109" s="1" t="str">
        <f>Exchanges!I113</f>
        <v>US</v>
      </c>
      <c r="I109" s="1">
        <f>Exchanges!J113</f>
        <v>8.1705667616816195E-6</v>
      </c>
      <c r="J109" s="1" t="str">
        <f>Exchanges!K113</f>
        <v>kg</v>
      </c>
      <c r="K109" s="1"/>
      <c r="L109" s="1"/>
      <c r="M109" s="1"/>
      <c r="N109" s="1"/>
      <c r="O109" s="1"/>
      <c r="P109" s="1">
        <f>ROUND(Exchanges!Q113,0)</f>
        <v>2</v>
      </c>
      <c r="Q109" s="1">
        <f>Exchanges!R113</f>
        <v>2</v>
      </c>
      <c r="R109" s="1">
        <f>Exchanges!S113</f>
        <v>1</v>
      </c>
      <c r="S109" s="1">
        <f>Exchanges!T113</f>
        <v>1</v>
      </c>
      <c r="T109" s="1">
        <f>Exchanges!U113</f>
        <v>5</v>
      </c>
      <c r="U109" s="1">
        <f>Exchanges!V113</f>
        <v>2013</v>
      </c>
      <c r="V109" s="1" t="str">
        <f>Exchanges!W113</f>
        <v>Nitrogen</v>
      </c>
      <c r="W109" s="1" t="str">
        <f>Exchanges!X113</f>
        <v>USEPA DMR 2013</v>
      </c>
    </row>
    <row r="110" spans="1:23" x14ac:dyDescent="0.2">
      <c r="A110" s="1" t="str">
        <f>Exchanges!B114</f>
        <v>Nitrogen</v>
      </c>
      <c r="B110" s="1">
        <f>Exchanges!C114</f>
        <v>7727379</v>
      </c>
      <c r="C110" s="1" t="str">
        <f>Exchanges!D114</f>
        <v>water</v>
      </c>
      <c r="D110" s="1" t="str">
        <f>Exchanges!E114</f>
        <v>unspecified</v>
      </c>
      <c r="E110" s="1" t="str">
        <f>Exchanges!F114</f>
        <v>53b5ce8f-c792-3f05-a4b1-3e8f2cc3aad1</v>
      </c>
      <c r="F110" s="1" t="str">
        <f>Exchanges!G114</f>
        <v>Steel product manufacturing from purchased steel</v>
      </c>
      <c r="G110" s="1">
        <f>Exchanges!H114</f>
        <v>331200</v>
      </c>
      <c r="H110" s="1" t="str">
        <f>Exchanges!I114</f>
        <v>US</v>
      </c>
      <c r="I110" s="1">
        <f>Exchanges!J114</f>
        <v>1.8879657704298006E-5</v>
      </c>
      <c r="J110" s="1" t="str">
        <f>Exchanges!K114</f>
        <v>kg</v>
      </c>
      <c r="K110" s="1"/>
      <c r="L110" s="1"/>
      <c r="M110" s="1"/>
      <c r="N110" s="1"/>
      <c r="O110" s="1"/>
      <c r="P110" s="1">
        <f>ROUND(Exchanges!Q114,0)</f>
        <v>3</v>
      </c>
      <c r="Q110" s="1">
        <f>Exchanges!R114</f>
        <v>2</v>
      </c>
      <c r="R110" s="1">
        <f>Exchanges!S114</f>
        <v>1</v>
      </c>
      <c r="S110" s="1">
        <f>Exchanges!T114</f>
        <v>1</v>
      </c>
      <c r="T110" s="1">
        <f>Exchanges!U114</f>
        <v>5</v>
      </c>
      <c r="U110" s="1">
        <f>Exchanges!V114</f>
        <v>2013</v>
      </c>
      <c r="V110" s="1" t="str">
        <f>Exchanges!W114</f>
        <v>Nitrogen</v>
      </c>
      <c r="W110" s="1" t="str">
        <f>Exchanges!X114</f>
        <v>USEPA DMR 2013</v>
      </c>
    </row>
    <row r="111" spans="1:23" x14ac:dyDescent="0.2">
      <c r="A111" s="1" t="str">
        <f>Exchanges!B115</f>
        <v>Nitrogen</v>
      </c>
      <c r="B111" s="1">
        <f>Exchanges!C115</f>
        <v>7727379</v>
      </c>
      <c r="C111" s="1" t="str">
        <f>Exchanges!D115</f>
        <v>water</v>
      </c>
      <c r="D111" s="1" t="str">
        <f>Exchanges!E115</f>
        <v>unspecified</v>
      </c>
      <c r="E111" s="1" t="str">
        <f>Exchanges!F115</f>
        <v>53b5ce8f-c792-3f05-a4b1-3e8f2cc3aad1</v>
      </c>
      <c r="F111" s="1" t="str">
        <f>Exchanges!G115</f>
        <v>Secondary smelting and alloying of aluminum</v>
      </c>
      <c r="G111" s="1">
        <f>Exchanges!H115</f>
        <v>331314</v>
      </c>
      <c r="H111" s="1" t="str">
        <f>Exchanges!I115</f>
        <v>US</v>
      </c>
      <c r="I111" s="1">
        <f>Exchanges!J115</f>
        <v>1.5137004374407566E-6</v>
      </c>
      <c r="J111" s="1" t="str">
        <f>Exchanges!K115</f>
        <v>kg</v>
      </c>
      <c r="K111" s="1"/>
      <c r="L111" s="1"/>
      <c r="M111" s="1"/>
      <c r="N111" s="1"/>
      <c r="O111" s="1"/>
      <c r="P111" s="1">
        <f>ROUND(Exchanges!Q115,0)</f>
        <v>3</v>
      </c>
      <c r="Q111" s="1">
        <f>Exchanges!R115</f>
        <v>2</v>
      </c>
      <c r="R111" s="1">
        <f>Exchanges!S115</f>
        <v>1</v>
      </c>
      <c r="S111" s="1">
        <f>Exchanges!T115</f>
        <v>1</v>
      </c>
      <c r="T111" s="1">
        <f>Exchanges!U115</f>
        <v>5</v>
      </c>
      <c r="U111" s="1">
        <f>Exchanges!V115</f>
        <v>2013</v>
      </c>
      <c r="V111" s="1" t="str">
        <f>Exchanges!W115</f>
        <v>Nitrogen</v>
      </c>
      <c r="W111" s="1" t="str">
        <f>Exchanges!X115</f>
        <v>USEPA DMR 2013</v>
      </c>
    </row>
    <row r="112" spans="1:23" x14ac:dyDescent="0.2">
      <c r="A112" s="1" t="str">
        <f>Exchanges!B116</f>
        <v>Nitrogen</v>
      </c>
      <c r="B112" s="1">
        <f>Exchanges!C116</f>
        <v>7727379</v>
      </c>
      <c r="C112" s="1" t="str">
        <f>Exchanges!D116</f>
        <v>water</v>
      </c>
      <c r="D112" s="1" t="str">
        <f>Exchanges!E116</f>
        <v>unspecified</v>
      </c>
      <c r="E112" s="1" t="str">
        <f>Exchanges!F116</f>
        <v>53b5ce8f-c792-3f05-a4b1-3e8f2cc3aad1</v>
      </c>
      <c r="F112" s="1" t="str">
        <f>Exchanges!G116</f>
        <v>Primary smelting and refining of copper</v>
      </c>
      <c r="G112" s="1">
        <f>Exchanges!H116</f>
        <v>331411</v>
      </c>
      <c r="H112" s="1" t="str">
        <f>Exchanges!I116</f>
        <v>US</v>
      </c>
      <c r="I112" s="1">
        <f>Exchanges!J116</f>
        <v>3.7291336782008686E-5</v>
      </c>
      <c r="J112" s="1" t="str">
        <f>Exchanges!K116</f>
        <v>kg</v>
      </c>
      <c r="K112" s="1"/>
      <c r="L112" s="1"/>
      <c r="M112" s="1"/>
      <c r="N112" s="1"/>
      <c r="O112" s="1"/>
      <c r="P112" s="1">
        <f>ROUND(Exchanges!Q116,0)</f>
        <v>4</v>
      </c>
      <c r="Q112" s="1">
        <f>Exchanges!R116</f>
        <v>2</v>
      </c>
      <c r="R112" s="1">
        <f>Exchanges!S116</f>
        <v>1</v>
      </c>
      <c r="S112" s="1">
        <f>Exchanges!T116</f>
        <v>1</v>
      </c>
      <c r="T112" s="1">
        <f>Exchanges!U116</f>
        <v>5</v>
      </c>
      <c r="U112" s="1">
        <f>Exchanges!V116</f>
        <v>2013</v>
      </c>
      <c r="V112" s="1" t="str">
        <f>Exchanges!W116</f>
        <v>Nitrogen</v>
      </c>
      <c r="W112" s="1" t="str">
        <f>Exchanges!X116</f>
        <v>USEPA DMR 2013</v>
      </c>
    </row>
    <row r="113" spans="1:23" x14ac:dyDescent="0.2">
      <c r="A113" s="1" t="str">
        <f>Exchanges!B117</f>
        <v>Nitrogen</v>
      </c>
      <c r="B113" s="1">
        <f>Exchanges!C117</f>
        <v>7727379</v>
      </c>
      <c r="C113" s="1" t="str">
        <f>Exchanges!D117</f>
        <v>water</v>
      </c>
      <c r="D113" s="1" t="str">
        <f>Exchanges!E117</f>
        <v>unspecified</v>
      </c>
      <c r="E113" s="1" t="str">
        <f>Exchanges!F117</f>
        <v>53b5ce8f-c792-3f05-a4b1-3e8f2cc3aad1</v>
      </c>
      <c r="F113" s="1" t="str">
        <f>Exchanges!G117</f>
        <v>Primary smelting and refining of nonferrous metal (except copper and aluminum)</v>
      </c>
      <c r="G113" s="1">
        <f>Exchanges!H117</f>
        <v>331419</v>
      </c>
      <c r="H113" s="1" t="str">
        <f>Exchanges!I117</f>
        <v>US</v>
      </c>
      <c r="I113" s="1">
        <f>Exchanges!J117</f>
        <v>2.0877960045967116E-5</v>
      </c>
      <c r="J113" s="1" t="str">
        <f>Exchanges!K117</f>
        <v>kg</v>
      </c>
      <c r="K113" s="1"/>
      <c r="L113" s="1"/>
      <c r="M113" s="1"/>
      <c r="N113" s="1"/>
      <c r="O113" s="1"/>
      <c r="P113" s="1">
        <f>ROUND(Exchanges!Q117,0)</f>
        <v>2</v>
      </c>
      <c r="Q113" s="1">
        <f>Exchanges!R117</f>
        <v>2</v>
      </c>
      <c r="R113" s="1">
        <f>Exchanges!S117</f>
        <v>1</v>
      </c>
      <c r="S113" s="1">
        <f>Exchanges!T117</f>
        <v>1</v>
      </c>
      <c r="T113" s="1">
        <f>Exchanges!U117</f>
        <v>5</v>
      </c>
      <c r="U113" s="1">
        <f>Exchanges!V117</f>
        <v>2013</v>
      </c>
      <c r="V113" s="1" t="str">
        <f>Exchanges!W117</f>
        <v>Nitrogen</v>
      </c>
      <c r="W113" s="1" t="str">
        <f>Exchanges!X117</f>
        <v>USEPA DMR 2013</v>
      </c>
    </row>
    <row r="114" spans="1:23" x14ac:dyDescent="0.2">
      <c r="A114" s="1" t="str">
        <f>Exchanges!B118</f>
        <v>Nitrogen</v>
      </c>
      <c r="B114" s="1">
        <f>Exchanges!C118</f>
        <v>7727379</v>
      </c>
      <c r="C114" s="1" t="str">
        <f>Exchanges!D118</f>
        <v>water</v>
      </c>
      <c r="D114" s="1" t="str">
        <f>Exchanges!E118</f>
        <v>unspecified</v>
      </c>
      <c r="E114" s="1" t="str">
        <f>Exchanges!F118</f>
        <v>53b5ce8f-c792-3f05-a4b1-3e8f2cc3aad1</v>
      </c>
      <c r="F114" s="1" t="str">
        <f>Exchanges!G118</f>
        <v>Copper rolling, drawing, extruding and alloying</v>
      </c>
      <c r="G114" s="1">
        <f>Exchanges!H118</f>
        <v>331420</v>
      </c>
      <c r="H114" s="1" t="str">
        <f>Exchanges!I118</f>
        <v>US</v>
      </c>
      <c r="I114" s="1">
        <f>Exchanges!J118</f>
        <v>9.6401115826269078E-7</v>
      </c>
      <c r="J114" s="1" t="str">
        <f>Exchanges!K118</f>
        <v>kg</v>
      </c>
      <c r="K114" s="1"/>
      <c r="L114" s="1"/>
      <c r="M114" s="1"/>
      <c r="N114" s="1"/>
      <c r="O114" s="1"/>
      <c r="P114" s="1">
        <f>ROUND(Exchanges!Q118,0)</f>
        <v>3</v>
      </c>
      <c r="Q114" s="1">
        <f>Exchanges!R118</f>
        <v>2</v>
      </c>
      <c r="R114" s="1">
        <f>Exchanges!S118</f>
        <v>1</v>
      </c>
      <c r="S114" s="1">
        <f>Exchanges!T118</f>
        <v>1</v>
      </c>
      <c r="T114" s="1">
        <f>Exchanges!U118</f>
        <v>5</v>
      </c>
      <c r="U114" s="1">
        <f>Exchanges!V118</f>
        <v>2013</v>
      </c>
      <c r="V114" s="1" t="str">
        <f>Exchanges!W118</f>
        <v>Nitrogen</v>
      </c>
      <c r="W114" s="1" t="str">
        <f>Exchanges!X118</f>
        <v>USEPA DMR 2013</v>
      </c>
    </row>
    <row r="115" spans="1:23" x14ac:dyDescent="0.2">
      <c r="A115" s="1" t="str">
        <f>Exchanges!B119</f>
        <v>Nitrogen</v>
      </c>
      <c r="B115" s="1">
        <f>Exchanges!C119</f>
        <v>7727379</v>
      </c>
      <c r="C115" s="1" t="str">
        <f>Exchanges!D119</f>
        <v>water</v>
      </c>
      <c r="D115" s="1" t="str">
        <f>Exchanges!E119</f>
        <v>unspecified</v>
      </c>
      <c r="E115" s="1" t="str">
        <f>Exchanges!F119</f>
        <v>53b5ce8f-c792-3f05-a4b1-3e8f2cc3aad1</v>
      </c>
      <c r="F115" s="1" t="str">
        <f>Exchanges!G119</f>
        <v>Nonferrous metal (except copper and aluminum) rolling, drawing, extruding and alloying</v>
      </c>
      <c r="G115" s="1">
        <f>Exchanges!H119</f>
        <v>331490</v>
      </c>
      <c r="H115" s="1" t="str">
        <f>Exchanges!I119</f>
        <v>US</v>
      </c>
      <c r="I115" s="1">
        <f>Exchanges!J119</f>
        <v>9.9355792927038569E-7</v>
      </c>
      <c r="J115" s="1" t="str">
        <f>Exchanges!K119</f>
        <v>kg</v>
      </c>
      <c r="K115" s="1"/>
      <c r="L115" s="1"/>
      <c r="M115" s="1"/>
      <c r="N115" s="1"/>
      <c r="O115" s="1"/>
      <c r="P115" s="1">
        <f>ROUND(Exchanges!Q119,0)</f>
        <v>3</v>
      </c>
      <c r="Q115" s="1">
        <f>Exchanges!R119</f>
        <v>2</v>
      </c>
      <c r="R115" s="1">
        <f>Exchanges!S119</f>
        <v>1</v>
      </c>
      <c r="S115" s="1">
        <f>Exchanges!T119</f>
        <v>1</v>
      </c>
      <c r="T115" s="1">
        <f>Exchanges!U119</f>
        <v>5</v>
      </c>
      <c r="U115" s="1">
        <f>Exchanges!V119</f>
        <v>2013</v>
      </c>
      <c r="V115" s="1" t="str">
        <f>Exchanges!W119</f>
        <v>Nitrogen</v>
      </c>
      <c r="W115" s="1" t="str">
        <f>Exchanges!X119</f>
        <v>USEPA DMR 2013</v>
      </c>
    </row>
    <row r="116" spans="1:23" x14ac:dyDescent="0.2">
      <c r="A116" s="1" t="str">
        <f>Exchanges!B120</f>
        <v>Nitrogen</v>
      </c>
      <c r="B116" s="1">
        <f>Exchanges!C120</f>
        <v>7727379</v>
      </c>
      <c r="C116" s="1" t="str">
        <f>Exchanges!D120</f>
        <v>water</v>
      </c>
      <c r="D116" s="1" t="str">
        <f>Exchanges!E120</f>
        <v>unspecified</v>
      </c>
      <c r="E116" s="1" t="str">
        <f>Exchanges!F120</f>
        <v>53b5ce8f-c792-3f05-a4b1-3e8f2cc3aad1</v>
      </c>
      <c r="F116" s="1" t="str">
        <f>Exchanges!G120</f>
        <v>Ferrous metal foundries</v>
      </c>
      <c r="G116" s="1">
        <f>Exchanges!H120</f>
        <v>331510</v>
      </c>
      <c r="H116" s="1" t="str">
        <f>Exchanges!I120</f>
        <v>US</v>
      </c>
      <c r="I116" s="1">
        <f>Exchanges!J120</f>
        <v>3.7679838252321299E-7</v>
      </c>
      <c r="J116" s="1" t="str">
        <f>Exchanges!K120</f>
        <v>kg</v>
      </c>
      <c r="K116" s="1"/>
      <c r="L116" s="1"/>
      <c r="M116" s="1"/>
      <c r="N116" s="1"/>
      <c r="O116" s="1"/>
      <c r="P116" s="1">
        <f>ROUND(Exchanges!Q120,0)</f>
        <v>5</v>
      </c>
      <c r="Q116" s="1">
        <f>Exchanges!R120</f>
        <v>2</v>
      </c>
      <c r="R116" s="1">
        <f>Exchanges!S120</f>
        <v>1</v>
      </c>
      <c r="S116" s="1">
        <f>Exchanges!T120</f>
        <v>1</v>
      </c>
      <c r="T116" s="1">
        <f>Exchanges!U120</f>
        <v>5</v>
      </c>
      <c r="U116" s="1">
        <f>Exchanges!V120</f>
        <v>2013</v>
      </c>
      <c r="V116" s="1" t="str">
        <f>Exchanges!W120</f>
        <v>Nitrogen</v>
      </c>
      <c r="W116" s="1" t="str">
        <f>Exchanges!X120</f>
        <v>USEPA DMR 2013</v>
      </c>
    </row>
    <row r="117" spans="1:23" x14ac:dyDescent="0.2">
      <c r="A117" s="1" t="str">
        <f>Exchanges!B121</f>
        <v>Nitrogen</v>
      </c>
      <c r="B117" s="1">
        <f>Exchanges!C121</f>
        <v>7727379</v>
      </c>
      <c r="C117" s="1" t="str">
        <f>Exchanges!D121</f>
        <v>water</v>
      </c>
      <c r="D117" s="1" t="str">
        <f>Exchanges!E121</f>
        <v>unspecified</v>
      </c>
      <c r="E117" s="1" t="str">
        <f>Exchanges!F121</f>
        <v>53b5ce8f-c792-3f05-a4b1-3e8f2cc3aad1</v>
      </c>
      <c r="F117" s="1" t="str">
        <f>Exchanges!G121</f>
        <v>Nonferrous metal foundries</v>
      </c>
      <c r="G117" s="1">
        <f>Exchanges!H121</f>
        <v>331520</v>
      </c>
      <c r="H117" s="1" t="str">
        <f>Exchanges!I121</f>
        <v>US</v>
      </c>
      <c r="I117" s="1">
        <f>Exchanges!J121</f>
        <v>1.7607914042819173E-7</v>
      </c>
      <c r="J117" s="1" t="str">
        <f>Exchanges!K121</f>
        <v>kg</v>
      </c>
      <c r="K117" s="1"/>
      <c r="L117" s="1"/>
      <c r="M117" s="1"/>
      <c r="N117" s="1"/>
      <c r="O117" s="1"/>
      <c r="P117" s="1">
        <f>ROUND(Exchanges!Q121,0)</f>
        <v>2</v>
      </c>
      <c r="Q117" s="1">
        <f>Exchanges!R121</f>
        <v>2</v>
      </c>
      <c r="R117" s="1">
        <f>Exchanges!S121</f>
        <v>1</v>
      </c>
      <c r="S117" s="1">
        <f>Exchanges!T121</f>
        <v>1</v>
      </c>
      <c r="T117" s="1">
        <f>Exchanges!U121</f>
        <v>5</v>
      </c>
      <c r="U117" s="1">
        <f>Exchanges!V121</f>
        <v>2013</v>
      </c>
      <c r="V117" s="1" t="str">
        <f>Exchanges!W121</f>
        <v>Nitrogen</v>
      </c>
      <c r="W117" s="1" t="str">
        <f>Exchanges!X121</f>
        <v>USEPA DMR 2013</v>
      </c>
    </row>
    <row r="118" spans="1:23" x14ac:dyDescent="0.2">
      <c r="A118" s="1" t="str">
        <f>Exchanges!B122</f>
        <v>Nitrogen</v>
      </c>
      <c r="B118" s="1">
        <f>Exchanges!C122</f>
        <v>7727379</v>
      </c>
      <c r="C118" s="1" t="str">
        <f>Exchanges!D122</f>
        <v>water</v>
      </c>
      <c r="D118" s="1" t="str">
        <f>Exchanges!E122</f>
        <v>unspecified</v>
      </c>
      <c r="E118" s="1" t="str">
        <f>Exchanges!F122</f>
        <v>53b5ce8f-c792-3f05-a4b1-3e8f2cc3aad1</v>
      </c>
      <c r="F118" s="1" t="str">
        <f>Exchanges!G122</f>
        <v>Custom roll forming</v>
      </c>
      <c r="G118" s="1">
        <f>Exchanges!H122</f>
        <v>332114</v>
      </c>
      <c r="H118" s="1" t="str">
        <f>Exchanges!I122</f>
        <v>US</v>
      </c>
      <c r="I118" s="1">
        <f>Exchanges!J122</f>
        <v>0</v>
      </c>
      <c r="J118" s="1" t="str">
        <f>Exchanges!K122</f>
        <v>kg</v>
      </c>
      <c r="K118" s="1"/>
      <c r="L118" s="1"/>
      <c r="M118" s="1"/>
      <c r="N118" s="1"/>
      <c r="O118" s="1"/>
      <c r="P118" s="1">
        <f>ROUND(Exchanges!Q122,0)</f>
        <v>5</v>
      </c>
      <c r="Q118" s="1">
        <f>Exchanges!R122</f>
        <v>2</v>
      </c>
      <c r="R118" s="1">
        <f>Exchanges!S122</f>
        <v>1</v>
      </c>
      <c r="S118" s="1">
        <f>Exchanges!T122</f>
        <v>1</v>
      </c>
      <c r="T118" s="1">
        <f>Exchanges!U122</f>
        <v>5</v>
      </c>
      <c r="U118" s="1">
        <f>Exchanges!V122</f>
        <v>2013</v>
      </c>
      <c r="V118" s="1" t="str">
        <f>Exchanges!W122</f>
        <v>Nitrogen</v>
      </c>
      <c r="W118" s="1" t="str">
        <f>Exchanges!X122</f>
        <v>USEPA DMR 2013</v>
      </c>
    </row>
    <row r="119" spans="1:23" x14ac:dyDescent="0.2">
      <c r="A119" s="1" t="str">
        <f>Exchanges!B123</f>
        <v>Nitrogen</v>
      </c>
      <c r="B119" s="1">
        <f>Exchanges!C123</f>
        <v>7727379</v>
      </c>
      <c r="C119" s="1" t="str">
        <f>Exchanges!D123</f>
        <v>water</v>
      </c>
      <c r="D119" s="1" t="str">
        <f>Exchanges!E123</f>
        <v>unspecified</v>
      </c>
      <c r="E119" s="1" t="str">
        <f>Exchanges!F123</f>
        <v>53b5ce8f-c792-3f05-a4b1-3e8f2cc3aad1</v>
      </c>
      <c r="F119" s="1" t="str">
        <f>Exchanges!G123</f>
        <v>Cutlery and handtool manufacturing</v>
      </c>
      <c r="G119" s="1">
        <f>Exchanges!H123</f>
        <v>332200</v>
      </c>
      <c r="H119" s="1" t="str">
        <f>Exchanges!I123</f>
        <v>US</v>
      </c>
      <c r="I119" s="1">
        <f>Exchanges!J123</f>
        <v>5.6053451650883686E-7</v>
      </c>
      <c r="J119" s="1" t="str">
        <f>Exchanges!K123</f>
        <v>kg</v>
      </c>
      <c r="K119" s="1"/>
      <c r="L119" s="1"/>
      <c r="M119" s="1"/>
      <c r="N119" s="1"/>
      <c r="O119" s="1"/>
      <c r="P119" s="1">
        <f>ROUND(Exchanges!Q123,0)</f>
        <v>4</v>
      </c>
      <c r="Q119" s="1">
        <f>Exchanges!R123</f>
        <v>2</v>
      </c>
      <c r="R119" s="1">
        <f>Exchanges!S123</f>
        <v>1</v>
      </c>
      <c r="S119" s="1">
        <f>Exchanges!T123</f>
        <v>1</v>
      </c>
      <c r="T119" s="1">
        <f>Exchanges!U123</f>
        <v>5</v>
      </c>
      <c r="U119" s="1">
        <f>Exchanges!V123</f>
        <v>2013</v>
      </c>
      <c r="V119" s="1" t="str">
        <f>Exchanges!W123</f>
        <v>Nitrogen</v>
      </c>
      <c r="W119" s="1" t="str">
        <f>Exchanges!X123</f>
        <v>USEPA DMR 2013</v>
      </c>
    </row>
    <row r="120" spans="1:23" x14ac:dyDescent="0.2">
      <c r="A120" s="1" t="str">
        <f>Exchanges!B124</f>
        <v>Nitrogen</v>
      </c>
      <c r="B120" s="1">
        <f>Exchanges!C124</f>
        <v>7727379</v>
      </c>
      <c r="C120" s="1" t="str">
        <f>Exchanges!D124</f>
        <v>water</v>
      </c>
      <c r="D120" s="1" t="str">
        <f>Exchanges!E124</f>
        <v>unspecified</v>
      </c>
      <c r="E120" s="1" t="str">
        <f>Exchanges!F124</f>
        <v>53b5ce8f-c792-3f05-a4b1-3e8f2cc3aad1</v>
      </c>
      <c r="F120" s="1" t="str">
        <f>Exchanges!G124</f>
        <v>Plate work and fabricated structural product manufacturing</v>
      </c>
      <c r="G120" s="1">
        <f>Exchanges!H124</f>
        <v>332310</v>
      </c>
      <c r="H120" s="1" t="str">
        <f>Exchanges!I124</f>
        <v>US</v>
      </c>
      <c r="I120" s="1">
        <f>Exchanges!J124</f>
        <v>5.1247806680655476E-9</v>
      </c>
      <c r="J120" s="1" t="str">
        <f>Exchanges!K124</f>
        <v>kg</v>
      </c>
      <c r="K120" s="1"/>
      <c r="L120" s="1"/>
      <c r="M120" s="1"/>
      <c r="N120" s="1"/>
      <c r="O120" s="1"/>
      <c r="P120" s="1">
        <f>ROUND(Exchanges!Q124,0)</f>
        <v>4</v>
      </c>
      <c r="Q120" s="1">
        <f>Exchanges!R124</f>
        <v>2</v>
      </c>
      <c r="R120" s="1">
        <f>Exchanges!S124</f>
        <v>1</v>
      </c>
      <c r="S120" s="1">
        <f>Exchanges!T124</f>
        <v>1</v>
      </c>
      <c r="T120" s="1">
        <f>Exchanges!U124</f>
        <v>5</v>
      </c>
      <c r="U120" s="1">
        <f>Exchanges!V124</f>
        <v>2013</v>
      </c>
      <c r="V120" s="1" t="str">
        <f>Exchanges!W124</f>
        <v>Nitrogen</v>
      </c>
      <c r="W120" s="1" t="str">
        <f>Exchanges!X124</f>
        <v>USEPA DMR 2013</v>
      </c>
    </row>
    <row r="121" spans="1:23" x14ac:dyDescent="0.2">
      <c r="A121" s="1" t="str">
        <f>Exchanges!B125</f>
        <v>Nitrogen</v>
      </c>
      <c r="B121" s="1">
        <f>Exchanges!C125</f>
        <v>7727379</v>
      </c>
      <c r="C121" s="1" t="str">
        <f>Exchanges!D125</f>
        <v>water</v>
      </c>
      <c r="D121" s="1" t="str">
        <f>Exchanges!E125</f>
        <v>unspecified</v>
      </c>
      <c r="E121" s="1" t="str">
        <f>Exchanges!F125</f>
        <v>53b5ce8f-c792-3f05-a4b1-3e8f2cc3aad1</v>
      </c>
      <c r="F121" s="1" t="str">
        <f>Exchanges!G125</f>
        <v>Ornamental and architectural metal products manufacturing</v>
      </c>
      <c r="G121" s="1">
        <f>Exchanges!H125</f>
        <v>332320</v>
      </c>
      <c r="H121" s="1" t="str">
        <f>Exchanges!I125</f>
        <v>US</v>
      </c>
      <c r="I121" s="1">
        <f>Exchanges!J125</f>
        <v>2.6679614119028903E-7</v>
      </c>
      <c r="J121" s="1" t="str">
        <f>Exchanges!K125</f>
        <v>kg</v>
      </c>
      <c r="K121" s="1"/>
      <c r="L121" s="1"/>
      <c r="M121" s="1"/>
      <c r="N121" s="1"/>
      <c r="O121" s="1"/>
      <c r="P121" s="1">
        <f>ROUND(Exchanges!Q125,0)</f>
        <v>5</v>
      </c>
      <c r="Q121" s="1">
        <f>Exchanges!R125</f>
        <v>2</v>
      </c>
      <c r="R121" s="1">
        <f>Exchanges!S125</f>
        <v>1</v>
      </c>
      <c r="S121" s="1">
        <f>Exchanges!T125</f>
        <v>1</v>
      </c>
      <c r="T121" s="1">
        <f>Exchanges!U125</f>
        <v>5</v>
      </c>
      <c r="U121" s="1">
        <f>Exchanges!V125</f>
        <v>2013</v>
      </c>
      <c r="V121" s="1" t="str">
        <f>Exchanges!W125</f>
        <v>Nitrogen</v>
      </c>
      <c r="W121" s="1" t="str">
        <f>Exchanges!X125</f>
        <v>USEPA DMR 2013</v>
      </c>
    </row>
    <row r="122" spans="1:23" x14ac:dyDescent="0.2">
      <c r="A122" s="1" t="str">
        <f>Exchanges!B126</f>
        <v>Nitrogen</v>
      </c>
      <c r="B122" s="1">
        <f>Exchanges!C126</f>
        <v>7727379</v>
      </c>
      <c r="C122" s="1" t="str">
        <f>Exchanges!D126</f>
        <v>water</v>
      </c>
      <c r="D122" s="1" t="str">
        <f>Exchanges!E126</f>
        <v>unspecified</v>
      </c>
      <c r="E122" s="1" t="str">
        <f>Exchanges!F126</f>
        <v>53b5ce8f-c792-3f05-a4b1-3e8f2cc3aad1</v>
      </c>
      <c r="F122" s="1" t="str">
        <f>Exchanges!G126</f>
        <v>Power boiler and heat exchanger manufacturing</v>
      </c>
      <c r="G122" s="1">
        <f>Exchanges!H126</f>
        <v>332410</v>
      </c>
      <c r="H122" s="1" t="str">
        <f>Exchanges!I126</f>
        <v>US</v>
      </c>
      <c r="I122" s="1">
        <f>Exchanges!J126</f>
        <v>4.2474054561176079E-9</v>
      </c>
      <c r="J122" s="1" t="str">
        <f>Exchanges!K126</f>
        <v>kg</v>
      </c>
      <c r="K122" s="1"/>
      <c r="L122" s="1"/>
      <c r="M122" s="1"/>
      <c r="N122" s="1"/>
      <c r="O122" s="1"/>
      <c r="P122" s="1">
        <f>ROUND(Exchanges!Q126,0)</f>
        <v>5</v>
      </c>
      <c r="Q122" s="1">
        <f>Exchanges!R126</f>
        <v>2</v>
      </c>
      <c r="R122" s="1">
        <f>Exchanges!S126</f>
        <v>1</v>
      </c>
      <c r="S122" s="1">
        <f>Exchanges!T126</f>
        <v>1</v>
      </c>
      <c r="T122" s="1">
        <f>Exchanges!U126</f>
        <v>5</v>
      </c>
      <c r="U122" s="1">
        <f>Exchanges!V126</f>
        <v>2013</v>
      </c>
      <c r="V122" s="1" t="str">
        <f>Exchanges!W126</f>
        <v>Nitrogen</v>
      </c>
      <c r="W122" s="1" t="str">
        <f>Exchanges!X126</f>
        <v>USEPA DMR 2013</v>
      </c>
    </row>
    <row r="123" spans="1:23" x14ac:dyDescent="0.2">
      <c r="A123" s="1" t="str">
        <f>Exchanges!B127</f>
        <v>Nitrogen</v>
      </c>
      <c r="B123" s="1">
        <f>Exchanges!C127</f>
        <v>7727379</v>
      </c>
      <c r="C123" s="1" t="str">
        <f>Exchanges!D127</f>
        <v>water</v>
      </c>
      <c r="D123" s="1" t="str">
        <f>Exchanges!E127</f>
        <v>unspecified</v>
      </c>
      <c r="E123" s="1" t="str">
        <f>Exchanges!F127</f>
        <v>53b5ce8f-c792-3f05-a4b1-3e8f2cc3aad1</v>
      </c>
      <c r="F123" s="1" t="str">
        <f>Exchanges!G127</f>
        <v>Metal tank (heavy gauge) manufacturing</v>
      </c>
      <c r="G123" s="1">
        <f>Exchanges!H127</f>
        <v>332420</v>
      </c>
      <c r="H123" s="1" t="str">
        <f>Exchanges!I127</f>
        <v>US</v>
      </c>
      <c r="I123" s="1">
        <f>Exchanges!J127</f>
        <v>4.2472797309409999E-9</v>
      </c>
      <c r="J123" s="1" t="str">
        <f>Exchanges!K127</f>
        <v>kg</v>
      </c>
      <c r="K123" s="1"/>
      <c r="L123" s="1"/>
      <c r="M123" s="1"/>
      <c r="N123" s="1"/>
      <c r="O123" s="1"/>
      <c r="P123" s="1">
        <f>ROUND(Exchanges!Q127,0)</f>
        <v>5</v>
      </c>
      <c r="Q123" s="1">
        <f>Exchanges!R127</f>
        <v>2</v>
      </c>
      <c r="R123" s="1">
        <f>Exchanges!S127</f>
        <v>1</v>
      </c>
      <c r="S123" s="1">
        <f>Exchanges!T127</f>
        <v>1</v>
      </c>
      <c r="T123" s="1">
        <f>Exchanges!U127</f>
        <v>5</v>
      </c>
      <c r="U123" s="1">
        <f>Exchanges!V127</f>
        <v>2013</v>
      </c>
      <c r="V123" s="1" t="str">
        <f>Exchanges!W127</f>
        <v>Nitrogen</v>
      </c>
      <c r="W123" s="1" t="str">
        <f>Exchanges!X127</f>
        <v>USEPA DMR 2013</v>
      </c>
    </row>
    <row r="124" spans="1:23" x14ac:dyDescent="0.2">
      <c r="A124" s="1" t="str">
        <f>Exchanges!B128</f>
        <v>Nitrogen</v>
      </c>
      <c r="B124" s="1">
        <f>Exchanges!C128</f>
        <v>7727379</v>
      </c>
      <c r="C124" s="1" t="str">
        <f>Exchanges!D128</f>
        <v>water</v>
      </c>
      <c r="D124" s="1" t="str">
        <f>Exchanges!E128</f>
        <v>unspecified</v>
      </c>
      <c r="E124" s="1" t="str">
        <f>Exchanges!F128</f>
        <v>53b5ce8f-c792-3f05-a4b1-3e8f2cc3aad1</v>
      </c>
      <c r="F124" s="1" t="str">
        <f>Exchanges!G128</f>
        <v>Metal can, box, and other metal container (light gauge) manufacturing</v>
      </c>
      <c r="G124" s="1">
        <f>Exchanges!H128</f>
        <v>332430</v>
      </c>
      <c r="H124" s="1" t="str">
        <f>Exchanges!I128</f>
        <v>US</v>
      </c>
      <c r="I124" s="1">
        <f>Exchanges!J128</f>
        <v>2.0946409450607315E-7</v>
      </c>
      <c r="J124" s="1" t="str">
        <f>Exchanges!K128</f>
        <v>kg</v>
      </c>
      <c r="K124" s="1"/>
      <c r="L124" s="1"/>
      <c r="M124" s="1"/>
      <c r="N124" s="1"/>
      <c r="O124" s="1"/>
      <c r="P124" s="1">
        <f>ROUND(Exchanges!Q128,0)</f>
        <v>4</v>
      </c>
      <c r="Q124" s="1">
        <f>Exchanges!R128</f>
        <v>2</v>
      </c>
      <c r="R124" s="1">
        <f>Exchanges!S128</f>
        <v>1</v>
      </c>
      <c r="S124" s="1">
        <f>Exchanges!T128</f>
        <v>1</v>
      </c>
      <c r="T124" s="1">
        <f>Exchanges!U128</f>
        <v>5</v>
      </c>
      <c r="U124" s="1">
        <f>Exchanges!V128</f>
        <v>2013</v>
      </c>
      <c r="V124" s="1" t="str">
        <f>Exchanges!W128</f>
        <v>Nitrogen</v>
      </c>
      <c r="W124" s="1" t="str">
        <f>Exchanges!X128</f>
        <v>USEPA DMR 2013</v>
      </c>
    </row>
    <row r="125" spans="1:23" x14ac:dyDescent="0.2">
      <c r="A125" s="1" t="str">
        <f>Exchanges!B129</f>
        <v>Nitrogen</v>
      </c>
      <c r="B125" s="1">
        <f>Exchanges!C129</f>
        <v>7727379</v>
      </c>
      <c r="C125" s="1" t="str">
        <f>Exchanges!D129</f>
        <v>water</v>
      </c>
      <c r="D125" s="1" t="str">
        <f>Exchanges!E129</f>
        <v>unspecified</v>
      </c>
      <c r="E125" s="1" t="str">
        <f>Exchanges!F129</f>
        <v>53b5ce8f-c792-3f05-a4b1-3e8f2cc3aad1</v>
      </c>
      <c r="F125" s="1" t="str">
        <f>Exchanges!G129</f>
        <v>Hardware manufacturing</v>
      </c>
      <c r="G125" s="1">
        <f>Exchanges!H129</f>
        <v>332500</v>
      </c>
      <c r="H125" s="1" t="str">
        <f>Exchanges!I129</f>
        <v>US</v>
      </c>
      <c r="I125" s="1">
        <f>Exchanges!J129</f>
        <v>0</v>
      </c>
      <c r="J125" s="1" t="str">
        <f>Exchanges!K129</f>
        <v>kg</v>
      </c>
      <c r="K125" s="1"/>
      <c r="L125" s="1"/>
      <c r="M125" s="1"/>
      <c r="N125" s="1"/>
      <c r="O125" s="1"/>
      <c r="P125" s="1">
        <f>ROUND(Exchanges!Q129,0)</f>
        <v>5</v>
      </c>
      <c r="Q125" s="1">
        <f>Exchanges!R129</f>
        <v>2</v>
      </c>
      <c r="R125" s="1">
        <f>Exchanges!S129</f>
        <v>1</v>
      </c>
      <c r="S125" s="1">
        <f>Exchanges!T129</f>
        <v>1</v>
      </c>
      <c r="T125" s="1">
        <f>Exchanges!U129</f>
        <v>5</v>
      </c>
      <c r="U125" s="1">
        <f>Exchanges!V129</f>
        <v>2013</v>
      </c>
      <c r="V125" s="1" t="str">
        <f>Exchanges!W129</f>
        <v>Nitrogen</v>
      </c>
      <c r="W125" s="1" t="str">
        <f>Exchanges!X129</f>
        <v>USEPA DMR 2013</v>
      </c>
    </row>
    <row r="126" spans="1:23" x14ac:dyDescent="0.2">
      <c r="A126" s="1" t="str">
        <f>Exchanges!B130</f>
        <v>Nitrogen</v>
      </c>
      <c r="B126" s="1">
        <f>Exchanges!C130</f>
        <v>7727379</v>
      </c>
      <c r="C126" s="1" t="str">
        <f>Exchanges!D130</f>
        <v>water</v>
      </c>
      <c r="D126" s="1" t="str">
        <f>Exchanges!E130</f>
        <v>unspecified</v>
      </c>
      <c r="E126" s="1" t="str">
        <f>Exchanges!F130</f>
        <v>53b5ce8f-c792-3f05-a4b1-3e8f2cc3aad1</v>
      </c>
      <c r="F126" s="1" t="str">
        <f>Exchanges!G130</f>
        <v>Spring and wire product manufacturing</v>
      </c>
      <c r="G126" s="1">
        <f>Exchanges!H130</f>
        <v>332600</v>
      </c>
      <c r="H126" s="1" t="str">
        <f>Exchanges!I130</f>
        <v>US</v>
      </c>
      <c r="I126" s="1">
        <f>Exchanges!J130</f>
        <v>9.2221849409674433E-6</v>
      </c>
      <c r="J126" s="1" t="str">
        <f>Exchanges!K130</f>
        <v>kg</v>
      </c>
      <c r="K126" s="1"/>
      <c r="L126" s="1"/>
      <c r="M126" s="1"/>
      <c r="N126" s="1"/>
      <c r="O126" s="1"/>
      <c r="P126" s="1">
        <f>ROUND(Exchanges!Q130,0)</f>
        <v>3</v>
      </c>
      <c r="Q126" s="1">
        <f>Exchanges!R130</f>
        <v>2</v>
      </c>
      <c r="R126" s="1">
        <f>Exchanges!S130</f>
        <v>1</v>
      </c>
      <c r="S126" s="1">
        <f>Exchanges!T130</f>
        <v>1</v>
      </c>
      <c r="T126" s="1">
        <f>Exchanges!U130</f>
        <v>5</v>
      </c>
      <c r="U126" s="1">
        <f>Exchanges!V130</f>
        <v>2013</v>
      </c>
      <c r="V126" s="1" t="str">
        <f>Exchanges!W130</f>
        <v>Nitrogen</v>
      </c>
      <c r="W126" s="1" t="str">
        <f>Exchanges!X130</f>
        <v>USEPA DMR 2013</v>
      </c>
    </row>
    <row r="127" spans="1:23" x14ac:dyDescent="0.2">
      <c r="A127" s="1" t="str">
        <f>Exchanges!B131</f>
        <v>Nitrogen</v>
      </c>
      <c r="B127" s="1">
        <f>Exchanges!C131</f>
        <v>7727379</v>
      </c>
      <c r="C127" s="1" t="str">
        <f>Exchanges!D131</f>
        <v>water</v>
      </c>
      <c r="D127" s="1" t="str">
        <f>Exchanges!E131</f>
        <v>unspecified</v>
      </c>
      <c r="E127" s="1" t="str">
        <f>Exchanges!F131</f>
        <v>53b5ce8f-c792-3f05-a4b1-3e8f2cc3aad1</v>
      </c>
      <c r="F127" s="1" t="str">
        <f>Exchanges!G131</f>
        <v>Machine shops</v>
      </c>
      <c r="G127" s="1">
        <f>Exchanges!H131</f>
        <v>332710</v>
      </c>
      <c r="H127" s="1" t="str">
        <f>Exchanges!I131</f>
        <v>US</v>
      </c>
      <c r="I127" s="1">
        <f>Exchanges!J131</f>
        <v>1.4260408585664985E-11</v>
      </c>
      <c r="J127" s="1" t="str">
        <f>Exchanges!K131</f>
        <v>kg</v>
      </c>
      <c r="K127" s="1"/>
      <c r="L127" s="1"/>
      <c r="M127" s="1"/>
      <c r="N127" s="1"/>
      <c r="O127" s="1"/>
      <c r="P127" s="1">
        <f>ROUND(Exchanges!Q131,0)</f>
        <v>2</v>
      </c>
      <c r="Q127" s="1">
        <f>Exchanges!R131</f>
        <v>2</v>
      </c>
      <c r="R127" s="1">
        <f>Exchanges!S131</f>
        <v>1</v>
      </c>
      <c r="S127" s="1">
        <f>Exchanges!T131</f>
        <v>1</v>
      </c>
      <c r="T127" s="1">
        <f>Exchanges!U131</f>
        <v>5</v>
      </c>
      <c r="U127" s="1">
        <f>Exchanges!V131</f>
        <v>2013</v>
      </c>
      <c r="V127" s="1" t="str">
        <f>Exchanges!W131</f>
        <v>Nitrogen</v>
      </c>
      <c r="W127" s="1" t="str">
        <f>Exchanges!X131</f>
        <v>USEPA DMR 2013</v>
      </c>
    </row>
    <row r="128" spans="1:23" x14ac:dyDescent="0.2">
      <c r="A128" s="1" t="str">
        <f>Exchanges!B132</f>
        <v>Nitrogen</v>
      </c>
      <c r="B128" s="1">
        <f>Exchanges!C132</f>
        <v>7727379</v>
      </c>
      <c r="C128" s="1" t="str">
        <f>Exchanges!D132</f>
        <v>water</v>
      </c>
      <c r="D128" s="1" t="str">
        <f>Exchanges!E132</f>
        <v>unspecified</v>
      </c>
      <c r="E128" s="1" t="str">
        <f>Exchanges!F132</f>
        <v>53b5ce8f-c792-3f05-a4b1-3e8f2cc3aad1</v>
      </c>
      <c r="F128" s="1" t="str">
        <f>Exchanges!G132</f>
        <v>Turned product and screw, nut, and bolt manufacturing</v>
      </c>
      <c r="G128" s="1">
        <f>Exchanges!H132</f>
        <v>332720</v>
      </c>
      <c r="H128" s="1" t="str">
        <f>Exchanges!I132</f>
        <v>US</v>
      </c>
      <c r="I128" s="1">
        <f>Exchanges!J132</f>
        <v>7.9234519540109659E-9</v>
      </c>
      <c r="J128" s="1" t="str">
        <f>Exchanges!K132</f>
        <v>kg</v>
      </c>
      <c r="K128" s="1"/>
      <c r="L128" s="1"/>
      <c r="M128" s="1"/>
      <c r="N128" s="1"/>
      <c r="O128" s="1"/>
      <c r="P128" s="1">
        <f>ROUND(Exchanges!Q132,0)</f>
        <v>5</v>
      </c>
      <c r="Q128" s="1">
        <f>Exchanges!R132</f>
        <v>2</v>
      </c>
      <c r="R128" s="1">
        <f>Exchanges!S132</f>
        <v>1</v>
      </c>
      <c r="S128" s="1">
        <f>Exchanges!T132</f>
        <v>1</v>
      </c>
      <c r="T128" s="1">
        <f>Exchanges!U132</f>
        <v>5</v>
      </c>
      <c r="U128" s="1">
        <f>Exchanges!V132</f>
        <v>2013</v>
      </c>
      <c r="V128" s="1" t="str">
        <f>Exchanges!W132</f>
        <v>Nitrogen</v>
      </c>
      <c r="W128" s="1" t="str">
        <f>Exchanges!X132</f>
        <v>USEPA DMR 2013</v>
      </c>
    </row>
    <row r="129" spans="1:23" x14ac:dyDescent="0.2">
      <c r="A129" s="1" t="str">
        <f>Exchanges!B133</f>
        <v>Nitrogen</v>
      </c>
      <c r="B129" s="1">
        <f>Exchanges!C133</f>
        <v>7727379</v>
      </c>
      <c r="C129" s="1" t="str">
        <f>Exchanges!D133</f>
        <v>water</v>
      </c>
      <c r="D129" s="1" t="str">
        <f>Exchanges!E133</f>
        <v>unspecified</v>
      </c>
      <c r="E129" s="1" t="str">
        <f>Exchanges!F133</f>
        <v>53b5ce8f-c792-3f05-a4b1-3e8f2cc3aad1</v>
      </c>
      <c r="F129" s="1" t="str">
        <f>Exchanges!G133</f>
        <v>Coating, engraving, heat treating and allied activities</v>
      </c>
      <c r="G129" s="1">
        <f>Exchanges!H133</f>
        <v>332800</v>
      </c>
      <c r="H129" s="1" t="str">
        <f>Exchanges!I133</f>
        <v>US</v>
      </c>
      <c r="I129" s="1">
        <f>Exchanges!J133</f>
        <v>2.9267741353639408E-6</v>
      </c>
      <c r="J129" s="1" t="str">
        <f>Exchanges!K133</f>
        <v>kg</v>
      </c>
      <c r="K129" s="1"/>
      <c r="L129" s="1"/>
      <c r="M129" s="1"/>
      <c r="N129" s="1"/>
      <c r="O129" s="1"/>
      <c r="P129" s="1">
        <f>ROUND(Exchanges!Q133,0)</f>
        <v>4</v>
      </c>
      <c r="Q129" s="1">
        <f>Exchanges!R133</f>
        <v>2</v>
      </c>
      <c r="R129" s="1">
        <f>Exchanges!S133</f>
        <v>1</v>
      </c>
      <c r="S129" s="1">
        <f>Exchanges!T133</f>
        <v>1</v>
      </c>
      <c r="T129" s="1">
        <f>Exchanges!U133</f>
        <v>5</v>
      </c>
      <c r="U129" s="1">
        <f>Exchanges!V133</f>
        <v>2013</v>
      </c>
      <c r="V129" s="1" t="str">
        <f>Exchanges!W133</f>
        <v>Nitrogen</v>
      </c>
      <c r="W129" s="1" t="str">
        <f>Exchanges!X133</f>
        <v>USEPA DMR 2013</v>
      </c>
    </row>
    <row r="130" spans="1:23" x14ac:dyDescent="0.2">
      <c r="A130" s="1" t="str">
        <f>Exchanges!B134</f>
        <v>Nitrogen</v>
      </c>
      <c r="B130" s="1">
        <f>Exchanges!C134</f>
        <v>7727379</v>
      </c>
      <c r="C130" s="1" t="str">
        <f>Exchanges!D134</f>
        <v>water</v>
      </c>
      <c r="D130" s="1" t="str">
        <f>Exchanges!E134</f>
        <v>unspecified</v>
      </c>
      <c r="E130" s="1" t="str">
        <f>Exchanges!F134</f>
        <v>53b5ce8f-c792-3f05-a4b1-3e8f2cc3aad1</v>
      </c>
      <c r="F130" s="1" t="str">
        <f>Exchanges!G134</f>
        <v>Ball and roller bearing manufacturing</v>
      </c>
      <c r="G130" s="1">
        <f>Exchanges!H134</f>
        <v>332991</v>
      </c>
      <c r="H130" s="1" t="str">
        <f>Exchanges!I134</f>
        <v>US</v>
      </c>
      <c r="I130" s="1">
        <f>Exchanges!J134</f>
        <v>1.617300549144094E-6</v>
      </c>
      <c r="J130" s="1" t="str">
        <f>Exchanges!K134</f>
        <v>kg</v>
      </c>
      <c r="K130" s="1"/>
      <c r="L130" s="1"/>
      <c r="M130" s="1"/>
      <c r="N130" s="1"/>
      <c r="O130" s="1"/>
      <c r="P130" s="1">
        <f>ROUND(Exchanges!Q134,0)</f>
        <v>5</v>
      </c>
      <c r="Q130" s="1">
        <f>Exchanges!R134</f>
        <v>2</v>
      </c>
      <c r="R130" s="1">
        <f>Exchanges!S134</f>
        <v>1</v>
      </c>
      <c r="S130" s="1">
        <f>Exchanges!T134</f>
        <v>1</v>
      </c>
      <c r="T130" s="1">
        <f>Exchanges!U134</f>
        <v>5</v>
      </c>
      <c r="U130" s="1">
        <f>Exchanges!V134</f>
        <v>2013</v>
      </c>
      <c r="V130" s="1" t="str">
        <f>Exchanges!W134</f>
        <v>Nitrogen</v>
      </c>
      <c r="W130" s="1" t="str">
        <f>Exchanges!X134</f>
        <v>USEPA DMR 2013</v>
      </c>
    </row>
    <row r="131" spans="1:23" x14ac:dyDescent="0.2">
      <c r="A131" s="1" t="str">
        <f>Exchanges!B135</f>
        <v>Nitrogen</v>
      </c>
      <c r="B131" s="1">
        <f>Exchanges!C135</f>
        <v>7727379</v>
      </c>
      <c r="C131" s="1" t="str">
        <f>Exchanges!D135</f>
        <v>water</v>
      </c>
      <c r="D131" s="1" t="str">
        <f>Exchanges!E135</f>
        <v>unspecified</v>
      </c>
      <c r="E131" s="1" t="str">
        <f>Exchanges!F135</f>
        <v>53b5ce8f-c792-3f05-a4b1-3e8f2cc3aad1</v>
      </c>
      <c r="F131" s="1" t="str">
        <f>Exchanges!G135</f>
        <v>Fabricated pipe and pipe fitting manufacturing</v>
      </c>
      <c r="G131" s="1">
        <f>Exchanges!H135</f>
        <v>332996</v>
      </c>
      <c r="H131" s="1" t="str">
        <f>Exchanges!I135</f>
        <v>US</v>
      </c>
      <c r="I131" s="1">
        <f>Exchanges!J135</f>
        <v>6.9089904977374984E-10</v>
      </c>
      <c r="J131" s="1" t="str">
        <f>Exchanges!K135</f>
        <v>kg</v>
      </c>
      <c r="K131" s="1"/>
      <c r="L131" s="1"/>
      <c r="M131" s="1"/>
      <c r="N131" s="1"/>
      <c r="O131" s="1"/>
      <c r="P131" s="1">
        <f>ROUND(Exchanges!Q135,0)</f>
        <v>2</v>
      </c>
      <c r="Q131" s="1">
        <f>Exchanges!R135</f>
        <v>2</v>
      </c>
      <c r="R131" s="1">
        <f>Exchanges!S135</f>
        <v>1</v>
      </c>
      <c r="S131" s="1">
        <f>Exchanges!T135</f>
        <v>1</v>
      </c>
      <c r="T131" s="1">
        <f>Exchanges!U135</f>
        <v>5</v>
      </c>
      <c r="U131" s="1">
        <f>Exchanges!V135</f>
        <v>2013</v>
      </c>
      <c r="V131" s="1" t="str">
        <f>Exchanges!W135</f>
        <v>Nitrogen</v>
      </c>
      <c r="W131" s="1" t="str">
        <f>Exchanges!X135</f>
        <v>USEPA DMR 2013</v>
      </c>
    </row>
    <row r="132" spans="1:23" x14ac:dyDescent="0.2">
      <c r="A132" s="1" t="str">
        <f>Exchanges!B136</f>
        <v>Nitrogen</v>
      </c>
      <c r="B132" s="1">
        <f>Exchanges!C136</f>
        <v>7727379</v>
      </c>
      <c r="C132" s="1" t="str">
        <f>Exchanges!D136</f>
        <v>water</v>
      </c>
      <c r="D132" s="1" t="str">
        <f>Exchanges!E136</f>
        <v>unspecified</v>
      </c>
      <c r="E132" s="1" t="str">
        <f>Exchanges!F136</f>
        <v>53b5ce8f-c792-3f05-a4b1-3e8f2cc3aad1</v>
      </c>
      <c r="F132" s="1" t="str">
        <f>Exchanges!G136</f>
        <v>Farm machinery and equipment manufacturing</v>
      </c>
      <c r="G132" s="1">
        <f>Exchanges!H136</f>
        <v>333111</v>
      </c>
      <c r="H132" s="1" t="str">
        <f>Exchanges!I136</f>
        <v>US</v>
      </c>
      <c r="I132" s="1">
        <f>Exchanges!J136</f>
        <v>5.6500224184297467E-7</v>
      </c>
      <c r="J132" s="1" t="str">
        <f>Exchanges!K136</f>
        <v>kg</v>
      </c>
      <c r="K132" s="1"/>
      <c r="L132" s="1"/>
      <c r="M132" s="1"/>
      <c r="N132" s="1"/>
      <c r="O132" s="1"/>
      <c r="P132" s="1">
        <f>ROUND(Exchanges!Q136,0)</f>
        <v>5</v>
      </c>
      <c r="Q132" s="1">
        <f>Exchanges!R136</f>
        <v>2</v>
      </c>
      <c r="R132" s="1">
        <f>Exchanges!S136</f>
        <v>1</v>
      </c>
      <c r="S132" s="1">
        <f>Exchanges!T136</f>
        <v>1</v>
      </c>
      <c r="T132" s="1">
        <f>Exchanges!U136</f>
        <v>5</v>
      </c>
      <c r="U132" s="1">
        <f>Exchanges!V136</f>
        <v>2013</v>
      </c>
      <c r="V132" s="1" t="str">
        <f>Exchanges!W136</f>
        <v>Nitrogen</v>
      </c>
      <c r="W132" s="1" t="str">
        <f>Exchanges!X136</f>
        <v>USEPA DMR 2013</v>
      </c>
    </row>
    <row r="133" spans="1:23" x14ac:dyDescent="0.2">
      <c r="A133" s="1" t="str">
        <f>Exchanges!B137</f>
        <v>Nitrogen</v>
      </c>
      <c r="B133" s="1">
        <f>Exchanges!C137</f>
        <v>7727379</v>
      </c>
      <c r="C133" s="1" t="str">
        <f>Exchanges!D137</f>
        <v>water</v>
      </c>
      <c r="D133" s="1" t="str">
        <f>Exchanges!E137</f>
        <v>unspecified</v>
      </c>
      <c r="E133" s="1" t="str">
        <f>Exchanges!F137</f>
        <v>53b5ce8f-c792-3f05-a4b1-3e8f2cc3aad1</v>
      </c>
      <c r="F133" s="1" t="str">
        <f>Exchanges!G137</f>
        <v>Construction machinery manufacturing</v>
      </c>
      <c r="G133" s="1">
        <f>Exchanges!H137</f>
        <v>333120</v>
      </c>
      <c r="H133" s="1" t="str">
        <f>Exchanges!I137</f>
        <v>US</v>
      </c>
      <c r="I133" s="1">
        <f>Exchanges!J137</f>
        <v>1.9444338323106456E-7</v>
      </c>
      <c r="J133" s="1" t="str">
        <f>Exchanges!K137</f>
        <v>kg</v>
      </c>
      <c r="K133" s="1"/>
      <c r="L133" s="1"/>
      <c r="M133" s="1"/>
      <c r="N133" s="1"/>
      <c r="O133" s="1"/>
      <c r="P133" s="1">
        <f>ROUND(Exchanges!Q137,0)</f>
        <v>5</v>
      </c>
      <c r="Q133" s="1">
        <f>Exchanges!R137</f>
        <v>2</v>
      </c>
      <c r="R133" s="1">
        <f>Exchanges!S137</f>
        <v>1</v>
      </c>
      <c r="S133" s="1">
        <f>Exchanges!T137</f>
        <v>1</v>
      </c>
      <c r="T133" s="1">
        <f>Exchanges!U137</f>
        <v>5</v>
      </c>
      <c r="U133" s="1">
        <f>Exchanges!V137</f>
        <v>2013</v>
      </c>
      <c r="V133" s="1" t="str">
        <f>Exchanges!W137</f>
        <v>Nitrogen</v>
      </c>
      <c r="W133" s="1" t="str">
        <f>Exchanges!X137</f>
        <v>USEPA DMR 2013</v>
      </c>
    </row>
    <row r="134" spans="1:23" x14ac:dyDescent="0.2">
      <c r="A134" s="1" t="str">
        <f>Exchanges!B138</f>
        <v>Nitrogen</v>
      </c>
      <c r="B134" s="1">
        <f>Exchanges!C138</f>
        <v>7727379</v>
      </c>
      <c r="C134" s="1" t="str">
        <f>Exchanges!D138</f>
        <v>water</v>
      </c>
      <c r="D134" s="1" t="str">
        <f>Exchanges!E138</f>
        <v>unspecified</v>
      </c>
      <c r="E134" s="1" t="str">
        <f>Exchanges!F138</f>
        <v>53b5ce8f-c792-3f05-a4b1-3e8f2cc3aad1</v>
      </c>
      <c r="F134" s="1" t="str">
        <f>Exchanges!G138</f>
        <v>Mining and oil and gas field machinery manufacturing</v>
      </c>
      <c r="G134" s="1">
        <f>Exchanges!H138</f>
        <v>333130</v>
      </c>
      <c r="H134" s="1" t="str">
        <f>Exchanges!I138</f>
        <v>US</v>
      </c>
      <c r="I134" s="1">
        <f>Exchanges!J138</f>
        <v>1.1728657337513961E-8</v>
      </c>
      <c r="J134" s="1" t="str">
        <f>Exchanges!K138</f>
        <v>kg</v>
      </c>
      <c r="K134" s="1"/>
      <c r="L134" s="1"/>
      <c r="M134" s="1"/>
      <c r="N134" s="1"/>
      <c r="O134" s="1"/>
      <c r="P134" s="1">
        <f>ROUND(Exchanges!Q138,0)</f>
        <v>4</v>
      </c>
      <c r="Q134" s="1">
        <f>Exchanges!R138</f>
        <v>2</v>
      </c>
      <c r="R134" s="1">
        <f>Exchanges!S138</f>
        <v>1</v>
      </c>
      <c r="S134" s="1">
        <f>Exchanges!T138</f>
        <v>1</v>
      </c>
      <c r="T134" s="1">
        <f>Exchanges!U138</f>
        <v>5</v>
      </c>
      <c r="U134" s="1">
        <f>Exchanges!V138</f>
        <v>2013</v>
      </c>
      <c r="V134" s="1" t="str">
        <f>Exchanges!W138</f>
        <v>Nitrogen</v>
      </c>
      <c r="W134" s="1" t="str">
        <f>Exchanges!X138</f>
        <v>USEPA DMR 2013</v>
      </c>
    </row>
    <row r="135" spans="1:23" x14ac:dyDescent="0.2">
      <c r="A135" s="1" t="str">
        <f>Exchanges!B139</f>
        <v>Nitrogen</v>
      </c>
      <c r="B135" s="1">
        <f>Exchanges!C139</f>
        <v>7727379</v>
      </c>
      <c r="C135" s="1" t="str">
        <f>Exchanges!D139</f>
        <v>water</v>
      </c>
      <c r="D135" s="1" t="str">
        <f>Exchanges!E139</f>
        <v>unspecified</v>
      </c>
      <c r="E135" s="1" t="str">
        <f>Exchanges!F139</f>
        <v>53b5ce8f-c792-3f05-a4b1-3e8f2cc3aad1</v>
      </c>
      <c r="F135" s="1" t="str">
        <f>Exchanges!G139</f>
        <v>Plastics and rubber industry machinery manufacturing</v>
      </c>
      <c r="G135" s="1">
        <f>Exchanges!H139</f>
        <v>333220</v>
      </c>
      <c r="H135" s="1" t="str">
        <f>Exchanges!I139</f>
        <v>US</v>
      </c>
      <c r="I135" s="1">
        <f>Exchanges!J139</f>
        <v>2.443429275808923E-9</v>
      </c>
      <c r="J135" s="1" t="str">
        <f>Exchanges!K139</f>
        <v>kg</v>
      </c>
      <c r="K135" s="1"/>
      <c r="L135" s="1"/>
      <c r="M135" s="1"/>
      <c r="N135" s="1"/>
      <c r="O135" s="1"/>
      <c r="P135" s="1">
        <f>ROUND(Exchanges!Q139,0)</f>
        <v>2</v>
      </c>
      <c r="Q135" s="1">
        <f>Exchanges!R139</f>
        <v>2</v>
      </c>
      <c r="R135" s="1">
        <f>Exchanges!S139</f>
        <v>1</v>
      </c>
      <c r="S135" s="1">
        <f>Exchanges!T139</f>
        <v>1</v>
      </c>
      <c r="T135" s="1">
        <f>Exchanges!U139</f>
        <v>5</v>
      </c>
      <c r="U135" s="1">
        <f>Exchanges!V139</f>
        <v>2013</v>
      </c>
      <c r="V135" s="1" t="str">
        <f>Exchanges!W139</f>
        <v>Nitrogen</v>
      </c>
      <c r="W135" s="1" t="str">
        <f>Exchanges!X139</f>
        <v>USEPA DMR 2013</v>
      </c>
    </row>
    <row r="136" spans="1:23" x14ac:dyDescent="0.2">
      <c r="A136" s="1" t="str">
        <f>Exchanges!B140</f>
        <v>Nitrogen</v>
      </c>
      <c r="B136" s="1">
        <f>Exchanges!C140</f>
        <v>7727379</v>
      </c>
      <c r="C136" s="1" t="str">
        <f>Exchanges!D140</f>
        <v>water</v>
      </c>
      <c r="D136" s="1" t="str">
        <f>Exchanges!E140</f>
        <v>unspecified</v>
      </c>
      <c r="E136" s="1" t="str">
        <f>Exchanges!F140</f>
        <v>53b5ce8f-c792-3f05-a4b1-3e8f2cc3aad1</v>
      </c>
      <c r="F136" s="1" t="str">
        <f>Exchanges!G140</f>
        <v>Semiconductor machinery manufacturing</v>
      </c>
      <c r="G136" s="1">
        <f>Exchanges!H140</f>
        <v>333295</v>
      </c>
      <c r="H136" s="1" t="str">
        <f>Exchanges!I140</f>
        <v>US</v>
      </c>
      <c r="I136" s="1">
        <f>Exchanges!J140</f>
        <v>1.2572517660852369E-13</v>
      </c>
      <c r="J136" s="1" t="str">
        <f>Exchanges!K140</f>
        <v>kg</v>
      </c>
      <c r="K136" s="1"/>
      <c r="L136" s="1"/>
      <c r="M136" s="1"/>
      <c r="N136" s="1"/>
      <c r="O136" s="1"/>
      <c r="P136" s="1">
        <f>ROUND(Exchanges!Q140,0)</f>
        <v>2</v>
      </c>
      <c r="Q136" s="1">
        <f>Exchanges!R140</f>
        <v>2</v>
      </c>
      <c r="R136" s="1">
        <f>Exchanges!S140</f>
        <v>1</v>
      </c>
      <c r="S136" s="1">
        <f>Exchanges!T140</f>
        <v>1</v>
      </c>
      <c r="T136" s="1">
        <f>Exchanges!U140</f>
        <v>5</v>
      </c>
      <c r="U136" s="1">
        <f>Exchanges!V140</f>
        <v>2013</v>
      </c>
      <c r="V136" s="1" t="str">
        <f>Exchanges!W140</f>
        <v>Nitrogen</v>
      </c>
      <c r="W136" s="1" t="str">
        <f>Exchanges!X140</f>
        <v>USEPA DMR 2013</v>
      </c>
    </row>
    <row r="137" spans="1:23" x14ac:dyDescent="0.2">
      <c r="A137" s="1" t="str">
        <f>Exchanges!B141</f>
        <v>Nitrogen</v>
      </c>
      <c r="B137" s="1">
        <f>Exchanges!C141</f>
        <v>7727379</v>
      </c>
      <c r="C137" s="1" t="str">
        <f>Exchanges!D141</f>
        <v>water</v>
      </c>
      <c r="D137" s="1" t="str">
        <f>Exchanges!E141</f>
        <v>unspecified</v>
      </c>
      <c r="E137" s="1" t="str">
        <f>Exchanges!F141</f>
        <v>53b5ce8f-c792-3f05-a4b1-3e8f2cc3aad1</v>
      </c>
      <c r="F137" s="1" t="str">
        <f>Exchanges!G141</f>
        <v>Optical instrument and lens manufacturing</v>
      </c>
      <c r="G137" s="1">
        <f>Exchanges!H141</f>
        <v>333314</v>
      </c>
      <c r="H137" s="1" t="str">
        <f>Exchanges!I141</f>
        <v>US</v>
      </c>
      <c r="I137" s="1">
        <f>Exchanges!J141</f>
        <v>1.1850730334147739E-7</v>
      </c>
      <c r="J137" s="1" t="str">
        <f>Exchanges!K141</f>
        <v>kg</v>
      </c>
      <c r="K137" s="1"/>
      <c r="L137" s="1"/>
      <c r="M137" s="1"/>
      <c r="N137" s="1"/>
      <c r="O137" s="1"/>
      <c r="P137" s="1">
        <f>ROUND(Exchanges!Q141,0)</f>
        <v>2</v>
      </c>
      <c r="Q137" s="1">
        <f>Exchanges!R141</f>
        <v>2</v>
      </c>
      <c r="R137" s="1">
        <f>Exchanges!S141</f>
        <v>1</v>
      </c>
      <c r="S137" s="1">
        <f>Exchanges!T141</f>
        <v>1</v>
      </c>
      <c r="T137" s="1">
        <f>Exchanges!U141</f>
        <v>5</v>
      </c>
      <c r="U137" s="1">
        <f>Exchanges!V141</f>
        <v>2013</v>
      </c>
      <c r="V137" s="1" t="str">
        <f>Exchanges!W141</f>
        <v>Nitrogen</v>
      </c>
      <c r="W137" s="1" t="str">
        <f>Exchanges!X141</f>
        <v>USEPA DMR 2013</v>
      </c>
    </row>
    <row r="138" spans="1:23" x14ac:dyDescent="0.2">
      <c r="A138" s="1" t="str">
        <f>Exchanges!B142</f>
        <v>Nitrogen</v>
      </c>
      <c r="B138" s="1">
        <f>Exchanges!C142</f>
        <v>7727379</v>
      </c>
      <c r="C138" s="1" t="str">
        <f>Exchanges!D142</f>
        <v>water</v>
      </c>
      <c r="D138" s="1" t="str">
        <f>Exchanges!E142</f>
        <v>unspecified</v>
      </c>
      <c r="E138" s="1" t="str">
        <f>Exchanges!F142</f>
        <v>53b5ce8f-c792-3f05-a4b1-3e8f2cc3aad1</v>
      </c>
      <c r="F138" s="1" t="str">
        <f>Exchanges!G142</f>
        <v>Photographic and photocopying equipment manufacturing</v>
      </c>
      <c r="G138" s="1">
        <f>Exchanges!H142</f>
        <v>333315</v>
      </c>
      <c r="H138" s="1" t="str">
        <f>Exchanges!I142</f>
        <v>US</v>
      </c>
      <c r="I138" s="1">
        <f>Exchanges!J142</f>
        <v>1.5471522004477742E-6</v>
      </c>
      <c r="J138" s="1" t="str">
        <f>Exchanges!K142</f>
        <v>kg</v>
      </c>
      <c r="K138" s="1"/>
      <c r="L138" s="1"/>
      <c r="M138" s="1"/>
      <c r="N138" s="1"/>
      <c r="O138" s="1"/>
      <c r="P138" s="1">
        <f>ROUND(Exchanges!Q142,0)</f>
        <v>2</v>
      </c>
      <c r="Q138" s="1">
        <f>Exchanges!R142</f>
        <v>2</v>
      </c>
      <c r="R138" s="1">
        <f>Exchanges!S142</f>
        <v>1</v>
      </c>
      <c r="S138" s="1">
        <f>Exchanges!T142</f>
        <v>1</v>
      </c>
      <c r="T138" s="1">
        <f>Exchanges!U142</f>
        <v>5</v>
      </c>
      <c r="U138" s="1">
        <f>Exchanges!V142</f>
        <v>2013</v>
      </c>
      <c r="V138" s="1" t="str">
        <f>Exchanges!W142</f>
        <v>Nitrogen</v>
      </c>
      <c r="W138" s="1" t="str">
        <f>Exchanges!X142</f>
        <v>USEPA DMR 2013</v>
      </c>
    </row>
    <row r="139" spans="1:23" x14ac:dyDescent="0.2">
      <c r="A139" s="1" t="str">
        <f>Exchanges!B143</f>
        <v>Nitrogen</v>
      </c>
      <c r="B139" s="1">
        <f>Exchanges!C143</f>
        <v>7727379</v>
      </c>
      <c r="C139" s="1" t="str">
        <f>Exchanges!D143</f>
        <v>water</v>
      </c>
      <c r="D139" s="1" t="str">
        <f>Exchanges!E143</f>
        <v>unspecified</v>
      </c>
      <c r="E139" s="1" t="str">
        <f>Exchanges!F143</f>
        <v>53b5ce8f-c792-3f05-a4b1-3e8f2cc3aad1</v>
      </c>
      <c r="F139" s="1" t="str">
        <f>Exchanges!G143</f>
        <v>Heating equipment (except warm air furnaces) manufacturing</v>
      </c>
      <c r="G139" s="1">
        <f>Exchanges!H143</f>
        <v>333414</v>
      </c>
      <c r="H139" s="1" t="str">
        <f>Exchanges!I143</f>
        <v>US</v>
      </c>
      <c r="I139" s="1">
        <f>Exchanges!J143</f>
        <v>3.0868301092595398E-9</v>
      </c>
      <c r="J139" s="1" t="str">
        <f>Exchanges!K143</f>
        <v>kg</v>
      </c>
      <c r="K139" s="1"/>
      <c r="L139" s="1"/>
      <c r="M139" s="1"/>
      <c r="N139" s="1"/>
      <c r="O139" s="1"/>
      <c r="P139" s="1">
        <f>ROUND(Exchanges!Q143,0)</f>
        <v>5</v>
      </c>
      <c r="Q139" s="1">
        <f>Exchanges!R143</f>
        <v>2</v>
      </c>
      <c r="R139" s="1">
        <f>Exchanges!S143</f>
        <v>1</v>
      </c>
      <c r="S139" s="1">
        <f>Exchanges!T143</f>
        <v>1</v>
      </c>
      <c r="T139" s="1">
        <f>Exchanges!U143</f>
        <v>5</v>
      </c>
      <c r="U139" s="1">
        <f>Exchanges!V143</f>
        <v>2013</v>
      </c>
      <c r="V139" s="1" t="str">
        <f>Exchanges!W143</f>
        <v>Nitrogen</v>
      </c>
      <c r="W139" s="1" t="str">
        <f>Exchanges!X143</f>
        <v>USEPA DMR 2013</v>
      </c>
    </row>
    <row r="140" spans="1:23" x14ac:dyDescent="0.2">
      <c r="A140" s="1" t="str">
        <f>Exchanges!B144</f>
        <v>Nitrogen</v>
      </c>
      <c r="B140" s="1">
        <f>Exchanges!C144</f>
        <v>7727379</v>
      </c>
      <c r="C140" s="1" t="str">
        <f>Exchanges!D144</f>
        <v>water</v>
      </c>
      <c r="D140" s="1" t="str">
        <f>Exchanges!E144</f>
        <v>unspecified</v>
      </c>
      <c r="E140" s="1" t="str">
        <f>Exchanges!F144</f>
        <v>53b5ce8f-c792-3f05-a4b1-3e8f2cc3aad1</v>
      </c>
      <c r="F140" s="1" t="str">
        <f>Exchanges!G144</f>
        <v>Air conditioning, refrigeration, and warm air heating equipment manufacturing</v>
      </c>
      <c r="G140" s="1">
        <f>Exchanges!H144</f>
        <v>333415</v>
      </c>
      <c r="H140" s="1" t="str">
        <f>Exchanges!I144</f>
        <v>US</v>
      </c>
      <c r="I140" s="1">
        <f>Exchanges!J144</f>
        <v>5.0374967451988175E-7</v>
      </c>
      <c r="J140" s="1" t="str">
        <f>Exchanges!K144</f>
        <v>kg</v>
      </c>
      <c r="K140" s="1"/>
      <c r="L140" s="1"/>
      <c r="M140" s="1"/>
      <c r="N140" s="1"/>
      <c r="O140" s="1"/>
      <c r="P140" s="1">
        <f>ROUND(Exchanges!Q144,0)</f>
        <v>2</v>
      </c>
      <c r="Q140" s="1">
        <f>Exchanges!R144</f>
        <v>2</v>
      </c>
      <c r="R140" s="1">
        <f>Exchanges!S144</f>
        <v>1</v>
      </c>
      <c r="S140" s="1">
        <f>Exchanges!T144</f>
        <v>1</v>
      </c>
      <c r="T140" s="1">
        <f>Exchanges!U144</f>
        <v>5</v>
      </c>
      <c r="U140" s="1">
        <f>Exchanges!V144</f>
        <v>2013</v>
      </c>
      <c r="V140" s="1" t="str">
        <f>Exchanges!W144</f>
        <v>Nitrogen</v>
      </c>
      <c r="W140" s="1" t="str">
        <f>Exchanges!X144</f>
        <v>USEPA DMR 2013</v>
      </c>
    </row>
    <row r="141" spans="1:23" x14ac:dyDescent="0.2">
      <c r="A141" s="1" t="str">
        <f>Exchanges!B145</f>
        <v>Nitrogen</v>
      </c>
      <c r="B141" s="1">
        <f>Exchanges!C145</f>
        <v>7727379</v>
      </c>
      <c r="C141" s="1" t="str">
        <f>Exchanges!D145</f>
        <v>water</v>
      </c>
      <c r="D141" s="1" t="str">
        <f>Exchanges!E145</f>
        <v>unspecified</v>
      </c>
      <c r="E141" s="1" t="str">
        <f>Exchanges!F145</f>
        <v>53b5ce8f-c792-3f05-a4b1-3e8f2cc3aad1</v>
      </c>
      <c r="F141" s="1" t="str">
        <f>Exchanges!G145</f>
        <v>Turbine and turbine generator set units manufacturing</v>
      </c>
      <c r="G141" s="1">
        <f>Exchanges!H145</f>
        <v>333611</v>
      </c>
      <c r="H141" s="1" t="str">
        <f>Exchanges!I145</f>
        <v>US</v>
      </c>
      <c r="I141" s="1">
        <f>Exchanges!J145</f>
        <v>5.2827002015696776E-6</v>
      </c>
      <c r="J141" s="1" t="str">
        <f>Exchanges!K145</f>
        <v>kg</v>
      </c>
      <c r="K141" s="1"/>
      <c r="L141" s="1"/>
      <c r="M141" s="1"/>
      <c r="N141" s="1"/>
      <c r="O141" s="1"/>
      <c r="P141" s="1">
        <f>ROUND(Exchanges!Q145,0)</f>
        <v>5</v>
      </c>
      <c r="Q141" s="1">
        <f>Exchanges!R145</f>
        <v>2</v>
      </c>
      <c r="R141" s="1">
        <f>Exchanges!S145</f>
        <v>1</v>
      </c>
      <c r="S141" s="1">
        <f>Exchanges!T145</f>
        <v>1</v>
      </c>
      <c r="T141" s="1">
        <f>Exchanges!U145</f>
        <v>5</v>
      </c>
      <c r="U141" s="1">
        <f>Exchanges!V145</f>
        <v>2013</v>
      </c>
      <c r="V141" s="1" t="str">
        <f>Exchanges!W145</f>
        <v>Nitrogen</v>
      </c>
      <c r="W141" s="1" t="str">
        <f>Exchanges!X145</f>
        <v>USEPA DMR 2013</v>
      </c>
    </row>
    <row r="142" spans="1:23" x14ac:dyDescent="0.2">
      <c r="A142" s="1" t="str">
        <f>Exchanges!B146</f>
        <v>Nitrogen</v>
      </c>
      <c r="B142" s="1">
        <f>Exchanges!C146</f>
        <v>7727379</v>
      </c>
      <c r="C142" s="1" t="str">
        <f>Exchanges!D146</f>
        <v>water</v>
      </c>
      <c r="D142" s="1" t="str">
        <f>Exchanges!E146</f>
        <v>unspecified</v>
      </c>
      <c r="E142" s="1" t="str">
        <f>Exchanges!F146</f>
        <v>53b5ce8f-c792-3f05-a4b1-3e8f2cc3aad1</v>
      </c>
      <c r="F142" s="1" t="str">
        <f>Exchanges!G146</f>
        <v>Speed changer, industrial high-speed drive, and gear manufacturing</v>
      </c>
      <c r="G142" s="1">
        <f>Exchanges!H146</f>
        <v>333612</v>
      </c>
      <c r="H142" s="1" t="str">
        <f>Exchanges!I146</f>
        <v>US</v>
      </c>
      <c r="I142" s="1">
        <f>Exchanges!J146</f>
        <v>3.702991750296799E-8</v>
      </c>
      <c r="J142" s="1" t="str">
        <f>Exchanges!K146</f>
        <v>kg</v>
      </c>
      <c r="K142" s="1"/>
      <c r="L142" s="1"/>
      <c r="M142" s="1"/>
      <c r="N142" s="1"/>
      <c r="O142" s="1"/>
      <c r="P142" s="1">
        <f>ROUND(Exchanges!Q146,0)</f>
        <v>2</v>
      </c>
      <c r="Q142" s="1">
        <f>Exchanges!R146</f>
        <v>2</v>
      </c>
      <c r="R142" s="1">
        <f>Exchanges!S146</f>
        <v>1</v>
      </c>
      <c r="S142" s="1">
        <f>Exchanges!T146</f>
        <v>1</v>
      </c>
      <c r="T142" s="1">
        <f>Exchanges!U146</f>
        <v>5</v>
      </c>
      <c r="U142" s="1">
        <f>Exchanges!V146</f>
        <v>2013</v>
      </c>
      <c r="V142" s="1" t="str">
        <f>Exchanges!W146</f>
        <v>Nitrogen</v>
      </c>
      <c r="W142" s="1" t="str">
        <f>Exchanges!X146</f>
        <v>USEPA DMR 2013</v>
      </c>
    </row>
    <row r="143" spans="1:23" x14ac:dyDescent="0.2">
      <c r="A143" s="1" t="str">
        <f>Exchanges!B147</f>
        <v>Nitrogen</v>
      </c>
      <c r="B143" s="1">
        <f>Exchanges!C147</f>
        <v>7727379</v>
      </c>
      <c r="C143" s="1" t="str">
        <f>Exchanges!D147</f>
        <v>water</v>
      </c>
      <c r="D143" s="1" t="str">
        <f>Exchanges!E147</f>
        <v>unspecified</v>
      </c>
      <c r="E143" s="1" t="str">
        <f>Exchanges!F147</f>
        <v>53b5ce8f-c792-3f05-a4b1-3e8f2cc3aad1</v>
      </c>
      <c r="F143" s="1" t="str">
        <f>Exchanges!G147</f>
        <v>Other engine equipment manufacturing</v>
      </c>
      <c r="G143" s="1">
        <f>Exchanges!H147</f>
        <v>333618</v>
      </c>
      <c r="H143" s="1" t="str">
        <f>Exchanges!I147</f>
        <v>US</v>
      </c>
      <c r="I143" s="1">
        <f>Exchanges!J147</f>
        <v>3.7799307011289416E-8</v>
      </c>
      <c r="J143" s="1" t="str">
        <f>Exchanges!K147</f>
        <v>kg</v>
      </c>
      <c r="K143" s="1"/>
      <c r="L143" s="1"/>
      <c r="M143" s="1"/>
      <c r="N143" s="1"/>
      <c r="O143" s="1"/>
      <c r="P143" s="1">
        <f>ROUND(Exchanges!Q147,0)</f>
        <v>5</v>
      </c>
      <c r="Q143" s="1">
        <f>Exchanges!R147</f>
        <v>2</v>
      </c>
      <c r="R143" s="1">
        <f>Exchanges!S147</f>
        <v>1</v>
      </c>
      <c r="S143" s="1">
        <f>Exchanges!T147</f>
        <v>1</v>
      </c>
      <c r="T143" s="1">
        <f>Exchanges!U147</f>
        <v>5</v>
      </c>
      <c r="U143" s="1">
        <f>Exchanges!V147</f>
        <v>2013</v>
      </c>
      <c r="V143" s="1" t="str">
        <f>Exchanges!W147</f>
        <v>Nitrogen</v>
      </c>
      <c r="W143" s="1" t="str">
        <f>Exchanges!X147</f>
        <v>USEPA DMR 2013</v>
      </c>
    </row>
    <row r="144" spans="1:23" x14ac:dyDescent="0.2">
      <c r="A144" s="1" t="str">
        <f>Exchanges!B148</f>
        <v>Nitrogen</v>
      </c>
      <c r="B144" s="1">
        <f>Exchanges!C148</f>
        <v>7727379</v>
      </c>
      <c r="C144" s="1" t="str">
        <f>Exchanges!D148</f>
        <v>water</v>
      </c>
      <c r="D144" s="1" t="str">
        <f>Exchanges!E148</f>
        <v>unspecified</v>
      </c>
      <c r="E144" s="1" t="str">
        <f>Exchanges!F148</f>
        <v>53b5ce8f-c792-3f05-a4b1-3e8f2cc3aad1</v>
      </c>
      <c r="F144" s="1" t="str">
        <f>Exchanges!G148</f>
        <v>Air and gas compressor manufacturing</v>
      </c>
      <c r="G144" s="1">
        <f>Exchanges!H148</f>
        <v>333912</v>
      </c>
      <c r="H144" s="1" t="str">
        <f>Exchanges!I148</f>
        <v>US</v>
      </c>
      <c r="I144" s="1">
        <f>Exchanges!J148</f>
        <v>8.8410486763991138E-7</v>
      </c>
      <c r="J144" s="1" t="str">
        <f>Exchanges!K148</f>
        <v>kg</v>
      </c>
      <c r="K144" s="1"/>
      <c r="L144" s="1"/>
      <c r="M144" s="1"/>
      <c r="N144" s="1"/>
      <c r="O144" s="1"/>
      <c r="P144" s="1">
        <f>ROUND(Exchanges!Q148,0)</f>
        <v>5</v>
      </c>
      <c r="Q144" s="1">
        <f>Exchanges!R148</f>
        <v>2</v>
      </c>
      <c r="R144" s="1">
        <f>Exchanges!S148</f>
        <v>1</v>
      </c>
      <c r="S144" s="1">
        <f>Exchanges!T148</f>
        <v>1</v>
      </c>
      <c r="T144" s="1">
        <f>Exchanges!U148</f>
        <v>5</v>
      </c>
      <c r="U144" s="1">
        <f>Exchanges!V148</f>
        <v>2013</v>
      </c>
      <c r="V144" s="1" t="str">
        <f>Exchanges!W148</f>
        <v>Nitrogen</v>
      </c>
      <c r="W144" s="1" t="str">
        <f>Exchanges!X148</f>
        <v>USEPA DMR 2013</v>
      </c>
    </row>
    <row r="145" spans="1:23" x14ac:dyDescent="0.2">
      <c r="A145" s="1" t="str">
        <f>Exchanges!B149</f>
        <v>Nitrogen</v>
      </c>
      <c r="B145" s="1">
        <f>Exchanges!C149</f>
        <v>7727379</v>
      </c>
      <c r="C145" s="1" t="str">
        <f>Exchanges!D149</f>
        <v>water</v>
      </c>
      <c r="D145" s="1" t="str">
        <f>Exchanges!E149</f>
        <v>unspecified</v>
      </c>
      <c r="E145" s="1" t="str">
        <f>Exchanges!F149</f>
        <v>53b5ce8f-c792-3f05-a4b1-3e8f2cc3aad1</v>
      </c>
      <c r="F145" s="1" t="str">
        <f>Exchanges!G149</f>
        <v>Material handling equipment manufacturing</v>
      </c>
      <c r="G145" s="1">
        <f>Exchanges!H149</f>
        <v>333920</v>
      </c>
      <c r="H145" s="1" t="str">
        <f>Exchanges!I149</f>
        <v>US</v>
      </c>
      <c r="I145" s="1">
        <f>Exchanges!J149</f>
        <v>4.5944207910276915E-7</v>
      </c>
      <c r="J145" s="1" t="str">
        <f>Exchanges!K149</f>
        <v>kg</v>
      </c>
      <c r="K145" s="1"/>
      <c r="L145" s="1"/>
      <c r="M145" s="1"/>
      <c r="N145" s="1"/>
      <c r="O145" s="1"/>
      <c r="P145" s="1">
        <f>ROUND(Exchanges!Q149,0)</f>
        <v>5</v>
      </c>
      <c r="Q145" s="1">
        <f>Exchanges!R149</f>
        <v>2</v>
      </c>
      <c r="R145" s="1">
        <f>Exchanges!S149</f>
        <v>1</v>
      </c>
      <c r="S145" s="1">
        <f>Exchanges!T149</f>
        <v>1</v>
      </c>
      <c r="T145" s="1">
        <f>Exchanges!U149</f>
        <v>5</v>
      </c>
      <c r="U145" s="1">
        <f>Exchanges!V149</f>
        <v>2013</v>
      </c>
      <c r="V145" s="1" t="str">
        <f>Exchanges!W149</f>
        <v>Nitrogen</v>
      </c>
      <c r="W145" s="1" t="str">
        <f>Exchanges!X149</f>
        <v>USEPA DMR 2013</v>
      </c>
    </row>
    <row r="146" spans="1:23" x14ac:dyDescent="0.2">
      <c r="A146" s="1" t="str">
        <f>Exchanges!B150</f>
        <v>Nitrogen</v>
      </c>
      <c r="B146" s="1">
        <f>Exchanges!C150</f>
        <v>7727379</v>
      </c>
      <c r="C146" s="1" t="str">
        <f>Exchanges!D150</f>
        <v>water</v>
      </c>
      <c r="D146" s="1" t="str">
        <f>Exchanges!E150</f>
        <v>unspecified</v>
      </c>
      <c r="E146" s="1" t="str">
        <f>Exchanges!F150</f>
        <v>53b5ce8f-c792-3f05-a4b1-3e8f2cc3aad1</v>
      </c>
      <c r="F146" s="1" t="str">
        <f>Exchanges!G150</f>
        <v>Industrial process furnace and oven manufacturing</v>
      </c>
      <c r="G146" s="1">
        <f>Exchanges!H150</f>
        <v>333994</v>
      </c>
      <c r="H146" s="1" t="str">
        <f>Exchanges!I150</f>
        <v>US</v>
      </c>
      <c r="I146" s="1">
        <f>Exchanges!J150</f>
        <v>8.0160760179567241E-8</v>
      </c>
      <c r="J146" s="1" t="str">
        <f>Exchanges!K150</f>
        <v>kg</v>
      </c>
      <c r="K146" s="1"/>
      <c r="L146" s="1"/>
      <c r="M146" s="1"/>
      <c r="N146" s="1"/>
      <c r="O146" s="1"/>
      <c r="P146" s="1">
        <f>ROUND(Exchanges!Q150,0)</f>
        <v>5</v>
      </c>
      <c r="Q146" s="1">
        <f>Exchanges!R150</f>
        <v>2</v>
      </c>
      <c r="R146" s="1">
        <f>Exchanges!S150</f>
        <v>1</v>
      </c>
      <c r="S146" s="1">
        <f>Exchanges!T150</f>
        <v>1</v>
      </c>
      <c r="T146" s="1">
        <f>Exchanges!U150</f>
        <v>5</v>
      </c>
      <c r="U146" s="1">
        <f>Exchanges!V150</f>
        <v>2013</v>
      </c>
      <c r="V146" s="1" t="str">
        <f>Exchanges!W150</f>
        <v>Nitrogen</v>
      </c>
      <c r="W146" s="1" t="str">
        <f>Exchanges!X150</f>
        <v>USEPA DMR 2013</v>
      </c>
    </row>
    <row r="147" spans="1:23" x14ac:dyDescent="0.2">
      <c r="A147" s="1" t="str">
        <f>Exchanges!B151</f>
        <v>Nitrogen</v>
      </c>
      <c r="B147" s="1">
        <f>Exchanges!C151</f>
        <v>7727379</v>
      </c>
      <c r="C147" s="1" t="str">
        <f>Exchanges!D151</f>
        <v>water</v>
      </c>
      <c r="D147" s="1" t="str">
        <f>Exchanges!E151</f>
        <v>unspecified</v>
      </c>
      <c r="E147" s="1" t="str">
        <f>Exchanges!F151</f>
        <v>53b5ce8f-c792-3f05-a4b1-3e8f2cc3aad1</v>
      </c>
      <c r="F147" s="1" t="str">
        <f>Exchanges!G151</f>
        <v>Broadcast and wireless communications equipment</v>
      </c>
      <c r="G147" s="1">
        <f>Exchanges!H151</f>
        <v>334220</v>
      </c>
      <c r="H147" s="1" t="str">
        <f>Exchanges!I151</f>
        <v>US</v>
      </c>
      <c r="I147" s="1">
        <f>Exchanges!J151</f>
        <v>6.4102892617232889E-8</v>
      </c>
      <c r="J147" s="1" t="str">
        <f>Exchanges!K151</f>
        <v>kg</v>
      </c>
      <c r="K147" s="1"/>
      <c r="L147" s="1"/>
      <c r="M147" s="1"/>
      <c r="N147" s="1"/>
      <c r="O147" s="1"/>
      <c r="P147" s="1">
        <f>ROUND(Exchanges!Q151,0)</f>
        <v>2</v>
      </c>
      <c r="Q147" s="1">
        <f>Exchanges!R151</f>
        <v>2</v>
      </c>
      <c r="R147" s="1">
        <f>Exchanges!S151</f>
        <v>1</v>
      </c>
      <c r="S147" s="1">
        <f>Exchanges!T151</f>
        <v>1</v>
      </c>
      <c r="T147" s="1">
        <f>Exchanges!U151</f>
        <v>5</v>
      </c>
      <c r="U147" s="1">
        <f>Exchanges!V151</f>
        <v>2013</v>
      </c>
      <c r="V147" s="1" t="str">
        <f>Exchanges!W151</f>
        <v>Nitrogen</v>
      </c>
      <c r="W147" s="1" t="str">
        <f>Exchanges!X151</f>
        <v>USEPA DMR 2013</v>
      </c>
    </row>
    <row r="148" spans="1:23" x14ac:dyDescent="0.2">
      <c r="A148" s="1" t="str">
        <f>Exchanges!B152</f>
        <v>Nitrogen</v>
      </c>
      <c r="B148" s="1">
        <f>Exchanges!C152</f>
        <v>7727379</v>
      </c>
      <c r="C148" s="1" t="str">
        <f>Exchanges!D152</f>
        <v>water</v>
      </c>
      <c r="D148" s="1" t="str">
        <f>Exchanges!E152</f>
        <v>unspecified</v>
      </c>
      <c r="E148" s="1" t="str">
        <f>Exchanges!F152</f>
        <v>53b5ce8f-c792-3f05-a4b1-3e8f2cc3aad1</v>
      </c>
      <c r="F148" s="1" t="str">
        <f>Exchanges!G152</f>
        <v>Audio and video equipment manufacturing</v>
      </c>
      <c r="G148" s="1">
        <f>Exchanges!H152</f>
        <v>334300</v>
      </c>
      <c r="H148" s="1" t="str">
        <f>Exchanges!I152</f>
        <v>US</v>
      </c>
      <c r="I148" s="1">
        <f>Exchanges!J152</f>
        <v>5.1463273683518952E-10</v>
      </c>
      <c r="J148" s="1" t="str">
        <f>Exchanges!K152</f>
        <v>kg</v>
      </c>
      <c r="K148" s="1"/>
      <c r="L148" s="1"/>
      <c r="M148" s="1"/>
      <c r="N148" s="1"/>
      <c r="O148" s="1"/>
      <c r="P148" s="1">
        <f>ROUND(Exchanges!Q152,0)</f>
        <v>2</v>
      </c>
      <c r="Q148" s="1">
        <f>Exchanges!R152</f>
        <v>2</v>
      </c>
      <c r="R148" s="1">
        <f>Exchanges!S152</f>
        <v>1</v>
      </c>
      <c r="S148" s="1">
        <f>Exchanges!T152</f>
        <v>1</v>
      </c>
      <c r="T148" s="1">
        <f>Exchanges!U152</f>
        <v>5</v>
      </c>
      <c r="U148" s="1">
        <f>Exchanges!V152</f>
        <v>2013</v>
      </c>
      <c r="V148" s="1" t="str">
        <f>Exchanges!W152</f>
        <v>Nitrogen</v>
      </c>
      <c r="W148" s="1" t="str">
        <f>Exchanges!X152</f>
        <v>USEPA DMR 2013</v>
      </c>
    </row>
    <row r="149" spans="1:23" x14ac:dyDescent="0.2">
      <c r="A149" s="1" t="str">
        <f>Exchanges!B153</f>
        <v>Nitrogen</v>
      </c>
      <c r="B149" s="1">
        <f>Exchanges!C153</f>
        <v>7727379</v>
      </c>
      <c r="C149" s="1" t="str">
        <f>Exchanges!D153</f>
        <v>water</v>
      </c>
      <c r="D149" s="1" t="str">
        <f>Exchanges!E153</f>
        <v>unspecified</v>
      </c>
      <c r="E149" s="1" t="str">
        <f>Exchanges!F153</f>
        <v>53b5ce8f-c792-3f05-a4b1-3e8f2cc3aad1</v>
      </c>
      <c r="F149" s="1" t="str">
        <f>Exchanges!G153</f>
        <v>Semiconductor and related device manufacturing</v>
      </c>
      <c r="G149" s="1">
        <f>Exchanges!H153</f>
        <v>334413</v>
      </c>
      <c r="H149" s="1" t="str">
        <f>Exchanges!I153</f>
        <v>US</v>
      </c>
      <c r="I149" s="1">
        <f>Exchanges!J153</f>
        <v>1.4163141571593512E-8</v>
      </c>
      <c r="J149" s="1" t="str">
        <f>Exchanges!K153</f>
        <v>kg</v>
      </c>
      <c r="K149" s="1"/>
      <c r="L149" s="1"/>
      <c r="M149" s="1"/>
      <c r="N149" s="1"/>
      <c r="O149" s="1"/>
      <c r="P149" s="1">
        <f>ROUND(Exchanges!Q153,0)</f>
        <v>4</v>
      </c>
      <c r="Q149" s="1">
        <f>Exchanges!R153</f>
        <v>2</v>
      </c>
      <c r="R149" s="1">
        <f>Exchanges!S153</f>
        <v>1</v>
      </c>
      <c r="S149" s="1">
        <f>Exchanges!T153</f>
        <v>1</v>
      </c>
      <c r="T149" s="1">
        <f>Exchanges!U153</f>
        <v>5</v>
      </c>
      <c r="U149" s="1">
        <f>Exchanges!V153</f>
        <v>2013</v>
      </c>
      <c r="V149" s="1" t="str">
        <f>Exchanges!W153</f>
        <v>Nitrogen</v>
      </c>
      <c r="W149" s="1" t="str">
        <f>Exchanges!X153</f>
        <v>USEPA DMR 2013</v>
      </c>
    </row>
    <row r="150" spans="1:23" x14ac:dyDescent="0.2">
      <c r="A150" s="1" t="str">
        <f>Exchanges!B154</f>
        <v>Nitrogen</v>
      </c>
      <c r="B150" s="1">
        <f>Exchanges!C154</f>
        <v>7727379</v>
      </c>
      <c r="C150" s="1" t="str">
        <f>Exchanges!D154</f>
        <v>water</v>
      </c>
      <c r="D150" s="1" t="str">
        <f>Exchanges!E154</f>
        <v>unspecified</v>
      </c>
      <c r="E150" s="1" t="str">
        <f>Exchanges!F154</f>
        <v>53b5ce8f-c792-3f05-a4b1-3e8f2cc3aad1</v>
      </c>
      <c r="F150" s="1" t="str">
        <f>Exchanges!G154</f>
        <v>Printed circuit assembly (electronic assembly) manufacturing</v>
      </c>
      <c r="G150" s="1">
        <f>Exchanges!H154</f>
        <v>334418</v>
      </c>
      <c r="H150" s="1" t="str">
        <f>Exchanges!I154</f>
        <v>US</v>
      </c>
      <c r="I150" s="1">
        <f>Exchanges!J154</f>
        <v>5.1463273683518962E-10</v>
      </c>
      <c r="J150" s="1" t="str">
        <f>Exchanges!K154</f>
        <v>kg</v>
      </c>
      <c r="K150" s="1"/>
      <c r="L150" s="1"/>
      <c r="M150" s="1"/>
      <c r="N150" s="1"/>
      <c r="O150" s="1"/>
      <c r="P150" s="1">
        <f>ROUND(Exchanges!Q154,0)</f>
        <v>2</v>
      </c>
      <c r="Q150" s="1">
        <f>Exchanges!R154</f>
        <v>2</v>
      </c>
      <c r="R150" s="1">
        <f>Exchanges!S154</f>
        <v>1</v>
      </c>
      <c r="S150" s="1">
        <f>Exchanges!T154</f>
        <v>1</v>
      </c>
      <c r="T150" s="1">
        <f>Exchanges!U154</f>
        <v>5</v>
      </c>
      <c r="U150" s="1">
        <f>Exchanges!V154</f>
        <v>2013</v>
      </c>
      <c r="V150" s="1" t="str">
        <f>Exchanges!W154</f>
        <v>Nitrogen</v>
      </c>
      <c r="W150" s="1" t="str">
        <f>Exchanges!X154</f>
        <v>USEPA DMR 2013</v>
      </c>
    </row>
    <row r="151" spans="1:23" x14ac:dyDescent="0.2">
      <c r="A151" s="1" t="str">
        <f>Exchanges!B155</f>
        <v>Nitrogen</v>
      </c>
      <c r="B151" s="1">
        <f>Exchanges!C155</f>
        <v>7727379</v>
      </c>
      <c r="C151" s="1" t="str">
        <f>Exchanges!D155</f>
        <v>water</v>
      </c>
      <c r="D151" s="1" t="str">
        <f>Exchanges!E155</f>
        <v>unspecified</v>
      </c>
      <c r="E151" s="1" t="str">
        <f>Exchanges!F155</f>
        <v>53b5ce8f-c792-3f05-a4b1-3e8f2cc3aad1</v>
      </c>
      <c r="F151" s="1" t="str">
        <f>Exchanges!G155</f>
        <v>Electromedical and electrotherapeutic apparatus manufacturing</v>
      </c>
      <c r="G151" s="1">
        <f>Exchanges!H155</f>
        <v>334510</v>
      </c>
      <c r="H151" s="1" t="str">
        <f>Exchanges!I155</f>
        <v>US</v>
      </c>
      <c r="I151" s="1">
        <f>Exchanges!J155</f>
        <v>1.7782821671927911E-7</v>
      </c>
      <c r="J151" s="1" t="str">
        <f>Exchanges!K155</f>
        <v>kg</v>
      </c>
      <c r="K151" s="1"/>
      <c r="L151" s="1"/>
      <c r="M151" s="1"/>
      <c r="N151" s="1"/>
      <c r="O151" s="1"/>
      <c r="P151" s="1">
        <f>ROUND(Exchanges!Q155,0)</f>
        <v>5</v>
      </c>
      <c r="Q151" s="1">
        <f>Exchanges!R155</f>
        <v>2</v>
      </c>
      <c r="R151" s="1">
        <f>Exchanges!S155</f>
        <v>1</v>
      </c>
      <c r="S151" s="1">
        <f>Exchanges!T155</f>
        <v>1</v>
      </c>
      <c r="T151" s="1">
        <f>Exchanges!U155</f>
        <v>5</v>
      </c>
      <c r="U151" s="1">
        <f>Exchanges!V155</f>
        <v>2013</v>
      </c>
      <c r="V151" s="1" t="str">
        <f>Exchanges!W155</f>
        <v>Nitrogen</v>
      </c>
      <c r="W151" s="1" t="str">
        <f>Exchanges!X155</f>
        <v>USEPA DMR 2013</v>
      </c>
    </row>
    <row r="152" spans="1:23" x14ac:dyDescent="0.2">
      <c r="A152" s="1" t="str">
        <f>Exchanges!B156</f>
        <v>Nitrogen</v>
      </c>
      <c r="B152" s="1">
        <f>Exchanges!C156</f>
        <v>7727379</v>
      </c>
      <c r="C152" s="1" t="str">
        <f>Exchanges!D156</f>
        <v>water</v>
      </c>
      <c r="D152" s="1" t="str">
        <f>Exchanges!E156</f>
        <v>unspecified</v>
      </c>
      <c r="E152" s="1" t="str">
        <f>Exchanges!F156</f>
        <v>53b5ce8f-c792-3f05-a4b1-3e8f2cc3aad1</v>
      </c>
      <c r="F152" s="1" t="str">
        <f>Exchanges!G156</f>
        <v>Industrial process variable instruments manufacturing</v>
      </c>
      <c r="G152" s="1">
        <f>Exchanges!H156</f>
        <v>334513</v>
      </c>
      <c r="H152" s="1" t="str">
        <f>Exchanges!I156</f>
        <v>US</v>
      </c>
      <c r="I152" s="1">
        <f>Exchanges!J156</f>
        <v>0</v>
      </c>
      <c r="J152" s="1" t="str">
        <f>Exchanges!K156</f>
        <v>kg</v>
      </c>
      <c r="K152" s="1"/>
      <c r="L152" s="1"/>
      <c r="M152" s="1"/>
      <c r="N152" s="1"/>
      <c r="O152" s="1"/>
      <c r="P152" s="1">
        <f>ROUND(Exchanges!Q156,0)</f>
        <v>5</v>
      </c>
      <c r="Q152" s="1">
        <f>Exchanges!R156</f>
        <v>2</v>
      </c>
      <c r="R152" s="1">
        <f>Exchanges!S156</f>
        <v>1</v>
      </c>
      <c r="S152" s="1">
        <f>Exchanges!T156</f>
        <v>1</v>
      </c>
      <c r="T152" s="1">
        <f>Exchanges!U156</f>
        <v>5</v>
      </c>
      <c r="U152" s="1">
        <f>Exchanges!V156</f>
        <v>2013</v>
      </c>
      <c r="V152" s="1" t="str">
        <f>Exchanges!W156</f>
        <v>Nitrogen</v>
      </c>
      <c r="W152" s="1" t="str">
        <f>Exchanges!X156</f>
        <v>USEPA DMR 2013</v>
      </c>
    </row>
    <row r="153" spans="1:23" x14ac:dyDescent="0.2">
      <c r="A153" s="1" t="str">
        <f>Exchanges!B157</f>
        <v>Nitrogen</v>
      </c>
      <c r="B153" s="1">
        <f>Exchanges!C157</f>
        <v>7727379</v>
      </c>
      <c r="C153" s="1" t="str">
        <f>Exchanges!D157</f>
        <v>water</v>
      </c>
      <c r="D153" s="1" t="str">
        <f>Exchanges!E157</f>
        <v>unspecified</v>
      </c>
      <c r="E153" s="1" t="str">
        <f>Exchanges!F157</f>
        <v>53b5ce8f-c792-3f05-a4b1-3e8f2cc3aad1</v>
      </c>
      <c r="F153" s="1" t="str">
        <f>Exchanges!G157</f>
        <v>Totalizing fluid meter and counting device manufacturing</v>
      </c>
      <c r="G153" s="1">
        <f>Exchanges!H157</f>
        <v>334514</v>
      </c>
      <c r="H153" s="1" t="str">
        <f>Exchanges!I157</f>
        <v>US</v>
      </c>
      <c r="I153" s="1">
        <f>Exchanges!J157</f>
        <v>0</v>
      </c>
      <c r="J153" s="1" t="str">
        <f>Exchanges!K157</f>
        <v>kg</v>
      </c>
      <c r="K153" s="1"/>
      <c r="L153" s="1"/>
      <c r="M153" s="1"/>
      <c r="N153" s="1"/>
      <c r="O153" s="1"/>
      <c r="P153" s="1">
        <f>ROUND(Exchanges!Q157,0)</f>
        <v>5</v>
      </c>
      <c r="Q153" s="1">
        <f>Exchanges!R157</f>
        <v>2</v>
      </c>
      <c r="R153" s="1">
        <f>Exchanges!S157</f>
        <v>1</v>
      </c>
      <c r="S153" s="1">
        <f>Exchanges!T157</f>
        <v>1</v>
      </c>
      <c r="T153" s="1">
        <f>Exchanges!U157</f>
        <v>5</v>
      </c>
      <c r="U153" s="1">
        <f>Exchanges!V157</f>
        <v>2013</v>
      </c>
      <c r="V153" s="1" t="str">
        <f>Exchanges!W157</f>
        <v>Nitrogen</v>
      </c>
      <c r="W153" s="1" t="str">
        <f>Exchanges!X157</f>
        <v>USEPA DMR 2013</v>
      </c>
    </row>
    <row r="154" spans="1:23" x14ac:dyDescent="0.2">
      <c r="A154" s="1" t="str">
        <f>Exchanges!B158</f>
        <v>Nitrogen</v>
      </c>
      <c r="B154" s="1">
        <f>Exchanges!C158</f>
        <v>7727379</v>
      </c>
      <c r="C154" s="1" t="str">
        <f>Exchanges!D158</f>
        <v>water</v>
      </c>
      <c r="D154" s="1" t="str">
        <f>Exchanges!E158</f>
        <v>unspecified</v>
      </c>
      <c r="E154" s="1" t="str">
        <f>Exchanges!F158</f>
        <v>53b5ce8f-c792-3f05-a4b1-3e8f2cc3aad1</v>
      </c>
      <c r="F154" s="1" t="str">
        <f>Exchanges!G158</f>
        <v>Electricity and signal testing instruments manufacturing</v>
      </c>
      <c r="G154" s="1">
        <f>Exchanges!H158</f>
        <v>334515</v>
      </c>
      <c r="H154" s="1" t="str">
        <f>Exchanges!I158</f>
        <v>US</v>
      </c>
      <c r="I154" s="1">
        <f>Exchanges!J158</f>
        <v>6.4102892617232916E-8</v>
      </c>
      <c r="J154" s="1" t="str">
        <f>Exchanges!K158</f>
        <v>kg</v>
      </c>
      <c r="K154" s="1"/>
      <c r="L154" s="1"/>
      <c r="M154" s="1"/>
      <c r="N154" s="1"/>
      <c r="O154" s="1"/>
      <c r="P154" s="1">
        <f>ROUND(Exchanges!Q158,0)</f>
        <v>2</v>
      </c>
      <c r="Q154" s="1">
        <f>Exchanges!R158</f>
        <v>2</v>
      </c>
      <c r="R154" s="1">
        <f>Exchanges!S158</f>
        <v>1</v>
      </c>
      <c r="S154" s="1">
        <f>Exchanges!T158</f>
        <v>1</v>
      </c>
      <c r="T154" s="1">
        <f>Exchanges!U158</f>
        <v>5</v>
      </c>
      <c r="U154" s="1">
        <f>Exchanges!V158</f>
        <v>2013</v>
      </c>
      <c r="V154" s="1" t="str">
        <f>Exchanges!W158</f>
        <v>Nitrogen</v>
      </c>
      <c r="W154" s="1" t="str">
        <f>Exchanges!X158</f>
        <v>USEPA DMR 2013</v>
      </c>
    </row>
    <row r="155" spans="1:23" x14ac:dyDescent="0.2">
      <c r="A155" s="1" t="str">
        <f>Exchanges!B159</f>
        <v>Nitrogen</v>
      </c>
      <c r="B155" s="1">
        <f>Exchanges!C159</f>
        <v>7727379</v>
      </c>
      <c r="C155" s="1" t="str">
        <f>Exchanges!D159</f>
        <v>water</v>
      </c>
      <c r="D155" s="1" t="str">
        <f>Exchanges!E159</f>
        <v>unspecified</v>
      </c>
      <c r="E155" s="1" t="str">
        <f>Exchanges!F159</f>
        <v>53b5ce8f-c792-3f05-a4b1-3e8f2cc3aad1</v>
      </c>
      <c r="F155" s="1" t="str">
        <f>Exchanges!G159</f>
        <v>Manufacturing and reproducing magnetic and optical media</v>
      </c>
      <c r="G155" s="1">
        <f>Exchanges!H159</f>
        <v>334610</v>
      </c>
      <c r="H155" s="1" t="str">
        <f>Exchanges!I159</f>
        <v>US</v>
      </c>
      <c r="I155" s="1">
        <f>Exchanges!J159</f>
        <v>0</v>
      </c>
      <c r="J155" s="1" t="str">
        <f>Exchanges!K159</f>
        <v>kg</v>
      </c>
      <c r="K155" s="1"/>
      <c r="L155" s="1"/>
      <c r="M155" s="1"/>
      <c r="N155" s="1"/>
      <c r="O155" s="1"/>
      <c r="P155" s="1">
        <f>ROUND(Exchanges!Q159,0)</f>
        <v>5</v>
      </c>
      <c r="Q155" s="1">
        <f>Exchanges!R159</f>
        <v>2</v>
      </c>
      <c r="R155" s="1">
        <f>Exchanges!S159</f>
        <v>1</v>
      </c>
      <c r="S155" s="1">
        <f>Exchanges!T159</f>
        <v>1</v>
      </c>
      <c r="T155" s="1">
        <f>Exchanges!U159</f>
        <v>5</v>
      </c>
      <c r="U155" s="1">
        <f>Exchanges!V159</f>
        <v>2013</v>
      </c>
      <c r="V155" s="1" t="str">
        <f>Exchanges!W159</f>
        <v>Nitrogen</v>
      </c>
      <c r="W155" s="1" t="str">
        <f>Exchanges!X159</f>
        <v>USEPA DMR 2013</v>
      </c>
    </row>
    <row r="156" spans="1:23" x14ac:dyDescent="0.2">
      <c r="A156" s="1" t="str">
        <f>Exchanges!B160</f>
        <v>Nitrogen</v>
      </c>
      <c r="B156" s="1">
        <f>Exchanges!C160</f>
        <v>7727379</v>
      </c>
      <c r="C156" s="1" t="str">
        <f>Exchanges!D160</f>
        <v>water</v>
      </c>
      <c r="D156" s="1" t="str">
        <f>Exchanges!E160</f>
        <v>unspecified</v>
      </c>
      <c r="E156" s="1" t="str">
        <f>Exchanges!F160</f>
        <v>53b5ce8f-c792-3f05-a4b1-3e8f2cc3aad1</v>
      </c>
      <c r="F156" s="1" t="str">
        <f>Exchanges!G160</f>
        <v>Lighting fixture manufacturing</v>
      </c>
      <c r="G156" s="1">
        <f>Exchanges!H160</f>
        <v>335120</v>
      </c>
      <c r="H156" s="1" t="str">
        <f>Exchanges!I160</f>
        <v>US</v>
      </c>
      <c r="I156" s="1">
        <f>Exchanges!J160</f>
        <v>4.6686628954241537E-8</v>
      </c>
      <c r="J156" s="1" t="str">
        <f>Exchanges!K160</f>
        <v>kg</v>
      </c>
      <c r="K156" s="1"/>
      <c r="L156" s="1"/>
      <c r="M156" s="1"/>
      <c r="N156" s="1"/>
      <c r="O156" s="1"/>
      <c r="P156" s="1">
        <f>ROUND(Exchanges!Q160,0)</f>
        <v>5</v>
      </c>
      <c r="Q156" s="1">
        <f>Exchanges!R160</f>
        <v>2</v>
      </c>
      <c r="R156" s="1">
        <f>Exchanges!S160</f>
        <v>1</v>
      </c>
      <c r="S156" s="1">
        <f>Exchanges!T160</f>
        <v>1</v>
      </c>
      <c r="T156" s="1">
        <f>Exchanges!U160</f>
        <v>5</v>
      </c>
      <c r="U156" s="1">
        <f>Exchanges!V160</f>
        <v>2013</v>
      </c>
      <c r="V156" s="1" t="str">
        <f>Exchanges!W160</f>
        <v>Nitrogen</v>
      </c>
      <c r="W156" s="1" t="str">
        <f>Exchanges!X160</f>
        <v>USEPA DMR 2013</v>
      </c>
    </row>
    <row r="157" spans="1:23" x14ac:dyDescent="0.2">
      <c r="A157" s="1" t="str">
        <f>Exchanges!B161</f>
        <v>Nitrogen</v>
      </c>
      <c r="B157" s="1">
        <f>Exchanges!C161</f>
        <v>7727379</v>
      </c>
      <c r="C157" s="1" t="str">
        <f>Exchanges!D161</f>
        <v>water</v>
      </c>
      <c r="D157" s="1" t="str">
        <f>Exchanges!E161</f>
        <v>unspecified</v>
      </c>
      <c r="E157" s="1" t="str">
        <f>Exchanges!F161</f>
        <v>53b5ce8f-c792-3f05-a4b1-3e8f2cc3aad1</v>
      </c>
      <c r="F157" s="1" t="str">
        <f>Exchanges!G161</f>
        <v>Small electrical appliance manufacturing</v>
      </c>
      <c r="G157" s="1">
        <f>Exchanges!H161</f>
        <v>335210</v>
      </c>
      <c r="H157" s="1" t="str">
        <f>Exchanges!I161</f>
        <v>US</v>
      </c>
      <c r="I157" s="1">
        <f>Exchanges!J161</f>
        <v>4.168734076491001E-8</v>
      </c>
      <c r="J157" s="1" t="str">
        <f>Exchanges!K161</f>
        <v>kg</v>
      </c>
      <c r="K157" s="1"/>
      <c r="L157" s="1"/>
      <c r="M157" s="1"/>
      <c r="N157" s="1"/>
      <c r="O157" s="1"/>
      <c r="P157" s="1">
        <f>ROUND(Exchanges!Q161,0)</f>
        <v>5</v>
      </c>
      <c r="Q157" s="1">
        <f>Exchanges!R161</f>
        <v>2</v>
      </c>
      <c r="R157" s="1">
        <f>Exchanges!S161</f>
        <v>1</v>
      </c>
      <c r="S157" s="1">
        <f>Exchanges!T161</f>
        <v>1</v>
      </c>
      <c r="T157" s="1">
        <f>Exchanges!U161</f>
        <v>5</v>
      </c>
      <c r="U157" s="1">
        <f>Exchanges!V161</f>
        <v>2013</v>
      </c>
      <c r="V157" s="1" t="str">
        <f>Exchanges!W161</f>
        <v>Nitrogen</v>
      </c>
      <c r="W157" s="1" t="str">
        <f>Exchanges!X161</f>
        <v>USEPA DMR 2013</v>
      </c>
    </row>
    <row r="158" spans="1:23" x14ac:dyDescent="0.2">
      <c r="A158" s="1" t="str">
        <f>Exchanges!B162</f>
        <v>Nitrogen</v>
      </c>
      <c r="B158" s="1">
        <f>Exchanges!C162</f>
        <v>7727379</v>
      </c>
      <c r="C158" s="1" t="str">
        <f>Exchanges!D162</f>
        <v>water</v>
      </c>
      <c r="D158" s="1" t="str">
        <f>Exchanges!E162</f>
        <v>unspecified</v>
      </c>
      <c r="E158" s="1" t="str">
        <f>Exchanges!F162</f>
        <v>53b5ce8f-c792-3f05-a4b1-3e8f2cc3aad1</v>
      </c>
      <c r="F158" s="1" t="str">
        <f>Exchanges!G162</f>
        <v>Other major household appliance manufacturing</v>
      </c>
      <c r="G158" s="1">
        <f>Exchanges!H162</f>
        <v>335228</v>
      </c>
      <c r="H158" s="1" t="str">
        <f>Exchanges!I162</f>
        <v>US</v>
      </c>
      <c r="I158" s="1">
        <f>Exchanges!J162</f>
        <v>1.5744333132855032E-8</v>
      </c>
      <c r="J158" s="1" t="str">
        <f>Exchanges!K162</f>
        <v>kg</v>
      </c>
      <c r="K158" s="1"/>
      <c r="L158" s="1"/>
      <c r="M158" s="1"/>
      <c r="N158" s="1"/>
      <c r="O158" s="1"/>
      <c r="P158" s="1">
        <f>ROUND(Exchanges!Q162,0)</f>
        <v>5</v>
      </c>
      <c r="Q158" s="1">
        <f>Exchanges!R162</f>
        <v>2</v>
      </c>
      <c r="R158" s="1">
        <f>Exchanges!S162</f>
        <v>1</v>
      </c>
      <c r="S158" s="1">
        <f>Exchanges!T162</f>
        <v>1</v>
      </c>
      <c r="T158" s="1">
        <f>Exchanges!U162</f>
        <v>5</v>
      </c>
      <c r="U158" s="1">
        <f>Exchanges!V162</f>
        <v>2013</v>
      </c>
      <c r="V158" s="1" t="str">
        <f>Exchanges!W162</f>
        <v>Nitrogen</v>
      </c>
      <c r="W158" s="1" t="str">
        <f>Exchanges!X162</f>
        <v>USEPA DMR 2013</v>
      </c>
    </row>
    <row r="159" spans="1:23" x14ac:dyDescent="0.2">
      <c r="A159" s="1" t="str">
        <f>Exchanges!B163</f>
        <v>Nitrogen</v>
      </c>
      <c r="B159" s="1">
        <f>Exchanges!C163</f>
        <v>7727379</v>
      </c>
      <c r="C159" s="1" t="str">
        <f>Exchanges!D163</f>
        <v>water</v>
      </c>
      <c r="D159" s="1" t="str">
        <f>Exchanges!E163</f>
        <v>unspecified</v>
      </c>
      <c r="E159" s="1" t="str">
        <f>Exchanges!F163</f>
        <v>53b5ce8f-c792-3f05-a4b1-3e8f2cc3aad1</v>
      </c>
      <c r="F159" s="1" t="str">
        <f>Exchanges!G163</f>
        <v>Power, distribution, and specialty transformer manufacturing</v>
      </c>
      <c r="G159" s="1">
        <f>Exchanges!H163</f>
        <v>335311</v>
      </c>
      <c r="H159" s="1" t="str">
        <f>Exchanges!I163</f>
        <v>US</v>
      </c>
      <c r="I159" s="1">
        <f>Exchanges!J163</f>
        <v>1.7433950372254922E-6</v>
      </c>
      <c r="J159" s="1" t="str">
        <f>Exchanges!K163</f>
        <v>kg</v>
      </c>
      <c r="K159" s="1"/>
      <c r="L159" s="1"/>
      <c r="M159" s="1"/>
      <c r="N159" s="1"/>
      <c r="O159" s="1"/>
      <c r="P159" s="1">
        <f>ROUND(Exchanges!Q163,0)</f>
        <v>5</v>
      </c>
      <c r="Q159" s="1">
        <f>Exchanges!R163</f>
        <v>2</v>
      </c>
      <c r="R159" s="1">
        <f>Exchanges!S163</f>
        <v>1</v>
      </c>
      <c r="S159" s="1">
        <f>Exchanges!T163</f>
        <v>1</v>
      </c>
      <c r="T159" s="1">
        <f>Exchanges!U163</f>
        <v>5</v>
      </c>
      <c r="U159" s="1">
        <f>Exchanges!V163</f>
        <v>2013</v>
      </c>
      <c r="V159" s="1" t="str">
        <f>Exchanges!W163</f>
        <v>Nitrogen</v>
      </c>
      <c r="W159" s="1" t="str">
        <f>Exchanges!X163</f>
        <v>USEPA DMR 2013</v>
      </c>
    </row>
    <row r="160" spans="1:23" x14ac:dyDescent="0.2">
      <c r="A160" s="1" t="str">
        <f>Exchanges!B164</f>
        <v>Nitrogen</v>
      </c>
      <c r="B160" s="1">
        <f>Exchanges!C164</f>
        <v>7727379</v>
      </c>
      <c r="C160" s="1" t="str">
        <f>Exchanges!D164</f>
        <v>water</v>
      </c>
      <c r="D160" s="1" t="str">
        <f>Exchanges!E164</f>
        <v>unspecified</v>
      </c>
      <c r="E160" s="1" t="str">
        <f>Exchanges!F164</f>
        <v>53b5ce8f-c792-3f05-a4b1-3e8f2cc3aad1</v>
      </c>
      <c r="F160" s="1" t="str">
        <f>Exchanges!G164</f>
        <v>Motor and generator manufacturing</v>
      </c>
      <c r="G160" s="1">
        <f>Exchanges!H164</f>
        <v>335312</v>
      </c>
      <c r="H160" s="1" t="str">
        <f>Exchanges!I164</f>
        <v>US</v>
      </c>
      <c r="I160" s="1">
        <f>Exchanges!J164</f>
        <v>4.9112308041851137E-9</v>
      </c>
      <c r="J160" s="1" t="str">
        <f>Exchanges!K164</f>
        <v>kg</v>
      </c>
      <c r="K160" s="1"/>
      <c r="L160" s="1"/>
      <c r="M160" s="1"/>
      <c r="N160" s="1"/>
      <c r="O160" s="1"/>
      <c r="P160" s="1">
        <f>ROUND(Exchanges!Q164,0)</f>
        <v>2</v>
      </c>
      <c r="Q160" s="1">
        <f>Exchanges!R164</f>
        <v>2</v>
      </c>
      <c r="R160" s="1">
        <f>Exchanges!S164</f>
        <v>1</v>
      </c>
      <c r="S160" s="1">
        <f>Exchanges!T164</f>
        <v>1</v>
      </c>
      <c r="T160" s="1">
        <f>Exchanges!U164</f>
        <v>5</v>
      </c>
      <c r="U160" s="1">
        <f>Exchanges!V164</f>
        <v>2013</v>
      </c>
      <c r="V160" s="1" t="str">
        <f>Exchanges!W164</f>
        <v>Nitrogen</v>
      </c>
      <c r="W160" s="1" t="str">
        <f>Exchanges!X164</f>
        <v>USEPA DMR 2013</v>
      </c>
    </row>
    <row r="161" spans="1:23" x14ac:dyDescent="0.2">
      <c r="A161" s="1" t="str">
        <f>Exchanges!B165</f>
        <v>Nitrogen</v>
      </c>
      <c r="B161" s="1">
        <f>Exchanges!C165</f>
        <v>7727379</v>
      </c>
      <c r="C161" s="1" t="str">
        <f>Exchanges!D165</f>
        <v>water</v>
      </c>
      <c r="D161" s="1" t="str">
        <f>Exchanges!E165</f>
        <v>unspecified</v>
      </c>
      <c r="E161" s="1" t="str">
        <f>Exchanges!F165</f>
        <v>53b5ce8f-c792-3f05-a4b1-3e8f2cc3aad1</v>
      </c>
      <c r="F161" s="1" t="str">
        <f>Exchanges!G165</f>
        <v>Switchgear and switchboard apparatus manufacturing</v>
      </c>
      <c r="G161" s="1">
        <f>Exchanges!H165</f>
        <v>335313</v>
      </c>
      <c r="H161" s="1" t="str">
        <f>Exchanges!I165</f>
        <v>US</v>
      </c>
      <c r="I161" s="1">
        <f>Exchanges!J165</f>
        <v>4.6244183735466865E-8</v>
      </c>
      <c r="J161" s="1" t="str">
        <f>Exchanges!K165</f>
        <v>kg</v>
      </c>
      <c r="K161" s="1"/>
      <c r="L161" s="1"/>
      <c r="M161" s="1"/>
      <c r="N161" s="1"/>
      <c r="O161" s="1"/>
      <c r="P161" s="1">
        <f>ROUND(Exchanges!Q165,0)</f>
        <v>5</v>
      </c>
      <c r="Q161" s="1">
        <f>Exchanges!R165</f>
        <v>2</v>
      </c>
      <c r="R161" s="1">
        <f>Exchanges!S165</f>
        <v>1</v>
      </c>
      <c r="S161" s="1">
        <f>Exchanges!T165</f>
        <v>1</v>
      </c>
      <c r="T161" s="1">
        <f>Exchanges!U165</f>
        <v>5</v>
      </c>
      <c r="U161" s="1">
        <f>Exchanges!V165</f>
        <v>2013</v>
      </c>
      <c r="V161" s="1" t="str">
        <f>Exchanges!W165</f>
        <v>Nitrogen</v>
      </c>
      <c r="W161" s="1" t="str">
        <f>Exchanges!X165</f>
        <v>USEPA DMR 2013</v>
      </c>
    </row>
    <row r="162" spans="1:23" x14ac:dyDescent="0.2">
      <c r="A162" s="1" t="str">
        <f>Exchanges!B166</f>
        <v>Nitrogen</v>
      </c>
      <c r="B162" s="1">
        <f>Exchanges!C166</f>
        <v>7727379</v>
      </c>
      <c r="C162" s="1" t="str">
        <f>Exchanges!D166</f>
        <v>water</v>
      </c>
      <c r="D162" s="1" t="str">
        <f>Exchanges!E166</f>
        <v>unspecified</v>
      </c>
      <c r="E162" s="1" t="str">
        <f>Exchanges!F166</f>
        <v>53b5ce8f-c792-3f05-a4b1-3e8f2cc3aad1</v>
      </c>
      <c r="F162" s="1" t="str">
        <f>Exchanges!G166</f>
        <v>Communication and energy wire and cable manufacturing</v>
      </c>
      <c r="G162" s="1">
        <f>Exchanges!H166</f>
        <v>335920</v>
      </c>
      <c r="H162" s="1" t="str">
        <f>Exchanges!I166</f>
        <v>US</v>
      </c>
      <c r="I162" s="1">
        <f>Exchanges!J166</f>
        <v>3.47531199710784E-11</v>
      </c>
      <c r="J162" s="1" t="str">
        <f>Exchanges!K166</f>
        <v>kg</v>
      </c>
      <c r="K162" s="1"/>
      <c r="L162" s="1"/>
      <c r="M162" s="1"/>
      <c r="N162" s="1"/>
      <c r="O162" s="1"/>
      <c r="P162" s="1">
        <f>ROUND(Exchanges!Q166,0)</f>
        <v>2</v>
      </c>
      <c r="Q162" s="1">
        <f>Exchanges!R166</f>
        <v>2</v>
      </c>
      <c r="R162" s="1">
        <f>Exchanges!S166</f>
        <v>1</v>
      </c>
      <c r="S162" s="1">
        <f>Exchanges!T166</f>
        <v>1</v>
      </c>
      <c r="T162" s="1">
        <f>Exchanges!U166</f>
        <v>5</v>
      </c>
      <c r="U162" s="1">
        <f>Exchanges!V166</f>
        <v>2013</v>
      </c>
      <c r="V162" s="1" t="str">
        <f>Exchanges!W166</f>
        <v>Nitrogen</v>
      </c>
      <c r="W162" s="1" t="str">
        <f>Exchanges!X166</f>
        <v>USEPA DMR 2013</v>
      </c>
    </row>
    <row r="163" spans="1:23" x14ac:dyDescent="0.2">
      <c r="A163" s="1" t="str">
        <f>Exchanges!B167</f>
        <v>Nitrogen</v>
      </c>
      <c r="B163" s="1">
        <f>Exchanges!C167</f>
        <v>7727379</v>
      </c>
      <c r="C163" s="1" t="str">
        <f>Exchanges!D167</f>
        <v>water</v>
      </c>
      <c r="D163" s="1" t="str">
        <f>Exchanges!E167</f>
        <v>unspecified</v>
      </c>
      <c r="E163" s="1" t="str">
        <f>Exchanges!F167</f>
        <v>53b5ce8f-c792-3f05-a4b1-3e8f2cc3aad1</v>
      </c>
      <c r="F163" s="1" t="str">
        <f>Exchanges!G167</f>
        <v>Carbon and graphite product manufacturing</v>
      </c>
      <c r="G163" s="1">
        <f>Exchanges!H167</f>
        <v>335991</v>
      </c>
      <c r="H163" s="1" t="str">
        <f>Exchanges!I167</f>
        <v>US</v>
      </c>
      <c r="I163" s="1">
        <f>Exchanges!J167</f>
        <v>3.6616788785919269E-9</v>
      </c>
      <c r="J163" s="1" t="str">
        <f>Exchanges!K167</f>
        <v>kg</v>
      </c>
      <c r="K163" s="1"/>
      <c r="L163" s="1"/>
      <c r="M163" s="1"/>
      <c r="N163" s="1"/>
      <c r="O163" s="1"/>
      <c r="P163" s="1">
        <f>ROUND(Exchanges!Q167,0)</f>
        <v>2</v>
      </c>
      <c r="Q163" s="1">
        <f>Exchanges!R167</f>
        <v>2</v>
      </c>
      <c r="R163" s="1">
        <f>Exchanges!S167</f>
        <v>1</v>
      </c>
      <c r="S163" s="1">
        <f>Exchanges!T167</f>
        <v>1</v>
      </c>
      <c r="T163" s="1">
        <f>Exchanges!U167</f>
        <v>5</v>
      </c>
      <c r="U163" s="1">
        <f>Exchanges!V167</f>
        <v>2013</v>
      </c>
      <c r="V163" s="1" t="str">
        <f>Exchanges!W167</f>
        <v>Nitrogen</v>
      </c>
      <c r="W163" s="1" t="str">
        <f>Exchanges!X167</f>
        <v>USEPA DMR 2013</v>
      </c>
    </row>
    <row r="164" spans="1:23" x14ac:dyDescent="0.2">
      <c r="A164" s="1" t="str">
        <f>Exchanges!B168</f>
        <v>Nitrogen</v>
      </c>
      <c r="B164" s="1">
        <f>Exchanges!C168</f>
        <v>7727379</v>
      </c>
      <c r="C164" s="1" t="str">
        <f>Exchanges!D168</f>
        <v>water</v>
      </c>
      <c r="D164" s="1" t="str">
        <f>Exchanges!E168</f>
        <v>unspecified</v>
      </c>
      <c r="E164" s="1" t="str">
        <f>Exchanges!F168</f>
        <v>53b5ce8f-c792-3f05-a4b1-3e8f2cc3aad1</v>
      </c>
      <c r="F164" s="1" t="str">
        <f>Exchanges!G168</f>
        <v>All other miscellaneous electrical equipment and component manufacturing</v>
      </c>
      <c r="G164" s="1">
        <f>Exchanges!H168</f>
        <v>335999</v>
      </c>
      <c r="H164" s="1" t="str">
        <f>Exchanges!I168</f>
        <v>US</v>
      </c>
      <c r="I164" s="1">
        <f>Exchanges!J168</f>
        <v>2.078802312340615E-8</v>
      </c>
      <c r="J164" s="1" t="str">
        <f>Exchanges!K168</f>
        <v>kg</v>
      </c>
      <c r="K164" s="1"/>
      <c r="L164" s="1"/>
      <c r="M164" s="1"/>
      <c r="N164" s="1"/>
      <c r="O164" s="1"/>
      <c r="P164" s="1">
        <f>ROUND(Exchanges!Q168,0)</f>
        <v>5</v>
      </c>
      <c r="Q164" s="1">
        <f>Exchanges!R168</f>
        <v>2</v>
      </c>
      <c r="R164" s="1">
        <f>Exchanges!S168</f>
        <v>1</v>
      </c>
      <c r="S164" s="1">
        <f>Exchanges!T168</f>
        <v>1</v>
      </c>
      <c r="T164" s="1">
        <f>Exchanges!U168</f>
        <v>5</v>
      </c>
      <c r="U164" s="1">
        <f>Exchanges!V168</f>
        <v>2013</v>
      </c>
      <c r="V164" s="1" t="str">
        <f>Exchanges!W168</f>
        <v>Nitrogen</v>
      </c>
      <c r="W164" s="1" t="str">
        <f>Exchanges!X168</f>
        <v>USEPA DMR 2013</v>
      </c>
    </row>
    <row r="165" spans="1:23" x14ac:dyDescent="0.2">
      <c r="A165" s="1" t="str">
        <f>Exchanges!B169</f>
        <v>Nitrogen</v>
      </c>
      <c r="B165" s="1">
        <f>Exchanges!C169</f>
        <v>7727379</v>
      </c>
      <c r="C165" s="1" t="str">
        <f>Exchanges!D169</f>
        <v>water</v>
      </c>
      <c r="D165" s="1" t="str">
        <f>Exchanges!E169</f>
        <v>unspecified</v>
      </c>
      <c r="E165" s="1" t="str">
        <f>Exchanges!F169</f>
        <v>53b5ce8f-c792-3f05-a4b1-3e8f2cc3aad1</v>
      </c>
      <c r="F165" s="1" t="str">
        <f>Exchanges!G169</f>
        <v>Motor vehicle body manufacturing</v>
      </c>
      <c r="G165" s="1">
        <f>Exchanges!H169</f>
        <v>336211</v>
      </c>
      <c r="H165" s="1" t="str">
        <f>Exchanges!I169</f>
        <v>US</v>
      </c>
      <c r="I165" s="1">
        <f>Exchanges!J169</f>
        <v>3.6657581523405837E-8</v>
      </c>
      <c r="J165" s="1" t="str">
        <f>Exchanges!K169</f>
        <v>kg</v>
      </c>
      <c r="K165" s="1"/>
      <c r="L165" s="1"/>
      <c r="M165" s="1"/>
      <c r="N165" s="1"/>
      <c r="O165" s="1"/>
      <c r="P165" s="1">
        <f>ROUND(Exchanges!Q169,0)</f>
        <v>2</v>
      </c>
      <c r="Q165" s="1">
        <f>Exchanges!R169</f>
        <v>2</v>
      </c>
      <c r="R165" s="1">
        <f>Exchanges!S169</f>
        <v>1</v>
      </c>
      <c r="S165" s="1">
        <f>Exchanges!T169</f>
        <v>1</v>
      </c>
      <c r="T165" s="1">
        <f>Exchanges!U169</f>
        <v>5</v>
      </c>
      <c r="U165" s="1">
        <f>Exchanges!V169</f>
        <v>2013</v>
      </c>
      <c r="V165" s="1" t="str">
        <f>Exchanges!W169</f>
        <v>Nitrogen</v>
      </c>
      <c r="W165" s="1" t="str">
        <f>Exchanges!X169</f>
        <v>USEPA DMR 2013</v>
      </c>
    </row>
    <row r="166" spans="1:23" x14ac:dyDescent="0.2">
      <c r="A166" s="1" t="str">
        <f>Exchanges!B170</f>
        <v>Nitrogen</v>
      </c>
      <c r="B166" s="1">
        <f>Exchanges!C170</f>
        <v>7727379</v>
      </c>
      <c r="C166" s="1" t="str">
        <f>Exchanges!D170</f>
        <v>water</v>
      </c>
      <c r="D166" s="1" t="str">
        <f>Exchanges!E170</f>
        <v>unspecified</v>
      </c>
      <c r="E166" s="1" t="str">
        <f>Exchanges!F170</f>
        <v>53b5ce8f-c792-3f05-a4b1-3e8f2cc3aad1</v>
      </c>
      <c r="F166" s="1" t="str">
        <f>Exchanges!G170</f>
        <v>Truck trailer manufacturing</v>
      </c>
      <c r="G166" s="1">
        <f>Exchanges!H170</f>
        <v>336212</v>
      </c>
      <c r="H166" s="1" t="str">
        <f>Exchanges!I170</f>
        <v>US</v>
      </c>
      <c r="I166" s="1">
        <f>Exchanges!J170</f>
        <v>1.2092123076923021E-9</v>
      </c>
      <c r="J166" s="1" t="str">
        <f>Exchanges!K170</f>
        <v>kg</v>
      </c>
      <c r="K166" s="1"/>
      <c r="L166" s="1"/>
      <c r="M166" s="1"/>
      <c r="N166" s="1"/>
      <c r="O166" s="1"/>
      <c r="P166" s="1">
        <f>ROUND(Exchanges!Q170,0)</f>
        <v>2</v>
      </c>
      <c r="Q166" s="1">
        <f>Exchanges!R170</f>
        <v>2</v>
      </c>
      <c r="R166" s="1">
        <f>Exchanges!S170</f>
        <v>1</v>
      </c>
      <c r="S166" s="1">
        <f>Exchanges!T170</f>
        <v>1</v>
      </c>
      <c r="T166" s="1">
        <f>Exchanges!U170</f>
        <v>5</v>
      </c>
      <c r="U166" s="1">
        <f>Exchanges!V170</f>
        <v>2013</v>
      </c>
      <c r="V166" s="1" t="str">
        <f>Exchanges!W170</f>
        <v>Nitrogen</v>
      </c>
      <c r="W166" s="1" t="str">
        <f>Exchanges!X170</f>
        <v>USEPA DMR 2013</v>
      </c>
    </row>
    <row r="167" spans="1:23" x14ac:dyDescent="0.2">
      <c r="A167" s="1" t="str">
        <f>Exchanges!B171</f>
        <v>Nitrogen</v>
      </c>
      <c r="B167" s="1">
        <f>Exchanges!C171</f>
        <v>7727379</v>
      </c>
      <c r="C167" s="1" t="str">
        <f>Exchanges!D171</f>
        <v>water</v>
      </c>
      <c r="D167" s="1" t="str">
        <f>Exchanges!E171</f>
        <v>unspecified</v>
      </c>
      <c r="E167" s="1" t="str">
        <f>Exchanges!F171</f>
        <v>53b5ce8f-c792-3f05-a4b1-3e8f2cc3aad1</v>
      </c>
      <c r="F167" s="1" t="str">
        <f>Exchanges!G171</f>
        <v>Motor vehicle gasoline engine and engine parts manufacturing</v>
      </c>
      <c r="G167" s="1">
        <f>Exchanges!H171</f>
        <v>336310</v>
      </c>
      <c r="H167" s="1" t="str">
        <f>Exchanges!I171</f>
        <v>US</v>
      </c>
      <c r="I167" s="1">
        <f>Exchanges!J171</f>
        <v>3.6030227685151678E-8</v>
      </c>
      <c r="J167" s="1" t="str">
        <f>Exchanges!K171</f>
        <v>kg</v>
      </c>
      <c r="K167" s="1"/>
      <c r="L167" s="1"/>
      <c r="M167" s="1"/>
      <c r="N167" s="1"/>
      <c r="O167" s="1"/>
      <c r="P167" s="1">
        <f>ROUND(Exchanges!Q171,0)</f>
        <v>2</v>
      </c>
      <c r="Q167" s="1">
        <f>Exchanges!R171</f>
        <v>2</v>
      </c>
      <c r="R167" s="1">
        <f>Exchanges!S171</f>
        <v>1</v>
      </c>
      <c r="S167" s="1">
        <f>Exchanges!T171</f>
        <v>1</v>
      </c>
      <c r="T167" s="1">
        <f>Exchanges!U171</f>
        <v>5</v>
      </c>
      <c r="U167" s="1">
        <f>Exchanges!V171</f>
        <v>2013</v>
      </c>
      <c r="V167" s="1" t="str">
        <f>Exchanges!W171</f>
        <v>Nitrogen</v>
      </c>
      <c r="W167" s="1" t="str">
        <f>Exchanges!X171</f>
        <v>USEPA DMR 2013</v>
      </c>
    </row>
    <row r="168" spans="1:23" x14ac:dyDescent="0.2">
      <c r="A168" s="1" t="str">
        <f>Exchanges!B172</f>
        <v>Nitrogen</v>
      </c>
      <c r="B168" s="1">
        <f>Exchanges!C172</f>
        <v>7727379</v>
      </c>
      <c r="C168" s="1" t="str">
        <f>Exchanges!D172</f>
        <v>water</v>
      </c>
      <c r="D168" s="1" t="str">
        <f>Exchanges!E172</f>
        <v>unspecified</v>
      </c>
      <c r="E168" s="1" t="str">
        <f>Exchanges!F172</f>
        <v>53b5ce8f-c792-3f05-a4b1-3e8f2cc3aad1</v>
      </c>
      <c r="F168" s="1" t="str">
        <f>Exchanges!G172</f>
        <v>Motor vehicle electrical and electronic equipment manufacturing</v>
      </c>
      <c r="G168" s="1">
        <f>Exchanges!H172</f>
        <v>336320</v>
      </c>
      <c r="H168" s="1" t="str">
        <f>Exchanges!I172</f>
        <v>US</v>
      </c>
      <c r="I168" s="1">
        <f>Exchanges!J172</f>
        <v>3.6030227685151672E-8</v>
      </c>
      <c r="J168" s="1" t="str">
        <f>Exchanges!K172</f>
        <v>kg</v>
      </c>
      <c r="K168" s="1"/>
      <c r="L168" s="1"/>
      <c r="M168" s="1"/>
      <c r="N168" s="1"/>
      <c r="O168" s="1"/>
      <c r="P168" s="1">
        <f>ROUND(Exchanges!Q172,0)</f>
        <v>2</v>
      </c>
      <c r="Q168" s="1">
        <f>Exchanges!R172</f>
        <v>2</v>
      </c>
      <c r="R168" s="1">
        <f>Exchanges!S172</f>
        <v>1</v>
      </c>
      <c r="S168" s="1">
        <f>Exchanges!T172</f>
        <v>1</v>
      </c>
      <c r="T168" s="1">
        <f>Exchanges!U172</f>
        <v>5</v>
      </c>
      <c r="U168" s="1">
        <f>Exchanges!V172</f>
        <v>2013</v>
      </c>
      <c r="V168" s="1" t="str">
        <f>Exchanges!W172</f>
        <v>Nitrogen</v>
      </c>
      <c r="W168" s="1" t="str">
        <f>Exchanges!X172</f>
        <v>USEPA DMR 2013</v>
      </c>
    </row>
    <row r="169" spans="1:23" x14ac:dyDescent="0.2">
      <c r="A169" s="1" t="str">
        <f>Exchanges!B173</f>
        <v>Nitrogen</v>
      </c>
      <c r="B169" s="1">
        <f>Exchanges!C173</f>
        <v>7727379</v>
      </c>
      <c r="C169" s="1" t="str">
        <f>Exchanges!D173</f>
        <v>water</v>
      </c>
      <c r="D169" s="1" t="str">
        <f>Exchanges!E173</f>
        <v>unspecified</v>
      </c>
      <c r="E169" s="1" t="str">
        <f>Exchanges!F173</f>
        <v>53b5ce8f-c792-3f05-a4b1-3e8f2cc3aad1</v>
      </c>
      <c r="F169" s="1" t="str">
        <f>Exchanges!G173</f>
        <v>Motor vehicle transmission and power train parts manufacturing</v>
      </c>
      <c r="G169" s="1">
        <f>Exchanges!H173</f>
        <v>336350</v>
      </c>
      <c r="H169" s="1" t="str">
        <f>Exchanges!I173</f>
        <v>US</v>
      </c>
      <c r="I169" s="1">
        <f>Exchanges!J173</f>
        <v>3.6030227685151672E-8</v>
      </c>
      <c r="J169" s="1" t="str">
        <f>Exchanges!K173</f>
        <v>kg</v>
      </c>
      <c r="K169" s="1"/>
      <c r="L169" s="1"/>
      <c r="M169" s="1"/>
      <c r="N169" s="1"/>
      <c r="O169" s="1"/>
      <c r="P169" s="1">
        <f>ROUND(Exchanges!Q173,0)</f>
        <v>2</v>
      </c>
      <c r="Q169" s="1">
        <f>Exchanges!R173</f>
        <v>2</v>
      </c>
      <c r="R169" s="1">
        <f>Exchanges!S173</f>
        <v>1</v>
      </c>
      <c r="S169" s="1">
        <f>Exchanges!T173</f>
        <v>1</v>
      </c>
      <c r="T169" s="1">
        <f>Exchanges!U173</f>
        <v>5</v>
      </c>
      <c r="U169" s="1">
        <f>Exchanges!V173</f>
        <v>2013</v>
      </c>
      <c r="V169" s="1" t="str">
        <f>Exchanges!W173</f>
        <v>Nitrogen</v>
      </c>
      <c r="W169" s="1" t="str">
        <f>Exchanges!X173</f>
        <v>USEPA DMR 2013</v>
      </c>
    </row>
    <row r="170" spans="1:23" x14ac:dyDescent="0.2">
      <c r="A170" s="1" t="str">
        <f>Exchanges!B174</f>
        <v>Nitrogen</v>
      </c>
      <c r="B170" s="1">
        <f>Exchanges!C174</f>
        <v>7727379</v>
      </c>
      <c r="C170" s="1" t="str">
        <f>Exchanges!D174</f>
        <v>water</v>
      </c>
      <c r="D170" s="1" t="str">
        <f>Exchanges!E174</f>
        <v>unspecified</v>
      </c>
      <c r="E170" s="1" t="str">
        <f>Exchanges!F174</f>
        <v>53b5ce8f-c792-3f05-a4b1-3e8f2cc3aad1</v>
      </c>
      <c r="F170" s="1" t="str">
        <f>Exchanges!G174</f>
        <v>Motor vehicle seating and interior trim manufacturing</v>
      </c>
      <c r="G170" s="1">
        <f>Exchanges!H174</f>
        <v>336360</v>
      </c>
      <c r="H170" s="1" t="str">
        <f>Exchanges!I174</f>
        <v>US</v>
      </c>
      <c r="I170" s="1">
        <f>Exchanges!J174</f>
        <v>0</v>
      </c>
      <c r="J170" s="1" t="str">
        <f>Exchanges!K174</f>
        <v>kg</v>
      </c>
      <c r="K170" s="1"/>
      <c r="L170" s="1"/>
      <c r="M170" s="1"/>
      <c r="N170" s="1"/>
      <c r="O170" s="1"/>
      <c r="P170" s="1">
        <f>ROUND(Exchanges!Q174,0)</f>
        <v>5</v>
      </c>
      <c r="Q170" s="1">
        <f>Exchanges!R174</f>
        <v>2</v>
      </c>
      <c r="R170" s="1">
        <f>Exchanges!S174</f>
        <v>1</v>
      </c>
      <c r="S170" s="1">
        <f>Exchanges!T174</f>
        <v>1</v>
      </c>
      <c r="T170" s="1">
        <f>Exchanges!U174</f>
        <v>5</v>
      </c>
      <c r="U170" s="1">
        <f>Exchanges!V174</f>
        <v>2013</v>
      </c>
      <c r="V170" s="1" t="str">
        <f>Exchanges!W174</f>
        <v>Nitrogen</v>
      </c>
      <c r="W170" s="1" t="str">
        <f>Exchanges!X174</f>
        <v>USEPA DMR 2013</v>
      </c>
    </row>
    <row r="171" spans="1:23" x14ac:dyDescent="0.2">
      <c r="A171" s="1" t="str">
        <f>Exchanges!B175</f>
        <v>Nitrogen</v>
      </c>
      <c r="B171" s="1">
        <f>Exchanges!C175</f>
        <v>7727379</v>
      </c>
      <c r="C171" s="1" t="str">
        <f>Exchanges!D175</f>
        <v>water</v>
      </c>
      <c r="D171" s="1" t="str">
        <f>Exchanges!E175</f>
        <v>unspecified</v>
      </c>
      <c r="E171" s="1" t="str">
        <f>Exchanges!F175</f>
        <v>53b5ce8f-c792-3f05-a4b1-3e8f2cc3aad1</v>
      </c>
      <c r="F171" s="1" t="str">
        <f>Exchanges!G175</f>
        <v>Other motor vehicle parts manufacturing</v>
      </c>
      <c r="G171" s="1">
        <f>Exchanges!H175</f>
        <v>336390</v>
      </c>
      <c r="H171" s="1" t="str">
        <f>Exchanges!I175</f>
        <v>US</v>
      </c>
      <c r="I171" s="1">
        <f>Exchanges!J175</f>
        <v>5.4133872577440537E-8</v>
      </c>
      <c r="J171" s="1" t="str">
        <f>Exchanges!K175</f>
        <v>kg</v>
      </c>
      <c r="K171" s="1"/>
      <c r="L171" s="1"/>
      <c r="M171" s="1"/>
      <c r="N171" s="1"/>
      <c r="O171" s="1"/>
      <c r="P171" s="1">
        <f>ROUND(Exchanges!Q175,0)</f>
        <v>3</v>
      </c>
      <c r="Q171" s="1">
        <f>Exchanges!R175</f>
        <v>2</v>
      </c>
      <c r="R171" s="1">
        <f>Exchanges!S175</f>
        <v>1</v>
      </c>
      <c r="S171" s="1">
        <f>Exchanges!T175</f>
        <v>1</v>
      </c>
      <c r="T171" s="1">
        <f>Exchanges!U175</f>
        <v>5</v>
      </c>
      <c r="U171" s="1">
        <f>Exchanges!V175</f>
        <v>2013</v>
      </c>
      <c r="V171" s="1" t="str">
        <f>Exchanges!W175</f>
        <v>Nitrogen</v>
      </c>
      <c r="W171" s="1" t="str">
        <f>Exchanges!X175</f>
        <v>USEPA DMR 2013</v>
      </c>
    </row>
    <row r="172" spans="1:23" x14ac:dyDescent="0.2">
      <c r="A172" s="1" t="str">
        <f>Exchanges!B176</f>
        <v>Nitrogen</v>
      </c>
      <c r="B172" s="1">
        <f>Exchanges!C176</f>
        <v>7727379</v>
      </c>
      <c r="C172" s="1" t="str">
        <f>Exchanges!D176</f>
        <v>water</v>
      </c>
      <c r="D172" s="1" t="str">
        <f>Exchanges!E176</f>
        <v>unspecified</v>
      </c>
      <c r="E172" s="1" t="str">
        <f>Exchanges!F176</f>
        <v>53b5ce8f-c792-3f05-a4b1-3e8f2cc3aad1</v>
      </c>
      <c r="F172" s="1" t="str">
        <f>Exchanges!G176</f>
        <v>Aircraft manufacturing</v>
      </c>
      <c r="G172" s="1">
        <f>Exchanges!H176</f>
        <v>336411</v>
      </c>
      <c r="H172" s="1" t="str">
        <f>Exchanges!I176</f>
        <v>US</v>
      </c>
      <c r="I172" s="1">
        <f>Exchanges!J176</f>
        <v>4.7942906254790668E-9</v>
      </c>
      <c r="J172" s="1" t="str">
        <f>Exchanges!K176</f>
        <v>kg</v>
      </c>
      <c r="K172" s="1"/>
      <c r="L172" s="1"/>
      <c r="M172" s="1"/>
      <c r="N172" s="1"/>
      <c r="O172" s="1"/>
      <c r="P172" s="1">
        <f>ROUND(Exchanges!Q176,0)</f>
        <v>2</v>
      </c>
      <c r="Q172" s="1">
        <f>Exchanges!R176</f>
        <v>2</v>
      </c>
      <c r="R172" s="1">
        <f>Exchanges!S176</f>
        <v>1</v>
      </c>
      <c r="S172" s="1">
        <f>Exchanges!T176</f>
        <v>1</v>
      </c>
      <c r="T172" s="1">
        <f>Exchanges!U176</f>
        <v>5</v>
      </c>
      <c r="U172" s="1">
        <f>Exchanges!V176</f>
        <v>2013</v>
      </c>
      <c r="V172" s="1" t="str">
        <f>Exchanges!W176</f>
        <v>Nitrogen</v>
      </c>
      <c r="W172" s="1" t="str">
        <f>Exchanges!X176</f>
        <v>USEPA DMR 2013</v>
      </c>
    </row>
    <row r="173" spans="1:23" x14ac:dyDescent="0.2">
      <c r="A173" s="1" t="str">
        <f>Exchanges!B177</f>
        <v>Nitrogen</v>
      </c>
      <c r="B173" s="1">
        <f>Exchanges!C177</f>
        <v>7727379</v>
      </c>
      <c r="C173" s="1" t="str">
        <f>Exchanges!D177</f>
        <v>water</v>
      </c>
      <c r="D173" s="1" t="str">
        <f>Exchanges!E177</f>
        <v>unspecified</v>
      </c>
      <c r="E173" s="1" t="str">
        <f>Exchanges!F177</f>
        <v>53b5ce8f-c792-3f05-a4b1-3e8f2cc3aad1</v>
      </c>
      <c r="F173" s="1" t="str">
        <f>Exchanges!G177</f>
        <v>Aircraft engine and engine parts manufacturing</v>
      </c>
      <c r="G173" s="1">
        <f>Exchanges!H177</f>
        <v>336412</v>
      </c>
      <c r="H173" s="1" t="str">
        <f>Exchanges!I177</f>
        <v>US</v>
      </c>
      <c r="I173" s="1">
        <f>Exchanges!J177</f>
        <v>1.3353795614334319E-7</v>
      </c>
      <c r="J173" s="1" t="str">
        <f>Exchanges!K177</f>
        <v>kg</v>
      </c>
      <c r="K173" s="1"/>
      <c r="L173" s="1"/>
      <c r="M173" s="1"/>
      <c r="N173" s="1"/>
      <c r="O173" s="1"/>
      <c r="P173" s="1">
        <f>ROUND(Exchanges!Q177,0)</f>
        <v>5</v>
      </c>
      <c r="Q173" s="1">
        <f>Exchanges!R177</f>
        <v>2</v>
      </c>
      <c r="R173" s="1">
        <f>Exchanges!S177</f>
        <v>1</v>
      </c>
      <c r="S173" s="1">
        <f>Exchanges!T177</f>
        <v>1</v>
      </c>
      <c r="T173" s="1">
        <f>Exchanges!U177</f>
        <v>5</v>
      </c>
      <c r="U173" s="1">
        <f>Exchanges!V177</f>
        <v>2013</v>
      </c>
      <c r="V173" s="1" t="str">
        <f>Exchanges!W177</f>
        <v>Nitrogen</v>
      </c>
      <c r="W173" s="1" t="str">
        <f>Exchanges!X177</f>
        <v>USEPA DMR 2013</v>
      </c>
    </row>
    <row r="174" spans="1:23" x14ac:dyDescent="0.2">
      <c r="A174" s="1" t="str">
        <f>Exchanges!B178</f>
        <v>Nitrogen</v>
      </c>
      <c r="B174" s="1">
        <f>Exchanges!C178</f>
        <v>7727379</v>
      </c>
      <c r="C174" s="1" t="str">
        <f>Exchanges!D178</f>
        <v>water</v>
      </c>
      <c r="D174" s="1" t="str">
        <f>Exchanges!E178</f>
        <v>unspecified</v>
      </c>
      <c r="E174" s="1" t="str">
        <f>Exchanges!F178</f>
        <v>53b5ce8f-c792-3f05-a4b1-3e8f2cc3aad1</v>
      </c>
      <c r="F174" s="1" t="str">
        <f>Exchanges!G178</f>
        <v>Other aircraft parts and auxiliary equipment manufacturing</v>
      </c>
      <c r="G174" s="1">
        <f>Exchanges!H178</f>
        <v>336413</v>
      </c>
      <c r="H174" s="1" t="str">
        <f>Exchanges!I178</f>
        <v>US</v>
      </c>
      <c r="I174" s="1">
        <f>Exchanges!J178</f>
        <v>6.7169314339716571E-9</v>
      </c>
      <c r="J174" s="1" t="str">
        <f>Exchanges!K178</f>
        <v>kg</v>
      </c>
      <c r="K174" s="1"/>
      <c r="L174" s="1"/>
      <c r="M174" s="1"/>
      <c r="N174" s="1"/>
      <c r="O174" s="1"/>
      <c r="P174" s="1">
        <f>ROUND(Exchanges!Q178,0)</f>
        <v>2</v>
      </c>
      <c r="Q174" s="1">
        <f>Exchanges!R178</f>
        <v>2</v>
      </c>
      <c r="R174" s="1">
        <f>Exchanges!S178</f>
        <v>1</v>
      </c>
      <c r="S174" s="1">
        <f>Exchanges!T178</f>
        <v>1</v>
      </c>
      <c r="T174" s="1">
        <f>Exchanges!U178</f>
        <v>5</v>
      </c>
      <c r="U174" s="1">
        <f>Exchanges!V178</f>
        <v>2013</v>
      </c>
      <c r="V174" s="1" t="str">
        <f>Exchanges!W178</f>
        <v>Nitrogen</v>
      </c>
      <c r="W174" s="1" t="str">
        <f>Exchanges!X178</f>
        <v>USEPA DMR 2013</v>
      </c>
    </row>
    <row r="175" spans="1:23" x14ac:dyDescent="0.2">
      <c r="A175" s="1" t="str">
        <f>Exchanges!B179</f>
        <v>Nitrogen</v>
      </c>
      <c r="B175" s="1">
        <f>Exchanges!C179</f>
        <v>7727379</v>
      </c>
      <c r="C175" s="1" t="str">
        <f>Exchanges!D179</f>
        <v>water</v>
      </c>
      <c r="D175" s="1" t="str">
        <f>Exchanges!E179</f>
        <v>unspecified</v>
      </c>
      <c r="E175" s="1" t="str">
        <f>Exchanges!F179</f>
        <v>53b5ce8f-c792-3f05-a4b1-3e8f2cc3aad1</v>
      </c>
      <c r="F175" s="1" t="str">
        <f>Exchanges!G179</f>
        <v>Railroad rolling stock manufacturing</v>
      </c>
      <c r="G175" s="1">
        <f>Exchanges!H179</f>
        <v>336500</v>
      </c>
      <c r="H175" s="1" t="str">
        <f>Exchanges!I179</f>
        <v>US</v>
      </c>
      <c r="I175" s="1">
        <f>Exchanges!J179</f>
        <v>2.0047327600230525E-7</v>
      </c>
      <c r="J175" s="1" t="str">
        <f>Exchanges!K179</f>
        <v>kg</v>
      </c>
      <c r="K175" s="1"/>
      <c r="L175" s="1"/>
      <c r="M175" s="1"/>
      <c r="N175" s="1"/>
      <c r="O175" s="1"/>
      <c r="P175" s="1">
        <f>ROUND(Exchanges!Q179,0)</f>
        <v>5</v>
      </c>
      <c r="Q175" s="1">
        <f>Exchanges!R179</f>
        <v>2</v>
      </c>
      <c r="R175" s="1">
        <f>Exchanges!S179</f>
        <v>1</v>
      </c>
      <c r="S175" s="1">
        <f>Exchanges!T179</f>
        <v>1</v>
      </c>
      <c r="T175" s="1">
        <f>Exchanges!U179</f>
        <v>5</v>
      </c>
      <c r="U175" s="1">
        <f>Exchanges!V179</f>
        <v>2013</v>
      </c>
      <c r="V175" s="1" t="str">
        <f>Exchanges!W179</f>
        <v>Nitrogen</v>
      </c>
      <c r="W175" s="1" t="str">
        <f>Exchanges!X179</f>
        <v>USEPA DMR 2013</v>
      </c>
    </row>
    <row r="176" spans="1:23" x14ac:dyDescent="0.2">
      <c r="A176" s="1" t="str">
        <f>Exchanges!B180</f>
        <v>Nitrogen</v>
      </c>
      <c r="B176" s="1">
        <f>Exchanges!C180</f>
        <v>7727379</v>
      </c>
      <c r="C176" s="1" t="str">
        <f>Exchanges!D180</f>
        <v>water</v>
      </c>
      <c r="D176" s="1" t="str">
        <f>Exchanges!E180</f>
        <v>unspecified</v>
      </c>
      <c r="E176" s="1" t="str">
        <f>Exchanges!F180</f>
        <v>53b5ce8f-c792-3f05-a4b1-3e8f2cc3aad1</v>
      </c>
      <c r="F176" s="1" t="str">
        <f>Exchanges!G180</f>
        <v>Ship building and repairing</v>
      </c>
      <c r="G176" s="1">
        <f>Exchanges!H180</f>
        <v>336611</v>
      </c>
      <c r="H176" s="1" t="str">
        <f>Exchanges!I180</f>
        <v>US</v>
      </c>
      <c r="I176" s="1">
        <f>Exchanges!J180</f>
        <v>4.389139893028771E-6</v>
      </c>
      <c r="J176" s="1" t="str">
        <f>Exchanges!K180</f>
        <v>kg</v>
      </c>
      <c r="K176" s="1"/>
      <c r="L176" s="1"/>
      <c r="M176" s="1"/>
      <c r="N176" s="1"/>
      <c r="O176" s="1"/>
      <c r="P176" s="1">
        <f>ROUND(Exchanges!Q180,0)</f>
        <v>5</v>
      </c>
      <c r="Q176" s="1">
        <f>Exchanges!R180</f>
        <v>2</v>
      </c>
      <c r="R176" s="1">
        <f>Exchanges!S180</f>
        <v>1</v>
      </c>
      <c r="S176" s="1">
        <f>Exchanges!T180</f>
        <v>1</v>
      </c>
      <c r="T176" s="1">
        <f>Exchanges!U180</f>
        <v>5</v>
      </c>
      <c r="U176" s="1">
        <f>Exchanges!V180</f>
        <v>2013</v>
      </c>
      <c r="V176" s="1" t="str">
        <f>Exchanges!W180</f>
        <v>Nitrogen</v>
      </c>
      <c r="W176" s="1" t="str">
        <f>Exchanges!X180</f>
        <v>USEPA DMR 2013</v>
      </c>
    </row>
    <row r="177" spans="1:23" x14ac:dyDescent="0.2">
      <c r="A177" s="1" t="str">
        <f>Exchanges!B181</f>
        <v>Nitrogen</v>
      </c>
      <c r="B177" s="1">
        <f>Exchanges!C181</f>
        <v>7727379</v>
      </c>
      <c r="C177" s="1" t="str">
        <f>Exchanges!D181</f>
        <v>water</v>
      </c>
      <c r="D177" s="1" t="str">
        <f>Exchanges!E181</f>
        <v>unspecified</v>
      </c>
      <c r="E177" s="1" t="str">
        <f>Exchanges!F181</f>
        <v>53b5ce8f-c792-3f05-a4b1-3e8f2cc3aad1</v>
      </c>
      <c r="F177" s="1" t="str">
        <f>Exchanges!G181</f>
        <v>Boat building</v>
      </c>
      <c r="G177" s="1">
        <f>Exchanges!H181</f>
        <v>336612</v>
      </c>
      <c r="H177" s="1" t="str">
        <f>Exchanges!I181</f>
        <v>US</v>
      </c>
      <c r="I177" s="1">
        <f>Exchanges!J181</f>
        <v>2.613809241050057E-8</v>
      </c>
      <c r="J177" s="1" t="str">
        <f>Exchanges!K181</f>
        <v>kg</v>
      </c>
      <c r="K177" s="1"/>
      <c r="L177" s="1"/>
      <c r="M177" s="1"/>
      <c r="N177" s="1"/>
      <c r="O177" s="1"/>
      <c r="P177" s="1">
        <f>ROUND(Exchanges!Q181,0)</f>
        <v>5</v>
      </c>
      <c r="Q177" s="1">
        <f>Exchanges!R181</f>
        <v>2</v>
      </c>
      <c r="R177" s="1">
        <f>Exchanges!S181</f>
        <v>1</v>
      </c>
      <c r="S177" s="1">
        <f>Exchanges!T181</f>
        <v>1</v>
      </c>
      <c r="T177" s="1">
        <f>Exchanges!U181</f>
        <v>5</v>
      </c>
      <c r="U177" s="1">
        <f>Exchanges!V181</f>
        <v>2013</v>
      </c>
      <c r="V177" s="1" t="str">
        <f>Exchanges!W181</f>
        <v>Nitrogen</v>
      </c>
      <c r="W177" s="1" t="str">
        <f>Exchanges!X181</f>
        <v>USEPA DMR 2013</v>
      </c>
    </row>
    <row r="178" spans="1:23" x14ac:dyDescent="0.2">
      <c r="A178" s="1" t="str">
        <f>Exchanges!B182</f>
        <v>Nitrogen</v>
      </c>
      <c r="B178" s="1">
        <f>Exchanges!C182</f>
        <v>7727379</v>
      </c>
      <c r="C178" s="1" t="str">
        <f>Exchanges!D182</f>
        <v>water</v>
      </c>
      <c r="D178" s="1" t="str">
        <f>Exchanges!E182</f>
        <v>unspecified</v>
      </c>
      <c r="E178" s="1" t="str">
        <f>Exchanges!F182</f>
        <v>53b5ce8f-c792-3f05-a4b1-3e8f2cc3aad1</v>
      </c>
      <c r="F178" s="1" t="str">
        <f>Exchanges!G182</f>
        <v>Military armored vehicle, tank, and tank component manufacturing</v>
      </c>
      <c r="G178" s="1">
        <f>Exchanges!H182</f>
        <v>336992</v>
      </c>
      <c r="H178" s="1" t="str">
        <f>Exchanges!I182</f>
        <v>US</v>
      </c>
      <c r="I178" s="1">
        <f>Exchanges!J182</f>
        <v>0</v>
      </c>
      <c r="J178" s="1" t="str">
        <f>Exchanges!K182</f>
        <v>kg</v>
      </c>
      <c r="K178" s="1"/>
      <c r="L178" s="1"/>
      <c r="M178" s="1"/>
      <c r="N178" s="1"/>
      <c r="O178" s="1"/>
      <c r="P178" s="1">
        <f>ROUND(Exchanges!Q182,0)</f>
        <v>5</v>
      </c>
      <c r="Q178" s="1">
        <f>Exchanges!R182</f>
        <v>2</v>
      </c>
      <c r="R178" s="1">
        <f>Exchanges!S182</f>
        <v>1</v>
      </c>
      <c r="S178" s="1">
        <f>Exchanges!T182</f>
        <v>1</v>
      </c>
      <c r="T178" s="1">
        <f>Exchanges!U182</f>
        <v>5</v>
      </c>
      <c r="U178" s="1">
        <f>Exchanges!V182</f>
        <v>2013</v>
      </c>
      <c r="V178" s="1" t="str">
        <f>Exchanges!W182</f>
        <v>Nitrogen</v>
      </c>
      <c r="W178" s="1" t="str">
        <f>Exchanges!X182</f>
        <v>USEPA DMR 2013</v>
      </c>
    </row>
    <row r="179" spans="1:23" x14ac:dyDescent="0.2">
      <c r="A179" s="1" t="str">
        <f>Exchanges!B183</f>
        <v>Nitrogen</v>
      </c>
      <c r="B179" s="1">
        <f>Exchanges!C183</f>
        <v>7727379</v>
      </c>
      <c r="C179" s="1" t="str">
        <f>Exchanges!D183</f>
        <v>water</v>
      </c>
      <c r="D179" s="1" t="str">
        <f>Exchanges!E183</f>
        <v>unspecified</v>
      </c>
      <c r="E179" s="1" t="str">
        <f>Exchanges!F183</f>
        <v>53b5ce8f-c792-3f05-a4b1-3e8f2cc3aad1</v>
      </c>
      <c r="F179" s="1" t="str">
        <f>Exchanges!G183</f>
        <v>Upholstered household furniture manufacturing</v>
      </c>
      <c r="G179" s="1">
        <f>Exchanges!H183</f>
        <v>337121</v>
      </c>
      <c r="H179" s="1" t="str">
        <f>Exchanges!I183</f>
        <v>US</v>
      </c>
      <c r="I179" s="1">
        <f>Exchanges!J183</f>
        <v>4.8219727753766574E-10</v>
      </c>
      <c r="J179" s="1" t="str">
        <f>Exchanges!K183</f>
        <v>kg</v>
      </c>
      <c r="K179" s="1"/>
      <c r="L179" s="1"/>
      <c r="M179" s="1"/>
      <c r="N179" s="1"/>
      <c r="O179" s="1"/>
      <c r="P179" s="1">
        <f>ROUND(Exchanges!Q183,0)</f>
        <v>5</v>
      </c>
      <c r="Q179" s="1">
        <f>Exchanges!R183</f>
        <v>2</v>
      </c>
      <c r="R179" s="1">
        <f>Exchanges!S183</f>
        <v>1</v>
      </c>
      <c r="S179" s="1">
        <f>Exchanges!T183</f>
        <v>1</v>
      </c>
      <c r="T179" s="1">
        <f>Exchanges!U183</f>
        <v>5</v>
      </c>
      <c r="U179" s="1">
        <f>Exchanges!V183</f>
        <v>2013</v>
      </c>
      <c r="V179" s="1" t="str">
        <f>Exchanges!W183</f>
        <v>Nitrogen</v>
      </c>
      <c r="W179" s="1" t="str">
        <f>Exchanges!X183</f>
        <v>USEPA DMR 2013</v>
      </c>
    </row>
    <row r="180" spans="1:23" x14ac:dyDescent="0.2">
      <c r="A180" s="1" t="str">
        <f>Exchanges!B184</f>
        <v>Nitrogen</v>
      </c>
      <c r="B180" s="1">
        <f>Exchanges!C184</f>
        <v>7727379</v>
      </c>
      <c r="C180" s="1" t="str">
        <f>Exchanges!D184</f>
        <v>water</v>
      </c>
      <c r="D180" s="1" t="str">
        <f>Exchanges!E184</f>
        <v>unspecified</v>
      </c>
      <c r="E180" s="1" t="str">
        <f>Exchanges!F184</f>
        <v>53b5ce8f-c792-3f05-a4b1-3e8f2cc3aad1</v>
      </c>
      <c r="F180" s="1" t="str">
        <f>Exchanges!G184</f>
        <v>Institutional furniture manufacturing</v>
      </c>
      <c r="G180" s="1">
        <f>Exchanges!H184</f>
        <v>337127</v>
      </c>
      <c r="H180" s="1" t="str">
        <f>Exchanges!I184</f>
        <v>US</v>
      </c>
      <c r="I180" s="1">
        <f>Exchanges!J184</f>
        <v>1.1051877848157435E-7</v>
      </c>
      <c r="J180" s="1" t="str">
        <f>Exchanges!K184</f>
        <v>kg</v>
      </c>
      <c r="K180" s="1"/>
      <c r="L180" s="1"/>
      <c r="M180" s="1"/>
      <c r="N180" s="1"/>
      <c r="O180" s="1"/>
      <c r="P180" s="1">
        <f>ROUND(Exchanges!Q184,0)</f>
        <v>5</v>
      </c>
      <c r="Q180" s="1">
        <f>Exchanges!R184</f>
        <v>2</v>
      </c>
      <c r="R180" s="1">
        <f>Exchanges!S184</f>
        <v>1</v>
      </c>
      <c r="S180" s="1">
        <f>Exchanges!T184</f>
        <v>1</v>
      </c>
      <c r="T180" s="1">
        <f>Exchanges!U184</f>
        <v>5</v>
      </c>
      <c r="U180" s="1">
        <f>Exchanges!V184</f>
        <v>2013</v>
      </c>
      <c r="V180" s="1" t="str">
        <f>Exchanges!W184</f>
        <v>Nitrogen</v>
      </c>
      <c r="W180" s="1" t="str">
        <f>Exchanges!X184</f>
        <v>USEPA DMR 2013</v>
      </c>
    </row>
    <row r="181" spans="1:23" x14ac:dyDescent="0.2">
      <c r="A181" s="1" t="str">
        <f>Exchanges!B185</f>
        <v>Nitrogen</v>
      </c>
      <c r="B181" s="1">
        <f>Exchanges!C185</f>
        <v>7727379</v>
      </c>
      <c r="C181" s="1" t="str">
        <f>Exchanges!D185</f>
        <v>water</v>
      </c>
      <c r="D181" s="1" t="str">
        <f>Exchanges!E185</f>
        <v>unspecified</v>
      </c>
      <c r="E181" s="1" t="str">
        <f>Exchanges!F185</f>
        <v>53b5ce8f-c792-3f05-a4b1-3e8f2cc3aad1</v>
      </c>
      <c r="F181" s="1" t="str">
        <f>Exchanges!G185</f>
        <v>Showcase, partition, shelving, and locker manufacturing</v>
      </c>
      <c r="G181" s="1">
        <f>Exchanges!H185</f>
        <v>337215</v>
      </c>
      <c r="H181" s="1" t="str">
        <f>Exchanges!I185</f>
        <v>US</v>
      </c>
      <c r="I181" s="1">
        <f>Exchanges!J185</f>
        <v>5.9351988265668422E-10</v>
      </c>
      <c r="J181" s="1" t="str">
        <f>Exchanges!K185</f>
        <v>kg</v>
      </c>
      <c r="K181" s="1"/>
      <c r="L181" s="1"/>
      <c r="M181" s="1"/>
      <c r="N181" s="1"/>
      <c r="O181" s="1"/>
      <c r="P181" s="1">
        <f>ROUND(Exchanges!Q185,0)</f>
        <v>4</v>
      </c>
      <c r="Q181" s="1">
        <f>Exchanges!R185</f>
        <v>2</v>
      </c>
      <c r="R181" s="1">
        <f>Exchanges!S185</f>
        <v>1</v>
      </c>
      <c r="S181" s="1">
        <f>Exchanges!T185</f>
        <v>1</v>
      </c>
      <c r="T181" s="1">
        <f>Exchanges!U185</f>
        <v>5</v>
      </c>
      <c r="U181" s="1">
        <f>Exchanges!V185</f>
        <v>2013</v>
      </c>
      <c r="V181" s="1" t="str">
        <f>Exchanges!W185</f>
        <v>Nitrogen</v>
      </c>
      <c r="W181" s="1" t="str">
        <f>Exchanges!X185</f>
        <v>USEPA DMR 2013</v>
      </c>
    </row>
    <row r="182" spans="1:23" x14ac:dyDescent="0.2">
      <c r="A182" s="1" t="str">
        <f>Exchanges!B186</f>
        <v>Nitrogen</v>
      </c>
      <c r="B182" s="1">
        <f>Exchanges!C186</f>
        <v>7727379</v>
      </c>
      <c r="C182" s="1" t="str">
        <f>Exchanges!D186</f>
        <v>water</v>
      </c>
      <c r="D182" s="1" t="str">
        <f>Exchanges!E186</f>
        <v>unspecified</v>
      </c>
      <c r="E182" s="1" t="str">
        <f>Exchanges!F186</f>
        <v>53b5ce8f-c792-3f05-a4b1-3e8f2cc3aad1</v>
      </c>
      <c r="F182" s="1" t="str">
        <f>Exchanges!G186</f>
        <v>Other furniture related product manufacturing</v>
      </c>
      <c r="G182" s="1">
        <f>Exchanges!H186</f>
        <v>337900</v>
      </c>
      <c r="H182" s="1" t="str">
        <f>Exchanges!I186</f>
        <v>US</v>
      </c>
      <c r="I182" s="1">
        <f>Exchanges!J186</f>
        <v>5.4248296108585414E-9</v>
      </c>
      <c r="J182" s="1" t="str">
        <f>Exchanges!K186</f>
        <v>kg</v>
      </c>
      <c r="K182" s="1"/>
      <c r="L182" s="1"/>
      <c r="M182" s="1"/>
      <c r="N182" s="1"/>
      <c r="O182" s="1"/>
      <c r="P182" s="1">
        <f>ROUND(Exchanges!Q186,0)</f>
        <v>2</v>
      </c>
      <c r="Q182" s="1">
        <f>Exchanges!R186</f>
        <v>2</v>
      </c>
      <c r="R182" s="1">
        <f>Exchanges!S186</f>
        <v>1</v>
      </c>
      <c r="S182" s="1">
        <f>Exchanges!T186</f>
        <v>1</v>
      </c>
      <c r="T182" s="1">
        <f>Exchanges!U186</f>
        <v>5</v>
      </c>
      <c r="U182" s="1">
        <f>Exchanges!V186</f>
        <v>2013</v>
      </c>
      <c r="V182" s="1" t="str">
        <f>Exchanges!W186</f>
        <v>Nitrogen</v>
      </c>
      <c r="W182" s="1" t="str">
        <f>Exchanges!X186</f>
        <v>USEPA DMR 2013</v>
      </c>
    </row>
    <row r="183" spans="1:23" x14ac:dyDescent="0.2">
      <c r="A183" s="1" t="str">
        <f>Exchanges!B187</f>
        <v>Nitrogen</v>
      </c>
      <c r="B183" s="1">
        <f>Exchanges!C187</f>
        <v>7727379</v>
      </c>
      <c r="C183" s="1" t="str">
        <f>Exchanges!D187</f>
        <v>water</v>
      </c>
      <c r="D183" s="1" t="str">
        <f>Exchanges!E187</f>
        <v>unspecified</v>
      </c>
      <c r="E183" s="1" t="str">
        <f>Exchanges!F187</f>
        <v>53b5ce8f-c792-3f05-a4b1-3e8f2cc3aad1</v>
      </c>
      <c r="F183" s="1" t="str">
        <f>Exchanges!G187</f>
        <v>Surgical and medical instrument manufacturing</v>
      </c>
      <c r="G183" s="1">
        <f>Exchanges!H187</f>
        <v>339112</v>
      </c>
      <c r="H183" s="1" t="str">
        <f>Exchanges!I187</f>
        <v>US</v>
      </c>
      <c r="I183" s="1">
        <f>Exchanges!J187</f>
        <v>8.5530346147676671E-8</v>
      </c>
      <c r="J183" s="1" t="str">
        <f>Exchanges!K187</f>
        <v>kg</v>
      </c>
      <c r="K183" s="1"/>
      <c r="L183" s="1"/>
      <c r="M183" s="1"/>
      <c r="N183" s="1"/>
      <c r="O183" s="1"/>
      <c r="P183" s="1">
        <f>ROUND(Exchanges!Q187,0)</f>
        <v>5</v>
      </c>
      <c r="Q183" s="1">
        <f>Exchanges!R187</f>
        <v>2</v>
      </c>
      <c r="R183" s="1">
        <f>Exchanges!S187</f>
        <v>1</v>
      </c>
      <c r="S183" s="1">
        <f>Exchanges!T187</f>
        <v>1</v>
      </c>
      <c r="T183" s="1">
        <f>Exchanges!U187</f>
        <v>5</v>
      </c>
      <c r="U183" s="1">
        <f>Exchanges!V187</f>
        <v>2013</v>
      </c>
      <c r="V183" s="1" t="str">
        <f>Exchanges!W187</f>
        <v>Nitrogen</v>
      </c>
      <c r="W183" s="1" t="str">
        <f>Exchanges!X187</f>
        <v>USEPA DMR 2013</v>
      </c>
    </row>
    <row r="184" spans="1:23" x14ac:dyDescent="0.2">
      <c r="A184" s="1" t="str">
        <f>Exchanges!B188</f>
        <v>Nitrogen</v>
      </c>
      <c r="B184" s="1">
        <f>Exchanges!C188</f>
        <v>7727379</v>
      </c>
      <c r="C184" s="1" t="str">
        <f>Exchanges!D188</f>
        <v>water</v>
      </c>
      <c r="D184" s="1" t="str">
        <f>Exchanges!E188</f>
        <v>unspecified</v>
      </c>
      <c r="E184" s="1" t="str">
        <f>Exchanges!F188</f>
        <v>53b5ce8f-c792-3f05-a4b1-3e8f2cc3aad1</v>
      </c>
      <c r="F184" s="1" t="str">
        <f>Exchanges!G188</f>
        <v>Surgical appliance and supplies manufacturing</v>
      </c>
      <c r="G184" s="1">
        <f>Exchanges!H188</f>
        <v>339113</v>
      </c>
      <c r="H184" s="1" t="str">
        <f>Exchanges!I188</f>
        <v>US</v>
      </c>
      <c r="I184" s="1">
        <f>Exchanges!J188</f>
        <v>6.8806583904507241E-7</v>
      </c>
      <c r="J184" s="1" t="str">
        <f>Exchanges!K188</f>
        <v>kg</v>
      </c>
      <c r="K184" s="1"/>
      <c r="L184" s="1"/>
      <c r="M184" s="1"/>
      <c r="N184" s="1"/>
      <c r="O184" s="1"/>
      <c r="P184" s="1">
        <f>ROUND(Exchanges!Q188,0)</f>
        <v>3</v>
      </c>
      <c r="Q184" s="1">
        <f>Exchanges!R188</f>
        <v>2</v>
      </c>
      <c r="R184" s="1">
        <f>Exchanges!S188</f>
        <v>1</v>
      </c>
      <c r="S184" s="1">
        <f>Exchanges!T188</f>
        <v>1</v>
      </c>
      <c r="T184" s="1">
        <f>Exchanges!U188</f>
        <v>5</v>
      </c>
      <c r="U184" s="1">
        <f>Exchanges!V188</f>
        <v>2013</v>
      </c>
      <c r="V184" s="1" t="str">
        <f>Exchanges!W188</f>
        <v>Nitrogen</v>
      </c>
      <c r="W184" s="1" t="str">
        <f>Exchanges!X188</f>
        <v>USEPA DMR 2013</v>
      </c>
    </row>
    <row r="185" spans="1:23" x14ac:dyDescent="0.2">
      <c r="A185" s="1" t="str">
        <f>Exchanges!B189</f>
        <v>Nitrogen</v>
      </c>
      <c r="B185" s="1">
        <f>Exchanges!C189</f>
        <v>7727379</v>
      </c>
      <c r="C185" s="1" t="str">
        <f>Exchanges!D189</f>
        <v>water</v>
      </c>
      <c r="D185" s="1" t="str">
        <f>Exchanges!E189</f>
        <v>unspecified</v>
      </c>
      <c r="E185" s="1" t="str">
        <f>Exchanges!F189</f>
        <v>53b5ce8f-c792-3f05-a4b1-3e8f2cc3aad1</v>
      </c>
      <c r="F185" s="1" t="str">
        <f>Exchanges!G189</f>
        <v>Dental equipment and supplies manufacturing</v>
      </c>
      <c r="G185" s="1">
        <f>Exchanges!H189</f>
        <v>339114</v>
      </c>
      <c r="H185" s="1" t="str">
        <f>Exchanges!I189</f>
        <v>US</v>
      </c>
      <c r="I185" s="1">
        <f>Exchanges!J189</f>
        <v>5.4248296108585422E-9</v>
      </c>
      <c r="J185" s="1" t="str">
        <f>Exchanges!K189</f>
        <v>kg</v>
      </c>
      <c r="K185" s="1"/>
      <c r="L185" s="1"/>
      <c r="M185" s="1"/>
      <c r="N185" s="1"/>
      <c r="O185" s="1"/>
      <c r="P185" s="1">
        <f>ROUND(Exchanges!Q189,0)</f>
        <v>2</v>
      </c>
      <c r="Q185" s="1">
        <f>Exchanges!R189</f>
        <v>2</v>
      </c>
      <c r="R185" s="1">
        <f>Exchanges!S189</f>
        <v>1</v>
      </c>
      <c r="S185" s="1">
        <f>Exchanges!T189</f>
        <v>1</v>
      </c>
      <c r="T185" s="1">
        <f>Exchanges!U189</f>
        <v>5</v>
      </c>
      <c r="U185" s="1">
        <f>Exchanges!V189</f>
        <v>2013</v>
      </c>
      <c r="V185" s="1" t="str">
        <f>Exchanges!W189</f>
        <v>Nitrogen</v>
      </c>
      <c r="W185" s="1" t="str">
        <f>Exchanges!X189</f>
        <v>USEPA DMR 2013</v>
      </c>
    </row>
    <row r="186" spans="1:23" x14ac:dyDescent="0.2">
      <c r="A186" s="1" t="str">
        <f>Exchanges!B190</f>
        <v>Nitrogen</v>
      </c>
      <c r="B186" s="1">
        <f>Exchanges!C190</f>
        <v>7727379</v>
      </c>
      <c r="C186" s="1" t="str">
        <f>Exchanges!D190</f>
        <v>water</v>
      </c>
      <c r="D186" s="1" t="str">
        <f>Exchanges!E190</f>
        <v>unspecified</v>
      </c>
      <c r="E186" s="1" t="str">
        <f>Exchanges!F190</f>
        <v>53b5ce8f-c792-3f05-a4b1-3e8f2cc3aad1</v>
      </c>
      <c r="F186" s="1" t="str">
        <f>Exchanges!G190</f>
        <v>Ophthalmic goods manufacturing</v>
      </c>
      <c r="G186" s="1">
        <f>Exchanges!H190</f>
        <v>339115</v>
      </c>
      <c r="H186" s="1" t="str">
        <f>Exchanges!I190</f>
        <v>US</v>
      </c>
      <c r="I186" s="1">
        <f>Exchanges!J190</f>
        <v>6.9586722944977429E-9</v>
      </c>
      <c r="J186" s="1" t="str">
        <f>Exchanges!K190</f>
        <v>kg</v>
      </c>
      <c r="K186" s="1"/>
      <c r="L186" s="1"/>
      <c r="M186" s="1"/>
      <c r="N186" s="1"/>
      <c r="O186" s="1"/>
      <c r="P186" s="1">
        <f>ROUND(Exchanges!Q190,0)</f>
        <v>3</v>
      </c>
      <c r="Q186" s="1">
        <f>Exchanges!R190</f>
        <v>2</v>
      </c>
      <c r="R186" s="1">
        <f>Exchanges!S190</f>
        <v>1</v>
      </c>
      <c r="S186" s="1">
        <f>Exchanges!T190</f>
        <v>1</v>
      </c>
      <c r="T186" s="1">
        <f>Exchanges!U190</f>
        <v>5</v>
      </c>
      <c r="U186" s="1">
        <f>Exchanges!V190</f>
        <v>2013</v>
      </c>
      <c r="V186" s="1" t="str">
        <f>Exchanges!W190</f>
        <v>Nitrogen</v>
      </c>
      <c r="W186" s="1" t="str">
        <f>Exchanges!X190</f>
        <v>USEPA DMR 2013</v>
      </c>
    </row>
    <row r="187" spans="1:23" x14ac:dyDescent="0.2">
      <c r="A187" s="1" t="str">
        <f>Exchanges!B191</f>
        <v>Nitrogen</v>
      </c>
      <c r="B187" s="1">
        <f>Exchanges!C191</f>
        <v>7727379</v>
      </c>
      <c r="C187" s="1" t="str">
        <f>Exchanges!D191</f>
        <v>water</v>
      </c>
      <c r="D187" s="1" t="str">
        <f>Exchanges!E191</f>
        <v>unspecified</v>
      </c>
      <c r="E187" s="1" t="str">
        <f>Exchanges!F191</f>
        <v>53b5ce8f-c792-3f05-a4b1-3e8f2cc3aad1</v>
      </c>
      <c r="F187" s="1" t="str">
        <f>Exchanges!G191</f>
        <v>Dental laboratories</v>
      </c>
      <c r="G187" s="1">
        <f>Exchanges!H191</f>
        <v>339116</v>
      </c>
      <c r="H187" s="1" t="str">
        <f>Exchanges!I191</f>
        <v>US</v>
      </c>
      <c r="I187" s="1">
        <f>Exchanges!J191</f>
        <v>5.4248296108585414E-9</v>
      </c>
      <c r="J187" s="1" t="str">
        <f>Exchanges!K191</f>
        <v>kg</v>
      </c>
      <c r="K187" s="1"/>
      <c r="L187" s="1"/>
      <c r="M187" s="1"/>
      <c r="N187" s="1"/>
      <c r="O187" s="1"/>
      <c r="P187" s="1">
        <f>ROUND(Exchanges!Q191,0)</f>
        <v>2</v>
      </c>
      <c r="Q187" s="1">
        <f>Exchanges!R191</f>
        <v>2</v>
      </c>
      <c r="R187" s="1">
        <f>Exchanges!S191</f>
        <v>1</v>
      </c>
      <c r="S187" s="1">
        <f>Exchanges!T191</f>
        <v>1</v>
      </c>
      <c r="T187" s="1">
        <f>Exchanges!U191</f>
        <v>5</v>
      </c>
      <c r="U187" s="1">
        <f>Exchanges!V191</f>
        <v>2013</v>
      </c>
      <c r="V187" s="1" t="str">
        <f>Exchanges!W191</f>
        <v>Nitrogen</v>
      </c>
      <c r="W187" s="1" t="str">
        <f>Exchanges!X191</f>
        <v>USEPA DMR 2013</v>
      </c>
    </row>
    <row r="188" spans="1:23" x14ac:dyDescent="0.2">
      <c r="A188" s="1" t="str">
        <f>Exchanges!B192</f>
        <v>Nitrogen</v>
      </c>
      <c r="B188" s="1">
        <f>Exchanges!C192</f>
        <v>7727379</v>
      </c>
      <c r="C188" s="1" t="str">
        <f>Exchanges!D192</f>
        <v>water</v>
      </c>
      <c r="D188" s="1" t="str">
        <f>Exchanges!E192</f>
        <v>unspecified</v>
      </c>
      <c r="E188" s="1" t="str">
        <f>Exchanges!F192</f>
        <v>53b5ce8f-c792-3f05-a4b1-3e8f2cc3aad1</v>
      </c>
      <c r="F188" s="1" t="str">
        <f>Exchanges!G192</f>
        <v>Jewelry and silverware manufacturing</v>
      </c>
      <c r="G188" s="1">
        <f>Exchanges!H192</f>
        <v>339910</v>
      </c>
      <c r="H188" s="1" t="str">
        <f>Exchanges!I192</f>
        <v>US</v>
      </c>
      <c r="I188" s="1">
        <f>Exchanges!J192</f>
        <v>5.75588578136952E-7</v>
      </c>
      <c r="J188" s="1" t="str">
        <f>Exchanges!K192</f>
        <v>kg</v>
      </c>
      <c r="K188" s="1"/>
      <c r="L188" s="1"/>
      <c r="M188" s="1"/>
      <c r="N188" s="1"/>
      <c r="O188" s="1"/>
      <c r="P188" s="1">
        <f>ROUND(Exchanges!Q192,0)</f>
        <v>5</v>
      </c>
      <c r="Q188" s="1">
        <f>Exchanges!R192</f>
        <v>2</v>
      </c>
      <c r="R188" s="1">
        <f>Exchanges!S192</f>
        <v>1</v>
      </c>
      <c r="S188" s="1">
        <f>Exchanges!T192</f>
        <v>1</v>
      </c>
      <c r="T188" s="1">
        <f>Exchanges!U192</f>
        <v>5</v>
      </c>
      <c r="U188" s="1">
        <f>Exchanges!V192</f>
        <v>2013</v>
      </c>
      <c r="V188" s="1" t="str">
        <f>Exchanges!W192</f>
        <v>Nitrogen</v>
      </c>
      <c r="W188" s="1" t="str">
        <f>Exchanges!X192</f>
        <v>USEPA DMR 2013</v>
      </c>
    </row>
    <row r="189" spans="1:23" x14ac:dyDescent="0.2">
      <c r="A189" s="1" t="str">
        <f>Exchanges!B193</f>
        <v>Nitrogen</v>
      </c>
      <c r="B189" s="1">
        <f>Exchanges!C193</f>
        <v>7727379</v>
      </c>
      <c r="C189" s="1" t="str">
        <f>Exchanges!D193</f>
        <v>water</v>
      </c>
      <c r="D189" s="1" t="str">
        <f>Exchanges!E193</f>
        <v>unspecified</v>
      </c>
      <c r="E189" s="1" t="str">
        <f>Exchanges!F193</f>
        <v>53b5ce8f-c792-3f05-a4b1-3e8f2cc3aad1</v>
      </c>
      <c r="F189" s="1" t="str">
        <f>Exchanges!G193</f>
        <v>Sporting and athletic goods manufacturing</v>
      </c>
      <c r="G189" s="1">
        <f>Exchanges!H193</f>
        <v>339920</v>
      </c>
      <c r="H189" s="1" t="str">
        <f>Exchanges!I193</f>
        <v>US</v>
      </c>
      <c r="I189" s="1">
        <f>Exchanges!J193</f>
        <v>8.3762173326575699E-11</v>
      </c>
      <c r="J189" s="1" t="str">
        <f>Exchanges!K193</f>
        <v>kg</v>
      </c>
      <c r="K189" s="1"/>
      <c r="L189" s="1"/>
      <c r="M189" s="1"/>
      <c r="N189" s="1"/>
      <c r="O189" s="1"/>
      <c r="P189" s="1">
        <f>ROUND(Exchanges!Q193,0)</f>
        <v>2</v>
      </c>
      <c r="Q189" s="1">
        <f>Exchanges!R193</f>
        <v>2</v>
      </c>
      <c r="R189" s="1">
        <f>Exchanges!S193</f>
        <v>1</v>
      </c>
      <c r="S189" s="1">
        <f>Exchanges!T193</f>
        <v>1</v>
      </c>
      <c r="T189" s="1">
        <f>Exchanges!U193</f>
        <v>5</v>
      </c>
      <c r="U189" s="1">
        <f>Exchanges!V193</f>
        <v>2013</v>
      </c>
      <c r="V189" s="1" t="str">
        <f>Exchanges!W193</f>
        <v>Nitrogen</v>
      </c>
      <c r="W189" s="1" t="str">
        <f>Exchanges!X193</f>
        <v>USEPA DMR 2013</v>
      </c>
    </row>
    <row r="190" spans="1:23" x14ac:dyDescent="0.2">
      <c r="A190" s="1" t="str">
        <f>Exchanges!B194</f>
        <v>Nitrogen</v>
      </c>
      <c r="B190" s="1">
        <f>Exchanges!C194</f>
        <v>7727379</v>
      </c>
      <c r="C190" s="1" t="str">
        <f>Exchanges!D194</f>
        <v>water</v>
      </c>
      <c r="D190" s="1" t="str">
        <f>Exchanges!E194</f>
        <v>unspecified</v>
      </c>
      <c r="E190" s="1" t="str">
        <f>Exchanges!F194</f>
        <v>53b5ce8f-c792-3f05-a4b1-3e8f2cc3aad1</v>
      </c>
      <c r="F190" s="1" t="str">
        <f>Exchanges!G194</f>
        <v>Doll, toy, and game manufacturing</v>
      </c>
      <c r="G190" s="1">
        <f>Exchanges!H194</f>
        <v>339930</v>
      </c>
      <c r="H190" s="1" t="str">
        <f>Exchanges!I194</f>
        <v>US</v>
      </c>
      <c r="I190" s="1">
        <f>Exchanges!J194</f>
        <v>2.6026769805381552E-8</v>
      </c>
      <c r="J190" s="1" t="str">
        <f>Exchanges!K194</f>
        <v>kg</v>
      </c>
      <c r="K190" s="1"/>
      <c r="L190" s="1"/>
      <c r="M190" s="1"/>
      <c r="N190" s="1"/>
      <c r="O190" s="1"/>
      <c r="P190" s="1">
        <f>ROUND(Exchanges!Q194,0)</f>
        <v>5</v>
      </c>
      <c r="Q190" s="1">
        <f>Exchanges!R194</f>
        <v>2</v>
      </c>
      <c r="R190" s="1">
        <f>Exchanges!S194</f>
        <v>1</v>
      </c>
      <c r="S190" s="1">
        <f>Exchanges!T194</f>
        <v>1</v>
      </c>
      <c r="T190" s="1">
        <f>Exchanges!U194</f>
        <v>5</v>
      </c>
      <c r="U190" s="1">
        <f>Exchanges!V194</f>
        <v>2013</v>
      </c>
      <c r="V190" s="1" t="str">
        <f>Exchanges!W194</f>
        <v>Nitrogen</v>
      </c>
      <c r="W190" s="1" t="str">
        <f>Exchanges!X194</f>
        <v>USEPA DMR 2013</v>
      </c>
    </row>
    <row r="191" spans="1:23" x14ac:dyDescent="0.2">
      <c r="A191" s="1" t="str">
        <f>Exchanges!B195</f>
        <v>Nitrogen</v>
      </c>
      <c r="B191" s="1">
        <f>Exchanges!C195</f>
        <v>7727379</v>
      </c>
      <c r="C191" s="1" t="str">
        <f>Exchanges!D195</f>
        <v>water</v>
      </c>
      <c r="D191" s="1" t="str">
        <f>Exchanges!E195</f>
        <v>unspecified</v>
      </c>
      <c r="E191" s="1" t="str">
        <f>Exchanges!F195</f>
        <v>53b5ce8f-c792-3f05-a4b1-3e8f2cc3aad1</v>
      </c>
      <c r="F191" s="1" t="str">
        <f>Exchanges!G195</f>
        <v>All other miscellaneous manufacturing</v>
      </c>
      <c r="G191" s="1">
        <f>Exchanges!H195</f>
        <v>339990</v>
      </c>
      <c r="H191" s="1" t="str">
        <f>Exchanges!I195</f>
        <v>US</v>
      </c>
      <c r="I191" s="1">
        <f>Exchanges!J195</f>
        <v>6.2385225487469904E-7</v>
      </c>
      <c r="J191" s="1" t="str">
        <f>Exchanges!K195</f>
        <v>kg</v>
      </c>
      <c r="K191" s="1"/>
      <c r="L191" s="1"/>
      <c r="M191" s="1"/>
      <c r="N191" s="1"/>
      <c r="O191" s="1"/>
      <c r="P191" s="1">
        <f>ROUND(Exchanges!Q195,0)</f>
        <v>3</v>
      </c>
      <c r="Q191" s="1">
        <f>Exchanges!R195</f>
        <v>2</v>
      </c>
      <c r="R191" s="1">
        <f>Exchanges!S195</f>
        <v>1</v>
      </c>
      <c r="S191" s="1">
        <f>Exchanges!T195</f>
        <v>1</v>
      </c>
      <c r="T191" s="1">
        <f>Exchanges!U195</f>
        <v>5</v>
      </c>
      <c r="U191" s="1">
        <f>Exchanges!V195</f>
        <v>2013</v>
      </c>
      <c r="V191" s="1" t="str">
        <f>Exchanges!W195</f>
        <v>Nitrogen</v>
      </c>
      <c r="W191" s="1" t="str">
        <f>Exchanges!X195</f>
        <v>USEPA DMR 2013</v>
      </c>
    </row>
    <row r="192" spans="1:23" x14ac:dyDescent="0.2">
      <c r="A192" s="1" t="str">
        <f>Exchanges!B196</f>
        <v>Nitrogen</v>
      </c>
      <c r="B192" s="1">
        <f>Exchanges!C196</f>
        <v>7727379</v>
      </c>
      <c r="C192" s="1" t="str">
        <f>Exchanges!D196</f>
        <v>water</v>
      </c>
      <c r="D192" s="1" t="str">
        <f>Exchanges!E196</f>
        <v>unspecified</v>
      </c>
      <c r="E192" s="1" t="str">
        <f>Exchanges!F196</f>
        <v>53b5ce8f-c792-3f05-a4b1-3e8f2cc3aad1</v>
      </c>
      <c r="F192" s="1" t="str">
        <f>Exchanges!G196</f>
        <v>Wholesale trade</v>
      </c>
      <c r="G192" s="1">
        <f>Exchanges!H196</f>
        <v>420000</v>
      </c>
      <c r="H192" s="1" t="str">
        <f>Exchanges!I196</f>
        <v>US</v>
      </c>
      <c r="I192" s="1">
        <f>Exchanges!J196</f>
        <v>1.1758397224054956E-7</v>
      </c>
      <c r="J192" s="1" t="str">
        <f>Exchanges!K196</f>
        <v>kg</v>
      </c>
      <c r="K192" s="1"/>
      <c r="L192" s="1"/>
      <c r="M192" s="1"/>
      <c r="N192" s="1"/>
      <c r="O192" s="1"/>
      <c r="P192" s="1">
        <f>ROUND(Exchanges!Q196,0)</f>
        <v>3</v>
      </c>
      <c r="Q192" s="1">
        <f>Exchanges!R196</f>
        <v>2</v>
      </c>
      <c r="R192" s="1">
        <f>Exchanges!S196</f>
        <v>1</v>
      </c>
      <c r="S192" s="1">
        <f>Exchanges!T196</f>
        <v>1</v>
      </c>
      <c r="T192" s="1">
        <f>Exchanges!U196</f>
        <v>5</v>
      </c>
      <c r="U192" s="1">
        <f>Exchanges!V196</f>
        <v>2013</v>
      </c>
      <c r="V192" s="1" t="str">
        <f>Exchanges!W196</f>
        <v>Nitrogen</v>
      </c>
      <c r="W192" s="1" t="str">
        <f>Exchanges!X196</f>
        <v>USEPA DMR 2013</v>
      </c>
    </row>
    <row r="193" spans="1:23" x14ac:dyDescent="0.2">
      <c r="A193" s="1" t="str">
        <f>Exchanges!B197</f>
        <v>Nitrogen</v>
      </c>
      <c r="B193" s="1">
        <f>Exchanges!C197</f>
        <v>7727379</v>
      </c>
      <c r="C193" s="1" t="str">
        <f>Exchanges!D197</f>
        <v>water</v>
      </c>
      <c r="D193" s="1" t="str">
        <f>Exchanges!E197</f>
        <v>unspecified</v>
      </c>
      <c r="E193" s="1" t="str">
        <f>Exchanges!F197</f>
        <v>53b5ce8f-c792-3f05-a4b1-3e8f2cc3aad1</v>
      </c>
      <c r="F193" s="1" t="str">
        <f>Exchanges!G197</f>
        <v>Motor vehicle and parts dealers</v>
      </c>
      <c r="G193" s="1">
        <f>Exchanges!H197</f>
        <v>441000</v>
      </c>
      <c r="H193" s="1" t="str">
        <f>Exchanges!I197</f>
        <v>US</v>
      </c>
      <c r="I193" s="1">
        <f>Exchanges!J197</f>
        <v>0</v>
      </c>
      <c r="J193" s="1" t="str">
        <f>Exchanges!K197</f>
        <v>kg</v>
      </c>
      <c r="K193" s="1"/>
      <c r="L193" s="1"/>
      <c r="M193" s="1"/>
      <c r="N193" s="1"/>
      <c r="O193" s="1"/>
      <c r="P193" s="1">
        <f>ROUND(Exchanges!Q197,0)</f>
        <v>5</v>
      </c>
      <c r="Q193" s="1">
        <f>Exchanges!R197</f>
        <v>2</v>
      </c>
      <c r="R193" s="1">
        <f>Exchanges!S197</f>
        <v>1</v>
      </c>
      <c r="S193" s="1">
        <f>Exchanges!T197</f>
        <v>1</v>
      </c>
      <c r="T193" s="1">
        <f>Exchanges!U197</f>
        <v>5</v>
      </c>
      <c r="U193" s="1">
        <f>Exchanges!V197</f>
        <v>2013</v>
      </c>
      <c r="V193" s="1" t="str">
        <f>Exchanges!W197</f>
        <v>Nitrogen</v>
      </c>
      <c r="W193" s="1" t="str">
        <f>Exchanges!X197</f>
        <v>USEPA DMR 2013</v>
      </c>
    </row>
    <row r="194" spans="1:23" x14ac:dyDescent="0.2">
      <c r="A194" s="1" t="str">
        <f>Exchanges!B198</f>
        <v>Nitrogen</v>
      </c>
      <c r="B194" s="1">
        <f>Exchanges!C198</f>
        <v>7727379</v>
      </c>
      <c r="C194" s="1" t="str">
        <f>Exchanges!D198</f>
        <v>water</v>
      </c>
      <c r="D194" s="1" t="str">
        <f>Exchanges!E198</f>
        <v>unspecified</v>
      </c>
      <c r="E194" s="1" t="str">
        <f>Exchanges!F198</f>
        <v>53b5ce8f-c792-3f05-a4b1-3e8f2cc3aad1</v>
      </c>
      <c r="F194" s="1" t="str">
        <f>Exchanges!G198</f>
        <v>Food and beverage stores</v>
      </c>
      <c r="G194" s="1">
        <f>Exchanges!H198</f>
        <v>445000</v>
      </c>
      <c r="H194" s="1" t="str">
        <f>Exchanges!I198</f>
        <v>US</v>
      </c>
      <c r="I194" s="1">
        <f>Exchanges!J198</f>
        <v>1.8992662767895058E-9</v>
      </c>
      <c r="J194" s="1" t="str">
        <f>Exchanges!K198</f>
        <v>kg</v>
      </c>
      <c r="K194" s="1"/>
      <c r="L194" s="1"/>
      <c r="M194" s="1"/>
      <c r="N194" s="1"/>
      <c r="O194" s="1"/>
      <c r="P194" s="1">
        <f>ROUND(Exchanges!Q198,0)</f>
        <v>2</v>
      </c>
      <c r="Q194" s="1">
        <f>Exchanges!R198</f>
        <v>2</v>
      </c>
      <c r="R194" s="1">
        <f>Exchanges!S198</f>
        <v>1</v>
      </c>
      <c r="S194" s="1">
        <f>Exchanges!T198</f>
        <v>1</v>
      </c>
      <c r="T194" s="1">
        <f>Exchanges!U198</f>
        <v>5</v>
      </c>
      <c r="U194" s="1">
        <f>Exchanges!V198</f>
        <v>2013</v>
      </c>
      <c r="V194" s="1" t="str">
        <f>Exchanges!W198</f>
        <v>Nitrogen</v>
      </c>
      <c r="W194" s="1" t="str">
        <f>Exchanges!X198</f>
        <v>USEPA DMR 2013</v>
      </c>
    </row>
    <row r="195" spans="1:23" x14ac:dyDescent="0.2">
      <c r="A195" s="1" t="str">
        <f>Exchanges!B199</f>
        <v>Nitrogen</v>
      </c>
      <c r="B195" s="1">
        <f>Exchanges!C199</f>
        <v>7727379</v>
      </c>
      <c r="C195" s="1" t="str">
        <f>Exchanges!D199</f>
        <v>water</v>
      </c>
      <c r="D195" s="1" t="str">
        <f>Exchanges!E199</f>
        <v>unspecified</v>
      </c>
      <c r="E195" s="1" t="str">
        <f>Exchanges!F199</f>
        <v>53b5ce8f-c792-3f05-a4b1-3e8f2cc3aad1</v>
      </c>
      <c r="F195" s="1" t="str">
        <f>Exchanges!G199</f>
        <v>General merchandise stores</v>
      </c>
      <c r="G195" s="1">
        <f>Exchanges!H199</f>
        <v>452000</v>
      </c>
      <c r="H195" s="1" t="str">
        <f>Exchanges!I199</f>
        <v>US</v>
      </c>
      <c r="I195" s="1">
        <f>Exchanges!J199</f>
        <v>1.2024150310423997E-10</v>
      </c>
      <c r="J195" s="1" t="str">
        <f>Exchanges!K199</f>
        <v>kg</v>
      </c>
      <c r="K195" s="1"/>
      <c r="L195" s="1"/>
      <c r="M195" s="1"/>
      <c r="N195" s="1"/>
      <c r="O195" s="1"/>
      <c r="P195" s="1">
        <f>ROUND(Exchanges!Q199,0)</f>
        <v>5</v>
      </c>
      <c r="Q195" s="1">
        <f>Exchanges!R199</f>
        <v>2</v>
      </c>
      <c r="R195" s="1">
        <f>Exchanges!S199</f>
        <v>1</v>
      </c>
      <c r="S195" s="1">
        <f>Exchanges!T199</f>
        <v>1</v>
      </c>
      <c r="T195" s="1">
        <f>Exchanges!U199</f>
        <v>5</v>
      </c>
      <c r="U195" s="1">
        <f>Exchanges!V199</f>
        <v>2013</v>
      </c>
      <c r="V195" s="1" t="str">
        <f>Exchanges!W199</f>
        <v>Nitrogen</v>
      </c>
      <c r="W195" s="1" t="str">
        <f>Exchanges!X199</f>
        <v>USEPA DMR 2013</v>
      </c>
    </row>
    <row r="196" spans="1:23" x14ac:dyDescent="0.2">
      <c r="A196" s="1" t="str">
        <f>Exchanges!B200</f>
        <v>Nitrogen</v>
      </c>
      <c r="B196" s="1">
        <f>Exchanges!C200</f>
        <v>7727379</v>
      </c>
      <c r="C196" s="1" t="str">
        <f>Exchanges!D200</f>
        <v>water</v>
      </c>
      <c r="D196" s="1" t="str">
        <f>Exchanges!E200</f>
        <v>unspecified</v>
      </c>
      <c r="E196" s="1" t="str">
        <f>Exchanges!F200</f>
        <v>53b5ce8f-c792-3f05-a4b1-3e8f2cc3aad1</v>
      </c>
      <c r="F196" s="1" t="str">
        <f>Exchanges!G200</f>
        <v>Air transportation</v>
      </c>
      <c r="G196" s="1">
        <f>Exchanges!H200</f>
        <v>481000</v>
      </c>
      <c r="H196" s="1" t="str">
        <f>Exchanges!I200</f>
        <v>US</v>
      </c>
      <c r="I196" s="1">
        <f>Exchanges!J200</f>
        <v>5.1627573388006658E-11</v>
      </c>
      <c r="J196" s="1" t="str">
        <f>Exchanges!K200</f>
        <v>kg</v>
      </c>
      <c r="K196" s="1"/>
      <c r="L196" s="1"/>
      <c r="M196" s="1"/>
      <c r="N196" s="1"/>
      <c r="O196" s="1"/>
      <c r="P196" s="1">
        <f>ROUND(Exchanges!Q200,0)</f>
        <v>2</v>
      </c>
      <c r="Q196" s="1">
        <f>Exchanges!R200</f>
        <v>2</v>
      </c>
      <c r="R196" s="1">
        <f>Exchanges!S200</f>
        <v>1</v>
      </c>
      <c r="S196" s="1">
        <f>Exchanges!T200</f>
        <v>1</v>
      </c>
      <c r="T196" s="1">
        <f>Exchanges!U200</f>
        <v>5</v>
      </c>
      <c r="U196" s="1">
        <f>Exchanges!V200</f>
        <v>2013</v>
      </c>
      <c r="V196" s="1" t="str">
        <f>Exchanges!W200</f>
        <v>Nitrogen</v>
      </c>
      <c r="W196" s="1" t="str">
        <f>Exchanges!X200</f>
        <v>USEPA DMR 2013</v>
      </c>
    </row>
    <row r="197" spans="1:23" x14ac:dyDescent="0.2">
      <c r="A197" s="1" t="str">
        <f>Exchanges!B201</f>
        <v>Nitrogen</v>
      </c>
      <c r="B197" s="1">
        <f>Exchanges!C201</f>
        <v>7727379</v>
      </c>
      <c r="C197" s="1" t="str">
        <f>Exchanges!D201</f>
        <v>water</v>
      </c>
      <c r="D197" s="1" t="str">
        <f>Exchanges!E201</f>
        <v>unspecified</v>
      </c>
      <c r="E197" s="1" t="str">
        <f>Exchanges!F201</f>
        <v>53b5ce8f-c792-3f05-a4b1-3e8f2cc3aad1</v>
      </c>
      <c r="F197" s="1" t="str">
        <f>Exchanges!G201</f>
        <v>Rail transportation</v>
      </c>
      <c r="G197" s="1">
        <f>Exchanges!H201</f>
        <v>482000</v>
      </c>
      <c r="H197" s="1" t="str">
        <f>Exchanges!I201</f>
        <v>US</v>
      </c>
      <c r="I197" s="1">
        <f>Exchanges!J201</f>
        <v>4.4646596402914045E-7</v>
      </c>
      <c r="J197" s="1" t="str">
        <f>Exchanges!K201</f>
        <v>kg</v>
      </c>
      <c r="K197" s="1"/>
      <c r="L197" s="1"/>
      <c r="M197" s="1"/>
      <c r="N197" s="1"/>
      <c r="O197" s="1"/>
      <c r="P197" s="1">
        <f>ROUND(Exchanges!Q201,0)</f>
        <v>5</v>
      </c>
      <c r="Q197" s="1">
        <f>Exchanges!R201</f>
        <v>2</v>
      </c>
      <c r="R197" s="1">
        <f>Exchanges!S201</f>
        <v>1</v>
      </c>
      <c r="S197" s="1">
        <f>Exchanges!T201</f>
        <v>1</v>
      </c>
      <c r="T197" s="1">
        <f>Exchanges!U201</f>
        <v>5</v>
      </c>
      <c r="U197" s="1">
        <f>Exchanges!V201</f>
        <v>2013</v>
      </c>
      <c r="V197" s="1" t="str">
        <f>Exchanges!W201</f>
        <v>Nitrogen</v>
      </c>
      <c r="W197" s="1" t="str">
        <f>Exchanges!X201</f>
        <v>USEPA DMR 2013</v>
      </c>
    </row>
    <row r="198" spans="1:23" x14ac:dyDescent="0.2">
      <c r="A198" s="1" t="str">
        <f>Exchanges!B202</f>
        <v>Nitrogen</v>
      </c>
      <c r="B198" s="1">
        <f>Exchanges!C202</f>
        <v>7727379</v>
      </c>
      <c r="C198" s="1" t="str">
        <f>Exchanges!D202</f>
        <v>water</v>
      </c>
      <c r="D198" s="1" t="str">
        <f>Exchanges!E202</f>
        <v>unspecified</v>
      </c>
      <c r="E198" s="1" t="str">
        <f>Exchanges!F202</f>
        <v>53b5ce8f-c792-3f05-a4b1-3e8f2cc3aad1</v>
      </c>
      <c r="F198" s="1" t="str">
        <f>Exchanges!G202</f>
        <v>Water transportation</v>
      </c>
      <c r="G198" s="1">
        <f>Exchanges!H202</f>
        <v>483000</v>
      </c>
      <c r="H198" s="1" t="str">
        <f>Exchanges!I202</f>
        <v>US</v>
      </c>
      <c r="I198" s="1">
        <f>Exchanges!J202</f>
        <v>1.4388305707774953E-9</v>
      </c>
      <c r="J198" s="1" t="str">
        <f>Exchanges!K202</f>
        <v>kg</v>
      </c>
      <c r="K198" s="1"/>
      <c r="L198" s="1"/>
      <c r="M198" s="1"/>
      <c r="N198" s="1"/>
      <c r="O198" s="1"/>
      <c r="P198" s="1">
        <f>ROUND(Exchanges!Q202,0)</f>
        <v>2</v>
      </c>
      <c r="Q198" s="1">
        <f>Exchanges!R202</f>
        <v>2</v>
      </c>
      <c r="R198" s="1">
        <f>Exchanges!S202</f>
        <v>1</v>
      </c>
      <c r="S198" s="1">
        <f>Exchanges!T202</f>
        <v>1</v>
      </c>
      <c r="T198" s="1">
        <f>Exchanges!U202</f>
        <v>5</v>
      </c>
      <c r="U198" s="1">
        <f>Exchanges!V202</f>
        <v>2013</v>
      </c>
      <c r="V198" s="1" t="str">
        <f>Exchanges!W202</f>
        <v>Nitrogen</v>
      </c>
      <c r="W198" s="1" t="str">
        <f>Exchanges!X202</f>
        <v>USEPA DMR 2013</v>
      </c>
    </row>
    <row r="199" spans="1:23" x14ac:dyDescent="0.2">
      <c r="A199" s="1" t="str">
        <f>Exchanges!B203</f>
        <v>Nitrogen</v>
      </c>
      <c r="B199" s="1">
        <f>Exchanges!C203</f>
        <v>7727379</v>
      </c>
      <c r="C199" s="1" t="str">
        <f>Exchanges!D203</f>
        <v>water</v>
      </c>
      <c r="D199" s="1" t="str">
        <f>Exchanges!E203</f>
        <v>unspecified</v>
      </c>
      <c r="E199" s="1" t="str">
        <f>Exchanges!F203</f>
        <v>53b5ce8f-c792-3f05-a4b1-3e8f2cc3aad1</v>
      </c>
      <c r="F199" s="1" t="str">
        <f>Exchanges!G203</f>
        <v>Truck transportation</v>
      </c>
      <c r="G199" s="1">
        <f>Exchanges!H203</f>
        <v>484000</v>
      </c>
      <c r="H199" s="1" t="str">
        <f>Exchanges!I203</f>
        <v>US</v>
      </c>
      <c r="I199" s="1">
        <f>Exchanges!J203</f>
        <v>5.7941554660061967E-10</v>
      </c>
      <c r="J199" s="1" t="str">
        <f>Exchanges!K203</f>
        <v>kg</v>
      </c>
      <c r="K199" s="1"/>
      <c r="L199" s="1"/>
      <c r="M199" s="1"/>
      <c r="N199" s="1"/>
      <c r="O199" s="1"/>
      <c r="P199" s="1">
        <f>ROUND(Exchanges!Q203,0)</f>
        <v>4</v>
      </c>
      <c r="Q199" s="1">
        <f>Exchanges!R203</f>
        <v>2</v>
      </c>
      <c r="R199" s="1">
        <f>Exchanges!S203</f>
        <v>1</v>
      </c>
      <c r="S199" s="1">
        <f>Exchanges!T203</f>
        <v>1</v>
      </c>
      <c r="T199" s="1">
        <f>Exchanges!U203</f>
        <v>5</v>
      </c>
      <c r="U199" s="1">
        <f>Exchanges!V203</f>
        <v>2013</v>
      </c>
      <c r="V199" s="1" t="str">
        <f>Exchanges!W203</f>
        <v>Nitrogen</v>
      </c>
      <c r="W199" s="1" t="str">
        <f>Exchanges!X203</f>
        <v>USEPA DMR 2013</v>
      </c>
    </row>
    <row r="200" spans="1:23" x14ac:dyDescent="0.2">
      <c r="A200" s="1" t="str">
        <f>Exchanges!B204</f>
        <v>Nitrogen</v>
      </c>
      <c r="B200" s="1">
        <f>Exchanges!C204</f>
        <v>7727379</v>
      </c>
      <c r="C200" s="1" t="str">
        <f>Exchanges!D204</f>
        <v>water</v>
      </c>
      <c r="D200" s="1" t="str">
        <f>Exchanges!E204</f>
        <v>unspecified</v>
      </c>
      <c r="E200" s="1" t="str">
        <f>Exchanges!F204</f>
        <v>53b5ce8f-c792-3f05-a4b1-3e8f2cc3aad1</v>
      </c>
      <c r="F200" s="1" t="str">
        <f>Exchanges!G204</f>
        <v>Transit and ground passenger transportation</v>
      </c>
      <c r="G200" s="1">
        <f>Exchanges!H204</f>
        <v>485000</v>
      </c>
      <c r="H200" s="1" t="str">
        <f>Exchanges!I204</f>
        <v>US</v>
      </c>
      <c r="I200" s="1">
        <f>Exchanges!J204</f>
        <v>3.4533765208319512E-10</v>
      </c>
      <c r="J200" s="1" t="str">
        <f>Exchanges!K204</f>
        <v>kg</v>
      </c>
      <c r="K200" s="1"/>
      <c r="L200" s="1"/>
      <c r="M200" s="1"/>
      <c r="N200" s="1"/>
      <c r="O200" s="1"/>
      <c r="P200" s="1">
        <f>ROUND(Exchanges!Q204,0)</f>
        <v>2</v>
      </c>
      <c r="Q200" s="1">
        <f>Exchanges!R204</f>
        <v>2</v>
      </c>
      <c r="R200" s="1">
        <f>Exchanges!S204</f>
        <v>1</v>
      </c>
      <c r="S200" s="1">
        <f>Exchanges!T204</f>
        <v>1</v>
      </c>
      <c r="T200" s="1">
        <f>Exchanges!U204</f>
        <v>5</v>
      </c>
      <c r="U200" s="1">
        <f>Exchanges!V204</f>
        <v>2013</v>
      </c>
      <c r="V200" s="1" t="str">
        <f>Exchanges!W204</f>
        <v>Nitrogen</v>
      </c>
      <c r="W200" s="1" t="str">
        <f>Exchanges!X204</f>
        <v>USEPA DMR 2013</v>
      </c>
    </row>
    <row r="201" spans="1:23" x14ac:dyDescent="0.2">
      <c r="A201" s="1" t="str">
        <f>Exchanges!B205</f>
        <v>Nitrogen</v>
      </c>
      <c r="B201" s="1">
        <f>Exchanges!C205</f>
        <v>7727379</v>
      </c>
      <c r="C201" s="1" t="str">
        <f>Exchanges!D205</f>
        <v>water</v>
      </c>
      <c r="D201" s="1" t="str">
        <f>Exchanges!E205</f>
        <v>unspecified</v>
      </c>
      <c r="E201" s="1" t="str">
        <f>Exchanges!F205</f>
        <v>53b5ce8f-c792-3f05-a4b1-3e8f2cc3aad1</v>
      </c>
      <c r="F201" s="1" t="str">
        <f>Exchanges!G205</f>
        <v>Pipeline transportation</v>
      </c>
      <c r="G201" s="1">
        <f>Exchanges!H205</f>
        <v>486000</v>
      </c>
      <c r="H201" s="1" t="str">
        <f>Exchanges!I205</f>
        <v>US</v>
      </c>
      <c r="I201" s="1">
        <f>Exchanges!J205</f>
        <v>2.1452594887409438E-6</v>
      </c>
      <c r="J201" s="1" t="str">
        <f>Exchanges!K205</f>
        <v>kg</v>
      </c>
      <c r="K201" s="1"/>
      <c r="L201" s="1"/>
      <c r="M201" s="1"/>
      <c r="N201" s="1"/>
      <c r="O201" s="1"/>
      <c r="P201" s="1">
        <f>ROUND(Exchanges!Q205,0)</f>
        <v>5</v>
      </c>
      <c r="Q201" s="1">
        <f>Exchanges!R205</f>
        <v>2</v>
      </c>
      <c r="R201" s="1">
        <f>Exchanges!S205</f>
        <v>1</v>
      </c>
      <c r="S201" s="1">
        <f>Exchanges!T205</f>
        <v>1</v>
      </c>
      <c r="T201" s="1">
        <f>Exchanges!U205</f>
        <v>5</v>
      </c>
      <c r="U201" s="1">
        <f>Exchanges!V205</f>
        <v>2013</v>
      </c>
      <c r="V201" s="1" t="str">
        <f>Exchanges!W205</f>
        <v>Nitrogen</v>
      </c>
      <c r="W201" s="1" t="str">
        <f>Exchanges!X205</f>
        <v>USEPA DMR 2013</v>
      </c>
    </row>
    <row r="202" spans="1:23" x14ac:dyDescent="0.2">
      <c r="A202" s="1" t="str">
        <f>Exchanges!B206</f>
        <v>Nitrogen</v>
      </c>
      <c r="B202" s="1">
        <f>Exchanges!C206</f>
        <v>7727379</v>
      </c>
      <c r="C202" s="1" t="str">
        <f>Exchanges!D206</f>
        <v>water</v>
      </c>
      <c r="D202" s="1" t="str">
        <f>Exchanges!E206</f>
        <v>unspecified</v>
      </c>
      <c r="E202" s="1" t="str">
        <f>Exchanges!F206</f>
        <v>53b5ce8f-c792-3f05-a4b1-3e8f2cc3aad1</v>
      </c>
      <c r="F202" s="1" t="str">
        <f>Exchanges!G206</f>
        <v>Postal service</v>
      </c>
      <c r="G202" s="1">
        <f>Exchanges!H206</f>
        <v>491000</v>
      </c>
      <c r="H202" s="1" t="str">
        <f>Exchanges!I206</f>
        <v>US</v>
      </c>
      <c r="I202" s="1">
        <f>Exchanges!J206</f>
        <v>1.2489583928820429E-9</v>
      </c>
      <c r="J202" s="1" t="str">
        <f>Exchanges!K206</f>
        <v>kg</v>
      </c>
      <c r="K202" s="1"/>
      <c r="L202" s="1"/>
      <c r="M202" s="1"/>
      <c r="N202" s="1"/>
      <c r="O202" s="1"/>
      <c r="P202" s="1">
        <f>ROUND(Exchanges!Q206,0)</f>
        <v>4</v>
      </c>
      <c r="Q202" s="1">
        <f>Exchanges!R206</f>
        <v>2</v>
      </c>
      <c r="R202" s="1">
        <f>Exchanges!S206</f>
        <v>1</v>
      </c>
      <c r="S202" s="1">
        <f>Exchanges!T206</f>
        <v>1</v>
      </c>
      <c r="T202" s="1">
        <f>Exchanges!U206</f>
        <v>5</v>
      </c>
      <c r="U202" s="1">
        <f>Exchanges!V206</f>
        <v>2013</v>
      </c>
      <c r="V202" s="1" t="str">
        <f>Exchanges!W206</f>
        <v>Nitrogen</v>
      </c>
      <c r="W202" s="1" t="str">
        <f>Exchanges!X206</f>
        <v>USEPA DMR 2013</v>
      </c>
    </row>
    <row r="203" spans="1:23" x14ac:dyDescent="0.2">
      <c r="A203" s="1" t="str">
        <f>Exchanges!B207</f>
        <v>Nitrogen</v>
      </c>
      <c r="B203" s="1">
        <f>Exchanges!C207</f>
        <v>7727379</v>
      </c>
      <c r="C203" s="1" t="str">
        <f>Exchanges!D207</f>
        <v>water</v>
      </c>
      <c r="D203" s="1" t="str">
        <f>Exchanges!E207</f>
        <v>unspecified</v>
      </c>
      <c r="E203" s="1" t="str">
        <f>Exchanges!F207</f>
        <v>53b5ce8f-c792-3f05-a4b1-3e8f2cc3aad1</v>
      </c>
      <c r="F203" s="1" t="str">
        <f>Exchanges!G207</f>
        <v>Couriers and messengers</v>
      </c>
      <c r="G203" s="1">
        <f>Exchanges!H207</f>
        <v>492000</v>
      </c>
      <c r="H203" s="1" t="str">
        <f>Exchanges!I207</f>
        <v>US</v>
      </c>
      <c r="I203" s="1">
        <f>Exchanges!J207</f>
        <v>1.5156313387811678E-7</v>
      </c>
      <c r="J203" s="1" t="str">
        <f>Exchanges!K207</f>
        <v>kg</v>
      </c>
      <c r="K203" s="1"/>
      <c r="L203" s="1"/>
      <c r="M203" s="1"/>
      <c r="N203" s="1"/>
      <c r="O203" s="1"/>
      <c r="P203" s="1">
        <f>ROUND(Exchanges!Q207,0)</f>
        <v>2</v>
      </c>
      <c r="Q203" s="1">
        <f>Exchanges!R207</f>
        <v>2</v>
      </c>
      <c r="R203" s="1">
        <f>Exchanges!S207</f>
        <v>1</v>
      </c>
      <c r="S203" s="1">
        <f>Exchanges!T207</f>
        <v>1</v>
      </c>
      <c r="T203" s="1">
        <f>Exchanges!U207</f>
        <v>5</v>
      </c>
      <c r="U203" s="1">
        <f>Exchanges!V207</f>
        <v>2013</v>
      </c>
      <c r="V203" s="1" t="str">
        <f>Exchanges!W207</f>
        <v>Nitrogen</v>
      </c>
      <c r="W203" s="1" t="str">
        <f>Exchanges!X207</f>
        <v>USEPA DMR 2013</v>
      </c>
    </row>
    <row r="204" spans="1:23" x14ac:dyDescent="0.2">
      <c r="A204" s="1" t="str">
        <f>Exchanges!B208</f>
        <v>Nitrogen</v>
      </c>
      <c r="B204" s="1">
        <f>Exchanges!C208</f>
        <v>7727379</v>
      </c>
      <c r="C204" s="1" t="str">
        <f>Exchanges!D208</f>
        <v>water</v>
      </c>
      <c r="D204" s="1" t="str">
        <f>Exchanges!E208</f>
        <v>unspecified</v>
      </c>
      <c r="E204" s="1" t="str">
        <f>Exchanges!F208</f>
        <v>53b5ce8f-c792-3f05-a4b1-3e8f2cc3aad1</v>
      </c>
      <c r="F204" s="1" t="str">
        <f>Exchanges!G208</f>
        <v>Warehousing and storage</v>
      </c>
      <c r="G204" s="1">
        <f>Exchanges!H208</f>
        <v>493000</v>
      </c>
      <c r="H204" s="1" t="str">
        <f>Exchanges!I208</f>
        <v>US</v>
      </c>
      <c r="I204" s="1">
        <f>Exchanges!J208</f>
        <v>4.0177477558045211E-5</v>
      </c>
      <c r="J204" s="1" t="str">
        <f>Exchanges!K208</f>
        <v>kg</v>
      </c>
      <c r="K204" s="1"/>
      <c r="L204" s="1"/>
      <c r="M204" s="1"/>
      <c r="N204" s="1"/>
      <c r="O204" s="1"/>
      <c r="P204" s="1">
        <f>ROUND(Exchanges!Q208,0)</f>
        <v>2</v>
      </c>
      <c r="Q204" s="1">
        <f>Exchanges!R208</f>
        <v>2</v>
      </c>
      <c r="R204" s="1">
        <f>Exchanges!S208</f>
        <v>1</v>
      </c>
      <c r="S204" s="1">
        <f>Exchanges!T208</f>
        <v>1</v>
      </c>
      <c r="T204" s="1">
        <f>Exchanges!U208</f>
        <v>5</v>
      </c>
      <c r="U204" s="1">
        <f>Exchanges!V208</f>
        <v>2013</v>
      </c>
      <c r="V204" s="1" t="str">
        <f>Exchanges!W208</f>
        <v>Nitrogen</v>
      </c>
      <c r="W204" s="1" t="str">
        <f>Exchanges!X208</f>
        <v>USEPA DMR 2013</v>
      </c>
    </row>
    <row r="205" spans="1:23" x14ac:dyDescent="0.2">
      <c r="A205" s="1" t="str">
        <f>Exchanges!B209</f>
        <v>Nitrogen</v>
      </c>
      <c r="B205" s="1">
        <f>Exchanges!C209</f>
        <v>7727379</v>
      </c>
      <c r="C205" s="1" t="str">
        <f>Exchanges!D209</f>
        <v>water</v>
      </c>
      <c r="D205" s="1" t="str">
        <f>Exchanges!E209</f>
        <v>unspecified</v>
      </c>
      <c r="E205" s="1" t="str">
        <f>Exchanges!F209</f>
        <v>53b5ce8f-c792-3f05-a4b1-3e8f2cc3aad1</v>
      </c>
      <c r="F205" s="1" t="str">
        <f>Exchanges!G209</f>
        <v>Sound recording industries</v>
      </c>
      <c r="G205" s="1">
        <f>Exchanges!H209</f>
        <v>512200</v>
      </c>
      <c r="H205" s="1" t="str">
        <f>Exchanges!I209</f>
        <v>US</v>
      </c>
      <c r="I205" s="1">
        <f>Exchanges!J209</f>
        <v>4.5028287332444649E-8</v>
      </c>
      <c r="J205" s="1" t="str">
        <f>Exchanges!K209</f>
        <v>kg</v>
      </c>
      <c r="K205" s="1"/>
      <c r="L205" s="1"/>
      <c r="M205" s="1"/>
      <c r="N205" s="1"/>
      <c r="O205" s="1"/>
      <c r="P205" s="1">
        <f>ROUND(Exchanges!Q209,0)</f>
        <v>4</v>
      </c>
      <c r="Q205" s="1">
        <f>Exchanges!R209</f>
        <v>2</v>
      </c>
      <c r="R205" s="1">
        <f>Exchanges!S209</f>
        <v>1</v>
      </c>
      <c r="S205" s="1">
        <f>Exchanges!T209</f>
        <v>1</v>
      </c>
      <c r="T205" s="1">
        <f>Exchanges!U209</f>
        <v>5</v>
      </c>
      <c r="U205" s="1">
        <f>Exchanges!V209</f>
        <v>2013</v>
      </c>
      <c r="V205" s="1" t="str">
        <f>Exchanges!W209</f>
        <v>Nitrogen</v>
      </c>
      <c r="W205" s="1" t="str">
        <f>Exchanges!X209</f>
        <v>USEPA DMR 2013</v>
      </c>
    </row>
    <row r="206" spans="1:23" x14ac:dyDescent="0.2">
      <c r="A206" s="1" t="str">
        <f>Exchanges!B210</f>
        <v>Nitrogen</v>
      </c>
      <c r="B206" s="1">
        <f>Exchanges!C210</f>
        <v>7727379</v>
      </c>
      <c r="C206" s="1" t="str">
        <f>Exchanges!D210</f>
        <v>water</v>
      </c>
      <c r="D206" s="1" t="str">
        <f>Exchanges!E210</f>
        <v>unspecified</v>
      </c>
      <c r="E206" s="1" t="str">
        <f>Exchanges!F210</f>
        <v>53b5ce8f-c792-3f05-a4b1-3e8f2cc3aad1</v>
      </c>
      <c r="F206" s="1" t="str">
        <f>Exchanges!G210</f>
        <v>Wired telecommunications carriers</v>
      </c>
      <c r="G206" s="1">
        <f>Exchanges!H210</f>
        <v>517110</v>
      </c>
      <c r="H206" s="1" t="str">
        <f>Exchanges!I210</f>
        <v>US</v>
      </c>
      <c r="I206" s="1">
        <f>Exchanges!J210</f>
        <v>1.0709400814302649E-12</v>
      </c>
      <c r="J206" s="1" t="str">
        <f>Exchanges!K210</f>
        <v>kg</v>
      </c>
      <c r="K206" s="1"/>
      <c r="L206" s="1"/>
      <c r="M206" s="1"/>
      <c r="N206" s="1"/>
      <c r="O206" s="1"/>
      <c r="P206" s="1">
        <f>ROUND(Exchanges!Q210,0)</f>
        <v>2</v>
      </c>
      <c r="Q206" s="1">
        <f>Exchanges!R210</f>
        <v>2</v>
      </c>
      <c r="R206" s="1">
        <f>Exchanges!S210</f>
        <v>1</v>
      </c>
      <c r="S206" s="1">
        <f>Exchanges!T210</f>
        <v>1</v>
      </c>
      <c r="T206" s="1">
        <f>Exchanges!U210</f>
        <v>5</v>
      </c>
      <c r="U206" s="1">
        <f>Exchanges!V210</f>
        <v>2013</v>
      </c>
      <c r="V206" s="1" t="str">
        <f>Exchanges!W210</f>
        <v>Nitrogen</v>
      </c>
      <c r="W206" s="1" t="str">
        <f>Exchanges!X210</f>
        <v>USEPA DMR 2013</v>
      </c>
    </row>
    <row r="207" spans="1:23" x14ac:dyDescent="0.2">
      <c r="A207" s="1" t="str">
        <f>Exchanges!B211</f>
        <v>Nitrogen</v>
      </c>
      <c r="B207" s="1">
        <f>Exchanges!C211</f>
        <v>7727379</v>
      </c>
      <c r="C207" s="1" t="str">
        <f>Exchanges!D211</f>
        <v>water</v>
      </c>
      <c r="D207" s="1" t="str">
        <f>Exchanges!E211</f>
        <v>unspecified</v>
      </c>
      <c r="E207" s="1" t="str">
        <f>Exchanges!F211</f>
        <v>53b5ce8f-c792-3f05-a4b1-3e8f2cc3aad1</v>
      </c>
      <c r="F207" s="1" t="str">
        <f>Exchanges!G211</f>
        <v>Wireless telecommunications carriers (except satellite)</v>
      </c>
      <c r="G207" s="1">
        <f>Exchanges!H211</f>
        <v>517210</v>
      </c>
      <c r="H207" s="1" t="str">
        <f>Exchanges!I211</f>
        <v>US</v>
      </c>
      <c r="I207" s="1">
        <f>Exchanges!J211</f>
        <v>2.4631567986359254E-12</v>
      </c>
      <c r="J207" s="1" t="str">
        <f>Exchanges!K211</f>
        <v>kg</v>
      </c>
      <c r="K207" s="1"/>
      <c r="L207" s="1"/>
      <c r="M207" s="1"/>
      <c r="N207" s="1"/>
      <c r="O207" s="1"/>
      <c r="P207" s="1">
        <f>ROUND(Exchanges!Q211,0)</f>
        <v>2</v>
      </c>
      <c r="Q207" s="1">
        <f>Exchanges!R211</f>
        <v>2</v>
      </c>
      <c r="R207" s="1">
        <f>Exchanges!S211</f>
        <v>1</v>
      </c>
      <c r="S207" s="1">
        <f>Exchanges!T211</f>
        <v>1</v>
      </c>
      <c r="T207" s="1">
        <f>Exchanges!U211</f>
        <v>5</v>
      </c>
      <c r="U207" s="1">
        <f>Exchanges!V211</f>
        <v>2013</v>
      </c>
      <c r="V207" s="1" t="str">
        <f>Exchanges!W211</f>
        <v>Nitrogen</v>
      </c>
      <c r="W207" s="1" t="str">
        <f>Exchanges!X211</f>
        <v>USEPA DMR 2013</v>
      </c>
    </row>
    <row r="208" spans="1:23" x14ac:dyDescent="0.2">
      <c r="A208" s="1" t="str">
        <f>Exchanges!B212</f>
        <v>Nitrogen</v>
      </c>
      <c r="B208" s="1">
        <f>Exchanges!C212</f>
        <v>7727379</v>
      </c>
      <c r="C208" s="1" t="str">
        <f>Exchanges!D212</f>
        <v>water</v>
      </c>
      <c r="D208" s="1" t="str">
        <f>Exchanges!E212</f>
        <v>unspecified</v>
      </c>
      <c r="E208" s="1" t="str">
        <f>Exchanges!F212</f>
        <v>53b5ce8f-c792-3f05-a4b1-3e8f2cc3aad1</v>
      </c>
      <c r="F208" s="1" t="str">
        <f>Exchanges!G212</f>
        <v>Data processing, hosting, and related services</v>
      </c>
      <c r="G208" s="1">
        <f>Exchanges!H212</f>
        <v>518200</v>
      </c>
      <c r="H208" s="1" t="str">
        <f>Exchanges!I212</f>
        <v>US</v>
      </c>
      <c r="I208" s="1">
        <f>Exchanges!J212</f>
        <v>1.7129148250625705E-8</v>
      </c>
      <c r="J208" s="1" t="str">
        <f>Exchanges!K212</f>
        <v>kg</v>
      </c>
      <c r="K208" s="1"/>
      <c r="L208" s="1"/>
      <c r="M208" s="1"/>
      <c r="N208" s="1"/>
      <c r="O208" s="1"/>
      <c r="P208" s="1">
        <f>ROUND(Exchanges!Q212,0)</f>
        <v>5</v>
      </c>
      <c r="Q208" s="1">
        <f>Exchanges!R212</f>
        <v>2</v>
      </c>
      <c r="R208" s="1">
        <f>Exchanges!S212</f>
        <v>1</v>
      </c>
      <c r="S208" s="1">
        <f>Exchanges!T212</f>
        <v>1</v>
      </c>
      <c r="T208" s="1">
        <f>Exchanges!U212</f>
        <v>5</v>
      </c>
      <c r="U208" s="1">
        <f>Exchanges!V212</f>
        <v>2013</v>
      </c>
      <c r="V208" s="1" t="str">
        <f>Exchanges!W212</f>
        <v>Nitrogen</v>
      </c>
      <c r="W208" s="1" t="str">
        <f>Exchanges!X212</f>
        <v>USEPA DMR 2013</v>
      </c>
    </row>
    <row r="209" spans="1:23" x14ac:dyDescent="0.2">
      <c r="A209" s="1" t="str">
        <f>Exchanges!B213</f>
        <v>Nitrogen</v>
      </c>
      <c r="B209" s="1">
        <f>Exchanges!C213</f>
        <v>7727379</v>
      </c>
      <c r="C209" s="1" t="str">
        <f>Exchanges!D213</f>
        <v>water</v>
      </c>
      <c r="D209" s="1" t="str">
        <f>Exchanges!E213</f>
        <v>unspecified</v>
      </c>
      <c r="E209" s="1" t="str">
        <f>Exchanges!F213</f>
        <v>53b5ce8f-c792-3f05-a4b1-3e8f2cc3aad1</v>
      </c>
      <c r="F209" s="1" t="str">
        <f>Exchanges!G213</f>
        <v>Internet publishing and broadcasting and Web search portals</v>
      </c>
      <c r="G209" s="1">
        <f>Exchanges!H213</f>
        <v>519130</v>
      </c>
      <c r="H209" s="1" t="str">
        <f>Exchanges!I213</f>
        <v>US</v>
      </c>
      <c r="I209" s="1">
        <f>Exchanges!J213</f>
        <v>4.3779328939562605E-8</v>
      </c>
      <c r="J209" s="1" t="str">
        <f>Exchanges!K213</f>
        <v>kg</v>
      </c>
      <c r="K209" s="1"/>
      <c r="L209" s="1"/>
      <c r="M209" s="1"/>
      <c r="N209" s="1"/>
      <c r="O209" s="1"/>
      <c r="P209" s="1">
        <f>ROUND(Exchanges!Q213,0)</f>
        <v>4</v>
      </c>
      <c r="Q209" s="1">
        <f>Exchanges!R213</f>
        <v>2</v>
      </c>
      <c r="R209" s="1">
        <f>Exchanges!S213</f>
        <v>1</v>
      </c>
      <c r="S209" s="1">
        <f>Exchanges!T213</f>
        <v>1</v>
      </c>
      <c r="T209" s="1">
        <f>Exchanges!U213</f>
        <v>5</v>
      </c>
      <c r="U209" s="1">
        <f>Exchanges!V213</f>
        <v>2013</v>
      </c>
      <c r="V209" s="1" t="str">
        <f>Exchanges!W213</f>
        <v>Nitrogen</v>
      </c>
      <c r="W209" s="1" t="str">
        <f>Exchanges!X213</f>
        <v>USEPA DMR 2013</v>
      </c>
    </row>
    <row r="210" spans="1:23" x14ac:dyDescent="0.2">
      <c r="A210" s="1" t="str">
        <f>Exchanges!B214</f>
        <v>Nitrogen</v>
      </c>
      <c r="B210" s="1">
        <f>Exchanges!C214</f>
        <v>7727379</v>
      </c>
      <c r="C210" s="1" t="str">
        <f>Exchanges!D214</f>
        <v>water</v>
      </c>
      <c r="D210" s="1" t="str">
        <f>Exchanges!E214</f>
        <v>unspecified</v>
      </c>
      <c r="E210" s="1" t="str">
        <f>Exchanges!F214</f>
        <v>53b5ce8f-c792-3f05-a4b1-3e8f2cc3aad1</v>
      </c>
      <c r="F210" s="1" t="str">
        <f>Exchanges!G214</f>
        <v>Commercial and industrial machinery and equipment rental and leasing</v>
      </c>
      <c r="G210" s="1">
        <f>Exchanges!H214</f>
        <v>532400</v>
      </c>
      <c r="H210" s="1" t="str">
        <f>Exchanges!I214</f>
        <v>US</v>
      </c>
      <c r="I210" s="1">
        <f>Exchanges!J214</f>
        <v>2.2641735740603928E-12</v>
      </c>
      <c r="J210" s="1" t="str">
        <f>Exchanges!K214</f>
        <v>kg</v>
      </c>
      <c r="K210" s="1"/>
      <c r="L210" s="1"/>
      <c r="M210" s="1"/>
      <c r="N210" s="1"/>
      <c r="O210" s="1"/>
      <c r="P210" s="1">
        <f>ROUND(Exchanges!Q214,0)</f>
        <v>2</v>
      </c>
      <c r="Q210" s="1">
        <f>Exchanges!R214</f>
        <v>2</v>
      </c>
      <c r="R210" s="1">
        <f>Exchanges!S214</f>
        <v>1</v>
      </c>
      <c r="S210" s="1">
        <f>Exchanges!T214</f>
        <v>1</v>
      </c>
      <c r="T210" s="1">
        <f>Exchanges!U214</f>
        <v>5</v>
      </c>
      <c r="U210" s="1">
        <f>Exchanges!V214</f>
        <v>2013</v>
      </c>
      <c r="V210" s="1" t="str">
        <f>Exchanges!W214</f>
        <v>Nitrogen</v>
      </c>
      <c r="W210" s="1" t="str">
        <f>Exchanges!X214</f>
        <v>USEPA DMR 2013</v>
      </c>
    </row>
    <row r="211" spans="1:23" x14ac:dyDescent="0.2">
      <c r="A211" s="1" t="str">
        <f>Exchanges!B215</f>
        <v>Nitrogen</v>
      </c>
      <c r="B211" s="1">
        <f>Exchanges!C215</f>
        <v>7727379</v>
      </c>
      <c r="C211" s="1" t="str">
        <f>Exchanges!D215</f>
        <v>water</v>
      </c>
      <c r="D211" s="1" t="str">
        <f>Exchanges!E215</f>
        <v>unspecified</v>
      </c>
      <c r="E211" s="1" t="str">
        <f>Exchanges!F215</f>
        <v>53b5ce8f-c792-3f05-a4b1-3e8f2cc3aad1</v>
      </c>
      <c r="F211" s="1" t="str">
        <f>Exchanges!G215</f>
        <v>Legal services</v>
      </c>
      <c r="G211" s="1">
        <f>Exchanges!H215</f>
        <v>541100</v>
      </c>
      <c r="H211" s="1" t="str">
        <f>Exchanges!I215</f>
        <v>US</v>
      </c>
      <c r="I211" s="1">
        <f>Exchanges!J215</f>
        <v>1.2489583928820429E-9</v>
      </c>
      <c r="J211" s="1" t="str">
        <f>Exchanges!K215</f>
        <v>kg</v>
      </c>
      <c r="K211" s="1"/>
      <c r="L211" s="1"/>
      <c r="M211" s="1"/>
      <c r="N211" s="1"/>
      <c r="O211" s="1"/>
      <c r="P211" s="1">
        <f>ROUND(Exchanges!Q215,0)</f>
        <v>4</v>
      </c>
      <c r="Q211" s="1">
        <f>Exchanges!R215</f>
        <v>2</v>
      </c>
      <c r="R211" s="1">
        <f>Exchanges!S215</f>
        <v>1</v>
      </c>
      <c r="S211" s="1">
        <f>Exchanges!T215</f>
        <v>1</v>
      </c>
      <c r="T211" s="1">
        <f>Exchanges!U215</f>
        <v>5</v>
      </c>
      <c r="U211" s="1">
        <f>Exchanges!V215</f>
        <v>2013</v>
      </c>
      <c r="V211" s="1" t="str">
        <f>Exchanges!W215</f>
        <v>Nitrogen</v>
      </c>
      <c r="W211" s="1" t="str">
        <f>Exchanges!X215</f>
        <v>USEPA DMR 2013</v>
      </c>
    </row>
    <row r="212" spans="1:23" x14ac:dyDescent="0.2">
      <c r="A212" s="1" t="str">
        <f>Exchanges!B216</f>
        <v>Nitrogen</v>
      </c>
      <c r="B212" s="1">
        <f>Exchanges!C216</f>
        <v>7727379</v>
      </c>
      <c r="C212" s="1" t="str">
        <f>Exchanges!D216</f>
        <v>water</v>
      </c>
      <c r="D212" s="1" t="str">
        <f>Exchanges!E216</f>
        <v>unspecified</v>
      </c>
      <c r="E212" s="1" t="str">
        <f>Exchanges!F216</f>
        <v>53b5ce8f-c792-3f05-a4b1-3e8f2cc3aad1</v>
      </c>
      <c r="F212" s="1" t="str">
        <f>Exchanges!G216</f>
        <v>Architectural, engineering, and related services</v>
      </c>
      <c r="G212" s="1">
        <f>Exchanges!H216</f>
        <v>541300</v>
      </c>
      <c r="H212" s="1" t="str">
        <f>Exchanges!I216</f>
        <v>US</v>
      </c>
      <c r="I212" s="1">
        <f>Exchanges!J216</f>
        <v>4.9368020687014762E-9</v>
      </c>
      <c r="J212" s="1" t="str">
        <f>Exchanges!K216</f>
        <v>kg</v>
      </c>
      <c r="K212" s="1"/>
      <c r="L212" s="1"/>
      <c r="M212" s="1"/>
      <c r="N212" s="1"/>
      <c r="O212" s="1"/>
      <c r="P212" s="1">
        <f>ROUND(Exchanges!Q216,0)</f>
        <v>5</v>
      </c>
      <c r="Q212" s="1">
        <f>Exchanges!R216</f>
        <v>2</v>
      </c>
      <c r="R212" s="1">
        <f>Exchanges!S216</f>
        <v>1</v>
      </c>
      <c r="S212" s="1">
        <f>Exchanges!T216</f>
        <v>1</v>
      </c>
      <c r="T212" s="1">
        <f>Exchanges!U216</f>
        <v>5</v>
      </c>
      <c r="U212" s="1">
        <f>Exchanges!V216</f>
        <v>2013</v>
      </c>
      <c r="V212" s="1" t="str">
        <f>Exchanges!W216</f>
        <v>Nitrogen</v>
      </c>
      <c r="W212" s="1" t="str">
        <f>Exchanges!X216</f>
        <v>USEPA DMR 2013</v>
      </c>
    </row>
    <row r="213" spans="1:23" x14ac:dyDescent="0.2">
      <c r="A213" s="1" t="str">
        <f>Exchanges!B217</f>
        <v>Nitrogen</v>
      </c>
      <c r="B213" s="1">
        <f>Exchanges!C217</f>
        <v>7727379</v>
      </c>
      <c r="C213" s="1" t="str">
        <f>Exchanges!D217</f>
        <v>water</v>
      </c>
      <c r="D213" s="1" t="str">
        <f>Exchanges!E217</f>
        <v>unspecified</v>
      </c>
      <c r="E213" s="1" t="str">
        <f>Exchanges!F217</f>
        <v>53b5ce8f-c792-3f05-a4b1-3e8f2cc3aad1</v>
      </c>
      <c r="F213" s="1" t="str">
        <f>Exchanges!G217</f>
        <v>Specialized design services</v>
      </c>
      <c r="G213" s="1">
        <f>Exchanges!H217</f>
        <v>541400</v>
      </c>
      <c r="H213" s="1" t="str">
        <f>Exchanges!I217</f>
        <v>US</v>
      </c>
      <c r="I213" s="1">
        <f>Exchanges!J217</f>
        <v>1.5763385312799305E-8</v>
      </c>
      <c r="J213" s="1" t="str">
        <f>Exchanges!K217</f>
        <v>kg</v>
      </c>
      <c r="K213" s="1"/>
      <c r="L213" s="1"/>
      <c r="M213" s="1"/>
      <c r="N213" s="1"/>
      <c r="O213" s="1"/>
      <c r="P213" s="1">
        <f>ROUND(Exchanges!Q217,0)</f>
        <v>2</v>
      </c>
      <c r="Q213" s="1">
        <f>Exchanges!R217</f>
        <v>2</v>
      </c>
      <c r="R213" s="1">
        <f>Exchanges!S217</f>
        <v>1</v>
      </c>
      <c r="S213" s="1">
        <f>Exchanges!T217</f>
        <v>1</v>
      </c>
      <c r="T213" s="1">
        <f>Exchanges!U217</f>
        <v>5</v>
      </c>
      <c r="U213" s="1">
        <f>Exchanges!V217</f>
        <v>2013</v>
      </c>
      <c r="V213" s="1" t="str">
        <f>Exchanges!W217</f>
        <v>Nitrogen</v>
      </c>
      <c r="W213" s="1" t="str">
        <f>Exchanges!X217</f>
        <v>USEPA DMR 2013</v>
      </c>
    </row>
    <row r="214" spans="1:23" x14ac:dyDescent="0.2">
      <c r="A214" s="1" t="str">
        <f>Exchanges!B218</f>
        <v>Nitrogen</v>
      </c>
      <c r="B214" s="1">
        <f>Exchanges!C218</f>
        <v>7727379</v>
      </c>
      <c r="C214" s="1" t="str">
        <f>Exchanges!D218</f>
        <v>water</v>
      </c>
      <c r="D214" s="1" t="str">
        <f>Exchanges!E218</f>
        <v>unspecified</v>
      </c>
      <c r="E214" s="1" t="str">
        <f>Exchanges!F218</f>
        <v>53b5ce8f-c792-3f05-a4b1-3e8f2cc3aad1</v>
      </c>
      <c r="F214" s="1" t="str">
        <f>Exchanges!G218</f>
        <v>Custom computer programming services</v>
      </c>
      <c r="G214" s="1">
        <f>Exchanges!H218</f>
        <v>541511</v>
      </c>
      <c r="H214" s="1" t="str">
        <f>Exchanges!I218</f>
        <v>US</v>
      </c>
      <c r="I214" s="1">
        <f>Exchanges!J218</f>
        <v>1.752882877477343E-11</v>
      </c>
      <c r="J214" s="1" t="str">
        <f>Exchanges!K218</f>
        <v>kg</v>
      </c>
      <c r="K214" s="1"/>
      <c r="L214" s="1"/>
      <c r="M214" s="1"/>
      <c r="N214" s="1"/>
      <c r="O214" s="1"/>
      <c r="P214" s="1">
        <f>ROUND(Exchanges!Q218,0)</f>
        <v>2</v>
      </c>
      <c r="Q214" s="1">
        <f>Exchanges!R218</f>
        <v>2</v>
      </c>
      <c r="R214" s="1">
        <f>Exchanges!S218</f>
        <v>1</v>
      </c>
      <c r="S214" s="1">
        <f>Exchanges!T218</f>
        <v>1</v>
      </c>
      <c r="T214" s="1">
        <f>Exchanges!U218</f>
        <v>5</v>
      </c>
      <c r="U214" s="1">
        <f>Exchanges!V218</f>
        <v>2013</v>
      </c>
      <c r="V214" s="1" t="str">
        <f>Exchanges!W218</f>
        <v>Nitrogen</v>
      </c>
      <c r="W214" s="1" t="str">
        <f>Exchanges!X218</f>
        <v>USEPA DMR 2013</v>
      </c>
    </row>
    <row r="215" spans="1:23" x14ac:dyDescent="0.2">
      <c r="A215" s="1" t="str">
        <f>Exchanges!B219</f>
        <v>Nitrogen</v>
      </c>
      <c r="B215" s="1">
        <f>Exchanges!C219</f>
        <v>7727379</v>
      </c>
      <c r="C215" s="1" t="str">
        <f>Exchanges!D219</f>
        <v>water</v>
      </c>
      <c r="D215" s="1" t="str">
        <f>Exchanges!E219</f>
        <v>unspecified</v>
      </c>
      <c r="E215" s="1" t="str">
        <f>Exchanges!F219</f>
        <v>53b5ce8f-c792-3f05-a4b1-3e8f2cc3aad1</v>
      </c>
      <c r="F215" s="1" t="str">
        <f>Exchanges!G219</f>
        <v>Computer systems design services</v>
      </c>
      <c r="G215" s="1">
        <f>Exchanges!H219</f>
        <v>541512</v>
      </c>
      <c r="H215" s="1" t="str">
        <f>Exchanges!I219</f>
        <v>US</v>
      </c>
      <c r="I215" s="1">
        <f>Exchanges!J219</f>
        <v>0</v>
      </c>
      <c r="J215" s="1" t="str">
        <f>Exchanges!K219</f>
        <v>kg</v>
      </c>
      <c r="K215" s="1"/>
      <c r="L215" s="1"/>
      <c r="M215" s="1"/>
      <c r="N215" s="1"/>
      <c r="O215" s="1"/>
      <c r="P215" s="1">
        <f>ROUND(Exchanges!Q219,0)</f>
        <v>5</v>
      </c>
      <c r="Q215" s="1">
        <f>Exchanges!R219</f>
        <v>2</v>
      </c>
      <c r="R215" s="1">
        <f>Exchanges!S219</f>
        <v>1</v>
      </c>
      <c r="S215" s="1">
        <f>Exchanges!T219</f>
        <v>1</v>
      </c>
      <c r="T215" s="1">
        <f>Exchanges!U219</f>
        <v>5</v>
      </c>
      <c r="U215" s="1">
        <f>Exchanges!V219</f>
        <v>2013</v>
      </c>
      <c r="V215" s="1" t="str">
        <f>Exchanges!W219</f>
        <v>Nitrogen</v>
      </c>
      <c r="W215" s="1" t="str">
        <f>Exchanges!X219</f>
        <v>USEPA DMR 2013</v>
      </c>
    </row>
    <row r="216" spans="1:23" x14ac:dyDescent="0.2">
      <c r="A216" s="1" t="str">
        <f>Exchanges!B220</f>
        <v>Nitrogen</v>
      </c>
      <c r="B216" s="1">
        <f>Exchanges!C220</f>
        <v>7727379</v>
      </c>
      <c r="C216" s="1" t="str">
        <f>Exchanges!D220</f>
        <v>water</v>
      </c>
      <c r="D216" s="1" t="str">
        <f>Exchanges!E220</f>
        <v>unspecified</v>
      </c>
      <c r="E216" s="1" t="str">
        <f>Exchanges!F220</f>
        <v>53b5ce8f-c792-3f05-a4b1-3e8f2cc3aad1</v>
      </c>
      <c r="F216" s="1" t="str">
        <f>Exchanges!G220</f>
        <v>Management consulting services</v>
      </c>
      <c r="G216" s="1">
        <f>Exchanges!H220</f>
        <v>541610</v>
      </c>
      <c r="H216" s="1" t="str">
        <f>Exchanges!I220</f>
        <v>US</v>
      </c>
      <c r="I216" s="1">
        <f>Exchanges!J220</f>
        <v>4.3779328939562618E-8</v>
      </c>
      <c r="J216" s="1" t="str">
        <f>Exchanges!K220</f>
        <v>kg</v>
      </c>
      <c r="K216" s="1"/>
      <c r="L216" s="1"/>
      <c r="M216" s="1"/>
      <c r="N216" s="1"/>
      <c r="O216" s="1"/>
      <c r="P216" s="1">
        <f>ROUND(Exchanges!Q220,0)</f>
        <v>4</v>
      </c>
      <c r="Q216" s="1">
        <f>Exchanges!R220</f>
        <v>2</v>
      </c>
      <c r="R216" s="1">
        <f>Exchanges!S220</f>
        <v>1</v>
      </c>
      <c r="S216" s="1">
        <f>Exchanges!T220</f>
        <v>1</v>
      </c>
      <c r="T216" s="1">
        <f>Exchanges!U220</f>
        <v>5</v>
      </c>
      <c r="U216" s="1">
        <f>Exchanges!V220</f>
        <v>2013</v>
      </c>
      <c r="V216" s="1" t="str">
        <f>Exchanges!W220</f>
        <v>Nitrogen</v>
      </c>
      <c r="W216" s="1" t="str">
        <f>Exchanges!X220</f>
        <v>USEPA DMR 2013</v>
      </c>
    </row>
    <row r="217" spans="1:23" x14ac:dyDescent="0.2">
      <c r="A217" s="1" t="str">
        <f>Exchanges!B221</f>
        <v>Nitrogen</v>
      </c>
      <c r="B217" s="1">
        <f>Exchanges!C221</f>
        <v>7727379</v>
      </c>
      <c r="C217" s="1" t="str">
        <f>Exchanges!D221</f>
        <v>water</v>
      </c>
      <c r="D217" s="1" t="str">
        <f>Exchanges!E221</f>
        <v>unspecified</v>
      </c>
      <c r="E217" s="1" t="str">
        <f>Exchanges!F221</f>
        <v>53b5ce8f-c792-3f05-a4b1-3e8f2cc3aad1</v>
      </c>
      <c r="F217" s="1" t="str">
        <f>Exchanges!G221</f>
        <v>Scientific research and development services</v>
      </c>
      <c r="G217" s="1">
        <f>Exchanges!H221</f>
        <v>541700</v>
      </c>
      <c r="H217" s="1" t="str">
        <f>Exchanges!I221</f>
        <v>US</v>
      </c>
      <c r="I217" s="1">
        <f>Exchanges!J221</f>
        <v>1.9038050613425181E-7</v>
      </c>
      <c r="J217" s="1" t="str">
        <f>Exchanges!K221</f>
        <v>kg</v>
      </c>
      <c r="K217" s="1"/>
      <c r="L217" s="1"/>
      <c r="M217" s="1"/>
      <c r="N217" s="1"/>
      <c r="O217" s="1"/>
      <c r="P217" s="1">
        <f>ROUND(Exchanges!Q221,0)</f>
        <v>4</v>
      </c>
      <c r="Q217" s="1">
        <f>Exchanges!R221</f>
        <v>2</v>
      </c>
      <c r="R217" s="1">
        <f>Exchanges!S221</f>
        <v>1</v>
      </c>
      <c r="S217" s="1">
        <f>Exchanges!T221</f>
        <v>1</v>
      </c>
      <c r="T217" s="1">
        <f>Exchanges!U221</f>
        <v>5</v>
      </c>
      <c r="U217" s="1">
        <f>Exchanges!V221</f>
        <v>2013</v>
      </c>
      <c r="V217" s="1" t="str">
        <f>Exchanges!W221</f>
        <v>Nitrogen</v>
      </c>
      <c r="W217" s="1" t="str">
        <f>Exchanges!X221</f>
        <v>USEPA DMR 2013</v>
      </c>
    </row>
    <row r="218" spans="1:23" x14ac:dyDescent="0.2">
      <c r="A218" s="1" t="str">
        <f>Exchanges!B222</f>
        <v>Nitrogen</v>
      </c>
      <c r="B218" s="1">
        <f>Exchanges!C222</f>
        <v>7727379</v>
      </c>
      <c r="C218" s="1" t="str">
        <f>Exchanges!D222</f>
        <v>water</v>
      </c>
      <c r="D218" s="1" t="str">
        <f>Exchanges!E222</f>
        <v>unspecified</v>
      </c>
      <c r="E218" s="1" t="str">
        <f>Exchanges!F222</f>
        <v>53b5ce8f-c792-3f05-a4b1-3e8f2cc3aad1</v>
      </c>
      <c r="F218" s="1" t="str">
        <f>Exchanges!G222</f>
        <v>Advertising, public relations, and related services</v>
      </c>
      <c r="G218" s="1">
        <f>Exchanges!H222</f>
        <v>541800</v>
      </c>
      <c r="H218" s="1" t="str">
        <f>Exchanges!I222</f>
        <v>US</v>
      </c>
      <c r="I218" s="1">
        <f>Exchanges!J222</f>
        <v>1.2489583928820429E-9</v>
      </c>
      <c r="J218" s="1" t="str">
        <f>Exchanges!K222</f>
        <v>kg</v>
      </c>
      <c r="K218" s="1"/>
      <c r="L218" s="1"/>
      <c r="M218" s="1"/>
      <c r="N218" s="1"/>
      <c r="O218" s="1"/>
      <c r="P218" s="1">
        <f>ROUND(Exchanges!Q222,0)</f>
        <v>4</v>
      </c>
      <c r="Q218" s="1">
        <f>Exchanges!R222</f>
        <v>2</v>
      </c>
      <c r="R218" s="1">
        <f>Exchanges!S222</f>
        <v>1</v>
      </c>
      <c r="S218" s="1">
        <f>Exchanges!T222</f>
        <v>1</v>
      </c>
      <c r="T218" s="1">
        <f>Exchanges!U222</f>
        <v>5</v>
      </c>
      <c r="U218" s="1">
        <f>Exchanges!V222</f>
        <v>2013</v>
      </c>
      <c r="V218" s="1" t="str">
        <f>Exchanges!W222</f>
        <v>Nitrogen</v>
      </c>
      <c r="W218" s="1" t="str">
        <f>Exchanges!X222</f>
        <v>USEPA DMR 2013</v>
      </c>
    </row>
    <row r="219" spans="1:23" x14ac:dyDescent="0.2">
      <c r="A219" s="1" t="str">
        <f>Exchanges!B223</f>
        <v>Nitrogen</v>
      </c>
      <c r="B219" s="1">
        <f>Exchanges!C223</f>
        <v>7727379</v>
      </c>
      <c r="C219" s="1" t="str">
        <f>Exchanges!D223</f>
        <v>water</v>
      </c>
      <c r="D219" s="1" t="str">
        <f>Exchanges!E223</f>
        <v>unspecified</v>
      </c>
      <c r="E219" s="1" t="str">
        <f>Exchanges!F223</f>
        <v>53b5ce8f-c792-3f05-a4b1-3e8f2cc3aad1</v>
      </c>
      <c r="F219" s="1" t="str">
        <f>Exchanges!G223</f>
        <v>Photographic services</v>
      </c>
      <c r="G219" s="1">
        <f>Exchanges!H223</f>
        <v>541920</v>
      </c>
      <c r="H219" s="1" t="str">
        <f>Exchanges!I223</f>
        <v>US</v>
      </c>
      <c r="I219" s="1">
        <f>Exchanges!J223</f>
        <v>1.4514426919917264E-8</v>
      </c>
      <c r="J219" s="1" t="str">
        <f>Exchanges!K223</f>
        <v>kg</v>
      </c>
      <c r="K219" s="1"/>
      <c r="L219" s="1"/>
      <c r="M219" s="1"/>
      <c r="N219" s="1"/>
      <c r="O219" s="1"/>
      <c r="P219" s="1">
        <f>ROUND(Exchanges!Q223,0)</f>
        <v>2</v>
      </c>
      <c r="Q219" s="1">
        <f>Exchanges!R223</f>
        <v>2</v>
      </c>
      <c r="R219" s="1">
        <f>Exchanges!S223</f>
        <v>1</v>
      </c>
      <c r="S219" s="1">
        <f>Exchanges!T223</f>
        <v>1</v>
      </c>
      <c r="T219" s="1">
        <f>Exchanges!U223</f>
        <v>5</v>
      </c>
      <c r="U219" s="1">
        <f>Exchanges!V223</f>
        <v>2013</v>
      </c>
      <c r="V219" s="1" t="str">
        <f>Exchanges!W223</f>
        <v>Nitrogen</v>
      </c>
      <c r="W219" s="1" t="str">
        <f>Exchanges!X223</f>
        <v>USEPA DMR 2013</v>
      </c>
    </row>
    <row r="220" spans="1:23" x14ac:dyDescent="0.2">
      <c r="A220" s="1" t="str">
        <f>Exchanges!B224</f>
        <v>Nitrogen</v>
      </c>
      <c r="B220" s="1">
        <f>Exchanges!C224</f>
        <v>7727379</v>
      </c>
      <c r="C220" s="1" t="str">
        <f>Exchanges!D224</f>
        <v>water</v>
      </c>
      <c r="D220" s="1" t="str">
        <f>Exchanges!E224</f>
        <v>unspecified</v>
      </c>
      <c r="E220" s="1" t="str">
        <f>Exchanges!F224</f>
        <v>53b5ce8f-c792-3f05-a4b1-3e8f2cc3aad1</v>
      </c>
      <c r="F220" s="1" t="str">
        <f>Exchanges!G224</f>
        <v>Veterinary services</v>
      </c>
      <c r="G220" s="1">
        <f>Exchanges!H224</f>
        <v>541940</v>
      </c>
      <c r="H220" s="1" t="str">
        <f>Exchanges!I224</f>
        <v>US</v>
      </c>
      <c r="I220" s="1">
        <f>Exchanges!J224</f>
        <v>3.7600452975292287E-9</v>
      </c>
      <c r="J220" s="1" t="str">
        <f>Exchanges!K224</f>
        <v>kg</v>
      </c>
      <c r="K220" s="1"/>
      <c r="L220" s="1"/>
      <c r="M220" s="1"/>
      <c r="N220" s="1"/>
      <c r="O220" s="1"/>
      <c r="P220" s="1">
        <f>ROUND(Exchanges!Q224,0)</f>
        <v>5</v>
      </c>
      <c r="Q220" s="1">
        <f>Exchanges!R224</f>
        <v>2</v>
      </c>
      <c r="R220" s="1">
        <f>Exchanges!S224</f>
        <v>1</v>
      </c>
      <c r="S220" s="1">
        <f>Exchanges!T224</f>
        <v>1</v>
      </c>
      <c r="T220" s="1">
        <f>Exchanges!U224</f>
        <v>5</v>
      </c>
      <c r="U220" s="1">
        <f>Exchanges!V224</f>
        <v>2013</v>
      </c>
      <c r="V220" s="1" t="str">
        <f>Exchanges!W224</f>
        <v>Nitrogen</v>
      </c>
      <c r="W220" s="1" t="str">
        <f>Exchanges!X224</f>
        <v>USEPA DMR 2013</v>
      </c>
    </row>
    <row r="221" spans="1:23" x14ac:dyDescent="0.2">
      <c r="A221" s="1" t="str">
        <f>Exchanges!B225</f>
        <v>Nitrogen</v>
      </c>
      <c r="B221" s="1">
        <f>Exchanges!C225</f>
        <v>7727379</v>
      </c>
      <c r="C221" s="1" t="str">
        <f>Exchanges!D225</f>
        <v>water</v>
      </c>
      <c r="D221" s="1" t="str">
        <f>Exchanges!E225</f>
        <v>unspecified</v>
      </c>
      <c r="E221" s="1" t="str">
        <f>Exchanges!F225</f>
        <v>53b5ce8f-c792-3f05-a4b1-3e8f2cc3aad1</v>
      </c>
      <c r="F221" s="1" t="str">
        <f>Exchanges!G225</f>
        <v>Facilities support services</v>
      </c>
      <c r="G221" s="1">
        <f>Exchanges!H225</f>
        <v>561200</v>
      </c>
      <c r="H221" s="1" t="str">
        <f>Exchanges!I225</f>
        <v>US</v>
      </c>
      <c r="I221" s="1">
        <f>Exchanges!J225</f>
        <v>2.8163842929230784E-8</v>
      </c>
      <c r="J221" s="1" t="str">
        <f>Exchanges!K225</f>
        <v>kg</v>
      </c>
      <c r="K221" s="1"/>
      <c r="L221" s="1"/>
      <c r="M221" s="1"/>
      <c r="N221" s="1"/>
      <c r="O221" s="1"/>
      <c r="P221" s="1">
        <f>ROUND(Exchanges!Q225,0)</f>
        <v>3</v>
      </c>
      <c r="Q221" s="1">
        <f>Exchanges!R225</f>
        <v>2</v>
      </c>
      <c r="R221" s="1">
        <f>Exchanges!S225</f>
        <v>1</v>
      </c>
      <c r="S221" s="1">
        <f>Exchanges!T225</f>
        <v>1</v>
      </c>
      <c r="T221" s="1">
        <f>Exchanges!U225</f>
        <v>5</v>
      </c>
      <c r="U221" s="1">
        <f>Exchanges!V225</f>
        <v>2013</v>
      </c>
      <c r="V221" s="1" t="str">
        <f>Exchanges!W225</f>
        <v>Nitrogen</v>
      </c>
      <c r="W221" s="1" t="str">
        <f>Exchanges!X225</f>
        <v>USEPA DMR 2013</v>
      </c>
    </row>
    <row r="222" spans="1:23" x14ac:dyDescent="0.2">
      <c r="A222" s="1" t="str">
        <f>Exchanges!B226</f>
        <v>Nitrogen</v>
      </c>
      <c r="B222" s="1">
        <f>Exchanges!C226</f>
        <v>7727379</v>
      </c>
      <c r="C222" s="1" t="str">
        <f>Exchanges!D226</f>
        <v>water</v>
      </c>
      <c r="D222" s="1" t="str">
        <f>Exchanges!E226</f>
        <v>unspecified</v>
      </c>
      <c r="E222" s="1" t="str">
        <f>Exchanges!F226</f>
        <v>53b5ce8f-c792-3f05-a4b1-3e8f2cc3aad1</v>
      </c>
      <c r="F222" s="1" t="str">
        <f>Exchanges!G226</f>
        <v>Employment services</v>
      </c>
      <c r="G222" s="1">
        <f>Exchanges!H226</f>
        <v>561300</v>
      </c>
      <c r="H222" s="1" t="str">
        <f>Exchanges!I226</f>
        <v>US</v>
      </c>
      <c r="I222" s="1">
        <f>Exchanges!J226</f>
        <v>4.6724799779761023E-8</v>
      </c>
      <c r="J222" s="1" t="str">
        <f>Exchanges!K226</f>
        <v>kg</v>
      </c>
      <c r="K222" s="1"/>
      <c r="L222" s="1"/>
      <c r="M222" s="1"/>
      <c r="N222" s="1"/>
      <c r="O222" s="1"/>
      <c r="P222" s="1">
        <f>ROUND(Exchanges!Q226,0)</f>
        <v>4</v>
      </c>
      <c r="Q222" s="1">
        <f>Exchanges!R226</f>
        <v>2</v>
      </c>
      <c r="R222" s="1">
        <f>Exchanges!S226</f>
        <v>1</v>
      </c>
      <c r="S222" s="1">
        <f>Exchanges!T226</f>
        <v>1</v>
      </c>
      <c r="T222" s="1">
        <f>Exchanges!U226</f>
        <v>5</v>
      </c>
      <c r="U222" s="1">
        <f>Exchanges!V226</f>
        <v>2013</v>
      </c>
      <c r="V222" s="1" t="str">
        <f>Exchanges!W226</f>
        <v>Nitrogen</v>
      </c>
      <c r="W222" s="1" t="str">
        <f>Exchanges!X226</f>
        <v>USEPA DMR 2013</v>
      </c>
    </row>
    <row r="223" spans="1:23" x14ac:dyDescent="0.2">
      <c r="A223" s="1" t="str">
        <f>Exchanges!B227</f>
        <v>Nitrogen</v>
      </c>
      <c r="B223" s="1">
        <f>Exchanges!C227</f>
        <v>7727379</v>
      </c>
      <c r="C223" s="1" t="str">
        <f>Exchanges!D227</f>
        <v>water</v>
      </c>
      <c r="D223" s="1" t="str">
        <f>Exchanges!E227</f>
        <v>unspecified</v>
      </c>
      <c r="E223" s="1" t="str">
        <f>Exchanges!F227</f>
        <v>53b5ce8f-c792-3f05-a4b1-3e8f2cc3aad1</v>
      </c>
      <c r="F223" s="1" t="str">
        <f>Exchanges!G227</f>
        <v>Business support services</v>
      </c>
      <c r="G223" s="1">
        <f>Exchanges!H227</f>
        <v>561400</v>
      </c>
      <c r="H223" s="1" t="str">
        <f>Exchanges!I227</f>
        <v>US</v>
      </c>
      <c r="I223" s="1">
        <f>Exchanges!J227</f>
        <v>1.2489583928820429E-9</v>
      </c>
      <c r="J223" s="1" t="str">
        <f>Exchanges!K227</f>
        <v>kg</v>
      </c>
      <c r="K223" s="1"/>
      <c r="L223" s="1"/>
      <c r="M223" s="1"/>
      <c r="N223" s="1"/>
      <c r="O223" s="1"/>
      <c r="P223" s="1">
        <f>ROUND(Exchanges!Q227,0)</f>
        <v>4</v>
      </c>
      <c r="Q223" s="1">
        <f>Exchanges!R227</f>
        <v>2</v>
      </c>
      <c r="R223" s="1">
        <f>Exchanges!S227</f>
        <v>1</v>
      </c>
      <c r="S223" s="1">
        <f>Exchanges!T227</f>
        <v>1</v>
      </c>
      <c r="T223" s="1">
        <f>Exchanges!U227</f>
        <v>5</v>
      </c>
      <c r="U223" s="1">
        <f>Exchanges!V227</f>
        <v>2013</v>
      </c>
      <c r="V223" s="1" t="str">
        <f>Exchanges!W227</f>
        <v>Nitrogen</v>
      </c>
      <c r="W223" s="1" t="str">
        <f>Exchanges!X227</f>
        <v>USEPA DMR 2013</v>
      </c>
    </row>
    <row r="224" spans="1:23" x14ac:dyDescent="0.2">
      <c r="A224" s="1" t="str">
        <f>Exchanges!B228</f>
        <v>Nitrogen</v>
      </c>
      <c r="B224" s="1">
        <f>Exchanges!C228</f>
        <v>7727379</v>
      </c>
      <c r="C224" s="1" t="str">
        <f>Exchanges!D228</f>
        <v>water</v>
      </c>
      <c r="D224" s="1" t="str">
        <f>Exchanges!E228</f>
        <v>unspecified</v>
      </c>
      <c r="E224" s="1" t="str">
        <f>Exchanges!F228</f>
        <v>53b5ce8f-c792-3f05-a4b1-3e8f2cc3aad1</v>
      </c>
      <c r="F224" s="1" t="str">
        <f>Exchanges!G228</f>
        <v>Travel arrangement and reservation services</v>
      </c>
      <c r="G224" s="1">
        <f>Exchanges!H228</f>
        <v>561500</v>
      </c>
      <c r="H224" s="1" t="str">
        <f>Exchanges!I228</f>
        <v>US</v>
      </c>
      <c r="I224" s="1">
        <f>Exchanges!J228</f>
        <v>1.3043252718585336E-9</v>
      </c>
      <c r="J224" s="1" t="str">
        <f>Exchanges!K228</f>
        <v>kg</v>
      </c>
      <c r="K224" s="1"/>
      <c r="L224" s="1"/>
      <c r="M224" s="1"/>
      <c r="N224" s="1"/>
      <c r="O224" s="1"/>
      <c r="P224" s="1">
        <f>ROUND(Exchanges!Q228,0)</f>
        <v>4</v>
      </c>
      <c r="Q224" s="1">
        <f>Exchanges!R228</f>
        <v>2</v>
      </c>
      <c r="R224" s="1">
        <f>Exchanges!S228</f>
        <v>1</v>
      </c>
      <c r="S224" s="1">
        <f>Exchanges!T228</f>
        <v>1</v>
      </c>
      <c r="T224" s="1">
        <f>Exchanges!U228</f>
        <v>5</v>
      </c>
      <c r="U224" s="1">
        <f>Exchanges!V228</f>
        <v>2013</v>
      </c>
      <c r="V224" s="1" t="str">
        <f>Exchanges!W228</f>
        <v>Nitrogen</v>
      </c>
      <c r="W224" s="1" t="str">
        <f>Exchanges!X228</f>
        <v>USEPA DMR 2013</v>
      </c>
    </row>
    <row r="225" spans="1:23" x14ac:dyDescent="0.2">
      <c r="A225" s="1" t="str">
        <f>Exchanges!B229</f>
        <v>Nitrogen</v>
      </c>
      <c r="B225" s="1">
        <f>Exchanges!C229</f>
        <v>7727379</v>
      </c>
      <c r="C225" s="1" t="str">
        <f>Exchanges!D229</f>
        <v>water</v>
      </c>
      <c r="D225" s="1" t="str">
        <f>Exchanges!E229</f>
        <v>unspecified</v>
      </c>
      <c r="E225" s="1" t="str">
        <f>Exchanges!F229</f>
        <v>53b5ce8f-c792-3f05-a4b1-3e8f2cc3aad1</v>
      </c>
      <c r="F225" s="1" t="str">
        <f>Exchanges!G229</f>
        <v>Investigation and security services</v>
      </c>
      <c r="G225" s="1">
        <f>Exchanges!H229</f>
        <v>561600</v>
      </c>
      <c r="H225" s="1" t="str">
        <f>Exchanges!I229</f>
        <v>US</v>
      </c>
      <c r="I225" s="1">
        <f>Exchanges!J229</f>
        <v>2.0355106802195754E-9</v>
      </c>
      <c r="J225" s="1" t="str">
        <f>Exchanges!K229</f>
        <v>kg</v>
      </c>
      <c r="K225" s="1"/>
      <c r="L225" s="1"/>
      <c r="M225" s="1"/>
      <c r="N225" s="1"/>
      <c r="O225" s="1"/>
      <c r="P225" s="1">
        <f>ROUND(Exchanges!Q229,0)</f>
        <v>5</v>
      </c>
      <c r="Q225" s="1">
        <f>Exchanges!R229</f>
        <v>2</v>
      </c>
      <c r="R225" s="1">
        <f>Exchanges!S229</f>
        <v>1</v>
      </c>
      <c r="S225" s="1">
        <f>Exchanges!T229</f>
        <v>1</v>
      </c>
      <c r="T225" s="1">
        <f>Exchanges!U229</f>
        <v>5</v>
      </c>
      <c r="U225" s="1">
        <f>Exchanges!V229</f>
        <v>2013</v>
      </c>
      <c r="V225" s="1" t="str">
        <f>Exchanges!W229</f>
        <v>Nitrogen</v>
      </c>
      <c r="W225" s="1" t="str">
        <f>Exchanges!X229</f>
        <v>USEPA DMR 2013</v>
      </c>
    </row>
    <row r="226" spans="1:23" x14ac:dyDescent="0.2">
      <c r="A226" s="1" t="str">
        <f>Exchanges!B230</f>
        <v>Nitrogen</v>
      </c>
      <c r="B226" s="1">
        <f>Exchanges!C230</f>
        <v>7727379</v>
      </c>
      <c r="C226" s="1" t="str">
        <f>Exchanges!D230</f>
        <v>water</v>
      </c>
      <c r="D226" s="1" t="str">
        <f>Exchanges!E230</f>
        <v>unspecified</v>
      </c>
      <c r="E226" s="1" t="str">
        <f>Exchanges!F230</f>
        <v>53b5ce8f-c792-3f05-a4b1-3e8f2cc3aad1</v>
      </c>
      <c r="F226" s="1" t="str">
        <f>Exchanges!G230</f>
        <v>Services to buildings and dwellings</v>
      </c>
      <c r="G226" s="1">
        <f>Exchanges!H230</f>
        <v>561700</v>
      </c>
      <c r="H226" s="1" t="str">
        <f>Exchanges!I230</f>
        <v>US</v>
      </c>
      <c r="I226" s="1">
        <f>Exchanges!J230</f>
        <v>7.0178744467323871E-7</v>
      </c>
      <c r="J226" s="1" t="str">
        <f>Exchanges!K230</f>
        <v>kg</v>
      </c>
      <c r="K226" s="1"/>
      <c r="L226" s="1"/>
      <c r="M226" s="1"/>
      <c r="N226" s="1"/>
      <c r="O226" s="1"/>
      <c r="P226" s="1">
        <f>ROUND(Exchanges!Q230,0)</f>
        <v>3</v>
      </c>
      <c r="Q226" s="1">
        <f>Exchanges!R230</f>
        <v>2</v>
      </c>
      <c r="R226" s="1">
        <f>Exchanges!S230</f>
        <v>1</v>
      </c>
      <c r="S226" s="1">
        <f>Exchanges!T230</f>
        <v>1</v>
      </c>
      <c r="T226" s="1">
        <f>Exchanges!U230</f>
        <v>5</v>
      </c>
      <c r="U226" s="1">
        <f>Exchanges!V230</f>
        <v>2013</v>
      </c>
      <c r="V226" s="1" t="str">
        <f>Exchanges!W230</f>
        <v>Nitrogen</v>
      </c>
      <c r="W226" s="1" t="str">
        <f>Exchanges!X230</f>
        <v>USEPA DMR 2013</v>
      </c>
    </row>
    <row r="227" spans="1:23" x14ac:dyDescent="0.2">
      <c r="A227" s="1" t="str">
        <f>Exchanges!B231</f>
        <v>Nitrogen</v>
      </c>
      <c r="B227" s="1">
        <f>Exchanges!C231</f>
        <v>7727379</v>
      </c>
      <c r="C227" s="1" t="str">
        <f>Exchanges!D231</f>
        <v>water</v>
      </c>
      <c r="D227" s="1" t="str">
        <f>Exchanges!E231</f>
        <v>unspecified</v>
      </c>
      <c r="E227" s="1" t="str">
        <f>Exchanges!F231</f>
        <v>53b5ce8f-c792-3f05-a4b1-3e8f2cc3aad1</v>
      </c>
      <c r="F227" s="1" t="str">
        <f>Exchanges!G231</f>
        <v>Other support services</v>
      </c>
      <c r="G227" s="1">
        <f>Exchanges!H231</f>
        <v>561900</v>
      </c>
      <c r="H227" s="1" t="str">
        <f>Exchanges!I231</f>
        <v>US</v>
      </c>
      <c r="I227" s="1">
        <f>Exchanges!J231</f>
        <v>4.1944292330804604E-9</v>
      </c>
      <c r="J227" s="1" t="str">
        <f>Exchanges!K231</f>
        <v>kg</v>
      </c>
      <c r="K227" s="1"/>
      <c r="L227" s="1"/>
      <c r="M227" s="1"/>
      <c r="N227" s="1"/>
      <c r="O227" s="1"/>
      <c r="P227" s="1">
        <f>ROUND(Exchanges!Q231,0)</f>
        <v>3</v>
      </c>
      <c r="Q227" s="1">
        <f>Exchanges!R231</f>
        <v>2</v>
      </c>
      <c r="R227" s="1">
        <f>Exchanges!S231</f>
        <v>1</v>
      </c>
      <c r="S227" s="1">
        <f>Exchanges!T231</f>
        <v>1</v>
      </c>
      <c r="T227" s="1">
        <f>Exchanges!U231</f>
        <v>5</v>
      </c>
      <c r="U227" s="1">
        <f>Exchanges!V231</f>
        <v>2013</v>
      </c>
      <c r="V227" s="1" t="str">
        <f>Exchanges!W231</f>
        <v>Nitrogen</v>
      </c>
      <c r="W227" s="1" t="str">
        <f>Exchanges!X231</f>
        <v>USEPA DMR 2013</v>
      </c>
    </row>
    <row r="228" spans="1:23" x14ac:dyDescent="0.2">
      <c r="A228" s="1" t="str">
        <f>Exchanges!B232</f>
        <v>Nitrogen</v>
      </c>
      <c r="B228" s="1">
        <f>Exchanges!C232</f>
        <v>7727379</v>
      </c>
      <c r="C228" s="1" t="str">
        <f>Exchanges!D232</f>
        <v>water</v>
      </c>
      <c r="D228" s="1" t="str">
        <f>Exchanges!E232</f>
        <v>unspecified</v>
      </c>
      <c r="E228" s="1" t="str">
        <f>Exchanges!F232</f>
        <v>53b5ce8f-c792-3f05-a4b1-3e8f2cc3aad1</v>
      </c>
      <c r="F228" s="1" t="str">
        <f>Exchanges!G232</f>
        <v>Waste management and remediation services</v>
      </c>
      <c r="G228" s="1">
        <f>Exchanges!H232</f>
        <v>562000</v>
      </c>
      <c r="H228" s="1" t="str">
        <f>Exchanges!I232</f>
        <v>US</v>
      </c>
      <c r="I228" s="1">
        <f>Exchanges!J232</f>
        <v>5.8702280332102747E-6</v>
      </c>
      <c r="J228" s="1" t="str">
        <f>Exchanges!K232</f>
        <v>kg</v>
      </c>
      <c r="K228" s="1"/>
      <c r="L228" s="1"/>
      <c r="M228" s="1"/>
      <c r="N228" s="1"/>
      <c r="O228" s="1"/>
      <c r="P228" s="1">
        <f>ROUND(Exchanges!Q232,0)</f>
        <v>2</v>
      </c>
      <c r="Q228" s="1">
        <f>Exchanges!R232</f>
        <v>2</v>
      </c>
      <c r="R228" s="1">
        <f>Exchanges!S232</f>
        <v>1</v>
      </c>
      <c r="S228" s="1">
        <f>Exchanges!T232</f>
        <v>1</v>
      </c>
      <c r="T228" s="1">
        <f>Exchanges!U232</f>
        <v>5</v>
      </c>
      <c r="U228" s="1">
        <f>Exchanges!V232</f>
        <v>2013</v>
      </c>
      <c r="V228" s="1" t="str">
        <f>Exchanges!W232</f>
        <v>Nitrogen</v>
      </c>
      <c r="W228" s="1" t="str">
        <f>Exchanges!X232</f>
        <v>USEPA DMR 2013</v>
      </c>
    </row>
    <row r="229" spans="1:23" x14ac:dyDescent="0.2">
      <c r="A229" s="1" t="str">
        <f>Exchanges!B233</f>
        <v>Nitrogen</v>
      </c>
      <c r="B229" s="1">
        <f>Exchanges!C233</f>
        <v>7727379</v>
      </c>
      <c r="C229" s="1" t="str">
        <f>Exchanges!D233</f>
        <v>water</v>
      </c>
      <c r="D229" s="1" t="str">
        <f>Exchanges!E233</f>
        <v>unspecified</v>
      </c>
      <c r="E229" s="1" t="str">
        <f>Exchanges!F233</f>
        <v>53b5ce8f-c792-3f05-a4b1-3e8f2cc3aad1</v>
      </c>
      <c r="F229" s="1" t="str">
        <f>Exchanges!G233</f>
        <v>Elementary and secondary schools</v>
      </c>
      <c r="G229" s="1">
        <f>Exchanges!H233</f>
        <v>611100</v>
      </c>
      <c r="H229" s="1" t="str">
        <f>Exchanges!I233</f>
        <v>US</v>
      </c>
      <c r="I229" s="1">
        <f>Exchanges!J233</f>
        <v>5.0866464017683947E-5</v>
      </c>
      <c r="J229" s="1" t="str">
        <f>Exchanges!K233</f>
        <v>kg</v>
      </c>
      <c r="K229" s="1"/>
      <c r="L229" s="1"/>
      <c r="M229" s="1"/>
      <c r="N229" s="1"/>
      <c r="O229" s="1"/>
      <c r="P229" s="1">
        <f>ROUND(Exchanges!Q233,0)</f>
        <v>5</v>
      </c>
      <c r="Q229" s="1">
        <f>Exchanges!R233</f>
        <v>2</v>
      </c>
      <c r="R229" s="1">
        <f>Exchanges!S233</f>
        <v>1</v>
      </c>
      <c r="S229" s="1">
        <f>Exchanges!T233</f>
        <v>1</v>
      </c>
      <c r="T229" s="1">
        <f>Exchanges!U233</f>
        <v>5</v>
      </c>
      <c r="U229" s="1">
        <f>Exchanges!V233</f>
        <v>2013</v>
      </c>
      <c r="V229" s="1" t="str">
        <f>Exchanges!W233</f>
        <v>Nitrogen</v>
      </c>
      <c r="W229" s="1" t="str">
        <f>Exchanges!X233</f>
        <v>USEPA DMR 2013</v>
      </c>
    </row>
    <row r="230" spans="1:23" x14ac:dyDescent="0.2">
      <c r="A230" s="1" t="str">
        <f>Exchanges!B234</f>
        <v>Nitrogen</v>
      </c>
      <c r="B230" s="1">
        <f>Exchanges!C234</f>
        <v>7727379</v>
      </c>
      <c r="C230" s="1" t="str">
        <f>Exchanges!D234</f>
        <v>water</v>
      </c>
      <c r="D230" s="1" t="str">
        <f>Exchanges!E234</f>
        <v>unspecified</v>
      </c>
      <c r="E230" s="1" t="str">
        <f>Exchanges!F234</f>
        <v>53b5ce8f-c792-3f05-a4b1-3e8f2cc3aad1</v>
      </c>
      <c r="F230" s="1" t="str">
        <f>Exchanges!G234</f>
        <v>Offices of other health practitioners</v>
      </c>
      <c r="G230" s="1">
        <f>Exchanges!H234</f>
        <v>621300</v>
      </c>
      <c r="H230" s="1" t="str">
        <f>Exchanges!I234</f>
        <v>US</v>
      </c>
      <c r="I230" s="1">
        <f>Exchanges!J234</f>
        <v>0</v>
      </c>
      <c r="J230" s="1" t="str">
        <f>Exchanges!K234</f>
        <v>kg</v>
      </c>
      <c r="K230" s="1"/>
      <c r="L230" s="1"/>
      <c r="M230" s="1"/>
      <c r="N230" s="1"/>
      <c r="O230" s="1"/>
      <c r="P230" s="1">
        <f>ROUND(Exchanges!Q234,0)</f>
        <v>5</v>
      </c>
      <c r="Q230" s="1">
        <f>Exchanges!R234</f>
        <v>2</v>
      </c>
      <c r="R230" s="1">
        <f>Exchanges!S234</f>
        <v>1</v>
      </c>
      <c r="S230" s="1">
        <f>Exchanges!T234</f>
        <v>1</v>
      </c>
      <c r="T230" s="1">
        <f>Exchanges!U234</f>
        <v>5</v>
      </c>
      <c r="U230" s="1">
        <f>Exchanges!V234</f>
        <v>2013</v>
      </c>
      <c r="V230" s="1" t="str">
        <f>Exchanges!W234</f>
        <v>Nitrogen</v>
      </c>
      <c r="W230" s="1" t="str">
        <f>Exchanges!X234</f>
        <v>USEPA DMR 2013</v>
      </c>
    </row>
    <row r="231" spans="1:23" x14ac:dyDescent="0.2">
      <c r="A231" s="1" t="str">
        <f>Exchanges!B235</f>
        <v>Nitrogen</v>
      </c>
      <c r="B231" s="1">
        <f>Exchanges!C235</f>
        <v>7727379</v>
      </c>
      <c r="C231" s="1" t="str">
        <f>Exchanges!D235</f>
        <v>water</v>
      </c>
      <c r="D231" s="1" t="str">
        <f>Exchanges!E235</f>
        <v>unspecified</v>
      </c>
      <c r="E231" s="1" t="str">
        <f>Exchanges!F235</f>
        <v>53b5ce8f-c792-3f05-a4b1-3e8f2cc3aad1</v>
      </c>
      <c r="F231" s="1" t="str">
        <f>Exchanges!G235</f>
        <v>Outpatient care centers</v>
      </c>
      <c r="G231" s="1">
        <f>Exchanges!H235</f>
        <v>621400</v>
      </c>
      <c r="H231" s="1" t="str">
        <f>Exchanges!I235</f>
        <v>US</v>
      </c>
      <c r="I231" s="1">
        <f>Exchanges!J235</f>
        <v>1.4514426919917262E-8</v>
      </c>
      <c r="J231" s="1" t="str">
        <f>Exchanges!K235</f>
        <v>kg</v>
      </c>
      <c r="K231" s="1"/>
      <c r="L231" s="1"/>
      <c r="M231" s="1"/>
      <c r="N231" s="1"/>
      <c r="O231" s="1"/>
      <c r="P231" s="1">
        <f>ROUND(Exchanges!Q235,0)</f>
        <v>2</v>
      </c>
      <c r="Q231" s="1">
        <f>Exchanges!R235</f>
        <v>2</v>
      </c>
      <c r="R231" s="1">
        <f>Exchanges!S235</f>
        <v>1</v>
      </c>
      <c r="S231" s="1">
        <f>Exchanges!T235</f>
        <v>1</v>
      </c>
      <c r="T231" s="1">
        <f>Exchanges!U235</f>
        <v>5</v>
      </c>
      <c r="U231" s="1">
        <f>Exchanges!V235</f>
        <v>2013</v>
      </c>
      <c r="V231" s="1" t="str">
        <f>Exchanges!W235</f>
        <v>Nitrogen</v>
      </c>
      <c r="W231" s="1" t="str">
        <f>Exchanges!X235</f>
        <v>USEPA DMR 2013</v>
      </c>
    </row>
    <row r="232" spans="1:23" x14ac:dyDescent="0.2">
      <c r="A232" s="1" t="str">
        <f>Exchanges!B236</f>
        <v>Nitrogen</v>
      </c>
      <c r="B232" s="1">
        <f>Exchanges!C236</f>
        <v>7727379</v>
      </c>
      <c r="C232" s="1" t="str">
        <f>Exchanges!D236</f>
        <v>water</v>
      </c>
      <c r="D232" s="1" t="str">
        <f>Exchanges!E236</f>
        <v>unspecified</v>
      </c>
      <c r="E232" s="1" t="str">
        <f>Exchanges!F236</f>
        <v>53b5ce8f-c792-3f05-a4b1-3e8f2cc3aad1</v>
      </c>
      <c r="F232" s="1" t="str">
        <f>Exchanges!G236</f>
        <v>Medical and diagnostic laboratories</v>
      </c>
      <c r="G232" s="1">
        <f>Exchanges!H236</f>
        <v>621500</v>
      </c>
      <c r="H232" s="1" t="str">
        <f>Exchanges!I236</f>
        <v>US</v>
      </c>
      <c r="I232" s="1">
        <f>Exchanges!J236</f>
        <v>7.2958979599377244E-8</v>
      </c>
      <c r="J232" s="1" t="str">
        <f>Exchanges!K236</f>
        <v>kg</v>
      </c>
      <c r="K232" s="1"/>
      <c r="L232" s="1"/>
      <c r="M232" s="1"/>
      <c r="N232" s="1"/>
      <c r="O232" s="1"/>
      <c r="P232" s="1">
        <f>ROUND(Exchanges!Q236,0)</f>
        <v>2</v>
      </c>
      <c r="Q232" s="1">
        <f>Exchanges!R236</f>
        <v>2</v>
      </c>
      <c r="R232" s="1">
        <f>Exchanges!S236</f>
        <v>1</v>
      </c>
      <c r="S232" s="1">
        <f>Exchanges!T236</f>
        <v>1</v>
      </c>
      <c r="T232" s="1">
        <f>Exchanges!U236</f>
        <v>5</v>
      </c>
      <c r="U232" s="1">
        <f>Exchanges!V236</f>
        <v>2013</v>
      </c>
      <c r="V232" s="1" t="str">
        <f>Exchanges!W236</f>
        <v>Nitrogen</v>
      </c>
      <c r="W232" s="1" t="str">
        <f>Exchanges!X236</f>
        <v>USEPA DMR 2013</v>
      </c>
    </row>
    <row r="233" spans="1:23" x14ac:dyDescent="0.2">
      <c r="A233" s="1" t="str">
        <f>Exchanges!B237</f>
        <v>Nitrogen</v>
      </c>
      <c r="B233" s="1">
        <f>Exchanges!C237</f>
        <v>7727379</v>
      </c>
      <c r="C233" s="1" t="str">
        <f>Exchanges!D237</f>
        <v>water</v>
      </c>
      <c r="D233" s="1" t="str">
        <f>Exchanges!E237</f>
        <v>unspecified</v>
      </c>
      <c r="E233" s="1" t="str">
        <f>Exchanges!F237</f>
        <v>53b5ce8f-c792-3f05-a4b1-3e8f2cc3aad1</v>
      </c>
      <c r="F233" s="1" t="str">
        <f>Exchanges!G237</f>
        <v>Home health care services</v>
      </c>
      <c r="G233" s="1">
        <f>Exchanges!H237</f>
        <v>621600</v>
      </c>
      <c r="H233" s="1" t="str">
        <f>Exchanges!I237</f>
        <v>US</v>
      </c>
      <c r="I233" s="1">
        <f>Exchanges!J237</f>
        <v>3.0032660722471354E-10</v>
      </c>
      <c r="J233" s="1" t="str">
        <f>Exchanges!K237</f>
        <v>kg</v>
      </c>
      <c r="K233" s="1"/>
      <c r="L233" s="1"/>
      <c r="M233" s="1"/>
      <c r="N233" s="1"/>
      <c r="O233" s="1"/>
      <c r="P233" s="1">
        <f>ROUND(Exchanges!Q237,0)</f>
        <v>5</v>
      </c>
      <c r="Q233" s="1">
        <f>Exchanges!R237</f>
        <v>2</v>
      </c>
      <c r="R233" s="1">
        <f>Exchanges!S237</f>
        <v>1</v>
      </c>
      <c r="S233" s="1">
        <f>Exchanges!T237</f>
        <v>1</v>
      </c>
      <c r="T233" s="1">
        <f>Exchanges!U237</f>
        <v>5</v>
      </c>
      <c r="U233" s="1">
        <f>Exchanges!V237</f>
        <v>2013</v>
      </c>
      <c r="V233" s="1" t="str">
        <f>Exchanges!W237</f>
        <v>Nitrogen</v>
      </c>
      <c r="W233" s="1" t="str">
        <f>Exchanges!X237</f>
        <v>USEPA DMR 2013</v>
      </c>
    </row>
    <row r="234" spans="1:23" x14ac:dyDescent="0.2">
      <c r="A234" s="1" t="str">
        <f>Exchanges!B238</f>
        <v>Nitrogen</v>
      </c>
      <c r="B234" s="1">
        <f>Exchanges!C238</f>
        <v>7727379</v>
      </c>
      <c r="C234" s="1" t="str">
        <f>Exchanges!D238</f>
        <v>water</v>
      </c>
      <c r="D234" s="1" t="str">
        <f>Exchanges!E238</f>
        <v>unspecified</v>
      </c>
      <c r="E234" s="1" t="str">
        <f>Exchanges!F238</f>
        <v>53b5ce8f-c792-3f05-a4b1-3e8f2cc3aad1</v>
      </c>
      <c r="F234" s="1" t="str">
        <f>Exchanges!G238</f>
        <v>Other ambulatory health care services</v>
      </c>
      <c r="G234" s="1">
        <f>Exchanges!H238</f>
        <v>621900</v>
      </c>
      <c r="H234" s="1" t="str">
        <f>Exchanges!I238</f>
        <v>US</v>
      </c>
      <c r="I234" s="1">
        <f>Exchanges!J238</f>
        <v>1.4514426919917262E-8</v>
      </c>
      <c r="J234" s="1" t="str">
        <f>Exchanges!K238</f>
        <v>kg</v>
      </c>
      <c r="K234" s="1"/>
      <c r="L234" s="1"/>
      <c r="M234" s="1"/>
      <c r="N234" s="1"/>
      <c r="O234" s="1"/>
      <c r="P234" s="1">
        <f>ROUND(Exchanges!Q238,0)</f>
        <v>2</v>
      </c>
      <c r="Q234" s="1">
        <f>Exchanges!R238</f>
        <v>2</v>
      </c>
      <c r="R234" s="1">
        <f>Exchanges!S238</f>
        <v>1</v>
      </c>
      <c r="S234" s="1">
        <f>Exchanges!T238</f>
        <v>1</v>
      </c>
      <c r="T234" s="1">
        <f>Exchanges!U238</f>
        <v>5</v>
      </c>
      <c r="U234" s="1">
        <f>Exchanges!V238</f>
        <v>2013</v>
      </c>
      <c r="V234" s="1" t="str">
        <f>Exchanges!W238</f>
        <v>Nitrogen</v>
      </c>
      <c r="W234" s="1" t="str">
        <f>Exchanges!X238</f>
        <v>USEPA DMR 2013</v>
      </c>
    </row>
    <row r="235" spans="1:23" x14ac:dyDescent="0.2">
      <c r="A235" s="1" t="str">
        <f>Exchanges!B239</f>
        <v>Nitrogen</v>
      </c>
      <c r="B235" s="1">
        <f>Exchanges!C239</f>
        <v>7727379</v>
      </c>
      <c r="C235" s="1" t="str">
        <f>Exchanges!D239</f>
        <v>water</v>
      </c>
      <c r="D235" s="1" t="str">
        <f>Exchanges!E239</f>
        <v>unspecified</v>
      </c>
      <c r="E235" s="1" t="str">
        <f>Exchanges!F239</f>
        <v>53b5ce8f-c792-3f05-a4b1-3e8f2cc3aad1</v>
      </c>
      <c r="F235" s="1" t="str">
        <f>Exchanges!G239</f>
        <v>Hospitals</v>
      </c>
      <c r="G235" s="1">
        <f>Exchanges!H239</f>
        <v>622000</v>
      </c>
      <c r="H235" s="1" t="str">
        <f>Exchanges!I239</f>
        <v>US</v>
      </c>
      <c r="I235" s="1">
        <f>Exchanges!J239</f>
        <v>9.9209149802789862E-9</v>
      </c>
      <c r="J235" s="1" t="str">
        <f>Exchanges!K239</f>
        <v>kg</v>
      </c>
      <c r="K235" s="1"/>
      <c r="L235" s="1"/>
      <c r="M235" s="1"/>
      <c r="N235" s="1"/>
      <c r="O235" s="1"/>
      <c r="P235" s="1">
        <f>ROUND(Exchanges!Q239,0)</f>
        <v>3</v>
      </c>
      <c r="Q235" s="1">
        <f>Exchanges!R239</f>
        <v>2</v>
      </c>
      <c r="R235" s="1">
        <f>Exchanges!S239</f>
        <v>1</v>
      </c>
      <c r="S235" s="1">
        <f>Exchanges!T239</f>
        <v>1</v>
      </c>
      <c r="T235" s="1">
        <f>Exchanges!U239</f>
        <v>5</v>
      </c>
      <c r="U235" s="1">
        <f>Exchanges!V239</f>
        <v>2013</v>
      </c>
      <c r="V235" s="1" t="str">
        <f>Exchanges!W239</f>
        <v>Nitrogen</v>
      </c>
      <c r="W235" s="1" t="str">
        <f>Exchanges!X239</f>
        <v>USEPA DMR 2013</v>
      </c>
    </row>
    <row r="236" spans="1:23" x14ac:dyDescent="0.2">
      <c r="A236" s="1" t="str">
        <f>Exchanges!B240</f>
        <v>Nitrogen</v>
      </c>
      <c r="B236" s="1">
        <f>Exchanges!C240</f>
        <v>7727379</v>
      </c>
      <c r="C236" s="1" t="str">
        <f>Exchanges!D240</f>
        <v>water</v>
      </c>
      <c r="D236" s="1" t="str">
        <f>Exchanges!E240</f>
        <v>unspecified</v>
      </c>
      <c r="E236" s="1" t="str">
        <f>Exchanges!F240</f>
        <v>53b5ce8f-c792-3f05-a4b1-3e8f2cc3aad1</v>
      </c>
      <c r="F236" s="1" t="str">
        <f>Exchanges!G240</f>
        <v>Individual and family services</v>
      </c>
      <c r="G236" s="1">
        <f>Exchanges!H240</f>
        <v>624100</v>
      </c>
      <c r="H236" s="1" t="str">
        <f>Exchanges!I240</f>
        <v>US</v>
      </c>
      <c r="I236" s="1">
        <f>Exchanges!J240</f>
        <v>2.4896762017411734E-12</v>
      </c>
      <c r="J236" s="1" t="str">
        <f>Exchanges!K240</f>
        <v>kg</v>
      </c>
      <c r="K236" s="1"/>
      <c r="L236" s="1"/>
      <c r="M236" s="1"/>
      <c r="N236" s="1"/>
      <c r="O236" s="1"/>
      <c r="P236" s="1">
        <f>ROUND(Exchanges!Q240,0)</f>
        <v>2</v>
      </c>
      <c r="Q236" s="1">
        <f>Exchanges!R240</f>
        <v>2</v>
      </c>
      <c r="R236" s="1">
        <f>Exchanges!S240</f>
        <v>1</v>
      </c>
      <c r="S236" s="1">
        <f>Exchanges!T240</f>
        <v>1</v>
      </c>
      <c r="T236" s="1">
        <f>Exchanges!U240</f>
        <v>5</v>
      </c>
      <c r="U236" s="1">
        <f>Exchanges!V240</f>
        <v>2013</v>
      </c>
      <c r="V236" s="1" t="str">
        <f>Exchanges!W240</f>
        <v>Nitrogen</v>
      </c>
      <c r="W236" s="1" t="str">
        <f>Exchanges!X240</f>
        <v>USEPA DMR 2013</v>
      </c>
    </row>
    <row r="237" spans="1:23" x14ac:dyDescent="0.2">
      <c r="A237" s="1" t="str">
        <f>Exchanges!B241</f>
        <v>Nitrogen</v>
      </c>
      <c r="B237" s="1">
        <f>Exchanges!C241</f>
        <v>7727379</v>
      </c>
      <c r="C237" s="1" t="str">
        <f>Exchanges!D241</f>
        <v>water</v>
      </c>
      <c r="D237" s="1" t="str">
        <f>Exchanges!E241</f>
        <v>unspecified</v>
      </c>
      <c r="E237" s="1" t="str">
        <f>Exchanges!F241</f>
        <v>53b5ce8f-c792-3f05-a4b1-3e8f2cc3aad1</v>
      </c>
      <c r="F237" s="1" t="str">
        <f>Exchanges!G241</f>
        <v>Child day care services</v>
      </c>
      <c r="G237" s="1">
        <f>Exchanges!H241</f>
        <v>624400</v>
      </c>
      <c r="H237" s="1" t="str">
        <f>Exchanges!I241</f>
        <v>US</v>
      </c>
      <c r="I237" s="1">
        <f>Exchanges!J241</f>
        <v>1.7836335430492019E-12</v>
      </c>
      <c r="J237" s="1" t="str">
        <f>Exchanges!K241</f>
        <v>kg</v>
      </c>
      <c r="K237" s="1"/>
      <c r="L237" s="1"/>
      <c r="M237" s="1"/>
      <c r="N237" s="1"/>
      <c r="O237" s="1"/>
      <c r="P237" s="1">
        <f>ROUND(Exchanges!Q241,0)</f>
        <v>2</v>
      </c>
      <c r="Q237" s="1">
        <f>Exchanges!R241</f>
        <v>2</v>
      </c>
      <c r="R237" s="1">
        <f>Exchanges!S241</f>
        <v>1</v>
      </c>
      <c r="S237" s="1">
        <f>Exchanges!T241</f>
        <v>1</v>
      </c>
      <c r="T237" s="1">
        <f>Exchanges!U241</f>
        <v>5</v>
      </c>
      <c r="U237" s="1">
        <f>Exchanges!V241</f>
        <v>2013</v>
      </c>
      <c r="V237" s="1" t="str">
        <f>Exchanges!W241</f>
        <v>Nitrogen</v>
      </c>
      <c r="W237" s="1" t="str">
        <f>Exchanges!X241</f>
        <v>USEPA DMR 2013</v>
      </c>
    </row>
    <row r="238" spans="1:23" x14ac:dyDescent="0.2">
      <c r="A238" s="1" t="str">
        <f>Exchanges!B242</f>
        <v>Nitrogen</v>
      </c>
      <c r="B238" s="1">
        <f>Exchanges!C242</f>
        <v>7727379</v>
      </c>
      <c r="C238" s="1" t="str">
        <f>Exchanges!D242</f>
        <v>water</v>
      </c>
      <c r="D238" s="1" t="str">
        <f>Exchanges!E242</f>
        <v>unspecified</v>
      </c>
      <c r="E238" s="1" t="str">
        <f>Exchanges!F242</f>
        <v>53b5ce8f-c792-3f05-a4b1-3e8f2cc3aad1</v>
      </c>
      <c r="F238" s="1" t="str">
        <f>Exchanges!G242</f>
        <v>Performing arts companies</v>
      </c>
      <c r="G238" s="1">
        <f>Exchanges!H242</f>
        <v>711100</v>
      </c>
      <c r="H238" s="1" t="str">
        <f>Exchanges!I242</f>
        <v>US</v>
      </c>
      <c r="I238" s="1">
        <f>Exchanges!J242</f>
        <v>2.7877836529083577E-10</v>
      </c>
      <c r="J238" s="1" t="str">
        <f>Exchanges!K242</f>
        <v>kg</v>
      </c>
      <c r="K238" s="1"/>
      <c r="L238" s="1"/>
      <c r="M238" s="1"/>
      <c r="N238" s="1"/>
      <c r="O238" s="1"/>
      <c r="P238" s="1">
        <f>ROUND(Exchanges!Q242,0)</f>
        <v>2</v>
      </c>
      <c r="Q238" s="1">
        <f>Exchanges!R242</f>
        <v>2</v>
      </c>
      <c r="R238" s="1">
        <f>Exchanges!S242</f>
        <v>1</v>
      </c>
      <c r="S238" s="1">
        <f>Exchanges!T242</f>
        <v>1</v>
      </c>
      <c r="T238" s="1">
        <f>Exchanges!U242</f>
        <v>5</v>
      </c>
      <c r="U238" s="1">
        <f>Exchanges!V242</f>
        <v>2013</v>
      </c>
      <c r="V238" s="1" t="str">
        <f>Exchanges!W242</f>
        <v>Nitrogen</v>
      </c>
      <c r="W238" s="1" t="str">
        <f>Exchanges!X242</f>
        <v>USEPA DMR 2013</v>
      </c>
    </row>
    <row r="239" spans="1:23" x14ac:dyDescent="0.2">
      <c r="A239" s="1" t="str">
        <f>Exchanges!B243</f>
        <v>Nitrogen</v>
      </c>
      <c r="B239" s="1">
        <f>Exchanges!C243</f>
        <v>7727379</v>
      </c>
      <c r="C239" s="1" t="str">
        <f>Exchanges!D243</f>
        <v>water</v>
      </c>
      <c r="D239" s="1" t="str">
        <f>Exchanges!E243</f>
        <v>unspecified</v>
      </c>
      <c r="E239" s="1" t="str">
        <f>Exchanges!F243</f>
        <v>53b5ce8f-c792-3f05-a4b1-3e8f2cc3aad1</v>
      </c>
      <c r="F239" s="1" t="str">
        <f>Exchanges!G243</f>
        <v>Spectator sports</v>
      </c>
      <c r="G239" s="1">
        <f>Exchanges!H243</f>
        <v>711200</v>
      </c>
      <c r="H239" s="1" t="str">
        <f>Exchanges!I243</f>
        <v>US</v>
      </c>
      <c r="I239" s="1">
        <f>Exchanges!J243</f>
        <v>4.0082894574311531E-9</v>
      </c>
      <c r="J239" s="1" t="str">
        <f>Exchanges!K243</f>
        <v>kg</v>
      </c>
      <c r="K239" s="1"/>
      <c r="L239" s="1"/>
      <c r="M239" s="1"/>
      <c r="N239" s="1"/>
      <c r="O239" s="1"/>
      <c r="P239" s="1">
        <f>ROUND(Exchanges!Q243,0)</f>
        <v>2</v>
      </c>
      <c r="Q239" s="1">
        <f>Exchanges!R243</f>
        <v>2</v>
      </c>
      <c r="R239" s="1">
        <f>Exchanges!S243</f>
        <v>1</v>
      </c>
      <c r="S239" s="1">
        <f>Exchanges!T243</f>
        <v>1</v>
      </c>
      <c r="T239" s="1">
        <f>Exchanges!U243</f>
        <v>5</v>
      </c>
      <c r="U239" s="1">
        <f>Exchanges!V243</f>
        <v>2013</v>
      </c>
      <c r="V239" s="1" t="str">
        <f>Exchanges!W243</f>
        <v>Nitrogen</v>
      </c>
      <c r="W239" s="1" t="str">
        <f>Exchanges!X243</f>
        <v>USEPA DMR 2013</v>
      </c>
    </row>
    <row r="240" spans="1:23" x14ac:dyDescent="0.2">
      <c r="A240" s="1" t="str">
        <f>Exchanges!B244</f>
        <v>Nitrogen</v>
      </c>
      <c r="B240" s="1">
        <f>Exchanges!C244</f>
        <v>7727379</v>
      </c>
      <c r="C240" s="1" t="str">
        <f>Exchanges!D244</f>
        <v>water</v>
      </c>
      <c r="D240" s="1" t="str">
        <f>Exchanges!E244</f>
        <v>unspecified</v>
      </c>
      <c r="E240" s="1" t="str">
        <f>Exchanges!F244</f>
        <v>53b5ce8f-c792-3f05-a4b1-3e8f2cc3aad1</v>
      </c>
      <c r="F240" s="1" t="str">
        <f>Exchanges!G244</f>
        <v>Independent artists, writers, and performers</v>
      </c>
      <c r="G240" s="1">
        <f>Exchanges!H244</f>
        <v>711500</v>
      </c>
      <c r="H240" s="1" t="str">
        <f>Exchanges!I244</f>
        <v>US</v>
      </c>
      <c r="I240" s="1">
        <f>Exchanges!J244</f>
        <v>4.5814839619782189E-8</v>
      </c>
      <c r="J240" s="1" t="str">
        <f>Exchanges!K244</f>
        <v>kg</v>
      </c>
      <c r="K240" s="1"/>
      <c r="L240" s="1"/>
      <c r="M240" s="1"/>
      <c r="N240" s="1"/>
      <c r="O240" s="1"/>
      <c r="P240" s="1">
        <f>ROUND(Exchanges!Q244,0)</f>
        <v>4</v>
      </c>
      <c r="Q240" s="1">
        <f>Exchanges!R244</f>
        <v>2</v>
      </c>
      <c r="R240" s="1">
        <f>Exchanges!S244</f>
        <v>1</v>
      </c>
      <c r="S240" s="1">
        <f>Exchanges!T244</f>
        <v>1</v>
      </c>
      <c r="T240" s="1">
        <f>Exchanges!U244</f>
        <v>5</v>
      </c>
      <c r="U240" s="1">
        <f>Exchanges!V244</f>
        <v>2013</v>
      </c>
      <c r="V240" s="1" t="str">
        <f>Exchanges!W244</f>
        <v>Nitrogen</v>
      </c>
      <c r="W240" s="1" t="str">
        <f>Exchanges!X244</f>
        <v>USEPA DMR 2013</v>
      </c>
    </row>
    <row r="241" spans="1:23" x14ac:dyDescent="0.2">
      <c r="A241" s="1" t="str">
        <f>Exchanges!B245</f>
        <v>Nitrogen</v>
      </c>
      <c r="B241" s="1">
        <f>Exchanges!C245</f>
        <v>7727379</v>
      </c>
      <c r="C241" s="1" t="str">
        <f>Exchanges!D245</f>
        <v>water</v>
      </c>
      <c r="D241" s="1" t="str">
        <f>Exchanges!E245</f>
        <v>unspecified</v>
      </c>
      <c r="E241" s="1" t="str">
        <f>Exchanges!F245</f>
        <v>53b5ce8f-c792-3f05-a4b1-3e8f2cc3aad1</v>
      </c>
      <c r="F241" s="1" t="str">
        <f>Exchanges!G245</f>
        <v>Museums, historical sites, zoos, and parks</v>
      </c>
      <c r="G241" s="1">
        <f>Exchanges!H245</f>
        <v>712000</v>
      </c>
      <c r="H241" s="1" t="str">
        <f>Exchanges!I245</f>
        <v>US</v>
      </c>
      <c r="I241" s="1">
        <f>Exchanges!J245</f>
        <v>5.6591353513056745E-6</v>
      </c>
      <c r="J241" s="1" t="str">
        <f>Exchanges!K245</f>
        <v>kg</v>
      </c>
      <c r="K241" s="1"/>
      <c r="L241" s="1"/>
      <c r="M241" s="1"/>
      <c r="N241" s="1"/>
      <c r="O241" s="1"/>
      <c r="P241" s="1">
        <f>ROUND(Exchanges!Q245,0)</f>
        <v>4</v>
      </c>
      <c r="Q241" s="1">
        <f>Exchanges!R245</f>
        <v>2</v>
      </c>
      <c r="R241" s="1">
        <f>Exchanges!S245</f>
        <v>1</v>
      </c>
      <c r="S241" s="1">
        <f>Exchanges!T245</f>
        <v>1</v>
      </c>
      <c r="T241" s="1">
        <f>Exchanges!U245</f>
        <v>5</v>
      </c>
      <c r="U241" s="1">
        <f>Exchanges!V245</f>
        <v>2013</v>
      </c>
      <c r="V241" s="1" t="str">
        <f>Exchanges!W245</f>
        <v>Nitrogen</v>
      </c>
      <c r="W241" s="1" t="str">
        <f>Exchanges!X245</f>
        <v>USEPA DMR 2013</v>
      </c>
    </row>
    <row r="242" spans="1:23" x14ac:dyDescent="0.2">
      <c r="A242" s="1" t="str">
        <f>Exchanges!B246</f>
        <v>Nitrogen</v>
      </c>
      <c r="B242" s="1">
        <f>Exchanges!C246</f>
        <v>7727379</v>
      </c>
      <c r="C242" s="1" t="str">
        <f>Exchanges!D246</f>
        <v>water</v>
      </c>
      <c r="D242" s="1" t="str">
        <f>Exchanges!E246</f>
        <v>unspecified</v>
      </c>
      <c r="E242" s="1" t="str">
        <f>Exchanges!F246</f>
        <v>53b5ce8f-c792-3f05-a4b1-3e8f2cc3aad1</v>
      </c>
      <c r="F242" s="1" t="str">
        <f>Exchanges!G246</f>
        <v>Amusement parks and arcades</v>
      </c>
      <c r="G242" s="1">
        <f>Exchanges!H246</f>
        <v>713100</v>
      </c>
      <c r="H242" s="1" t="str">
        <f>Exchanges!I246</f>
        <v>US</v>
      </c>
      <c r="I242" s="1">
        <f>Exchanges!J246</f>
        <v>4.0736845373875052E-8</v>
      </c>
      <c r="J242" s="1" t="str">
        <f>Exchanges!K246</f>
        <v>kg</v>
      </c>
      <c r="K242" s="1"/>
      <c r="L242" s="1"/>
      <c r="M242" s="1"/>
      <c r="N242" s="1"/>
      <c r="O242" s="1"/>
      <c r="P242" s="1">
        <f>ROUND(Exchanges!Q246,0)</f>
        <v>2</v>
      </c>
      <c r="Q242" s="1">
        <f>Exchanges!R246</f>
        <v>2</v>
      </c>
      <c r="R242" s="1">
        <f>Exchanges!S246</f>
        <v>1</v>
      </c>
      <c r="S242" s="1">
        <f>Exchanges!T246</f>
        <v>1</v>
      </c>
      <c r="T242" s="1">
        <f>Exchanges!U246</f>
        <v>5</v>
      </c>
      <c r="U242" s="1">
        <f>Exchanges!V246</f>
        <v>2013</v>
      </c>
      <c r="V242" s="1" t="str">
        <f>Exchanges!W246</f>
        <v>Nitrogen</v>
      </c>
      <c r="W242" s="1" t="str">
        <f>Exchanges!X246</f>
        <v>USEPA DMR 2013</v>
      </c>
    </row>
    <row r="243" spans="1:23" x14ac:dyDescent="0.2">
      <c r="A243" s="1" t="str">
        <f>Exchanges!B247</f>
        <v>Nitrogen</v>
      </c>
      <c r="B243" s="1">
        <f>Exchanges!C247</f>
        <v>7727379</v>
      </c>
      <c r="C243" s="1" t="str">
        <f>Exchanges!D247</f>
        <v>water</v>
      </c>
      <c r="D243" s="1" t="str">
        <f>Exchanges!E247</f>
        <v>unspecified</v>
      </c>
      <c r="E243" s="1" t="str">
        <f>Exchanges!F247</f>
        <v>53b5ce8f-c792-3f05-a4b1-3e8f2cc3aad1</v>
      </c>
      <c r="F243" s="1" t="str">
        <f>Exchanges!G247</f>
        <v>Gambling industries (except casino hotels)</v>
      </c>
      <c r="G243" s="1">
        <f>Exchanges!H247</f>
        <v>713200</v>
      </c>
      <c r="H243" s="1" t="str">
        <f>Exchanges!I247</f>
        <v>US</v>
      </c>
      <c r="I243" s="1">
        <f>Exchanges!J247</f>
        <v>5.5366878976490577E-11</v>
      </c>
      <c r="J243" s="1" t="str">
        <f>Exchanges!K247</f>
        <v>kg</v>
      </c>
      <c r="K243" s="1"/>
      <c r="L243" s="1"/>
      <c r="M243" s="1"/>
      <c r="N243" s="1"/>
      <c r="O243" s="1"/>
      <c r="P243" s="1">
        <f>ROUND(Exchanges!Q247,0)</f>
        <v>2</v>
      </c>
      <c r="Q243" s="1">
        <f>Exchanges!R247</f>
        <v>2</v>
      </c>
      <c r="R243" s="1">
        <f>Exchanges!S247</f>
        <v>1</v>
      </c>
      <c r="S243" s="1">
        <f>Exchanges!T247</f>
        <v>1</v>
      </c>
      <c r="T243" s="1">
        <f>Exchanges!U247</f>
        <v>5</v>
      </c>
      <c r="U243" s="1">
        <f>Exchanges!V247</f>
        <v>2013</v>
      </c>
      <c r="V243" s="1" t="str">
        <f>Exchanges!W247</f>
        <v>Nitrogen</v>
      </c>
      <c r="W243" s="1" t="str">
        <f>Exchanges!X247</f>
        <v>USEPA DMR 2013</v>
      </c>
    </row>
    <row r="244" spans="1:23" x14ac:dyDescent="0.2">
      <c r="A244" s="1" t="str">
        <f>Exchanges!B248</f>
        <v>Nitrogen</v>
      </c>
      <c r="B244" s="1">
        <f>Exchanges!C248</f>
        <v>7727379</v>
      </c>
      <c r="C244" s="1" t="str">
        <f>Exchanges!D248</f>
        <v>water</v>
      </c>
      <c r="D244" s="1" t="str">
        <f>Exchanges!E248</f>
        <v>unspecified</v>
      </c>
      <c r="E244" s="1" t="str">
        <f>Exchanges!F248</f>
        <v>53b5ce8f-c792-3f05-a4b1-3e8f2cc3aad1</v>
      </c>
      <c r="F244" s="1" t="str">
        <f>Exchanges!G248</f>
        <v>Other amusement and recreation industries</v>
      </c>
      <c r="G244" s="1">
        <f>Exchanges!H248</f>
        <v>713900</v>
      </c>
      <c r="H244" s="1" t="str">
        <f>Exchanges!I248</f>
        <v>US</v>
      </c>
      <c r="I244" s="1">
        <f>Exchanges!J248</f>
        <v>1.2663215057453142E-5</v>
      </c>
      <c r="J244" s="1" t="str">
        <f>Exchanges!K248</f>
        <v>kg</v>
      </c>
      <c r="K244" s="1"/>
      <c r="L244" s="1"/>
      <c r="M244" s="1"/>
      <c r="N244" s="1"/>
      <c r="O244" s="1"/>
      <c r="P244" s="1">
        <f>ROUND(Exchanges!Q248,0)</f>
        <v>2</v>
      </c>
      <c r="Q244" s="1">
        <f>Exchanges!R248</f>
        <v>2</v>
      </c>
      <c r="R244" s="1">
        <f>Exchanges!S248</f>
        <v>1</v>
      </c>
      <c r="S244" s="1">
        <f>Exchanges!T248</f>
        <v>1</v>
      </c>
      <c r="T244" s="1">
        <f>Exchanges!U248</f>
        <v>5</v>
      </c>
      <c r="U244" s="1">
        <f>Exchanges!V248</f>
        <v>2013</v>
      </c>
      <c r="V244" s="1" t="str">
        <f>Exchanges!W248</f>
        <v>Nitrogen</v>
      </c>
      <c r="W244" s="1" t="str">
        <f>Exchanges!X248</f>
        <v>USEPA DMR 2013</v>
      </c>
    </row>
    <row r="245" spans="1:23" x14ac:dyDescent="0.2">
      <c r="A245" s="1" t="str">
        <f>Exchanges!B249</f>
        <v>Nitrogen</v>
      </c>
      <c r="B245" s="1">
        <f>Exchanges!C249</f>
        <v>7727379</v>
      </c>
      <c r="C245" s="1" t="str">
        <f>Exchanges!D249</f>
        <v>water</v>
      </c>
      <c r="D245" s="1" t="str">
        <f>Exchanges!E249</f>
        <v>unspecified</v>
      </c>
      <c r="E245" s="1" t="str">
        <f>Exchanges!F249</f>
        <v>53b5ce8f-c792-3f05-a4b1-3e8f2cc3aad1</v>
      </c>
      <c r="F245" s="1" t="str">
        <f>Exchanges!G249</f>
        <v>Accommodation</v>
      </c>
      <c r="G245" s="1">
        <f>Exchanges!H249</f>
        <v>721000</v>
      </c>
      <c r="H245" s="1" t="str">
        <f>Exchanges!I249</f>
        <v>US</v>
      </c>
      <c r="I245" s="1">
        <f>Exchanges!J249</f>
        <v>7.5432011824060088E-5</v>
      </c>
      <c r="J245" s="1" t="str">
        <f>Exchanges!K249</f>
        <v>kg</v>
      </c>
      <c r="K245" s="1"/>
      <c r="L245" s="1"/>
      <c r="M245" s="1"/>
      <c r="N245" s="1"/>
      <c r="O245" s="1"/>
      <c r="P245" s="1">
        <f>ROUND(Exchanges!Q249,0)</f>
        <v>2</v>
      </c>
      <c r="Q245" s="1">
        <f>Exchanges!R249</f>
        <v>2</v>
      </c>
      <c r="R245" s="1">
        <f>Exchanges!S249</f>
        <v>1</v>
      </c>
      <c r="S245" s="1">
        <f>Exchanges!T249</f>
        <v>1</v>
      </c>
      <c r="T245" s="1">
        <f>Exchanges!U249</f>
        <v>5</v>
      </c>
      <c r="U245" s="1">
        <f>Exchanges!V249</f>
        <v>2013</v>
      </c>
      <c r="V245" s="1" t="str">
        <f>Exchanges!W249</f>
        <v>Nitrogen</v>
      </c>
      <c r="W245" s="1" t="str">
        <f>Exchanges!X249</f>
        <v>USEPA DMR 2013</v>
      </c>
    </row>
    <row r="246" spans="1:23" x14ac:dyDescent="0.2">
      <c r="A246" s="1" t="str">
        <f>Exchanges!B250</f>
        <v>Nitrogen</v>
      </c>
      <c r="B246" s="1">
        <f>Exchanges!C250</f>
        <v>7727379</v>
      </c>
      <c r="C246" s="1" t="str">
        <f>Exchanges!D250</f>
        <v>water</v>
      </c>
      <c r="D246" s="1" t="str">
        <f>Exchanges!E250</f>
        <v>unspecified</v>
      </c>
      <c r="E246" s="1" t="str">
        <f>Exchanges!F250</f>
        <v>53b5ce8f-c792-3f05-a4b1-3e8f2cc3aad1</v>
      </c>
      <c r="F246" s="1" t="str">
        <f>Exchanges!G250</f>
        <v>Full-service restaurants</v>
      </c>
      <c r="G246" s="1">
        <f>Exchanges!H250</f>
        <v>722110</v>
      </c>
      <c r="H246" s="1" t="str">
        <f>Exchanges!I250</f>
        <v>US</v>
      </c>
      <c r="I246" s="1">
        <f>Exchanges!J250</f>
        <v>4.8492268035360427E-10</v>
      </c>
      <c r="J246" s="1" t="str">
        <f>Exchanges!K250</f>
        <v>kg</v>
      </c>
      <c r="K246" s="1"/>
      <c r="L246" s="1"/>
      <c r="M246" s="1"/>
      <c r="N246" s="1"/>
      <c r="O246" s="1"/>
      <c r="P246" s="1">
        <f>ROUND(Exchanges!Q250,0)</f>
        <v>2</v>
      </c>
      <c r="Q246" s="1">
        <f>Exchanges!R250</f>
        <v>2</v>
      </c>
      <c r="R246" s="1">
        <f>Exchanges!S250</f>
        <v>1</v>
      </c>
      <c r="S246" s="1">
        <f>Exchanges!T250</f>
        <v>1</v>
      </c>
      <c r="T246" s="1">
        <f>Exchanges!U250</f>
        <v>5</v>
      </c>
      <c r="U246" s="1">
        <f>Exchanges!V250</f>
        <v>2013</v>
      </c>
      <c r="V246" s="1" t="str">
        <f>Exchanges!W250</f>
        <v>Nitrogen</v>
      </c>
      <c r="W246" s="1" t="str">
        <f>Exchanges!X250</f>
        <v>USEPA DMR 2013</v>
      </c>
    </row>
    <row r="247" spans="1:23" x14ac:dyDescent="0.2">
      <c r="A247" s="1" t="str">
        <f>Exchanges!B251</f>
        <v>Nitrogen</v>
      </c>
      <c r="B247" s="1">
        <f>Exchanges!C251</f>
        <v>7727379</v>
      </c>
      <c r="C247" s="1" t="str">
        <f>Exchanges!D251</f>
        <v>water</v>
      </c>
      <c r="D247" s="1" t="str">
        <f>Exchanges!E251</f>
        <v>unspecified</v>
      </c>
      <c r="E247" s="1" t="str">
        <f>Exchanges!F251</f>
        <v>53b5ce8f-c792-3f05-a4b1-3e8f2cc3aad1</v>
      </c>
      <c r="F247" s="1" t="str">
        <f>Exchanges!G251</f>
        <v>Limited-service restaurants</v>
      </c>
      <c r="G247" s="1">
        <f>Exchanges!H251</f>
        <v>722211</v>
      </c>
      <c r="H247" s="1" t="str">
        <f>Exchanges!I251</f>
        <v>US</v>
      </c>
      <c r="I247" s="1">
        <f>Exchanges!J251</f>
        <v>2.2341148631434518E-10</v>
      </c>
      <c r="J247" s="1" t="str">
        <f>Exchanges!K251</f>
        <v>kg</v>
      </c>
      <c r="K247" s="1"/>
      <c r="L247" s="1"/>
      <c r="M247" s="1"/>
      <c r="N247" s="1"/>
      <c r="O247" s="1"/>
      <c r="P247" s="1">
        <f>ROUND(Exchanges!Q251,0)</f>
        <v>2</v>
      </c>
      <c r="Q247" s="1">
        <f>Exchanges!R251</f>
        <v>2</v>
      </c>
      <c r="R247" s="1">
        <f>Exchanges!S251</f>
        <v>1</v>
      </c>
      <c r="S247" s="1">
        <f>Exchanges!T251</f>
        <v>1</v>
      </c>
      <c r="T247" s="1">
        <f>Exchanges!U251</f>
        <v>5</v>
      </c>
      <c r="U247" s="1">
        <f>Exchanges!V251</f>
        <v>2013</v>
      </c>
      <c r="V247" s="1" t="str">
        <f>Exchanges!W251</f>
        <v>Nitrogen</v>
      </c>
      <c r="W247" s="1" t="str">
        <f>Exchanges!X251</f>
        <v>USEPA DMR 2013</v>
      </c>
    </row>
    <row r="248" spans="1:23" x14ac:dyDescent="0.2">
      <c r="A248" s="1" t="str">
        <f>Exchanges!B252</f>
        <v>Nitrogen</v>
      </c>
      <c r="B248" s="1">
        <f>Exchanges!C252</f>
        <v>7727379</v>
      </c>
      <c r="C248" s="1" t="str">
        <f>Exchanges!D252</f>
        <v>water</v>
      </c>
      <c r="D248" s="1" t="str">
        <f>Exchanges!E252</f>
        <v>unspecified</v>
      </c>
      <c r="E248" s="1" t="str">
        <f>Exchanges!F252</f>
        <v>53b5ce8f-c792-3f05-a4b1-3e8f2cc3aad1</v>
      </c>
      <c r="F248" s="1" t="str">
        <f>Exchanges!G252</f>
        <v>Automotive repair and maintenance</v>
      </c>
      <c r="G248" s="1">
        <f>Exchanges!H252</f>
        <v>811100</v>
      </c>
      <c r="H248" s="1" t="str">
        <f>Exchanges!I252</f>
        <v>US</v>
      </c>
      <c r="I248" s="1">
        <f>Exchanges!J252</f>
        <v>1.0213572662052679E-6</v>
      </c>
      <c r="J248" s="1" t="str">
        <f>Exchanges!K252</f>
        <v>kg</v>
      </c>
      <c r="K248" s="1"/>
      <c r="L248" s="1"/>
      <c r="M248" s="1"/>
      <c r="N248" s="1"/>
      <c r="O248" s="1"/>
      <c r="P248" s="1">
        <f>ROUND(Exchanges!Q252,0)</f>
        <v>2</v>
      </c>
      <c r="Q248" s="1">
        <f>Exchanges!R252</f>
        <v>2</v>
      </c>
      <c r="R248" s="1">
        <f>Exchanges!S252</f>
        <v>1</v>
      </c>
      <c r="S248" s="1">
        <f>Exchanges!T252</f>
        <v>1</v>
      </c>
      <c r="T248" s="1">
        <f>Exchanges!U252</f>
        <v>5</v>
      </c>
      <c r="U248" s="1">
        <f>Exchanges!V252</f>
        <v>2013</v>
      </c>
      <c r="V248" s="1" t="str">
        <f>Exchanges!W252</f>
        <v>Nitrogen</v>
      </c>
      <c r="W248" s="1" t="str">
        <f>Exchanges!X252</f>
        <v>USEPA DMR 2013</v>
      </c>
    </row>
    <row r="249" spans="1:23" x14ac:dyDescent="0.2">
      <c r="A249" s="1" t="str">
        <f>Exchanges!B253</f>
        <v>Nitrogen</v>
      </c>
      <c r="B249" s="1">
        <f>Exchanges!C253</f>
        <v>7727379</v>
      </c>
      <c r="C249" s="1" t="str">
        <f>Exchanges!D253</f>
        <v>water</v>
      </c>
      <c r="D249" s="1" t="str">
        <f>Exchanges!E253</f>
        <v>unspecified</v>
      </c>
      <c r="E249" s="1" t="str">
        <f>Exchanges!F253</f>
        <v>53b5ce8f-c792-3f05-a4b1-3e8f2cc3aad1</v>
      </c>
      <c r="F249" s="1" t="str">
        <f>Exchanges!G253</f>
        <v>Electronic and precision equipment repair and maintenance</v>
      </c>
      <c r="G249" s="1">
        <f>Exchanges!H253</f>
        <v>811200</v>
      </c>
      <c r="H249" s="1" t="str">
        <f>Exchanges!I253</f>
        <v>US</v>
      </c>
      <c r="I249" s="1">
        <f>Exchanges!J253</f>
        <v>2.0355106802195754E-9</v>
      </c>
      <c r="J249" s="1" t="str">
        <f>Exchanges!K253</f>
        <v>kg</v>
      </c>
      <c r="K249" s="1"/>
      <c r="L249" s="1"/>
      <c r="M249" s="1"/>
      <c r="N249" s="1"/>
      <c r="O249" s="1"/>
      <c r="P249" s="1">
        <f>ROUND(Exchanges!Q253,0)</f>
        <v>5</v>
      </c>
      <c r="Q249" s="1">
        <f>Exchanges!R253</f>
        <v>2</v>
      </c>
      <c r="R249" s="1">
        <f>Exchanges!S253</f>
        <v>1</v>
      </c>
      <c r="S249" s="1">
        <f>Exchanges!T253</f>
        <v>1</v>
      </c>
      <c r="T249" s="1">
        <f>Exchanges!U253</f>
        <v>5</v>
      </c>
      <c r="U249" s="1">
        <f>Exchanges!V253</f>
        <v>2013</v>
      </c>
      <c r="V249" s="1" t="str">
        <f>Exchanges!W253</f>
        <v>Nitrogen</v>
      </c>
      <c r="W249" s="1" t="str">
        <f>Exchanges!X253</f>
        <v>USEPA DMR 2013</v>
      </c>
    </row>
    <row r="250" spans="1:23" x14ac:dyDescent="0.2">
      <c r="A250" s="1" t="str">
        <f>Exchanges!B254</f>
        <v>Nitrogen</v>
      </c>
      <c r="B250" s="1">
        <f>Exchanges!C254</f>
        <v>7727379</v>
      </c>
      <c r="C250" s="1" t="str">
        <f>Exchanges!D254</f>
        <v>water</v>
      </c>
      <c r="D250" s="1" t="str">
        <f>Exchanges!E254</f>
        <v>unspecified</v>
      </c>
      <c r="E250" s="1" t="str">
        <f>Exchanges!F254</f>
        <v>53b5ce8f-c792-3f05-a4b1-3e8f2cc3aad1</v>
      </c>
      <c r="F250" s="1" t="str">
        <f>Exchanges!G254</f>
        <v>Commercial and industrial machinery and equipment repair and maintenance</v>
      </c>
      <c r="G250" s="1">
        <f>Exchanges!H254</f>
        <v>811300</v>
      </c>
      <c r="H250" s="1" t="str">
        <f>Exchanges!I254</f>
        <v>US</v>
      </c>
      <c r="I250" s="1">
        <f>Exchanges!J254</f>
        <v>6.9467414844046887E-9</v>
      </c>
      <c r="J250" s="1" t="str">
        <f>Exchanges!K254</f>
        <v>kg</v>
      </c>
      <c r="K250" s="1"/>
      <c r="L250" s="1"/>
      <c r="M250" s="1"/>
      <c r="N250" s="1"/>
      <c r="O250" s="1"/>
      <c r="P250" s="1">
        <f>ROUND(Exchanges!Q254,0)</f>
        <v>3</v>
      </c>
      <c r="Q250" s="1">
        <f>Exchanges!R254</f>
        <v>2</v>
      </c>
      <c r="R250" s="1">
        <f>Exchanges!S254</f>
        <v>1</v>
      </c>
      <c r="S250" s="1">
        <f>Exchanges!T254</f>
        <v>1</v>
      </c>
      <c r="T250" s="1">
        <f>Exchanges!U254</f>
        <v>5</v>
      </c>
      <c r="U250" s="1">
        <f>Exchanges!V254</f>
        <v>2013</v>
      </c>
      <c r="V250" s="1" t="str">
        <f>Exchanges!W254</f>
        <v>Nitrogen</v>
      </c>
      <c r="W250" s="1" t="str">
        <f>Exchanges!X254</f>
        <v>USEPA DMR 2013</v>
      </c>
    </row>
    <row r="251" spans="1:23" x14ac:dyDescent="0.2">
      <c r="A251" s="1" t="str">
        <f>Exchanges!B255</f>
        <v>Nitrogen</v>
      </c>
      <c r="B251" s="1">
        <f>Exchanges!C255</f>
        <v>7727379</v>
      </c>
      <c r="C251" s="1" t="str">
        <f>Exchanges!D255</f>
        <v>water</v>
      </c>
      <c r="D251" s="1" t="str">
        <f>Exchanges!E255</f>
        <v>unspecified</v>
      </c>
      <c r="E251" s="1" t="str">
        <f>Exchanges!F255</f>
        <v>53b5ce8f-c792-3f05-a4b1-3e8f2cc3aad1</v>
      </c>
      <c r="F251" s="1" t="str">
        <f>Exchanges!G255</f>
        <v>Personal and household goods repair and maintenance</v>
      </c>
      <c r="G251" s="1">
        <f>Exchanges!H255</f>
        <v>811400</v>
      </c>
      <c r="H251" s="1" t="str">
        <f>Exchanges!I255</f>
        <v>US</v>
      </c>
      <c r="I251" s="1">
        <f>Exchanges!J255</f>
        <v>6.6027648174914683E-7</v>
      </c>
      <c r="J251" s="1" t="str">
        <f>Exchanges!K255</f>
        <v>kg</v>
      </c>
      <c r="K251" s="1"/>
      <c r="L251" s="1"/>
      <c r="M251" s="1"/>
      <c r="N251" s="1"/>
      <c r="O251" s="1"/>
      <c r="P251" s="1">
        <f>ROUND(Exchanges!Q255,0)</f>
        <v>3</v>
      </c>
      <c r="Q251" s="1">
        <f>Exchanges!R255</f>
        <v>2</v>
      </c>
      <c r="R251" s="1">
        <f>Exchanges!S255</f>
        <v>1</v>
      </c>
      <c r="S251" s="1">
        <f>Exchanges!T255</f>
        <v>1</v>
      </c>
      <c r="T251" s="1">
        <f>Exchanges!U255</f>
        <v>5</v>
      </c>
      <c r="U251" s="1">
        <f>Exchanges!V255</f>
        <v>2013</v>
      </c>
      <c r="V251" s="1" t="str">
        <f>Exchanges!W255</f>
        <v>Nitrogen</v>
      </c>
      <c r="W251" s="1" t="str">
        <f>Exchanges!X255</f>
        <v>USEPA DMR 2013</v>
      </c>
    </row>
    <row r="252" spans="1:23" x14ac:dyDescent="0.2">
      <c r="A252" s="1" t="str">
        <f>Exchanges!B256</f>
        <v>Nitrogen</v>
      </c>
      <c r="B252" s="1">
        <f>Exchanges!C256</f>
        <v>7727379</v>
      </c>
      <c r="C252" s="1" t="str">
        <f>Exchanges!D256</f>
        <v>water</v>
      </c>
      <c r="D252" s="1" t="str">
        <f>Exchanges!E256</f>
        <v>unspecified</v>
      </c>
      <c r="E252" s="1" t="str">
        <f>Exchanges!F256</f>
        <v>53b5ce8f-c792-3f05-a4b1-3e8f2cc3aad1</v>
      </c>
      <c r="F252" s="1" t="str">
        <f>Exchanges!G256</f>
        <v>Personal care services</v>
      </c>
      <c r="G252" s="1">
        <f>Exchanges!H256</f>
        <v>812100</v>
      </c>
      <c r="H252" s="1" t="str">
        <f>Exchanges!I256</f>
        <v>US</v>
      </c>
      <c r="I252" s="1">
        <f>Exchanges!J256</f>
        <v>2.9454708401984181E-9</v>
      </c>
      <c r="J252" s="1" t="str">
        <f>Exchanges!K256</f>
        <v>kg</v>
      </c>
      <c r="K252" s="1"/>
      <c r="L252" s="1"/>
      <c r="M252" s="1"/>
      <c r="N252" s="1"/>
      <c r="O252" s="1"/>
      <c r="P252" s="1">
        <f>ROUND(Exchanges!Q256,0)</f>
        <v>2</v>
      </c>
      <c r="Q252" s="1">
        <f>Exchanges!R256</f>
        <v>2</v>
      </c>
      <c r="R252" s="1">
        <f>Exchanges!S256</f>
        <v>1</v>
      </c>
      <c r="S252" s="1">
        <f>Exchanges!T256</f>
        <v>1</v>
      </c>
      <c r="T252" s="1">
        <f>Exchanges!U256</f>
        <v>5</v>
      </c>
      <c r="U252" s="1">
        <f>Exchanges!V256</f>
        <v>2013</v>
      </c>
      <c r="V252" s="1" t="str">
        <f>Exchanges!W256</f>
        <v>Nitrogen</v>
      </c>
      <c r="W252" s="1" t="str">
        <f>Exchanges!X256</f>
        <v>USEPA DMR 2013</v>
      </c>
    </row>
    <row r="253" spans="1:23" x14ac:dyDescent="0.2">
      <c r="A253" s="1" t="str">
        <f>Exchanges!B257</f>
        <v>Nitrogen</v>
      </c>
      <c r="B253" s="1">
        <f>Exchanges!C257</f>
        <v>7727379</v>
      </c>
      <c r="C253" s="1" t="str">
        <f>Exchanges!D257</f>
        <v>water</v>
      </c>
      <c r="D253" s="1" t="str">
        <f>Exchanges!E257</f>
        <v>unspecified</v>
      </c>
      <c r="E253" s="1" t="str">
        <f>Exchanges!F257</f>
        <v>53b5ce8f-c792-3f05-a4b1-3e8f2cc3aad1</v>
      </c>
      <c r="F253" s="1" t="str">
        <f>Exchanges!G257</f>
        <v>Death care services</v>
      </c>
      <c r="G253" s="1">
        <f>Exchanges!H257</f>
        <v>812200</v>
      </c>
      <c r="H253" s="1" t="str">
        <f>Exchanges!I257</f>
        <v>US</v>
      </c>
      <c r="I253" s="1">
        <f>Exchanges!J257</f>
        <v>1.6083891824494904E-11</v>
      </c>
      <c r="J253" s="1" t="str">
        <f>Exchanges!K257</f>
        <v>kg</v>
      </c>
      <c r="K253" s="1"/>
      <c r="L253" s="1"/>
      <c r="M253" s="1"/>
      <c r="N253" s="1"/>
      <c r="O253" s="1"/>
      <c r="P253" s="1">
        <f>ROUND(Exchanges!Q257,0)</f>
        <v>5</v>
      </c>
      <c r="Q253" s="1">
        <f>Exchanges!R257</f>
        <v>2</v>
      </c>
      <c r="R253" s="1">
        <f>Exchanges!S257</f>
        <v>1</v>
      </c>
      <c r="S253" s="1">
        <f>Exchanges!T257</f>
        <v>1</v>
      </c>
      <c r="T253" s="1">
        <f>Exchanges!U257</f>
        <v>5</v>
      </c>
      <c r="U253" s="1">
        <f>Exchanges!V257</f>
        <v>2013</v>
      </c>
      <c r="V253" s="1" t="str">
        <f>Exchanges!W257</f>
        <v>Nitrogen</v>
      </c>
      <c r="W253" s="1" t="str">
        <f>Exchanges!X257</f>
        <v>USEPA DMR 2013</v>
      </c>
    </row>
    <row r="254" spans="1:23" x14ac:dyDescent="0.2">
      <c r="A254" s="1" t="str">
        <f>Exchanges!B258</f>
        <v>Nitrogen</v>
      </c>
      <c r="B254" s="1">
        <f>Exchanges!C258</f>
        <v>7727379</v>
      </c>
      <c r="C254" s="1" t="str">
        <f>Exchanges!D258</f>
        <v>water</v>
      </c>
      <c r="D254" s="1" t="str">
        <f>Exchanges!E258</f>
        <v>unspecified</v>
      </c>
      <c r="E254" s="1" t="str">
        <f>Exchanges!F258</f>
        <v>53b5ce8f-c792-3f05-a4b1-3e8f2cc3aad1</v>
      </c>
      <c r="F254" s="1" t="str">
        <f>Exchanges!G258</f>
        <v>Dry-cleaning and laundry services</v>
      </c>
      <c r="G254" s="1">
        <f>Exchanges!H258</f>
        <v>812300</v>
      </c>
      <c r="H254" s="1" t="str">
        <f>Exchanges!I258</f>
        <v>US</v>
      </c>
      <c r="I254" s="1">
        <f>Exchanges!J258</f>
        <v>1.2358097948401208E-8</v>
      </c>
      <c r="J254" s="1" t="str">
        <f>Exchanges!K258</f>
        <v>kg</v>
      </c>
      <c r="K254" s="1"/>
      <c r="L254" s="1"/>
      <c r="M254" s="1"/>
      <c r="N254" s="1"/>
      <c r="O254" s="1"/>
      <c r="P254" s="1">
        <f>ROUND(Exchanges!Q258,0)</f>
        <v>5</v>
      </c>
      <c r="Q254" s="1">
        <f>Exchanges!R258</f>
        <v>2</v>
      </c>
      <c r="R254" s="1">
        <f>Exchanges!S258</f>
        <v>1</v>
      </c>
      <c r="S254" s="1">
        <f>Exchanges!T258</f>
        <v>1</v>
      </c>
      <c r="T254" s="1">
        <f>Exchanges!U258</f>
        <v>5</v>
      </c>
      <c r="U254" s="1">
        <f>Exchanges!V258</f>
        <v>2013</v>
      </c>
      <c r="V254" s="1" t="str">
        <f>Exchanges!W258</f>
        <v>Nitrogen</v>
      </c>
      <c r="W254" s="1" t="str">
        <f>Exchanges!X258</f>
        <v>USEPA DMR 2013</v>
      </c>
    </row>
    <row r="255" spans="1:23" x14ac:dyDescent="0.2">
      <c r="A255" s="1" t="str">
        <f>Exchanges!B259</f>
        <v>Nitrogen</v>
      </c>
      <c r="B255" s="1">
        <f>Exchanges!C259</f>
        <v>7727379</v>
      </c>
      <c r="C255" s="1" t="str">
        <f>Exchanges!D259</f>
        <v>water</v>
      </c>
      <c r="D255" s="1" t="str">
        <f>Exchanges!E259</f>
        <v>unspecified</v>
      </c>
      <c r="E255" s="1" t="str">
        <f>Exchanges!F259</f>
        <v>53b5ce8f-c792-3f05-a4b1-3e8f2cc3aad1</v>
      </c>
      <c r="F255" s="1" t="str">
        <f>Exchanges!G259</f>
        <v>Other personal services</v>
      </c>
      <c r="G255" s="1">
        <f>Exchanges!H259</f>
        <v>812900</v>
      </c>
      <c r="H255" s="1" t="str">
        <f>Exchanges!I259</f>
        <v>US</v>
      </c>
      <c r="I255" s="1">
        <f>Exchanges!J259</f>
        <v>7.1076533528303112E-9</v>
      </c>
      <c r="J255" s="1" t="str">
        <f>Exchanges!K259</f>
        <v>kg</v>
      </c>
      <c r="K255" s="1"/>
      <c r="L255" s="1"/>
      <c r="M255" s="1"/>
      <c r="N255" s="1"/>
      <c r="O255" s="1"/>
      <c r="P255" s="1">
        <f>ROUND(Exchanges!Q259,0)</f>
        <v>2</v>
      </c>
      <c r="Q255" s="1">
        <f>Exchanges!R259</f>
        <v>2</v>
      </c>
      <c r="R255" s="1">
        <f>Exchanges!S259</f>
        <v>1</v>
      </c>
      <c r="S255" s="1">
        <f>Exchanges!T259</f>
        <v>1</v>
      </c>
      <c r="T255" s="1">
        <f>Exchanges!U259</f>
        <v>5</v>
      </c>
      <c r="U255" s="1">
        <f>Exchanges!V259</f>
        <v>2013</v>
      </c>
      <c r="V255" s="1" t="str">
        <f>Exchanges!W259</f>
        <v>Nitrogen</v>
      </c>
      <c r="W255" s="1" t="str">
        <f>Exchanges!X259</f>
        <v>USEPA DMR 2013</v>
      </c>
    </row>
    <row r="256" spans="1:23" x14ac:dyDescent="0.2">
      <c r="A256" s="1" t="str">
        <f>Exchanges!B260</f>
        <v>Nitrogen</v>
      </c>
      <c r="B256" s="1">
        <f>Exchanges!C260</f>
        <v>7727379</v>
      </c>
      <c r="C256" s="1" t="str">
        <f>Exchanges!D260</f>
        <v>water</v>
      </c>
      <c r="D256" s="1" t="str">
        <f>Exchanges!E260</f>
        <v>unspecified</v>
      </c>
      <c r="E256" s="1" t="str">
        <f>Exchanges!F260</f>
        <v>53b5ce8f-c792-3f05-a4b1-3e8f2cc3aad1</v>
      </c>
      <c r="F256" s="1" t="str">
        <f>Exchanges!G260</f>
        <v>Religious organizations</v>
      </c>
      <c r="G256" s="1">
        <f>Exchanges!H260</f>
        <v>813100</v>
      </c>
      <c r="H256" s="1" t="str">
        <f>Exchanges!I260</f>
        <v>US</v>
      </c>
      <c r="I256" s="1">
        <f>Exchanges!J260</f>
        <v>4.7953190266616376E-9</v>
      </c>
      <c r="J256" s="1" t="str">
        <f>Exchanges!K260</f>
        <v>kg</v>
      </c>
      <c r="K256" s="1"/>
      <c r="L256" s="1"/>
      <c r="M256" s="1"/>
      <c r="N256" s="1"/>
      <c r="O256" s="1"/>
      <c r="P256" s="1">
        <f>ROUND(Exchanges!Q260,0)</f>
        <v>2</v>
      </c>
      <c r="Q256" s="1">
        <f>Exchanges!R260</f>
        <v>2</v>
      </c>
      <c r="R256" s="1">
        <f>Exchanges!S260</f>
        <v>1</v>
      </c>
      <c r="S256" s="1">
        <f>Exchanges!T260</f>
        <v>1</v>
      </c>
      <c r="T256" s="1">
        <f>Exchanges!U260</f>
        <v>5</v>
      </c>
      <c r="U256" s="1">
        <f>Exchanges!V260</f>
        <v>2013</v>
      </c>
      <c r="V256" s="1" t="str">
        <f>Exchanges!W260</f>
        <v>Nitrogen</v>
      </c>
      <c r="W256" s="1" t="str">
        <f>Exchanges!X260</f>
        <v>USEPA DMR 2013</v>
      </c>
    </row>
    <row r="257" spans="1:23" x14ac:dyDescent="0.2">
      <c r="A257" s="1" t="str">
        <f>Exchanges!B261</f>
        <v>Nitrogen</v>
      </c>
      <c r="B257" s="1">
        <f>Exchanges!C261</f>
        <v>7727379</v>
      </c>
      <c r="C257" s="1" t="str">
        <f>Exchanges!D261</f>
        <v>water</v>
      </c>
      <c r="D257" s="1" t="str">
        <f>Exchanges!E261</f>
        <v>unspecified</v>
      </c>
      <c r="E257" s="1" t="str">
        <f>Exchanges!F261</f>
        <v>53b5ce8f-c792-3f05-a4b1-3e8f2cc3aad1</v>
      </c>
      <c r="F257" s="1" t="str">
        <f>Exchanges!G261</f>
        <v>Private households</v>
      </c>
      <c r="G257" s="1">
        <f>Exchanges!H261</f>
        <v>814000</v>
      </c>
      <c r="H257" s="1" t="str">
        <f>Exchanges!I261</f>
        <v>US</v>
      </c>
      <c r="I257" s="1">
        <f>Exchanges!J261</f>
        <v>7.9660392088199733E-8</v>
      </c>
      <c r="J257" s="1" t="str">
        <f>Exchanges!K261</f>
        <v>kg</v>
      </c>
      <c r="K257" s="1"/>
      <c r="L257" s="1"/>
      <c r="M257" s="1"/>
      <c r="N257" s="1"/>
      <c r="O257" s="1"/>
      <c r="P257" s="1">
        <f>ROUND(Exchanges!Q261,0)</f>
        <v>3</v>
      </c>
      <c r="Q257" s="1">
        <f>Exchanges!R261</f>
        <v>2</v>
      </c>
      <c r="R257" s="1">
        <f>Exchanges!S261</f>
        <v>1</v>
      </c>
      <c r="S257" s="1">
        <f>Exchanges!T261</f>
        <v>1</v>
      </c>
      <c r="T257" s="1">
        <f>Exchanges!U261</f>
        <v>5</v>
      </c>
      <c r="U257" s="1">
        <f>Exchanges!V261</f>
        <v>2013</v>
      </c>
      <c r="V257" s="1" t="str">
        <f>Exchanges!W261</f>
        <v>Nitrogen</v>
      </c>
      <c r="W257" s="1" t="str">
        <f>Exchanges!X261</f>
        <v>USEPA DMR 2013</v>
      </c>
    </row>
    <row r="258" spans="1:23" x14ac:dyDescent="0.2">
      <c r="A258" s="1" t="str">
        <f>Exchanges!B262</f>
        <v>Nitrogen</v>
      </c>
      <c r="B258" s="1">
        <f>Exchanges!C262</f>
        <v>7727379</v>
      </c>
      <c r="C258" s="1" t="str">
        <f>Exchanges!D262</f>
        <v>water</v>
      </c>
      <c r="D258" s="1" t="str">
        <f>Exchanges!E262</f>
        <v>unspecified</v>
      </c>
      <c r="E258" s="1" t="str">
        <f>Exchanges!F262</f>
        <v>53b5ce8f-c792-3f05-a4b1-3e8f2cc3aad1</v>
      </c>
      <c r="F258" s="1" t="str">
        <f>Exchanges!G262</f>
        <v>Oilseed farming</v>
      </c>
      <c r="G258" s="1" t="str">
        <f>Exchanges!H262</f>
        <v>1111A0</v>
      </c>
      <c r="H258" s="1" t="str">
        <f>Exchanges!I262</f>
        <v>US</v>
      </c>
      <c r="I258" s="1">
        <f>Exchanges!J262</f>
        <v>4.5351115702060106E-7</v>
      </c>
      <c r="J258" s="1" t="str">
        <f>Exchanges!K262</f>
        <v>kg</v>
      </c>
      <c r="K258" s="1"/>
      <c r="L258" s="1"/>
      <c r="M258" s="1"/>
      <c r="N258" s="1"/>
      <c r="O258" s="1"/>
      <c r="P258" s="1">
        <f>ROUND(Exchanges!Q262,0)</f>
        <v>2</v>
      </c>
      <c r="Q258" s="1">
        <f>Exchanges!R262</f>
        <v>2</v>
      </c>
      <c r="R258" s="1">
        <f>Exchanges!S262</f>
        <v>1</v>
      </c>
      <c r="S258" s="1">
        <f>Exchanges!T262</f>
        <v>1</v>
      </c>
      <c r="T258" s="1">
        <f>Exchanges!U262</f>
        <v>5</v>
      </c>
      <c r="U258" s="1">
        <f>Exchanges!V262</f>
        <v>2013</v>
      </c>
      <c r="V258" s="1" t="str">
        <f>Exchanges!W262</f>
        <v>Nitrogen</v>
      </c>
      <c r="W258" s="1" t="str">
        <f>Exchanges!X262</f>
        <v>USEPA DMR 2013</v>
      </c>
    </row>
    <row r="259" spans="1:23" x14ac:dyDescent="0.2">
      <c r="A259" s="1" t="str">
        <f>Exchanges!B263</f>
        <v>Nitrogen</v>
      </c>
      <c r="B259" s="1">
        <f>Exchanges!C263</f>
        <v>7727379</v>
      </c>
      <c r="C259" s="1" t="str">
        <f>Exchanges!D263</f>
        <v>water</v>
      </c>
      <c r="D259" s="1" t="str">
        <f>Exchanges!E263</f>
        <v>unspecified</v>
      </c>
      <c r="E259" s="1" t="str">
        <f>Exchanges!F263</f>
        <v>53b5ce8f-c792-3f05-a4b1-3e8f2cc3aad1</v>
      </c>
      <c r="F259" s="1" t="str">
        <f>Exchanges!G263</f>
        <v>Grain farming</v>
      </c>
      <c r="G259" s="1" t="str">
        <f>Exchanges!H263</f>
        <v>1111B0</v>
      </c>
      <c r="H259" s="1" t="str">
        <f>Exchanges!I263</f>
        <v>US</v>
      </c>
      <c r="I259" s="1">
        <f>Exchanges!J263</f>
        <v>4.0561240856450565E-11</v>
      </c>
      <c r="J259" s="1" t="str">
        <f>Exchanges!K263</f>
        <v>kg</v>
      </c>
      <c r="K259" s="1"/>
      <c r="L259" s="1"/>
      <c r="M259" s="1"/>
      <c r="N259" s="1"/>
      <c r="O259" s="1"/>
      <c r="P259" s="1">
        <f>ROUND(Exchanges!Q263,0)</f>
        <v>2</v>
      </c>
      <c r="Q259" s="1">
        <f>Exchanges!R263</f>
        <v>2</v>
      </c>
      <c r="R259" s="1">
        <f>Exchanges!S263</f>
        <v>1</v>
      </c>
      <c r="S259" s="1">
        <f>Exchanges!T263</f>
        <v>1</v>
      </c>
      <c r="T259" s="1">
        <f>Exchanges!U263</f>
        <v>5</v>
      </c>
      <c r="U259" s="1">
        <f>Exchanges!V263</f>
        <v>2013</v>
      </c>
      <c r="V259" s="1" t="str">
        <f>Exchanges!W263</f>
        <v>Nitrogen</v>
      </c>
      <c r="W259" s="1" t="str">
        <f>Exchanges!X263</f>
        <v>USEPA DMR 2013</v>
      </c>
    </row>
    <row r="260" spans="1:23" x14ac:dyDescent="0.2">
      <c r="A260" s="1" t="str">
        <f>Exchanges!B264</f>
        <v>Nitrogen</v>
      </c>
      <c r="B260" s="1">
        <f>Exchanges!C264</f>
        <v>7727379</v>
      </c>
      <c r="C260" s="1" t="str">
        <f>Exchanges!D264</f>
        <v>water</v>
      </c>
      <c r="D260" s="1" t="str">
        <f>Exchanges!E264</f>
        <v>unspecified</v>
      </c>
      <c r="E260" s="1" t="str">
        <f>Exchanges!F264</f>
        <v>53b5ce8f-c792-3f05-a4b1-3e8f2cc3aad1</v>
      </c>
      <c r="F260" s="1" t="str">
        <f>Exchanges!G264</f>
        <v>Beef cattle ranching and farming, including feedlots and dual-purpose ranching and farming</v>
      </c>
      <c r="G260" s="1" t="str">
        <f>Exchanges!H264</f>
        <v>1121A0</v>
      </c>
      <c r="H260" s="1" t="str">
        <f>Exchanges!I264</f>
        <v>US</v>
      </c>
      <c r="I260" s="1">
        <f>Exchanges!J264</f>
        <v>4.9290491276135857E-9</v>
      </c>
      <c r="J260" s="1" t="str">
        <f>Exchanges!K264</f>
        <v>kg</v>
      </c>
      <c r="K260" s="1"/>
      <c r="L260" s="1"/>
      <c r="M260" s="1"/>
      <c r="N260" s="1"/>
      <c r="O260" s="1"/>
      <c r="P260" s="1">
        <f>ROUND(Exchanges!Q264,0)</f>
        <v>3</v>
      </c>
      <c r="Q260" s="1">
        <f>Exchanges!R264</f>
        <v>2</v>
      </c>
      <c r="R260" s="1">
        <f>Exchanges!S264</f>
        <v>1</v>
      </c>
      <c r="S260" s="1">
        <f>Exchanges!T264</f>
        <v>1</v>
      </c>
      <c r="T260" s="1">
        <f>Exchanges!U264</f>
        <v>5</v>
      </c>
      <c r="U260" s="1">
        <f>Exchanges!V264</f>
        <v>2013</v>
      </c>
      <c r="V260" s="1" t="str">
        <f>Exchanges!W264</f>
        <v>Nitrogen</v>
      </c>
      <c r="W260" s="1" t="str">
        <f>Exchanges!X264</f>
        <v>USEPA DMR 2013</v>
      </c>
    </row>
    <row r="261" spans="1:23" x14ac:dyDescent="0.2">
      <c r="A261" s="1" t="str">
        <f>Exchanges!B265</f>
        <v>Nitrogen</v>
      </c>
      <c r="B261" s="1">
        <f>Exchanges!C265</f>
        <v>7727379</v>
      </c>
      <c r="C261" s="1" t="str">
        <f>Exchanges!D265</f>
        <v>water</v>
      </c>
      <c r="D261" s="1" t="str">
        <f>Exchanges!E265</f>
        <v>unspecified</v>
      </c>
      <c r="E261" s="1" t="str">
        <f>Exchanges!F265</f>
        <v>53b5ce8f-c792-3f05-a4b1-3e8f2cc3aad1</v>
      </c>
      <c r="F261" s="1" t="str">
        <f>Exchanges!G265</f>
        <v>Animal production, except cattle and poultry and eggs</v>
      </c>
      <c r="G261" s="1" t="str">
        <f>Exchanges!H265</f>
        <v>112A00</v>
      </c>
      <c r="H261" s="1" t="str">
        <f>Exchanges!I265</f>
        <v>US</v>
      </c>
      <c r="I261" s="1">
        <f>Exchanges!J265</f>
        <v>1.0630227331034581E-5</v>
      </c>
      <c r="J261" s="1" t="str">
        <f>Exchanges!K265</f>
        <v>kg</v>
      </c>
      <c r="K261" s="1"/>
      <c r="L261" s="1"/>
      <c r="M261" s="1"/>
      <c r="N261" s="1"/>
      <c r="O261" s="1"/>
      <c r="P261" s="1">
        <f>ROUND(Exchanges!Q265,0)</f>
        <v>2</v>
      </c>
      <c r="Q261" s="1">
        <f>Exchanges!R265</f>
        <v>2</v>
      </c>
      <c r="R261" s="1">
        <f>Exchanges!S265</f>
        <v>1</v>
      </c>
      <c r="S261" s="1">
        <f>Exchanges!T265</f>
        <v>1</v>
      </c>
      <c r="T261" s="1">
        <f>Exchanges!U265</f>
        <v>5</v>
      </c>
      <c r="U261" s="1">
        <f>Exchanges!V265</f>
        <v>2013</v>
      </c>
      <c r="V261" s="1" t="str">
        <f>Exchanges!W265</f>
        <v>Nitrogen</v>
      </c>
      <c r="W261" s="1" t="str">
        <f>Exchanges!X265</f>
        <v>USEPA DMR 2013</v>
      </c>
    </row>
    <row r="262" spans="1:23" x14ac:dyDescent="0.2">
      <c r="A262" s="1" t="str">
        <f>Exchanges!B266</f>
        <v>Nitrogen</v>
      </c>
      <c r="B262" s="1">
        <f>Exchanges!C266</f>
        <v>7727379</v>
      </c>
      <c r="C262" s="1" t="str">
        <f>Exchanges!D266</f>
        <v>water</v>
      </c>
      <c r="D262" s="1" t="str">
        <f>Exchanges!E266</f>
        <v>unspecified</v>
      </c>
      <c r="E262" s="1" t="str">
        <f>Exchanges!F266</f>
        <v>53b5ce8f-c792-3f05-a4b1-3e8f2cc3aad1</v>
      </c>
      <c r="F262" s="1" t="str">
        <f>Exchanges!G266</f>
        <v>Iron, gold, silver, and other metal ore mining</v>
      </c>
      <c r="G262" s="1" t="str">
        <f>Exchanges!H266</f>
        <v>2122A0</v>
      </c>
      <c r="H262" s="1" t="str">
        <f>Exchanges!I266</f>
        <v>US</v>
      </c>
      <c r="I262" s="1">
        <f>Exchanges!J266</f>
        <v>2.0887052241855517E-5</v>
      </c>
      <c r="J262" s="1" t="str">
        <f>Exchanges!K266</f>
        <v>kg</v>
      </c>
      <c r="K262" s="1"/>
      <c r="L262" s="1"/>
      <c r="M262" s="1"/>
      <c r="N262" s="1"/>
      <c r="O262" s="1"/>
      <c r="P262" s="1">
        <f>ROUND(Exchanges!Q266,0)</f>
        <v>5</v>
      </c>
      <c r="Q262" s="1">
        <f>Exchanges!R266</f>
        <v>2</v>
      </c>
      <c r="R262" s="1">
        <f>Exchanges!S266</f>
        <v>1</v>
      </c>
      <c r="S262" s="1">
        <f>Exchanges!T266</f>
        <v>1</v>
      </c>
      <c r="T262" s="1">
        <f>Exchanges!U266</f>
        <v>5</v>
      </c>
      <c r="U262" s="1">
        <f>Exchanges!V266</f>
        <v>2013</v>
      </c>
      <c r="V262" s="1" t="str">
        <f>Exchanges!W266</f>
        <v>Nitrogen</v>
      </c>
      <c r="W262" s="1" t="str">
        <f>Exchanges!X266</f>
        <v>USEPA DMR 2013</v>
      </c>
    </row>
    <row r="263" spans="1:23" x14ac:dyDescent="0.2">
      <c r="A263" s="1" t="str">
        <f>Exchanges!B267</f>
        <v>Nitrogen</v>
      </c>
      <c r="B263" s="1">
        <f>Exchanges!C267</f>
        <v>7727379</v>
      </c>
      <c r="C263" s="1" t="str">
        <f>Exchanges!D267</f>
        <v>water</v>
      </c>
      <c r="D263" s="1" t="str">
        <f>Exchanges!E267</f>
        <v>unspecified</v>
      </c>
      <c r="E263" s="1" t="str">
        <f>Exchanges!F267</f>
        <v>53b5ce8f-c792-3f05-a4b1-3e8f2cc3aad1</v>
      </c>
      <c r="F263" s="1" t="str">
        <f>Exchanges!G267</f>
        <v>Other nonmetallic mineral mining and quarrying</v>
      </c>
      <c r="G263" s="1" t="str">
        <f>Exchanges!H267</f>
        <v>2123A0</v>
      </c>
      <c r="H263" s="1" t="str">
        <f>Exchanges!I267</f>
        <v>US</v>
      </c>
      <c r="I263" s="1">
        <f>Exchanges!J267</f>
        <v>1.6222842430245154E-4</v>
      </c>
      <c r="J263" s="1" t="str">
        <f>Exchanges!K267</f>
        <v>kg</v>
      </c>
      <c r="K263" s="1"/>
      <c r="L263" s="1"/>
      <c r="M263" s="1"/>
      <c r="N263" s="1"/>
      <c r="O263" s="1"/>
      <c r="P263" s="1">
        <f>ROUND(Exchanges!Q267,0)</f>
        <v>5</v>
      </c>
      <c r="Q263" s="1">
        <f>Exchanges!R267</f>
        <v>2</v>
      </c>
      <c r="R263" s="1">
        <f>Exchanges!S267</f>
        <v>1</v>
      </c>
      <c r="S263" s="1">
        <f>Exchanges!T267</f>
        <v>1</v>
      </c>
      <c r="T263" s="1">
        <f>Exchanges!U267</f>
        <v>5</v>
      </c>
      <c r="U263" s="1">
        <f>Exchanges!V267</f>
        <v>2013</v>
      </c>
      <c r="V263" s="1" t="str">
        <f>Exchanges!W267</f>
        <v>Nitrogen</v>
      </c>
      <c r="W263" s="1" t="str">
        <f>Exchanges!X267</f>
        <v>USEPA DMR 2013</v>
      </c>
    </row>
    <row r="264" spans="1:23" x14ac:dyDescent="0.2">
      <c r="A264" s="1" t="str">
        <f>Exchanges!B268</f>
        <v>Nitrogen</v>
      </c>
      <c r="B264" s="1">
        <f>Exchanges!C268</f>
        <v>7727379</v>
      </c>
      <c r="C264" s="1" t="str">
        <f>Exchanges!D268</f>
        <v>water</v>
      </c>
      <c r="D264" s="1" t="str">
        <f>Exchanges!E268</f>
        <v>unspecified</v>
      </c>
      <c r="E264" s="1" t="str">
        <f>Exchanges!F268</f>
        <v>53b5ce8f-c792-3f05-a4b1-3e8f2cc3aad1</v>
      </c>
      <c r="F264" s="1" t="str">
        <f>Exchanges!G268</f>
        <v>Other support activities for mining</v>
      </c>
      <c r="G264" s="1" t="str">
        <f>Exchanges!H268</f>
        <v>21311A</v>
      </c>
      <c r="H264" s="1" t="str">
        <f>Exchanges!I268</f>
        <v>US</v>
      </c>
      <c r="I264" s="1">
        <f>Exchanges!J268</f>
        <v>3.4753220743059399E-8</v>
      </c>
      <c r="J264" s="1" t="str">
        <f>Exchanges!K268</f>
        <v>kg</v>
      </c>
      <c r="K264" s="1"/>
      <c r="L264" s="1"/>
      <c r="M264" s="1"/>
      <c r="N264" s="1"/>
      <c r="O264" s="1"/>
      <c r="P264" s="1">
        <f>ROUND(Exchanges!Q268,0)</f>
        <v>2</v>
      </c>
      <c r="Q264" s="1">
        <f>Exchanges!R268</f>
        <v>2</v>
      </c>
      <c r="R264" s="1">
        <f>Exchanges!S268</f>
        <v>1</v>
      </c>
      <c r="S264" s="1">
        <f>Exchanges!T268</f>
        <v>1</v>
      </c>
      <c r="T264" s="1">
        <f>Exchanges!U268</f>
        <v>5</v>
      </c>
      <c r="U264" s="1">
        <f>Exchanges!V268</f>
        <v>2013</v>
      </c>
      <c r="V264" s="1" t="str">
        <f>Exchanges!W268</f>
        <v>Nitrogen</v>
      </c>
      <c r="W264" s="1" t="str">
        <f>Exchanges!X268</f>
        <v>USEPA DMR 2013</v>
      </c>
    </row>
    <row r="265" spans="1:23" x14ac:dyDescent="0.2">
      <c r="A265" s="1" t="str">
        <f>Exchanges!B269</f>
        <v>Nitrogen</v>
      </c>
      <c r="B265" s="1">
        <f>Exchanges!C269</f>
        <v>7727379</v>
      </c>
      <c r="C265" s="1" t="str">
        <f>Exchanges!D269</f>
        <v>water</v>
      </c>
      <c r="D265" s="1" t="str">
        <f>Exchanges!E269</f>
        <v>unspecified</v>
      </c>
      <c r="E265" s="1" t="str">
        <f>Exchanges!F269</f>
        <v>53b5ce8f-c792-3f05-a4b1-3e8f2cc3aad1</v>
      </c>
      <c r="F265" s="1" t="str">
        <f>Exchanges!G269</f>
        <v>Commercial structures, including farm structures</v>
      </c>
      <c r="G265" s="1" t="str">
        <f>Exchanges!H269</f>
        <v>2332A0</v>
      </c>
      <c r="H265" s="1" t="str">
        <f>Exchanges!I269</f>
        <v>US</v>
      </c>
      <c r="I265" s="1">
        <f>Exchanges!J269</f>
        <v>1.6669134171176086E-6</v>
      </c>
      <c r="J265" s="1" t="str">
        <f>Exchanges!K269</f>
        <v>kg</v>
      </c>
      <c r="K265" s="1"/>
      <c r="L265" s="1"/>
      <c r="M265" s="1"/>
      <c r="N265" s="1"/>
      <c r="O265" s="1"/>
      <c r="P265" s="1">
        <f>ROUND(Exchanges!Q269,0)</f>
        <v>2</v>
      </c>
      <c r="Q265" s="1">
        <f>Exchanges!R269</f>
        <v>2</v>
      </c>
      <c r="R265" s="1">
        <f>Exchanges!S269</f>
        <v>1</v>
      </c>
      <c r="S265" s="1">
        <f>Exchanges!T269</f>
        <v>1</v>
      </c>
      <c r="T265" s="1">
        <f>Exchanges!U269</f>
        <v>5</v>
      </c>
      <c r="U265" s="1">
        <f>Exchanges!V269</f>
        <v>2013</v>
      </c>
      <c r="V265" s="1" t="str">
        <f>Exchanges!W269</f>
        <v>Nitrogen</v>
      </c>
      <c r="W265" s="1" t="str">
        <f>Exchanges!X269</f>
        <v>USEPA DMR 2013</v>
      </c>
    </row>
    <row r="266" spans="1:23" x14ac:dyDescent="0.2">
      <c r="A266" s="1" t="str">
        <f>Exchanges!B270</f>
        <v>Nitrogen</v>
      </c>
      <c r="B266" s="1">
        <f>Exchanges!C270</f>
        <v>7727379</v>
      </c>
      <c r="C266" s="1" t="str">
        <f>Exchanges!D270</f>
        <v>water</v>
      </c>
      <c r="D266" s="1" t="str">
        <f>Exchanges!E270</f>
        <v>unspecified</v>
      </c>
      <c r="E266" s="1" t="str">
        <f>Exchanges!F270</f>
        <v>53b5ce8f-c792-3f05-a4b1-3e8f2cc3aad1</v>
      </c>
      <c r="F266" s="1" t="str">
        <f>Exchanges!G270</f>
        <v>Other nonresidential structures</v>
      </c>
      <c r="G266" s="1" t="str">
        <f>Exchanges!H270</f>
        <v>2332B0</v>
      </c>
      <c r="H266" s="1" t="str">
        <f>Exchanges!I270</f>
        <v>US</v>
      </c>
      <c r="I266" s="1">
        <f>Exchanges!J270</f>
        <v>1.6669134171176086E-6</v>
      </c>
      <c r="J266" s="1" t="str">
        <f>Exchanges!K270</f>
        <v>kg</v>
      </c>
      <c r="K266" s="1"/>
      <c r="L266" s="1"/>
      <c r="M266" s="1"/>
      <c r="N266" s="1"/>
      <c r="O266" s="1"/>
      <c r="P266" s="1">
        <f>ROUND(Exchanges!Q270,0)</f>
        <v>2</v>
      </c>
      <c r="Q266" s="1">
        <f>Exchanges!R270</f>
        <v>2</v>
      </c>
      <c r="R266" s="1">
        <f>Exchanges!S270</f>
        <v>1</v>
      </c>
      <c r="S266" s="1">
        <f>Exchanges!T270</f>
        <v>1</v>
      </c>
      <c r="T266" s="1">
        <f>Exchanges!U270</f>
        <v>5</v>
      </c>
      <c r="U266" s="1">
        <f>Exchanges!V270</f>
        <v>2013</v>
      </c>
      <c r="V266" s="1" t="str">
        <f>Exchanges!W270</f>
        <v>Nitrogen</v>
      </c>
      <c r="W266" s="1" t="str">
        <f>Exchanges!X270</f>
        <v>USEPA DMR 2013</v>
      </c>
    </row>
    <row r="267" spans="1:23" x14ac:dyDescent="0.2">
      <c r="A267" s="1" t="str">
        <f>Exchanges!B271</f>
        <v>Nitrogen</v>
      </c>
      <c r="B267" s="1">
        <f>Exchanges!C271</f>
        <v>7727379</v>
      </c>
      <c r="C267" s="1" t="str">
        <f>Exchanges!D271</f>
        <v>water</v>
      </c>
      <c r="D267" s="1" t="str">
        <f>Exchanges!E271</f>
        <v>unspecified</v>
      </c>
      <c r="E267" s="1" t="str">
        <f>Exchanges!F271</f>
        <v>53b5ce8f-c792-3f05-a4b1-3e8f2cc3aad1</v>
      </c>
      <c r="F267" s="1" t="str">
        <f>Exchanges!G271</f>
        <v>Other residential structures</v>
      </c>
      <c r="G267" s="1" t="str">
        <f>Exchanges!H271</f>
        <v>2334A0</v>
      </c>
      <c r="H267" s="1" t="str">
        <f>Exchanges!I271</f>
        <v>US</v>
      </c>
      <c r="I267" s="1">
        <f>Exchanges!J271</f>
        <v>1.6669134171176084E-6</v>
      </c>
      <c r="J267" s="1" t="str">
        <f>Exchanges!K271</f>
        <v>kg</v>
      </c>
      <c r="K267" s="1"/>
      <c r="L267" s="1"/>
      <c r="M267" s="1"/>
      <c r="N267" s="1"/>
      <c r="O267" s="1"/>
      <c r="P267" s="1">
        <f>ROUND(Exchanges!Q271,0)</f>
        <v>2</v>
      </c>
      <c r="Q267" s="1">
        <f>Exchanges!R271</f>
        <v>2</v>
      </c>
      <c r="R267" s="1">
        <f>Exchanges!S271</f>
        <v>1</v>
      </c>
      <c r="S267" s="1">
        <f>Exchanges!T271</f>
        <v>1</v>
      </c>
      <c r="T267" s="1">
        <f>Exchanges!U271</f>
        <v>5</v>
      </c>
      <c r="U267" s="1">
        <f>Exchanges!V271</f>
        <v>2013</v>
      </c>
      <c r="V267" s="1" t="str">
        <f>Exchanges!W271</f>
        <v>Nitrogen</v>
      </c>
      <c r="W267" s="1" t="str">
        <f>Exchanges!X271</f>
        <v>USEPA DMR 2013</v>
      </c>
    </row>
    <row r="268" spans="1:23" x14ac:dyDescent="0.2">
      <c r="A268" s="1" t="str">
        <f>Exchanges!B272</f>
        <v>Nitrogen</v>
      </c>
      <c r="B268" s="1">
        <f>Exchanges!C272</f>
        <v>7727379</v>
      </c>
      <c r="C268" s="1" t="str">
        <f>Exchanges!D272</f>
        <v>water</v>
      </c>
      <c r="D268" s="1" t="str">
        <f>Exchanges!E272</f>
        <v>unspecified</v>
      </c>
      <c r="E268" s="1" t="str">
        <f>Exchanges!F272</f>
        <v>53b5ce8f-c792-3f05-a4b1-3e8f2cc3aad1</v>
      </c>
      <c r="F268" s="1" t="str">
        <f>Exchanges!G272</f>
        <v>Soybean and other oilseed processing</v>
      </c>
      <c r="G268" s="1" t="str">
        <f>Exchanges!H272</f>
        <v>31122A</v>
      </c>
      <c r="H268" s="1" t="str">
        <f>Exchanges!I272</f>
        <v>US</v>
      </c>
      <c r="I268" s="1">
        <f>Exchanges!J272</f>
        <v>2.4718510978237418E-8</v>
      </c>
      <c r="J268" s="1" t="str">
        <f>Exchanges!K272</f>
        <v>kg</v>
      </c>
      <c r="K268" s="1"/>
      <c r="L268" s="1"/>
      <c r="M268" s="1"/>
      <c r="N268" s="1"/>
      <c r="O268" s="1"/>
      <c r="P268" s="1">
        <f>ROUND(Exchanges!Q272,0)</f>
        <v>2</v>
      </c>
      <c r="Q268" s="1">
        <f>Exchanges!R272</f>
        <v>2</v>
      </c>
      <c r="R268" s="1">
        <f>Exchanges!S272</f>
        <v>1</v>
      </c>
      <c r="S268" s="1">
        <f>Exchanges!T272</f>
        <v>1</v>
      </c>
      <c r="T268" s="1">
        <f>Exchanges!U272</f>
        <v>5</v>
      </c>
      <c r="U268" s="1">
        <f>Exchanges!V272</f>
        <v>2013</v>
      </c>
      <c r="V268" s="1" t="str">
        <f>Exchanges!W272</f>
        <v>Nitrogen</v>
      </c>
      <c r="W268" s="1" t="str">
        <f>Exchanges!X272</f>
        <v>USEPA DMR 2013</v>
      </c>
    </row>
    <row r="269" spans="1:23" x14ac:dyDescent="0.2">
      <c r="A269" s="1" t="str">
        <f>Exchanges!B273</f>
        <v>Nitrogen</v>
      </c>
      <c r="B269" s="1">
        <f>Exchanges!C273</f>
        <v>7727379</v>
      </c>
      <c r="C269" s="1" t="str">
        <f>Exchanges!D273</f>
        <v>water</v>
      </c>
      <c r="D269" s="1" t="str">
        <f>Exchanges!E273</f>
        <v>unspecified</v>
      </c>
      <c r="E269" s="1" t="str">
        <f>Exchanges!F273</f>
        <v>53b5ce8f-c792-3f05-a4b1-3e8f2cc3aad1</v>
      </c>
      <c r="F269" s="1" t="str">
        <f>Exchanges!G273</f>
        <v>Fluid milk and butter manufacturing</v>
      </c>
      <c r="G269" s="1" t="str">
        <f>Exchanges!H273</f>
        <v>31151A</v>
      </c>
      <c r="H269" s="1" t="str">
        <f>Exchanges!I273</f>
        <v>US</v>
      </c>
      <c r="I269" s="1">
        <f>Exchanges!J273</f>
        <v>5.3757778111273969E-7</v>
      </c>
      <c r="J269" s="1" t="str">
        <f>Exchanges!K273</f>
        <v>kg</v>
      </c>
      <c r="K269" s="1"/>
      <c r="L269" s="1"/>
      <c r="M269" s="1"/>
      <c r="N269" s="1"/>
      <c r="O269" s="1"/>
      <c r="P269" s="1">
        <f>ROUND(Exchanges!Q273,0)</f>
        <v>3</v>
      </c>
      <c r="Q269" s="1">
        <f>Exchanges!R273</f>
        <v>2</v>
      </c>
      <c r="R269" s="1">
        <f>Exchanges!S273</f>
        <v>1</v>
      </c>
      <c r="S269" s="1">
        <f>Exchanges!T273</f>
        <v>1</v>
      </c>
      <c r="T269" s="1">
        <f>Exchanges!U273</f>
        <v>5</v>
      </c>
      <c r="U269" s="1">
        <f>Exchanges!V273</f>
        <v>2013</v>
      </c>
      <c r="V269" s="1" t="str">
        <f>Exchanges!W273</f>
        <v>Nitrogen</v>
      </c>
      <c r="W269" s="1" t="str">
        <f>Exchanges!X273</f>
        <v>USEPA DMR 2013</v>
      </c>
    </row>
    <row r="270" spans="1:23" x14ac:dyDescent="0.2">
      <c r="A270" s="1" t="str">
        <f>Exchanges!B274</f>
        <v>Nitrogen</v>
      </c>
      <c r="B270" s="1">
        <f>Exchanges!C274</f>
        <v>7727379</v>
      </c>
      <c r="C270" s="1" t="str">
        <f>Exchanges!D274</f>
        <v>water</v>
      </c>
      <c r="D270" s="1" t="str">
        <f>Exchanges!E274</f>
        <v>unspecified</v>
      </c>
      <c r="E270" s="1" t="str">
        <f>Exchanges!F274</f>
        <v>53b5ce8f-c792-3f05-a4b1-3e8f2cc3aad1</v>
      </c>
      <c r="F270" s="1" t="str">
        <f>Exchanges!G274</f>
        <v>Animal (except poultry) slaughtering, rendering, and processing</v>
      </c>
      <c r="G270" s="1" t="str">
        <f>Exchanges!H274</f>
        <v>31161A</v>
      </c>
      <c r="H270" s="1" t="str">
        <f>Exchanges!I274</f>
        <v>US</v>
      </c>
      <c r="I270" s="1">
        <f>Exchanges!J274</f>
        <v>2.1699158599644526E-5</v>
      </c>
      <c r="J270" s="1" t="str">
        <f>Exchanges!K274</f>
        <v>kg</v>
      </c>
      <c r="K270" s="1"/>
      <c r="L270" s="1"/>
      <c r="M270" s="1"/>
      <c r="N270" s="1"/>
      <c r="O270" s="1"/>
      <c r="P270" s="1">
        <f>ROUND(Exchanges!Q274,0)</f>
        <v>2</v>
      </c>
      <c r="Q270" s="1">
        <f>Exchanges!R274</f>
        <v>2</v>
      </c>
      <c r="R270" s="1">
        <f>Exchanges!S274</f>
        <v>1</v>
      </c>
      <c r="S270" s="1">
        <f>Exchanges!T274</f>
        <v>1</v>
      </c>
      <c r="T270" s="1">
        <f>Exchanges!U274</f>
        <v>5</v>
      </c>
      <c r="U270" s="1">
        <f>Exchanges!V274</f>
        <v>2013</v>
      </c>
      <c r="V270" s="1" t="str">
        <f>Exchanges!W274</f>
        <v>Nitrogen</v>
      </c>
      <c r="W270" s="1" t="str">
        <f>Exchanges!X274</f>
        <v>USEPA DMR 2013</v>
      </c>
    </row>
    <row r="271" spans="1:23" x14ac:dyDescent="0.2">
      <c r="A271" s="1" t="str">
        <f>Exchanges!B275</f>
        <v>Nitrogen</v>
      </c>
      <c r="B271" s="1">
        <f>Exchanges!C275</f>
        <v>7727379</v>
      </c>
      <c r="C271" s="1" t="str">
        <f>Exchanges!D275</f>
        <v>water</v>
      </c>
      <c r="D271" s="1" t="str">
        <f>Exchanges!E275</f>
        <v>unspecified</v>
      </c>
      <c r="E271" s="1" t="str">
        <f>Exchanges!F275</f>
        <v>53b5ce8f-c792-3f05-a4b1-3e8f2cc3aad1</v>
      </c>
      <c r="F271" s="1" t="str">
        <f>Exchanges!G275</f>
        <v>Cookie, cracker, pasta, and tortilla manufacturing</v>
      </c>
      <c r="G271" s="1" t="str">
        <f>Exchanges!H275</f>
        <v>3118A0</v>
      </c>
      <c r="H271" s="1" t="str">
        <f>Exchanges!I275</f>
        <v>US</v>
      </c>
      <c r="I271" s="1">
        <f>Exchanges!J275</f>
        <v>3.9636358994595116E-9</v>
      </c>
      <c r="J271" s="1" t="str">
        <f>Exchanges!K275</f>
        <v>kg</v>
      </c>
      <c r="K271" s="1"/>
      <c r="L271" s="1"/>
      <c r="M271" s="1"/>
      <c r="N271" s="1"/>
      <c r="O271" s="1"/>
      <c r="P271" s="1">
        <f>ROUND(Exchanges!Q275,0)</f>
        <v>2</v>
      </c>
      <c r="Q271" s="1">
        <f>Exchanges!R275</f>
        <v>2</v>
      </c>
      <c r="R271" s="1">
        <f>Exchanges!S275</f>
        <v>1</v>
      </c>
      <c r="S271" s="1">
        <f>Exchanges!T275</f>
        <v>1</v>
      </c>
      <c r="T271" s="1">
        <f>Exchanges!U275</f>
        <v>5</v>
      </c>
      <c r="U271" s="1">
        <f>Exchanges!V275</f>
        <v>2013</v>
      </c>
      <c r="V271" s="1" t="str">
        <f>Exchanges!W275</f>
        <v>Nitrogen</v>
      </c>
      <c r="W271" s="1" t="str">
        <f>Exchanges!X275</f>
        <v>USEPA DMR 2013</v>
      </c>
    </row>
    <row r="272" spans="1:23" x14ac:dyDescent="0.2">
      <c r="A272" s="1" t="str">
        <f>Exchanges!B276</f>
        <v>Nitrogen</v>
      </c>
      <c r="B272" s="1">
        <f>Exchanges!C276</f>
        <v>7727379</v>
      </c>
      <c r="C272" s="1" t="str">
        <f>Exchanges!D276</f>
        <v>water</v>
      </c>
      <c r="D272" s="1" t="str">
        <f>Exchanges!E276</f>
        <v>unspecified</v>
      </c>
      <c r="E272" s="1" t="str">
        <f>Exchanges!F276</f>
        <v>53b5ce8f-c792-3f05-a4b1-3e8f2cc3aad1</v>
      </c>
      <c r="F272" s="1" t="str">
        <f>Exchanges!G276</f>
        <v>All other wood product manufacturing</v>
      </c>
      <c r="G272" s="1" t="str">
        <f>Exchanges!H276</f>
        <v>3219A0</v>
      </c>
      <c r="H272" s="1" t="str">
        <f>Exchanges!I276</f>
        <v>US</v>
      </c>
      <c r="I272" s="1">
        <f>Exchanges!J276</f>
        <v>4.2401142348160808E-7</v>
      </c>
      <c r="J272" s="1" t="str">
        <f>Exchanges!K276</f>
        <v>kg</v>
      </c>
      <c r="K272" s="1"/>
      <c r="L272" s="1"/>
      <c r="M272" s="1"/>
      <c r="N272" s="1"/>
      <c r="O272" s="1"/>
      <c r="P272" s="1">
        <f>ROUND(Exchanges!Q276,0)</f>
        <v>2</v>
      </c>
      <c r="Q272" s="1">
        <f>Exchanges!R276</f>
        <v>2</v>
      </c>
      <c r="R272" s="1">
        <f>Exchanges!S276</f>
        <v>1</v>
      </c>
      <c r="S272" s="1">
        <f>Exchanges!T276</f>
        <v>1</v>
      </c>
      <c r="T272" s="1">
        <f>Exchanges!U276</f>
        <v>5</v>
      </c>
      <c r="U272" s="1">
        <f>Exchanges!V276</f>
        <v>2013</v>
      </c>
      <c r="V272" s="1" t="str">
        <f>Exchanges!W276</f>
        <v>Nitrogen</v>
      </c>
      <c r="W272" s="1" t="str">
        <f>Exchanges!X276</f>
        <v>USEPA DMR 2013</v>
      </c>
    </row>
    <row r="273" spans="1:23" x14ac:dyDescent="0.2">
      <c r="A273" s="1" t="str">
        <f>Exchanges!B277</f>
        <v>Nitrogen</v>
      </c>
      <c r="B273" s="1">
        <f>Exchanges!C277</f>
        <v>7727379</v>
      </c>
      <c r="C273" s="1" t="str">
        <f>Exchanges!D277</f>
        <v>water</v>
      </c>
      <c r="D273" s="1" t="str">
        <f>Exchanges!E277</f>
        <v>unspecified</v>
      </c>
      <c r="E273" s="1" t="str">
        <f>Exchanges!F277</f>
        <v>53b5ce8f-c792-3f05-a4b1-3e8f2cc3aad1</v>
      </c>
      <c r="F273" s="1" t="str">
        <f>Exchanges!G277</f>
        <v>Synthetic rubber and artificial and synthetic fibers and filaments manufacturing</v>
      </c>
      <c r="G273" s="1" t="str">
        <f>Exchanges!H277</f>
        <v>3252A0</v>
      </c>
      <c r="H273" s="1" t="str">
        <f>Exchanges!I277</f>
        <v>US</v>
      </c>
      <c r="I273" s="1">
        <f>Exchanges!J277</f>
        <v>6.3134672022801409E-6</v>
      </c>
      <c r="J273" s="1" t="str">
        <f>Exchanges!K277</f>
        <v>kg</v>
      </c>
      <c r="K273" s="1"/>
      <c r="L273" s="1"/>
      <c r="M273" s="1"/>
      <c r="N273" s="1"/>
      <c r="O273" s="1"/>
      <c r="P273" s="1">
        <f>ROUND(Exchanges!Q277,0)</f>
        <v>2</v>
      </c>
      <c r="Q273" s="1">
        <f>Exchanges!R277</f>
        <v>2</v>
      </c>
      <c r="R273" s="1">
        <f>Exchanges!S277</f>
        <v>1</v>
      </c>
      <c r="S273" s="1">
        <f>Exchanges!T277</f>
        <v>1</v>
      </c>
      <c r="T273" s="1">
        <f>Exchanges!U277</f>
        <v>5</v>
      </c>
      <c r="U273" s="1">
        <f>Exchanges!V277</f>
        <v>2013</v>
      </c>
      <c r="V273" s="1" t="str">
        <f>Exchanges!W277</f>
        <v>Nitrogen</v>
      </c>
      <c r="W273" s="1" t="str">
        <f>Exchanges!X277</f>
        <v>USEPA DMR 2013</v>
      </c>
    </row>
    <row r="274" spans="1:23" x14ac:dyDescent="0.2">
      <c r="A274" s="1" t="str">
        <f>Exchanges!B278</f>
        <v>Nitrogen</v>
      </c>
      <c r="B274" s="1">
        <f>Exchanges!C278</f>
        <v>7727379</v>
      </c>
      <c r="C274" s="1" t="str">
        <f>Exchanges!D278</f>
        <v>water</v>
      </c>
      <c r="D274" s="1" t="str">
        <f>Exchanges!E278</f>
        <v>unspecified</v>
      </c>
      <c r="E274" s="1" t="str">
        <f>Exchanges!F278</f>
        <v>53b5ce8f-c792-3f05-a4b1-3e8f2cc3aad1</v>
      </c>
      <c r="F274" s="1" t="str">
        <f>Exchanges!G278</f>
        <v>All other chemical product and preparation manufacturing</v>
      </c>
      <c r="G274" s="1" t="str">
        <f>Exchanges!H278</f>
        <v>3259A0</v>
      </c>
      <c r="H274" s="1" t="str">
        <f>Exchanges!I278</f>
        <v>US</v>
      </c>
      <c r="I274" s="1">
        <f>Exchanges!J278</f>
        <v>5.966787784768507E-5</v>
      </c>
      <c r="J274" s="1" t="str">
        <f>Exchanges!K278</f>
        <v>kg</v>
      </c>
      <c r="K274" s="1"/>
      <c r="L274" s="1"/>
      <c r="M274" s="1"/>
      <c r="N274" s="1"/>
      <c r="O274" s="1"/>
      <c r="P274" s="1">
        <f>ROUND(Exchanges!Q278,0)</f>
        <v>4</v>
      </c>
      <c r="Q274" s="1">
        <f>Exchanges!R278</f>
        <v>2</v>
      </c>
      <c r="R274" s="1">
        <f>Exchanges!S278</f>
        <v>1</v>
      </c>
      <c r="S274" s="1">
        <f>Exchanges!T278</f>
        <v>1</v>
      </c>
      <c r="T274" s="1">
        <f>Exchanges!U278</f>
        <v>5</v>
      </c>
      <c r="U274" s="1">
        <f>Exchanges!V278</f>
        <v>2013</v>
      </c>
      <c r="V274" s="1" t="str">
        <f>Exchanges!W278</f>
        <v>Nitrogen</v>
      </c>
      <c r="W274" s="1" t="str">
        <f>Exchanges!X278</f>
        <v>USEPA DMR 2013</v>
      </c>
    </row>
    <row r="275" spans="1:23" x14ac:dyDescent="0.2">
      <c r="A275" s="1" t="str">
        <f>Exchanges!B279</f>
        <v>Nitrogen</v>
      </c>
      <c r="B275" s="1">
        <f>Exchanges!C279</f>
        <v>7727379</v>
      </c>
      <c r="C275" s="1" t="str">
        <f>Exchanges!D279</f>
        <v>water</v>
      </c>
      <c r="D275" s="1" t="str">
        <f>Exchanges!E279</f>
        <v>unspecified</v>
      </c>
      <c r="E275" s="1" t="str">
        <f>Exchanges!F279</f>
        <v>53b5ce8f-c792-3f05-a4b1-3e8f2cc3aad1</v>
      </c>
      <c r="F275" s="1" t="str">
        <f>Exchanges!G279</f>
        <v>Alumina refining and primary aluminum production</v>
      </c>
      <c r="G275" s="1" t="str">
        <f>Exchanges!H279</f>
        <v>33131A</v>
      </c>
      <c r="H275" s="1" t="str">
        <f>Exchanges!I279</f>
        <v>US</v>
      </c>
      <c r="I275" s="1">
        <f>Exchanges!J279</f>
        <v>3.6041910410591785E-4</v>
      </c>
      <c r="J275" s="1" t="str">
        <f>Exchanges!K279</f>
        <v>kg</v>
      </c>
      <c r="K275" s="1"/>
      <c r="L275" s="1"/>
      <c r="M275" s="1"/>
      <c r="N275" s="1"/>
      <c r="O275" s="1"/>
      <c r="P275" s="1">
        <f>ROUND(Exchanges!Q279,0)</f>
        <v>5</v>
      </c>
      <c r="Q275" s="1">
        <f>Exchanges!R279</f>
        <v>2</v>
      </c>
      <c r="R275" s="1">
        <f>Exchanges!S279</f>
        <v>1</v>
      </c>
      <c r="S275" s="1">
        <f>Exchanges!T279</f>
        <v>1</v>
      </c>
      <c r="T275" s="1">
        <f>Exchanges!U279</f>
        <v>4</v>
      </c>
      <c r="U275" s="1">
        <f>Exchanges!V279</f>
        <v>2013</v>
      </c>
      <c r="V275" s="1" t="str">
        <f>Exchanges!W279</f>
        <v>Nitrogen</v>
      </c>
      <c r="W275" s="1" t="str">
        <f>Exchanges!X279</f>
        <v>USEPA DMR 2013</v>
      </c>
    </row>
    <row r="276" spans="1:23" x14ac:dyDescent="0.2">
      <c r="A276" s="1" t="str">
        <f>Exchanges!B280</f>
        <v>Nitrogen</v>
      </c>
      <c r="B276" s="1">
        <f>Exchanges!C280</f>
        <v>7727379</v>
      </c>
      <c r="C276" s="1" t="str">
        <f>Exchanges!D280</f>
        <v>water</v>
      </c>
      <c r="D276" s="1" t="str">
        <f>Exchanges!E280</f>
        <v>unspecified</v>
      </c>
      <c r="E276" s="1" t="str">
        <f>Exchanges!F280</f>
        <v>53b5ce8f-c792-3f05-a4b1-3e8f2cc3aad1</v>
      </c>
      <c r="F276" s="1" t="str">
        <f>Exchanges!G280</f>
        <v>Aluminum product manufacturing from purchased aluminum</v>
      </c>
      <c r="G276" s="1" t="str">
        <f>Exchanges!H280</f>
        <v>33131B</v>
      </c>
      <c r="H276" s="1" t="str">
        <f>Exchanges!I280</f>
        <v>US</v>
      </c>
      <c r="I276" s="1">
        <f>Exchanges!J280</f>
        <v>9.5437992363289925E-7</v>
      </c>
      <c r="J276" s="1" t="str">
        <f>Exchanges!K280</f>
        <v>kg</v>
      </c>
      <c r="K276" s="1"/>
      <c r="L276" s="1"/>
      <c r="M276" s="1"/>
      <c r="N276" s="1"/>
      <c r="O276" s="1"/>
      <c r="P276" s="1">
        <f>ROUND(Exchanges!Q280,0)</f>
        <v>3</v>
      </c>
      <c r="Q276" s="1">
        <f>Exchanges!R280</f>
        <v>2</v>
      </c>
      <c r="R276" s="1">
        <f>Exchanges!S280</f>
        <v>1</v>
      </c>
      <c r="S276" s="1">
        <f>Exchanges!T280</f>
        <v>1</v>
      </c>
      <c r="T276" s="1">
        <f>Exchanges!U280</f>
        <v>5</v>
      </c>
      <c r="U276" s="1">
        <f>Exchanges!V280</f>
        <v>2013</v>
      </c>
      <c r="V276" s="1" t="str">
        <f>Exchanges!W280</f>
        <v>Nitrogen</v>
      </c>
      <c r="W276" s="1" t="str">
        <f>Exchanges!X280</f>
        <v>USEPA DMR 2013</v>
      </c>
    </row>
    <row r="277" spans="1:23" x14ac:dyDescent="0.2">
      <c r="A277" s="1" t="str">
        <f>Exchanges!B281</f>
        <v>Nitrogen</v>
      </c>
      <c r="B277" s="1">
        <f>Exchanges!C281</f>
        <v>7727379</v>
      </c>
      <c r="C277" s="1" t="str">
        <f>Exchanges!D281</f>
        <v>water</v>
      </c>
      <c r="D277" s="1" t="str">
        <f>Exchanges!E281</f>
        <v>unspecified</v>
      </c>
      <c r="E277" s="1" t="str">
        <f>Exchanges!F281</f>
        <v>53b5ce8f-c792-3f05-a4b1-3e8f2cc3aad1</v>
      </c>
      <c r="F277" s="1" t="str">
        <f>Exchanges!G281</f>
        <v>All other forging, stamping, and sintering</v>
      </c>
      <c r="G277" s="1" t="str">
        <f>Exchanges!H281</f>
        <v>33211A</v>
      </c>
      <c r="H277" s="1" t="str">
        <f>Exchanges!I281</f>
        <v>US</v>
      </c>
      <c r="I277" s="1">
        <f>Exchanges!J281</f>
        <v>6.2777955690198355E-8</v>
      </c>
      <c r="J277" s="1" t="str">
        <f>Exchanges!K281</f>
        <v>kg</v>
      </c>
      <c r="K277" s="1"/>
      <c r="L277" s="1"/>
      <c r="M277" s="1"/>
      <c r="N277" s="1"/>
      <c r="O277" s="1"/>
      <c r="P277" s="1">
        <f>ROUND(Exchanges!Q281,0)</f>
        <v>2</v>
      </c>
      <c r="Q277" s="1">
        <f>Exchanges!R281</f>
        <v>2</v>
      </c>
      <c r="R277" s="1">
        <f>Exchanges!S281</f>
        <v>1</v>
      </c>
      <c r="S277" s="1">
        <f>Exchanges!T281</f>
        <v>1</v>
      </c>
      <c r="T277" s="1">
        <f>Exchanges!U281</f>
        <v>5</v>
      </c>
      <c r="U277" s="1">
        <f>Exchanges!V281</f>
        <v>2013</v>
      </c>
      <c r="V277" s="1" t="str">
        <f>Exchanges!W281</f>
        <v>Nitrogen</v>
      </c>
      <c r="W277" s="1" t="str">
        <f>Exchanges!X281</f>
        <v>USEPA DMR 2013</v>
      </c>
    </row>
    <row r="278" spans="1:23" x14ac:dyDescent="0.2">
      <c r="A278" s="1" t="str">
        <f>Exchanges!B282</f>
        <v>Nitrogen</v>
      </c>
      <c r="B278" s="1">
        <f>Exchanges!C282</f>
        <v>7727379</v>
      </c>
      <c r="C278" s="1" t="str">
        <f>Exchanges!D282</f>
        <v>water</v>
      </c>
      <c r="D278" s="1" t="str">
        <f>Exchanges!E282</f>
        <v>unspecified</v>
      </c>
      <c r="E278" s="1" t="str">
        <f>Exchanges!F282</f>
        <v>53b5ce8f-c792-3f05-a4b1-3e8f2cc3aad1</v>
      </c>
      <c r="F278" s="1" t="str">
        <f>Exchanges!G282</f>
        <v>Crown and closure manufacturing and metal stamping</v>
      </c>
      <c r="G278" s="1" t="str">
        <f>Exchanges!H282</f>
        <v>33211B</v>
      </c>
      <c r="H278" s="1" t="str">
        <f>Exchanges!I282</f>
        <v>US</v>
      </c>
      <c r="I278" s="1">
        <f>Exchanges!J282</f>
        <v>7.0377558154146769E-8</v>
      </c>
      <c r="J278" s="1" t="str">
        <f>Exchanges!K282</f>
        <v>kg</v>
      </c>
      <c r="K278" s="1"/>
      <c r="L278" s="1"/>
      <c r="M278" s="1"/>
      <c r="N278" s="1"/>
      <c r="O278" s="1"/>
      <c r="P278" s="1">
        <f>ROUND(Exchanges!Q282,0)</f>
        <v>3</v>
      </c>
      <c r="Q278" s="1">
        <f>Exchanges!R282</f>
        <v>2</v>
      </c>
      <c r="R278" s="1">
        <f>Exchanges!S282</f>
        <v>1</v>
      </c>
      <c r="S278" s="1">
        <f>Exchanges!T282</f>
        <v>1</v>
      </c>
      <c r="T278" s="1">
        <f>Exchanges!U282</f>
        <v>5</v>
      </c>
      <c r="U278" s="1">
        <f>Exchanges!V282</f>
        <v>2013</v>
      </c>
      <c r="V278" s="1" t="str">
        <f>Exchanges!W282</f>
        <v>Nitrogen</v>
      </c>
      <c r="W278" s="1" t="str">
        <f>Exchanges!X282</f>
        <v>USEPA DMR 2013</v>
      </c>
    </row>
    <row r="279" spans="1:23" x14ac:dyDescent="0.2">
      <c r="A279" s="1" t="str">
        <f>Exchanges!B283</f>
        <v>Nitrogen</v>
      </c>
      <c r="B279" s="1">
        <f>Exchanges!C283</f>
        <v>7727379</v>
      </c>
      <c r="C279" s="1" t="str">
        <f>Exchanges!D283</f>
        <v>water</v>
      </c>
      <c r="D279" s="1" t="str">
        <f>Exchanges!E283</f>
        <v>unspecified</v>
      </c>
      <c r="E279" s="1" t="str">
        <f>Exchanges!F283</f>
        <v>53b5ce8f-c792-3f05-a4b1-3e8f2cc3aad1</v>
      </c>
      <c r="F279" s="1" t="str">
        <f>Exchanges!G283</f>
        <v>Valve and fittings other than plumbing</v>
      </c>
      <c r="G279" s="1" t="str">
        <f>Exchanges!H283</f>
        <v>33291A</v>
      </c>
      <c r="H279" s="1" t="str">
        <f>Exchanges!I283</f>
        <v>US</v>
      </c>
      <c r="I279" s="1">
        <f>Exchanges!J283</f>
        <v>3.4776266148268343E-9</v>
      </c>
      <c r="J279" s="1" t="str">
        <f>Exchanges!K283</f>
        <v>kg</v>
      </c>
      <c r="K279" s="1"/>
      <c r="L279" s="1"/>
      <c r="M279" s="1"/>
      <c r="N279" s="1"/>
      <c r="O279" s="1"/>
      <c r="P279" s="1">
        <f>ROUND(Exchanges!Q283,0)</f>
        <v>3</v>
      </c>
      <c r="Q279" s="1">
        <f>Exchanges!R283</f>
        <v>2</v>
      </c>
      <c r="R279" s="1">
        <f>Exchanges!S283</f>
        <v>1</v>
      </c>
      <c r="S279" s="1">
        <f>Exchanges!T283</f>
        <v>1</v>
      </c>
      <c r="T279" s="1">
        <f>Exchanges!U283</f>
        <v>5</v>
      </c>
      <c r="U279" s="1">
        <f>Exchanges!V283</f>
        <v>2013</v>
      </c>
      <c r="V279" s="1" t="str">
        <f>Exchanges!W283</f>
        <v>Nitrogen</v>
      </c>
      <c r="W279" s="1" t="str">
        <f>Exchanges!X283</f>
        <v>USEPA DMR 2013</v>
      </c>
    </row>
    <row r="280" spans="1:23" x14ac:dyDescent="0.2">
      <c r="A280" s="1" t="str">
        <f>Exchanges!B284</f>
        <v>Nitrogen</v>
      </c>
      <c r="B280" s="1">
        <f>Exchanges!C284</f>
        <v>7727379</v>
      </c>
      <c r="C280" s="1" t="str">
        <f>Exchanges!D284</f>
        <v>water</v>
      </c>
      <c r="D280" s="1" t="str">
        <f>Exchanges!E284</f>
        <v>unspecified</v>
      </c>
      <c r="E280" s="1" t="str">
        <f>Exchanges!F284</f>
        <v>53b5ce8f-c792-3f05-a4b1-3e8f2cc3aad1</v>
      </c>
      <c r="F280" s="1" t="str">
        <f>Exchanges!G284</f>
        <v>Ammunition, arms, ordnance, and accessories manufacturing</v>
      </c>
      <c r="G280" s="1" t="str">
        <f>Exchanges!H284</f>
        <v>33299A</v>
      </c>
      <c r="H280" s="1" t="str">
        <f>Exchanges!I284</f>
        <v>US</v>
      </c>
      <c r="I280" s="1">
        <f>Exchanges!J284</f>
        <v>1.4243095343786557E-5</v>
      </c>
      <c r="J280" s="1" t="str">
        <f>Exchanges!K284</f>
        <v>kg</v>
      </c>
      <c r="K280" s="1"/>
      <c r="L280" s="1"/>
      <c r="M280" s="1"/>
      <c r="N280" s="1"/>
      <c r="O280" s="1"/>
      <c r="P280" s="1">
        <f>ROUND(Exchanges!Q284,0)</f>
        <v>2</v>
      </c>
      <c r="Q280" s="1">
        <f>Exchanges!R284</f>
        <v>2</v>
      </c>
      <c r="R280" s="1">
        <f>Exchanges!S284</f>
        <v>1</v>
      </c>
      <c r="S280" s="1">
        <f>Exchanges!T284</f>
        <v>1</v>
      </c>
      <c r="T280" s="1">
        <f>Exchanges!U284</f>
        <v>5</v>
      </c>
      <c r="U280" s="1">
        <f>Exchanges!V284</f>
        <v>2013</v>
      </c>
      <c r="V280" s="1" t="str">
        <f>Exchanges!W284</f>
        <v>Nitrogen</v>
      </c>
      <c r="W280" s="1" t="str">
        <f>Exchanges!X284</f>
        <v>USEPA DMR 2013</v>
      </c>
    </row>
    <row r="281" spans="1:23" x14ac:dyDescent="0.2">
      <c r="A281" s="1" t="str">
        <f>Exchanges!B285</f>
        <v>Nitrogen</v>
      </c>
      <c r="B281" s="1">
        <f>Exchanges!C285</f>
        <v>7727379</v>
      </c>
      <c r="C281" s="1" t="str">
        <f>Exchanges!D285</f>
        <v>water</v>
      </c>
      <c r="D281" s="1" t="str">
        <f>Exchanges!E285</f>
        <v>unspecified</v>
      </c>
      <c r="E281" s="1" t="str">
        <f>Exchanges!F285</f>
        <v>53b5ce8f-c792-3f05-a4b1-3e8f2cc3aad1</v>
      </c>
      <c r="F281" s="1" t="str">
        <f>Exchanges!G285</f>
        <v>Other fabricated metal manufacturing</v>
      </c>
      <c r="G281" s="1" t="str">
        <f>Exchanges!H285</f>
        <v>33299B</v>
      </c>
      <c r="H281" s="1" t="str">
        <f>Exchanges!I285</f>
        <v>US</v>
      </c>
      <c r="I281" s="1">
        <f>Exchanges!J285</f>
        <v>2.8727070552890449E-8</v>
      </c>
      <c r="J281" s="1" t="str">
        <f>Exchanges!K285</f>
        <v>kg</v>
      </c>
      <c r="K281" s="1"/>
      <c r="L281" s="1"/>
      <c r="M281" s="1"/>
      <c r="N281" s="1"/>
      <c r="O281" s="1"/>
      <c r="P281" s="1">
        <f>ROUND(Exchanges!Q285,0)</f>
        <v>5</v>
      </c>
      <c r="Q281" s="1">
        <f>Exchanges!R285</f>
        <v>2</v>
      </c>
      <c r="R281" s="1">
        <f>Exchanges!S285</f>
        <v>1</v>
      </c>
      <c r="S281" s="1">
        <f>Exchanges!T285</f>
        <v>1</v>
      </c>
      <c r="T281" s="1">
        <f>Exchanges!U285</f>
        <v>5</v>
      </c>
      <c r="U281" s="1">
        <f>Exchanges!V285</f>
        <v>2013</v>
      </c>
      <c r="V281" s="1" t="str">
        <f>Exchanges!W285</f>
        <v>Nitrogen</v>
      </c>
      <c r="W281" s="1" t="str">
        <f>Exchanges!X285</f>
        <v>USEPA DMR 2013</v>
      </c>
    </row>
    <row r="282" spans="1:23" x14ac:dyDescent="0.2">
      <c r="A282" s="1" t="str">
        <f>Exchanges!B286</f>
        <v>Nitrogen</v>
      </c>
      <c r="B282" s="1">
        <f>Exchanges!C286</f>
        <v>7727379</v>
      </c>
      <c r="C282" s="1" t="str">
        <f>Exchanges!D286</f>
        <v>water</v>
      </c>
      <c r="D282" s="1" t="str">
        <f>Exchanges!E286</f>
        <v>unspecified</v>
      </c>
      <c r="E282" s="1" t="str">
        <f>Exchanges!F286</f>
        <v>53b5ce8f-c792-3f05-a4b1-3e8f2cc3aad1</v>
      </c>
      <c r="F282" s="1" t="str">
        <f>Exchanges!G286</f>
        <v>Other industrial machinery manufacturing</v>
      </c>
      <c r="G282" s="1" t="str">
        <f>Exchanges!H286</f>
        <v>33329A</v>
      </c>
      <c r="H282" s="1" t="str">
        <f>Exchanges!I286</f>
        <v>US</v>
      </c>
      <c r="I282" s="1">
        <f>Exchanges!J286</f>
        <v>1.0521989526194175E-7</v>
      </c>
      <c r="J282" s="1" t="str">
        <f>Exchanges!K286</f>
        <v>kg</v>
      </c>
      <c r="K282" s="1"/>
      <c r="L282" s="1"/>
      <c r="M282" s="1"/>
      <c r="N282" s="1"/>
      <c r="O282" s="1"/>
      <c r="P282" s="1">
        <f>ROUND(Exchanges!Q286,0)</f>
        <v>5</v>
      </c>
      <c r="Q282" s="1">
        <f>Exchanges!R286</f>
        <v>2</v>
      </c>
      <c r="R282" s="1">
        <f>Exchanges!S286</f>
        <v>1</v>
      </c>
      <c r="S282" s="1">
        <f>Exchanges!T286</f>
        <v>1</v>
      </c>
      <c r="T282" s="1">
        <f>Exchanges!U286</f>
        <v>5</v>
      </c>
      <c r="U282" s="1">
        <f>Exchanges!V286</f>
        <v>2013</v>
      </c>
      <c r="V282" s="1" t="str">
        <f>Exchanges!W286</f>
        <v>Nitrogen</v>
      </c>
      <c r="W282" s="1" t="str">
        <f>Exchanges!X286</f>
        <v>USEPA DMR 2013</v>
      </c>
    </row>
    <row r="283" spans="1:23" x14ac:dyDescent="0.2">
      <c r="A283" s="1" t="str">
        <f>Exchanges!B287</f>
        <v>Nitrogen</v>
      </c>
      <c r="B283" s="1">
        <f>Exchanges!C287</f>
        <v>7727379</v>
      </c>
      <c r="C283" s="1" t="str">
        <f>Exchanges!D287</f>
        <v>water</v>
      </c>
      <c r="D283" s="1" t="str">
        <f>Exchanges!E287</f>
        <v>unspecified</v>
      </c>
      <c r="E283" s="1" t="str">
        <f>Exchanges!F287</f>
        <v>53b5ce8f-c792-3f05-a4b1-3e8f2cc3aad1</v>
      </c>
      <c r="F283" s="1" t="str">
        <f>Exchanges!G287</f>
        <v>Vending, commercial laundry, and other commercial and service industry machinery manufacturing</v>
      </c>
      <c r="G283" s="1" t="str">
        <f>Exchanges!H287</f>
        <v>33331A</v>
      </c>
      <c r="H283" s="1" t="str">
        <f>Exchanges!I287</f>
        <v>US</v>
      </c>
      <c r="I283" s="1">
        <f>Exchanges!J287</f>
        <v>1.3986137095744441E-7</v>
      </c>
      <c r="J283" s="1" t="str">
        <f>Exchanges!K287</f>
        <v>kg</v>
      </c>
      <c r="K283" s="1"/>
      <c r="L283" s="1"/>
      <c r="M283" s="1"/>
      <c r="N283" s="1"/>
      <c r="O283" s="1"/>
      <c r="P283" s="1">
        <f>ROUND(Exchanges!Q287,0)</f>
        <v>5</v>
      </c>
      <c r="Q283" s="1">
        <f>Exchanges!R287</f>
        <v>2</v>
      </c>
      <c r="R283" s="1">
        <f>Exchanges!S287</f>
        <v>1</v>
      </c>
      <c r="S283" s="1">
        <f>Exchanges!T287</f>
        <v>1</v>
      </c>
      <c r="T283" s="1">
        <f>Exchanges!U287</f>
        <v>5</v>
      </c>
      <c r="U283" s="1">
        <f>Exchanges!V287</f>
        <v>2013</v>
      </c>
      <c r="V283" s="1" t="str">
        <f>Exchanges!W287</f>
        <v>Nitrogen</v>
      </c>
      <c r="W283" s="1" t="str">
        <f>Exchanges!X287</f>
        <v>USEPA DMR 2013</v>
      </c>
    </row>
    <row r="284" spans="1:23" x14ac:dyDescent="0.2">
      <c r="A284" s="1" t="str">
        <f>Exchanges!B288</f>
        <v>Nitrogen</v>
      </c>
      <c r="B284" s="1">
        <f>Exchanges!C288</f>
        <v>7727379</v>
      </c>
      <c r="C284" s="1" t="str">
        <f>Exchanges!D288</f>
        <v>water</v>
      </c>
      <c r="D284" s="1" t="str">
        <f>Exchanges!E288</f>
        <v>unspecified</v>
      </c>
      <c r="E284" s="1" t="str">
        <f>Exchanges!F288</f>
        <v>53b5ce8f-c792-3f05-a4b1-3e8f2cc3aad1</v>
      </c>
      <c r="F284" s="1" t="str">
        <f>Exchanges!G288</f>
        <v>Metal cutting and forming machine tool manufacturing</v>
      </c>
      <c r="G284" s="1" t="str">
        <f>Exchanges!H288</f>
        <v>33351A</v>
      </c>
      <c r="H284" s="1" t="str">
        <f>Exchanges!I288</f>
        <v>US</v>
      </c>
      <c r="I284" s="1">
        <f>Exchanges!J288</f>
        <v>7.9172974268772521E-11</v>
      </c>
      <c r="J284" s="1" t="str">
        <f>Exchanges!K288</f>
        <v>kg</v>
      </c>
      <c r="K284" s="1"/>
      <c r="L284" s="1"/>
      <c r="M284" s="1"/>
      <c r="N284" s="1"/>
      <c r="O284" s="1"/>
      <c r="P284" s="1">
        <f>ROUND(Exchanges!Q288,0)</f>
        <v>2</v>
      </c>
      <c r="Q284" s="1">
        <f>Exchanges!R288</f>
        <v>2</v>
      </c>
      <c r="R284" s="1">
        <f>Exchanges!S288</f>
        <v>1</v>
      </c>
      <c r="S284" s="1">
        <f>Exchanges!T288</f>
        <v>1</v>
      </c>
      <c r="T284" s="1">
        <f>Exchanges!U288</f>
        <v>5</v>
      </c>
      <c r="U284" s="1">
        <f>Exchanges!V288</f>
        <v>2013</v>
      </c>
      <c r="V284" s="1" t="str">
        <f>Exchanges!W288</f>
        <v>Nitrogen</v>
      </c>
      <c r="W284" s="1" t="str">
        <f>Exchanges!X288</f>
        <v>USEPA DMR 2013</v>
      </c>
    </row>
    <row r="285" spans="1:23" x14ac:dyDescent="0.2">
      <c r="A285" s="1" t="str">
        <f>Exchanges!B289</f>
        <v>Nitrogen</v>
      </c>
      <c r="B285" s="1">
        <f>Exchanges!C289</f>
        <v>7727379</v>
      </c>
      <c r="C285" s="1" t="str">
        <f>Exchanges!D289</f>
        <v>water</v>
      </c>
      <c r="D285" s="1" t="str">
        <f>Exchanges!E289</f>
        <v>unspecified</v>
      </c>
      <c r="E285" s="1" t="str">
        <f>Exchanges!F289</f>
        <v>53b5ce8f-c792-3f05-a4b1-3e8f2cc3aad1</v>
      </c>
      <c r="F285" s="1" t="str">
        <f>Exchanges!G289</f>
        <v>Cutting and machine tool accessory, rolling mill, and other metalworking machinery manufacturing</v>
      </c>
      <c r="G285" s="1" t="str">
        <f>Exchanges!H289</f>
        <v>33351B</v>
      </c>
      <c r="H285" s="1" t="str">
        <f>Exchanges!I289</f>
        <v>US</v>
      </c>
      <c r="I285" s="1">
        <f>Exchanges!J289</f>
        <v>7.2633432821806547E-10</v>
      </c>
      <c r="J285" s="1" t="str">
        <f>Exchanges!K289</f>
        <v>kg</v>
      </c>
      <c r="K285" s="1"/>
      <c r="L285" s="1"/>
      <c r="M285" s="1"/>
      <c r="N285" s="1"/>
      <c r="O285" s="1"/>
      <c r="P285" s="1">
        <f>ROUND(Exchanges!Q289,0)</f>
        <v>2</v>
      </c>
      <c r="Q285" s="1">
        <f>Exchanges!R289</f>
        <v>2</v>
      </c>
      <c r="R285" s="1">
        <f>Exchanges!S289</f>
        <v>1</v>
      </c>
      <c r="S285" s="1">
        <f>Exchanges!T289</f>
        <v>1</v>
      </c>
      <c r="T285" s="1">
        <f>Exchanges!U289</f>
        <v>5</v>
      </c>
      <c r="U285" s="1">
        <f>Exchanges!V289</f>
        <v>2013</v>
      </c>
      <c r="V285" s="1" t="str">
        <f>Exchanges!W289</f>
        <v>Nitrogen</v>
      </c>
      <c r="W285" s="1" t="str">
        <f>Exchanges!X289</f>
        <v>USEPA DMR 2013</v>
      </c>
    </row>
    <row r="286" spans="1:23" x14ac:dyDescent="0.2">
      <c r="A286" s="1" t="str">
        <f>Exchanges!B290</f>
        <v>Nitrogen</v>
      </c>
      <c r="B286" s="1">
        <f>Exchanges!C290</f>
        <v>7727379</v>
      </c>
      <c r="C286" s="1" t="str">
        <f>Exchanges!D290</f>
        <v>water</v>
      </c>
      <c r="D286" s="1" t="str">
        <f>Exchanges!E290</f>
        <v>unspecified</v>
      </c>
      <c r="E286" s="1" t="str">
        <f>Exchanges!F290</f>
        <v>53b5ce8f-c792-3f05-a4b1-3e8f2cc3aad1</v>
      </c>
      <c r="F286" s="1" t="str">
        <f>Exchanges!G290</f>
        <v>Pump and pumping equipment manufacturing</v>
      </c>
      <c r="G286" s="1" t="str">
        <f>Exchanges!H290</f>
        <v>33391A</v>
      </c>
      <c r="H286" s="1" t="str">
        <f>Exchanges!I290</f>
        <v>US</v>
      </c>
      <c r="I286" s="1">
        <f>Exchanges!J290</f>
        <v>3.5531612730098903E-8</v>
      </c>
      <c r="J286" s="1" t="str">
        <f>Exchanges!K290</f>
        <v>kg</v>
      </c>
      <c r="K286" s="1"/>
      <c r="L286" s="1"/>
      <c r="M286" s="1"/>
      <c r="N286" s="1"/>
      <c r="O286" s="1"/>
      <c r="P286" s="1">
        <f>ROUND(Exchanges!Q290,0)</f>
        <v>4</v>
      </c>
      <c r="Q286" s="1">
        <f>Exchanges!R290</f>
        <v>2</v>
      </c>
      <c r="R286" s="1">
        <f>Exchanges!S290</f>
        <v>1</v>
      </c>
      <c r="S286" s="1">
        <f>Exchanges!T290</f>
        <v>1</v>
      </c>
      <c r="T286" s="1">
        <f>Exchanges!U290</f>
        <v>5</v>
      </c>
      <c r="U286" s="1">
        <f>Exchanges!V290</f>
        <v>2013</v>
      </c>
      <c r="V286" s="1" t="str">
        <f>Exchanges!W290</f>
        <v>Nitrogen</v>
      </c>
      <c r="W286" s="1" t="str">
        <f>Exchanges!X290</f>
        <v>USEPA DMR 2013</v>
      </c>
    </row>
    <row r="287" spans="1:23" x14ac:dyDescent="0.2">
      <c r="A287" s="1" t="str">
        <f>Exchanges!B291</f>
        <v>Nitrogen</v>
      </c>
      <c r="B287" s="1">
        <f>Exchanges!C291</f>
        <v>7727379</v>
      </c>
      <c r="C287" s="1" t="str">
        <f>Exchanges!D291</f>
        <v>water</v>
      </c>
      <c r="D287" s="1" t="str">
        <f>Exchanges!E291</f>
        <v>unspecified</v>
      </c>
      <c r="E287" s="1" t="str">
        <f>Exchanges!F291</f>
        <v>53b5ce8f-c792-3f05-a4b1-3e8f2cc3aad1</v>
      </c>
      <c r="F287" s="1" t="str">
        <f>Exchanges!G291</f>
        <v>Other general purpose machinery manufacturing</v>
      </c>
      <c r="G287" s="1" t="str">
        <f>Exchanges!H291</f>
        <v>33399A</v>
      </c>
      <c r="H287" s="1" t="str">
        <f>Exchanges!I291</f>
        <v>US</v>
      </c>
      <c r="I287" s="1">
        <f>Exchanges!J291</f>
        <v>1.0405991535291427E-7</v>
      </c>
      <c r="J287" s="1" t="str">
        <f>Exchanges!K291</f>
        <v>kg</v>
      </c>
      <c r="K287" s="1"/>
      <c r="L287" s="1"/>
      <c r="M287" s="1"/>
      <c r="N287" s="1"/>
      <c r="O287" s="1"/>
      <c r="P287" s="1">
        <f>ROUND(Exchanges!Q291,0)</f>
        <v>5</v>
      </c>
      <c r="Q287" s="1">
        <f>Exchanges!R291</f>
        <v>2</v>
      </c>
      <c r="R287" s="1">
        <f>Exchanges!S291</f>
        <v>1</v>
      </c>
      <c r="S287" s="1">
        <f>Exchanges!T291</f>
        <v>1</v>
      </c>
      <c r="T287" s="1">
        <f>Exchanges!U291</f>
        <v>5</v>
      </c>
      <c r="U287" s="1">
        <f>Exchanges!V291</f>
        <v>2013</v>
      </c>
      <c r="V287" s="1" t="str">
        <f>Exchanges!W291</f>
        <v>Nitrogen</v>
      </c>
      <c r="W287" s="1" t="str">
        <f>Exchanges!X291</f>
        <v>USEPA DMR 2013</v>
      </c>
    </row>
    <row r="288" spans="1:23" x14ac:dyDescent="0.2">
      <c r="A288" s="1" t="str">
        <f>Exchanges!B292</f>
        <v>Nitrogen</v>
      </c>
      <c r="B288" s="1">
        <f>Exchanges!C292</f>
        <v>7727379</v>
      </c>
      <c r="C288" s="1" t="str">
        <f>Exchanges!D292</f>
        <v>water</v>
      </c>
      <c r="D288" s="1" t="str">
        <f>Exchanges!E292</f>
        <v>unspecified</v>
      </c>
      <c r="E288" s="1" t="str">
        <f>Exchanges!F292</f>
        <v>53b5ce8f-c792-3f05-a4b1-3e8f2cc3aad1</v>
      </c>
      <c r="F288" s="1" t="str">
        <f>Exchanges!G292</f>
        <v>Fluid power process machinery</v>
      </c>
      <c r="G288" s="1" t="str">
        <f>Exchanges!H292</f>
        <v>33399B</v>
      </c>
      <c r="H288" s="1" t="str">
        <f>Exchanges!I292</f>
        <v>US</v>
      </c>
      <c r="I288" s="1">
        <f>Exchanges!J292</f>
        <v>6.9856744589937538E-10</v>
      </c>
      <c r="J288" s="1" t="str">
        <f>Exchanges!K292</f>
        <v>kg</v>
      </c>
      <c r="K288" s="1"/>
      <c r="L288" s="1"/>
      <c r="M288" s="1"/>
      <c r="N288" s="1"/>
      <c r="O288" s="1"/>
      <c r="P288" s="1">
        <f>ROUND(Exchanges!Q292,0)</f>
        <v>2</v>
      </c>
      <c r="Q288" s="1">
        <f>Exchanges!R292</f>
        <v>2</v>
      </c>
      <c r="R288" s="1">
        <f>Exchanges!S292</f>
        <v>1</v>
      </c>
      <c r="S288" s="1">
        <f>Exchanges!T292</f>
        <v>1</v>
      </c>
      <c r="T288" s="1">
        <f>Exchanges!U292</f>
        <v>5</v>
      </c>
      <c r="U288" s="1">
        <f>Exchanges!V292</f>
        <v>2013</v>
      </c>
      <c r="V288" s="1" t="str">
        <f>Exchanges!W292</f>
        <v>Nitrogen</v>
      </c>
      <c r="W288" s="1" t="str">
        <f>Exchanges!X292</f>
        <v>USEPA DMR 2013</v>
      </c>
    </row>
    <row r="289" spans="1:23" x14ac:dyDescent="0.2">
      <c r="A289" s="1" t="str">
        <f>Exchanges!B293</f>
        <v>Nitrogen</v>
      </c>
      <c r="B289" s="1">
        <f>Exchanges!C293</f>
        <v>7727379</v>
      </c>
      <c r="C289" s="1" t="str">
        <f>Exchanges!D293</f>
        <v>water</v>
      </c>
      <c r="D289" s="1" t="str">
        <f>Exchanges!E293</f>
        <v>unspecified</v>
      </c>
      <c r="E289" s="1" t="str">
        <f>Exchanges!F293</f>
        <v>53b5ce8f-c792-3f05-a4b1-3e8f2cc3aad1</v>
      </c>
      <c r="F289" s="1" t="str">
        <f>Exchanges!G293</f>
        <v>Other electronic component manufacturing</v>
      </c>
      <c r="G289" s="1" t="str">
        <f>Exchanges!H293</f>
        <v>33441A</v>
      </c>
      <c r="H289" s="1" t="str">
        <f>Exchanges!I293</f>
        <v>US</v>
      </c>
      <c r="I289" s="1">
        <f>Exchanges!J293</f>
        <v>2.733324852474197E-8</v>
      </c>
      <c r="J289" s="1" t="str">
        <f>Exchanges!K293</f>
        <v>kg</v>
      </c>
      <c r="K289" s="1"/>
      <c r="L289" s="1"/>
      <c r="M289" s="1"/>
      <c r="N289" s="1"/>
      <c r="O289" s="1"/>
      <c r="P289" s="1">
        <f>ROUND(Exchanges!Q293,0)</f>
        <v>5</v>
      </c>
      <c r="Q289" s="1">
        <f>Exchanges!R293</f>
        <v>2</v>
      </c>
      <c r="R289" s="1">
        <f>Exchanges!S293</f>
        <v>1</v>
      </c>
      <c r="S289" s="1">
        <f>Exchanges!T293</f>
        <v>1</v>
      </c>
      <c r="T289" s="1">
        <f>Exchanges!U293</f>
        <v>5</v>
      </c>
      <c r="U289" s="1">
        <f>Exchanges!V293</f>
        <v>2013</v>
      </c>
      <c r="V289" s="1" t="str">
        <f>Exchanges!W293</f>
        <v>Nitrogen</v>
      </c>
      <c r="W289" s="1" t="str">
        <f>Exchanges!X293</f>
        <v>USEPA DMR 2013</v>
      </c>
    </row>
    <row r="290" spans="1:23" x14ac:dyDescent="0.2">
      <c r="A290" s="1" t="str">
        <f>Exchanges!B294</f>
        <v>Nitrogen</v>
      </c>
      <c r="B290" s="1">
        <f>Exchanges!C294</f>
        <v>7727379</v>
      </c>
      <c r="C290" s="1" t="str">
        <f>Exchanges!D294</f>
        <v>water</v>
      </c>
      <c r="D290" s="1" t="str">
        <f>Exchanges!E294</f>
        <v>unspecified</v>
      </c>
      <c r="E290" s="1" t="str">
        <f>Exchanges!F294</f>
        <v>53b5ce8f-c792-3f05-a4b1-3e8f2cc3aad1</v>
      </c>
      <c r="F290" s="1" t="str">
        <f>Exchanges!G294</f>
        <v>Watch, clock, and other measuring and controlling device manufacturing</v>
      </c>
      <c r="G290" s="1" t="str">
        <f>Exchanges!H294</f>
        <v>33451A</v>
      </c>
      <c r="H290" s="1" t="str">
        <f>Exchanges!I294</f>
        <v>US</v>
      </c>
      <c r="I290" s="1">
        <f>Exchanges!J294</f>
        <v>1.4260408585664984E-11</v>
      </c>
      <c r="J290" s="1" t="str">
        <f>Exchanges!K294</f>
        <v>kg</v>
      </c>
      <c r="K290" s="1"/>
      <c r="L290" s="1"/>
      <c r="M290" s="1"/>
      <c r="N290" s="1"/>
      <c r="O290" s="1"/>
      <c r="P290" s="1">
        <f>ROUND(Exchanges!Q294,0)</f>
        <v>2</v>
      </c>
      <c r="Q290" s="1">
        <f>Exchanges!R294</f>
        <v>2</v>
      </c>
      <c r="R290" s="1">
        <f>Exchanges!S294</f>
        <v>1</v>
      </c>
      <c r="S290" s="1">
        <f>Exchanges!T294</f>
        <v>1</v>
      </c>
      <c r="T290" s="1">
        <f>Exchanges!U294</f>
        <v>5</v>
      </c>
      <c r="U290" s="1">
        <f>Exchanges!V294</f>
        <v>2013</v>
      </c>
      <c r="V290" s="1" t="str">
        <f>Exchanges!W294</f>
        <v>Nitrogen</v>
      </c>
      <c r="W290" s="1" t="str">
        <f>Exchanges!X294</f>
        <v>USEPA DMR 2013</v>
      </c>
    </row>
    <row r="291" spans="1:23" x14ac:dyDescent="0.2">
      <c r="A291" s="1" t="str">
        <f>Exchanges!B295</f>
        <v>Nitrogen</v>
      </c>
      <c r="B291" s="1">
        <f>Exchanges!C295</f>
        <v>7727379</v>
      </c>
      <c r="C291" s="1" t="str">
        <f>Exchanges!D295</f>
        <v>water</v>
      </c>
      <c r="D291" s="1" t="str">
        <f>Exchanges!E295</f>
        <v>unspecified</v>
      </c>
      <c r="E291" s="1" t="str">
        <f>Exchanges!F295</f>
        <v>53b5ce8f-c792-3f05-a4b1-3e8f2cc3aad1</v>
      </c>
      <c r="F291" s="1" t="str">
        <f>Exchanges!G295</f>
        <v>Motor vehicle steering, suspension component (except spring), and brake systems manufacturing</v>
      </c>
      <c r="G291" s="1" t="str">
        <f>Exchanges!H295</f>
        <v>3363A0</v>
      </c>
      <c r="H291" s="1" t="str">
        <f>Exchanges!I295</f>
        <v>US</v>
      </c>
      <c r="I291" s="1">
        <f>Exchanges!J295</f>
        <v>3.6030227685151672E-8</v>
      </c>
      <c r="J291" s="1" t="str">
        <f>Exchanges!K295</f>
        <v>kg</v>
      </c>
      <c r="K291" s="1"/>
      <c r="L291" s="1"/>
      <c r="M291" s="1"/>
      <c r="N291" s="1"/>
      <c r="O291" s="1"/>
      <c r="P291" s="1">
        <f>ROUND(Exchanges!Q295,0)</f>
        <v>2</v>
      </c>
      <c r="Q291" s="1">
        <f>Exchanges!R295</f>
        <v>2</v>
      </c>
      <c r="R291" s="1">
        <f>Exchanges!S295</f>
        <v>1</v>
      </c>
      <c r="S291" s="1">
        <f>Exchanges!T295</f>
        <v>1</v>
      </c>
      <c r="T291" s="1">
        <f>Exchanges!U295</f>
        <v>5</v>
      </c>
      <c r="U291" s="1">
        <f>Exchanges!V295</f>
        <v>2013</v>
      </c>
      <c r="V291" s="1" t="str">
        <f>Exchanges!W295</f>
        <v>Nitrogen</v>
      </c>
      <c r="W291" s="1" t="str">
        <f>Exchanges!X295</f>
        <v>USEPA DMR 2013</v>
      </c>
    </row>
    <row r="292" spans="1:23" x14ac:dyDescent="0.2">
      <c r="A292" s="1" t="str">
        <f>Exchanges!B296</f>
        <v>Nitrogen</v>
      </c>
      <c r="B292" s="1">
        <f>Exchanges!C296</f>
        <v>7727379</v>
      </c>
      <c r="C292" s="1" t="str">
        <f>Exchanges!D296</f>
        <v>water</v>
      </c>
      <c r="D292" s="1" t="str">
        <f>Exchanges!E296</f>
        <v>unspecified</v>
      </c>
      <c r="E292" s="1" t="str">
        <f>Exchanges!F296</f>
        <v>53b5ce8f-c792-3f05-a4b1-3e8f2cc3aad1</v>
      </c>
      <c r="F292" s="1" t="str">
        <f>Exchanges!G296</f>
        <v>Propulsion units and parts for space vehicles and guided missiles</v>
      </c>
      <c r="G292" s="1" t="str">
        <f>Exchanges!H296</f>
        <v>33641A</v>
      </c>
      <c r="H292" s="1" t="str">
        <f>Exchanges!I296</f>
        <v>US</v>
      </c>
      <c r="I292" s="1">
        <f>Exchanges!J296</f>
        <v>8.2890385806530624E-9</v>
      </c>
      <c r="J292" s="1" t="str">
        <f>Exchanges!K296</f>
        <v>kg</v>
      </c>
      <c r="K292" s="1"/>
      <c r="L292" s="1"/>
      <c r="M292" s="1"/>
      <c r="N292" s="1"/>
      <c r="O292" s="1"/>
      <c r="P292" s="1">
        <f>ROUND(Exchanges!Q296,0)</f>
        <v>2</v>
      </c>
      <c r="Q292" s="1">
        <f>Exchanges!R296</f>
        <v>2</v>
      </c>
      <c r="R292" s="1">
        <f>Exchanges!S296</f>
        <v>1</v>
      </c>
      <c r="S292" s="1">
        <f>Exchanges!T296</f>
        <v>1</v>
      </c>
      <c r="T292" s="1">
        <f>Exchanges!U296</f>
        <v>5</v>
      </c>
      <c r="U292" s="1">
        <f>Exchanges!V296</f>
        <v>2013</v>
      </c>
      <c r="V292" s="1" t="str">
        <f>Exchanges!W296</f>
        <v>Nitrogen</v>
      </c>
      <c r="W292" s="1" t="str">
        <f>Exchanges!X296</f>
        <v>USEPA DMR 2013</v>
      </c>
    </row>
    <row r="293" spans="1:23" x14ac:dyDescent="0.2">
      <c r="A293" s="1" t="str">
        <f>Exchanges!B297</f>
        <v>Nitrogen</v>
      </c>
      <c r="B293" s="1">
        <f>Exchanges!C297</f>
        <v>7727379</v>
      </c>
      <c r="C293" s="1" t="str">
        <f>Exchanges!D297</f>
        <v>water</v>
      </c>
      <c r="D293" s="1" t="str">
        <f>Exchanges!E297</f>
        <v>unspecified</v>
      </c>
      <c r="E293" s="1" t="str">
        <f>Exchanges!F297</f>
        <v>53b5ce8f-c792-3f05-a4b1-3e8f2cc3aad1</v>
      </c>
      <c r="F293" s="1" t="str">
        <f>Exchanges!G297</f>
        <v>Other household nonupholstered furniture</v>
      </c>
      <c r="G293" s="1" t="str">
        <f>Exchanges!H297</f>
        <v>33712A</v>
      </c>
      <c r="H293" s="1" t="str">
        <f>Exchanges!I297</f>
        <v>US</v>
      </c>
      <c r="I293" s="1">
        <f>Exchanges!J297</f>
        <v>4.465416023359102E-7</v>
      </c>
      <c r="J293" s="1" t="str">
        <f>Exchanges!K297</f>
        <v>kg</v>
      </c>
      <c r="K293" s="1"/>
      <c r="L293" s="1"/>
      <c r="M293" s="1"/>
      <c r="N293" s="1"/>
      <c r="O293" s="1"/>
      <c r="P293" s="1">
        <f>ROUND(Exchanges!Q297,0)</f>
        <v>2</v>
      </c>
      <c r="Q293" s="1">
        <f>Exchanges!R297</f>
        <v>2</v>
      </c>
      <c r="R293" s="1">
        <f>Exchanges!S297</f>
        <v>1</v>
      </c>
      <c r="S293" s="1">
        <f>Exchanges!T297</f>
        <v>1</v>
      </c>
      <c r="T293" s="1">
        <f>Exchanges!U297</f>
        <v>5</v>
      </c>
      <c r="U293" s="1">
        <f>Exchanges!V297</f>
        <v>2013</v>
      </c>
      <c r="V293" s="1" t="str">
        <f>Exchanges!W297</f>
        <v>Nitrogen</v>
      </c>
      <c r="W293" s="1" t="str">
        <f>Exchanges!X297</f>
        <v>USEPA DMR 2013</v>
      </c>
    </row>
    <row r="294" spans="1:23" x14ac:dyDescent="0.2">
      <c r="A294" s="1" t="str">
        <f>Exchanges!B298</f>
        <v>Nitrogen</v>
      </c>
      <c r="B294" s="1">
        <f>Exchanges!C298</f>
        <v>7727379</v>
      </c>
      <c r="C294" s="1" t="str">
        <f>Exchanges!D298</f>
        <v>water</v>
      </c>
      <c r="D294" s="1" t="str">
        <f>Exchanges!E298</f>
        <v>unspecified</v>
      </c>
      <c r="E294" s="1" t="str">
        <f>Exchanges!F298</f>
        <v>53b5ce8f-c792-3f05-a4b1-3e8f2cc3aad1</v>
      </c>
      <c r="F294" s="1" t="str">
        <f>Exchanges!G298</f>
        <v>Scenic and sightseeing transportation and support activities for transportation</v>
      </c>
      <c r="G294" s="1" t="str">
        <f>Exchanges!H298</f>
        <v>48A000</v>
      </c>
      <c r="H294" s="1" t="str">
        <f>Exchanges!I298</f>
        <v>US</v>
      </c>
      <c r="I294" s="1">
        <f>Exchanges!J298</f>
        <v>8.459340978642216E-6</v>
      </c>
      <c r="J294" s="1" t="str">
        <f>Exchanges!K298</f>
        <v>kg</v>
      </c>
      <c r="K294" s="1"/>
      <c r="L294" s="1"/>
      <c r="M294" s="1"/>
      <c r="N294" s="1"/>
      <c r="O294" s="1"/>
      <c r="P294" s="1">
        <f>ROUND(Exchanges!Q298,0)</f>
        <v>2</v>
      </c>
      <c r="Q294" s="1">
        <f>Exchanges!R298</f>
        <v>2</v>
      </c>
      <c r="R294" s="1">
        <f>Exchanges!S298</f>
        <v>1</v>
      </c>
      <c r="S294" s="1">
        <f>Exchanges!T298</f>
        <v>1</v>
      </c>
      <c r="T294" s="1">
        <f>Exchanges!U298</f>
        <v>5</v>
      </c>
      <c r="U294" s="1">
        <f>Exchanges!V298</f>
        <v>2013</v>
      </c>
      <c r="V294" s="1" t="str">
        <f>Exchanges!W298</f>
        <v>Nitrogen</v>
      </c>
      <c r="W294" s="1" t="str">
        <f>Exchanges!X298</f>
        <v>USEPA DMR 2013</v>
      </c>
    </row>
    <row r="295" spans="1:23" x14ac:dyDescent="0.2">
      <c r="A295" s="1" t="str">
        <f>Exchanges!B299</f>
        <v>Nitrogen</v>
      </c>
      <c r="B295" s="1">
        <f>Exchanges!C299</f>
        <v>7727379</v>
      </c>
      <c r="C295" s="1" t="str">
        <f>Exchanges!D299</f>
        <v>water</v>
      </c>
      <c r="D295" s="1" t="str">
        <f>Exchanges!E299</f>
        <v>unspecified</v>
      </c>
      <c r="E295" s="1" t="str">
        <f>Exchanges!F299</f>
        <v>53b5ce8f-c792-3f05-a4b1-3e8f2cc3aad1</v>
      </c>
      <c r="F295" s="1" t="str">
        <f>Exchanges!G299</f>
        <v>Other retail</v>
      </c>
      <c r="G295" s="1" t="str">
        <f>Exchanges!H299</f>
        <v>4A0000</v>
      </c>
      <c r="H295" s="1" t="str">
        <f>Exchanges!I299</f>
        <v>US</v>
      </c>
      <c r="I295" s="1">
        <f>Exchanges!J299</f>
        <v>2.4161501694528875E-8</v>
      </c>
      <c r="J295" s="1" t="str">
        <f>Exchanges!K299</f>
        <v>kg</v>
      </c>
      <c r="K295" s="1"/>
      <c r="L295" s="1"/>
      <c r="M295" s="1"/>
      <c r="N295" s="1"/>
      <c r="O295" s="1"/>
      <c r="P295" s="1">
        <f>ROUND(Exchanges!Q299,0)</f>
        <v>3</v>
      </c>
      <c r="Q295" s="1">
        <f>Exchanges!R299</f>
        <v>2</v>
      </c>
      <c r="R295" s="1">
        <f>Exchanges!S299</f>
        <v>1</v>
      </c>
      <c r="S295" s="1">
        <f>Exchanges!T299</f>
        <v>1</v>
      </c>
      <c r="T295" s="1">
        <f>Exchanges!U299</f>
        <v>5</v>
      </c>
      <c r="U295" s="1">
        <f>Exchanges!V299</f>
        <v>2013</v>
      </c>
      <c r="V295" s="1" t="str">
        <f>Exchanges!W299</f>
        <v>Nitrogen</v>
      </c>
      <c r="W295" s="1" t="str">
        <f>Exchanges!X299</f>
        <v>USEPA DMR 2013</v>
      </c>
    </row>
    <row r="296" spans="1:23" x14ac:dyDescent="0.2">
      <c r="A296" s="1" t="str">
        <f>Exchanges!B300</f>
        <v>Nitrogen</v>
      </c>
      <c r="B296" s="1">
        <f>Exchanges!C300</f>
        <v>7727379</v>
      </c>
      <c r="C296" s="1" t="str">
        <f>Exchanges!D300</f>
        <v>water</v>
      </c>
      <c r="D296" s="1" t="str">
        <f>Exchanges!E300</f>
        <v>unspecified</v>
      </c>
      <c r="E296" s="1" t="str">
        <f>Exchanges!F300</f>
        <v>53b5ce8f-c792-3f05-a4b1-3e8f2cc3aad1</v>
      </c>
      <c r="F296" s="1" t="str">
        <f>Exchanges!G300</f>
        <v>Satellite, telecommunications resellers, and all other telecommunications</v>
      </c>
      <c r="G296" s="1" t="str">
        <f>Exchanges!H300</f>
        <v>517A00</v>
      </c>
      <c r="H296" s="1" t="str">
        <f>Exchanges!I300</f>
        <v>US</v>
      </c>
      <c r="I296" s="1">
        <f>Exchanges!J300</f>
        <v>3.5340968800661907E-12</v>
      </c>
      <c r="J296" s="1" t="str">
        <f>Exchanges!K300</f>
        <v>kg</v>
      </c>
      <c r="K296" s="1"/>
      <c r="L296" s="1"/>
      <c r="M296" s="1"/>
      <c r="N296" s="1"/>
      <c r="O296" s="1"/>
      <c r="P296" s="1">
        <f>ROUND(Exchanges!Q300,0)</f>
        <v>2</v>
      </c>
      <c r="Q296" s="1">
        <f>Exchanges!R300</f>
        <v>2</v>
      </c>
      <c r="R296" s="1">
        <f>Exchanges!S300</f>
        <v>1</v>
      </c>
      <c r="S296" s="1">
        <f>Exchanges!T300</f>
        <v>1</v>
      </c>
      <c r="T296" s="1">
        <f>Exchanges!U300</f>
        <v>5</v>
      </c>
      <c r="U296" s="1">
        <f>Exchanges!V300</f>
        <v>2013</v>
      </c>
      <c r="V296" s="1" t="str">
        <f>Exchanges!W300</f>
        <v>Nitrogen</v>
      </c>
      <c r="W296" s="1" t="str">
        <f>Exchanges!X300</f>
        <v>USEPA DMR 2013</v>
      </c>
    </row>
    <row r="297" spans="1:23" x14ac:dyDescent="0.2">
      <c r="A297" s="1" t="str">
        <f>Exchanges!B301</f>
        <v>Nitrogen</v>
      </c>
      <c r="B297" s="1">
        <f>Exchanges!C301</f>
        <v>7727379</v>
      </c>
      <c r="C297" s="1" t="str">
        <f>Exchanges!D301</f>
        <v>water</v>
      </c>
      <c r="D297" s="1" t="str">
        <f>Exchanges!E301</f>
        <v>unspecified</v>
      </c>
      <c r="E297" s="1" t="str">
        <f>Exchanges!F301</f>
        <v>53b5ce8f-c792-3f05-a4b1-3e8f2cc3aad1</v>
      </c>
      <c r="F297" s="1" t="str">
        <f>Exchanges!G301</f>
        <v>News syndicates, libraries, archives and all other information services</v>
      </c>
      <c r="G297" s="1" t="str">
        <f>Exchanges!H301</f>
        <v>5191A0</v>
      </c>
      <c r="H297" s="1" t="str">
        <f>Exchanges!I301</f>
        <v>US</v>
      </c>
      <c r="I297" s="1">
        <f>Exchanges!J301</f>
        <v>1.2489583928820427E-9</v>
      </c>
      <c r="J297" s="1" t="str">
        <f>Exchanges!K301</f>
        <v>kg</v>
      </c>
      <c r="K297" s="1"/>
      <c r="L297" s="1"/>
      <c r="M297" s="1"/>
      <c r="N297" s="1"/>
      <c r="O297" s="1"/>
      <c r="P297" s="1">
        <f>ROUND(Exchanges!Q301,0)</f>
        <v>4</v>
      </c>
      <c r="Q297" s="1">
        <f>Exchanges!R301</f>
        <v>2</v>
      </c>
      <c r="R297" s="1">
        <f>Exchanges!S301</f>
        <v>1</v>
      </c>
      <c r="S297" s="1">
        <f>Exchanges!T301</f>
        <v>1</v>
      </c>
      <c r="T297" s="1">
        <f>Exchanges!U301</f>
        <v>5</v>
      </c>
      <c r="U297" s="1">
        <f>Exchanges!V301</f>
        <v>2013</v>
      </c>
      <c r="V297" s="1" t="str">
        <f>Exchanges!W301</f>
        <v>Nitrogen</v>
      </c>
      <c r="W297" s="1" t="str">
        <f>Exchanges!X301</f>
        <v>USEPA DMR 2013</v>
      </c>
    </row>
    <row r="298" spans="1:23" x14ac:dyDescent="0.2">
      <c r="A298" s="1" t="str">
        <f>Exchanges!B302</f>
        <v>Nitrogen</v>
      </c>
      <c r="B298" s="1">
        <f>Exchanges!C302</f>
        <v>7727379</v>
      </c>
      <c r="C298" s="1" t="str">
        <f>Exchanges!D302</f>
        <v>water</v>
      </c>
      <c r="D298" s="1" t="str">
        <f>Exchanges!E302</f>
        <v>unspecified</v>
      </c>
      <c r="E298" s="1" t="str">
        <f>Exchanges!F302</f>
        <v>53b5ce8f-c792-3f05-a4b1-3e8f2cc3aad1</v>
      </c>
      <c r="F298" s="1" t="str">
        <f>Exchanges!G302</f>
        <v>Nondepository credit intermediation and related activities</v>
      </c>
      <c r="G298" s="1" t="str">
        <f>Exchanges!H302</f>
        <v>522A00</v>
      </c>
      <c r="H298" s="1" t="str">
        <f>Exchanges!I302</f>
        <v>US</v>
      </c>
      <c r="I298" s="1">
        <f>Exchanges!J302</f>
        <v>1.2489583928820429E-9</v>
      </c>
      <c r="J298" s="1" t="str">
        <f>Exchanges!K302</f>
        <v>kg</v>
      </c>
      <c r="K298" s="1"/>
      <c r="L298" s="1"/>
      <c r="M298" s="1"/>
      <c r="N298" s="1"/>
      <c r="O298" s="1"/>
      <c r="P298" s="1">
        <f>ROUND(Exchanges!Q302,0)</f>
        <v>4</v>
      </c>
      <c r="Q298" s="1">
        <f>Exchanges!R302</f>
        <v>2</v>
      </c>
      <c r="R298" s="1">
        <f>Exchanges!S302</f>
        <v>1</v>
      </c>
      <c r="S298" s="1">
        <f>Exchanges!T302</f>
        <v>1</v>
      </c>
      <c r="T298" s="1">
        <f>Exchanges!U302</f>
        <v>5</v>
      </c>
      <c r="U298" s="1">
        <f>Exchanges!V302</f>
        <v>2013</v>
      </c>
      <c r="V298" s="1" t="str">
        <f>Exchanges!W302</f>
        <v>Nitrogen</v>
      </c>
      <c r="W298" s="1" t="str">
        <f>Exchanges!X302</f>
        <v>USEPA DMR 2013</v>
      </c>
    </row>
    <row r="299" spans="1:23" x14ac:dyDescent="0.2">
      <c r="A299" s="1" t="str">
        <f>Exchanges!B303</f>
        <v>Nitrogen</v>
      </c>
      <c r="B299" s="1">
        <f>Exchanges!C303</f>
        <v>7727379</v>
      </c>
      <c r="C299" s="1" t="str">
        <f>Exchanges!D303</f>
        <v>water</v>
      </c>
      <c r="D299" s="1" t="str">
        <f>Exchanges!E303</f>
        <v>unspecified</v>
      </c>
      <c r="E299" s="1" t="str">
        <f>Exchanges!F303</f>
        <v>53b5ce8f-c792-3f05-a4b1-3e8f2cc3aad1</v>
      </c>
      <c r="F299" s="1" t="str">
        <f>Exchanges!G303</f>
        <v>Housing</v>
      </c>
      <c r="G299" s="1" t="str">
        <f>Exchanges!H303</f>
        <v>5310HS</v>
      </c>
      <c r="H299" s="1" t="str">
        <f>Exchanges!I303</f>
        <v>US</v>
      </c>
      <c r="I299" s="1">
        <f>Exchanges!J303</f>
        <v>5.8125500635262233E-6</v>
      </c>
      <c r="J299" s="1" t="str">
        <f>Exchanges!K303</f>
        <v>kg</v>
      </c>
      <c r="K299" s="1"/>
      <c r="L299" s="1"/>
      <c r="M299" s="1"/>
      <c r="N299" s="1"/>
      <c r="O299" s="1"/>
      <c r="P299" s="1">
        <f>ROUND(Exchanges!Q303,0)</f>
        <v>2</v>
      </c>
      <c r="Q299" s="1">
        <f>Exchanges!R303</f>
        <v>2</v>
      </c>
      <c r="R299" s="1">
        <f>Exchanges!S303</f>
        <v>1</v>
      </c>
      <c r="S299" s="1">
        <f>Exchanges!T303</f>
        <v>1</v>
      </c>
      <c r="T299" s="1">
        <f>Exchanges!U303</f>
        <v>5</v>
      </c>
      <c r="U299" s="1">
        <f>Exchanges!V303</f>
        <v>2013</v>
      </c>
      <c r="V299" s="1" t="str">
        <f>Exchanges!W303</f>
        <v>Nitrogen</v>
      </c>
      <c r="W299" s="1" t="str">
        <f>Exchanges!X303</f>
        <v>USEPA DMR 2013</v>
      </c>
    </row>
    <row r="300" spans="1:23" x14ac:dyDescent="0.2">
      <c r="A300" s="1" t="str">
        <f>Exchanges!B304</f>
        <v>Nitrogen</v>
      </c>
      <c r="B300" s="1">
        <f>Exchanges!C304</f>
        <v>7727379</v>
      </c>
      <c r="C300" s="1" t="str">
        <f>Exchanges!D304</f>
        <v>water</v>
      </c>
      <c r="D300" s="1" t="str">
        <f>Exchanges!E304</f>
        <v>unspecified</v>
      </c>
      <c r="E300" s="1" t="str">
        <f>Exchanges!F304</f>
        <v>53b5ce8f-c792-3f05-a4b1-3e8f2cc3aad1</v>
      </c>
      <c r="F300" s="1" t="str">
        <f>Exchanges!G304</f>
        <v>Other real estate</v>
      </c>
      <c r="G300" s="1" t="str">
        <f>Exchanges!H304</f>
        <v>531ORE</v>
      </c>
      <c r="H300" s="1" t="str">
        <f>Exchanges!I304</f>
        <v>US</v>
      </c>
      <c r="I300" s="1">
        <f>Exchanges!J304</f>
        <v>5.8125500635262233E-6</v>
      </c>
      <c r="J300" s="1" t="str">
        <f>Exchanges!K304</f>
        <v>kg</v>
      </c>
      <c r="K300" s="1"/>
      <c r="L300" s="1"/>
      <c r="M300" s="1"/>
      <c r="N300" s="1"/>
      <c r="O300" s="1"/>
      <c r="P300" s="1">
        <f>ROUND(Exchanges!Q304,0)</f>
        <v>2</v>
      </c>
      <c r="Q300" s="1">
        <f>Exchanges!R304</f>
        <v>2</v>
      </c>
      <c r="R300" s="1">
        <f>Exchanges!S304</f>
        <v>1</v>
      </c>
      <c r="S300" s="1">
        <f>Exchanges!T304</f>
        <v>1</v>
      </c>
      <c r="T300" s="1">
        <f>Exchanges!U304</f>
        <v>5</v>
      </c>
      <c r="U300" s="1">
        <f>Exchanges!V304</f>
        <v>2013</v>
      </c>
      <c r="V300" s="1" t="str">
        <f>Exchanges!W304</f>
        <v>Nitrogen</v>
      </c>
      <c r="W300" s="1" t="str">
        <f>Exchanges!X304</f>
        <v>USEPA DMR 2013</v>
      </c>
    </row>
    <row r="301" spans="1:23" x14ac:dyDescent="0.2">
      <c r="A301" s="1" t="str">
        <f>Exchanges!B305</f>
        <v>Nitrogen</v>
      </c>
      <c r="B301" s="1">
        <f>Exchanges!C305</f>
        <v>7727379</v>
      </c>
      <c r="C301" s="1" t="str">
        <f>Exchanges!D305</f>
        <v>water</v>
      </c>
      <c r="D301" s="1" t="str">
        <f>Exchanges!E305</f>
        <v>unspecified</v>
      </c>
      <c r="E301" s="1" t="str">
        <f>Exchanges!F305</f>
        <v>53b5ce8f-c792-3f05-a4b1-3e8f2cc3aad1</v>
      </c>
      <c r="F301" s="1" t="str">
        <f>Exchanges!G305</f>
        <v>Consumer goods and general rental centers</v>
      </c>
      <c r="G301" s="1" t="str">
        <f>Exchanges!H305</f>
        <v>532A00</v>
      </c>
      <c r="H301" s="1" t="str">
        <f>Exchanges!I305</f>
        <v>US</v>
      </c>
      <c r="I301" s="1">
        <f>Exchanges!J305</f>
        <v>3.0008377191749084E-9</v>
      </c>
      <c r="J301" s="1" t="str">
        <f>Exchanges!K305</f>
        <v>kg</v>
      </c>
      <c r="K301" s="1"/>
      <c r="L301" s="1"/>
      <c r="M301" s="1"/>
      <c r="N301" s="1"/>
      <c r="O301" s="1"/>
      <c r="P301" s="1">
        <f>ROUND(Exchanges!Q305,0)</f>
        <v>2</v>
      </c>
      <c r="Q301" s="1">
        <f>Exchanges!R305</f>
        <v>2</v>
      </c>
      <c r="R301" s="1">
        <f>Exchanges!S305</f>
        <v>1</v>
      </c>
      <c r="S301" s="1">
        <f>Exchanges!T305</f>
        <v>1</v>
      </c>
      <c r="T301" s="1">
        <f>Exchanges!U305</f>
        <v>5</v>
      </c>
      <c r="U301" s="1">
        <f>Exchanges!V305</f>
        <v>2013</v>
      </c>
      <c r="V301" s="1" t="str">
        <f>Exchanges!W305</f>
        <v>Nitrogen</v>
      </c>
      <c r="W301" s="1" t="str">
        <f>Exchanges!X305</f>
        <v>USEPA DMR 2013</v>
      </c>
    </row>
    <row r="302" spans="1:23" x14ac:dyDescent="0.2">
      <c r="A302" s="1" t="str">
        <f>Exchanges!B306</f>
        <v>Nitrogen</v>
      </c>
      <c r="B302" s="1">
        <f>Exchanges!C306</f>
        <v>7727379</v>
      </c>
      <c r="C302" s="1" t="str">
        <f>Exchanges!D306</f>
        <v>water</v>
      </c>
      <c r="D302" s="1" t="str">
        <f>Exchanges!E306</f>
        <v>unspecified</v>
      </c>
      <c r="E302" s="1" t="str">
        <f>Exchanges!F306</f>
        <v>53b5ce8f-c792-3f05-a4b1-3e8f2cc3aad1</v>
      </c>
      <c r="F302" s="1" t="str">
        <f>Exchanges!G306</f>
        <v>Environmental and other technical consulting services</v>
      </c>
      <c r="G302" s="1" t="str">
        <f>Exchanges!H306</f>
        <v>5416A0</v>
      </c>
      <c r="H302" s="1" t="str">
        <f>Exchanges!I306</f>
        <v>US</v>
      </c>
      <c r="I302" s="1">
        <f>Exchanges!J306</f>
        <v>4.3923841310409182E-8</v>
      </c>
      <c r="J302" s="1" t="str">
        <f>Exchanges!K306</f>
        <v>kg</v>
      </c>
      <c r="K302" s="1"/>
      <c r="L302" s="1"/>
      <c r="M302" s="1"/>
      <c r="N302" s="1"/>
      <c r="O302" s="1"/>
      <c r="P302" s="1">
        <f>ROUND(Exchanges!Q306,0)</f>
        <v>4</v>
      </c>
      <c r="Q302" s="1">
        <f>Exchanges!R306</f>
        <v>2</v>
      </c>
      <c r="R302" s="1">
        <f>Exchanges!S306</f>
        <v>1</v>
      </c>
      <c r="S302" s="1">
        <f>Exchanges!T306</f>
        <v>1</v>
      </c>
      <c r="T302" s="1">
        <f>Exchanges!U306</f>
        <v>5</v>
      </c>
      <c r="U302" s="1">
        <f>Exchanges!V306</f>
        <v>2013</v>
      </c>
      <c r="V302" s="1" t="str">
        <f>Exchanges!W306</f>
        <v>Nitrogen</v>
      </c>
      <c r="W302" s="1" t="str">
        <f>Exchanges!X306</f>
        <v>USEPA DMR 2013</v>
      </c>
    </row>
    <row r="303" spans="1:23" x14ac:dyDescent="0.2">
      <c r="A303" s="1" t="str">
        <f>Exchanges!B307</f>
        <v>Nitrogen</v>
      </c>
      <c r="B303" s="1">
        <f>Exchanges!C307</f>
        <v>7727379</v>
      </c>
      <c r="C303" s="1" t="str">
        <f>Exchanges!D307</f>
        <v>water</v>
      </c>
      <c r="D303" s="1" t="str">
        <f>Exchanges!E307</f>
        <v>unspecified</v>
      </c>
      <c r="E303" s="1" t="str">
        <f>Exchanges!F307</f>
        <v>53b5ce8f-c792-3f05-a4b1-3e8f2cc3aad1</v>
      </c>
      <c r="F303" s="1" t="str">
        <f>Exchanges!G307</f>
        <v>Marketing research and all other miscellaneous professional, scientific, and technical services</v>
      </c>
      <c r="G303" s="1" t="str">
        <f>Exchanges!H307</f>
        <v>5419A0</v>
      </c>
      <c r="H303" s="1" t="str">
        <f>Exchanges!I307</f>
        <v>US</v>
      </c>
      <c r="I303" s="1">
        <f>Exchanges!J307</f>
        <v>4.7973758172643062E-8</v>
      </c>
      <c r="J303" s="1" t="str">
        <f>Exchanges!K307</f>
        <v>kg</v>
      </c>
      <c r="K303" s="1"/>
      <c r="L303" s="1"/>
      <c r="M303" s="1"/>
      <c r="N303" s="1"/>
      <c r="O303" s="1"/>
      <c r="P303" s="1">
        <f>ROUND(Exchanges!Q307,0)</f>
        <v>4</v>
      </c>
      <c r="Q303" s="1">
        <f>Exchanges!R307</f>
        <v>2</v>
      </c>
      <c r="R303" s="1">
        <f>Exchanges!S307</f>
        <v>1</v>
      </c>
      <c r="S303" s="1">
        <f>Exchanges!T307</f>
        <v>1</v>
      </c>
      <c r="T303" s="1">
        <f>Exchanges!U307</f>
        <v>5</v>
      </c>
      <c r="U303" s="1">
        <f>Exchanges!V307</f>
        <v>2013</v>
      </c>
      <c r="V303" s="1" t="str">
        <f>Exchanges!W307</f>
        <v>Nitrogen</v>
      </c>
      <c r="W303" s="1" t="str">
        <f>Exchanges!X307</f>
        <v>USEPA DMR 2013</v>
      </c>
    </row>
    <row r="304" spans="1:23" x14ac:dyDescent="0.2">
      <c r="A304" s="1" t="str">
        <f>Exchanges!B308</f>
        <v>Nitrogen</v>
      </c>
      <c r="B304" s="1">
        <f>Exchanges!C308</f>
        <v>7727379</v>
      </c>
      <c r="C304" s="1" t="str">
        <f>Exchanges!D308</f>
        <v>water</v>
      </c>
      <c r="D304" s="1" t="str">
        <f>Exchanges!E308</f>
        <v>unspecified</v>
      </c>
      <c r="E304" s="1" t="str">
        <f>Exchanges!F308</f>
        <v>53b5ce8f-c792-3f05-a4b1-3e8f2cc3aad1</v>
      </c>
      <c r="F304" s="1" t="str">
        <f>Exchanges!G308</f>
        <v>Junior colleges, colleges, universities, and professional schools</v>
      </c>
      <c r="G304" s="1" t="str">
        <f>Exchanges!H308</f>
        <v>611A00</v>
      </c>
      <c r="H304" s="1" t="str">
        <f>Exchanges!I308</f>
        <v>US</v>
      </c>
      <c r="I304" s="1">
        <f>Exchanges!J308</f>
        <v>6.6047463209769917E-7</v>
      </c>
      <c r="J304" s="1" t="str">
        <f>Exchanges!K308</f>
        <v>kg</v>
      </c>
      <c r="K304" s="1"/>
      <c r="L304" s="1"/>
      <c r="M304" s="1"/>
      <c r="N304" s="1"/>
      <c r="O304" s="1"/>
      <c r="P304" s="1">
        <f>ROUND(Exchanges!Q308,0)</f>
        <v>5</v>
      </c>
      <c r="Q304" s="1">
        <f>Exchanges!R308</f>
        <v>2</v>
      </c>
      <c r="R304" s="1">
        <f>Exchanges!S308</f>
        <v>1</v>
      </c>
      <c r="S304" s="1">
        <f>Exchanges!T308</f>
        <v>1</v>
      </c>
      <c r="T304" s="1">
        <f>Exchanges!U308</f>
        <v>5</v>
      </c>
      <c r="U304" s="1">
        <f>Exchanges!V308</f>
        <v>2013</v>
      </c>
      <c r="V304" s="1" t="str">
        <f>Exchanges!W308</f>
        <v>Nitrogen</v>
      </c>
      <c r="W304" s="1" t="str">
        <f>Exchanges!X308</f>
        <v>USEPA DMR 2013</v>
      </c>
    </row>
    <row r="305" spans="1:23" x14ac:dyDescent="0.2">
      <c r="A305" s="1" t="str">
        <f>Exchanges!B309</f>
        <v>Nitrogen</v>
      </c>
      <c r="B305" s="1">
        <f>Exchanges!C309</f>
        <v>7727379</v>
      </c>
      <c r="C305" s="1" t="str">
        <f>Exchanges!D309</f>
        <v>water</v>
      </c>
      <c r="D305" s="1" t="str">
        <f>Exchanges!E309</f>
        <v>unspecified</v>
      </c>
      <c r="E305" s="1" t="str">
        <f>Exchanges!F309</f>
        <v>53b5ce8f-c792-3f05-a4b1-3e8f2cc3aad1</v>
      </c>
      <c r="F305" s="1" t="str">
        <f>Exchanges!G309</f>
        <v>Other educational services</v>
      </c>
      <c r="G305" s="1" t="str">
        <f>Exchanges!H309</f>
        <v>611B00</v>
      </c>
      <c r="H305" s="1" t="str">
        <f>Exchanges!I309</f>
        <v>US</v>
      </c>
      <c r="I305" s="1">
        <f>Exchanges!J309</f>
        <v>1.2189523611174427E-7</v>
      </c>
      <c r="J305" s="1" t="str">
        <f>Exchanges!K309</f>
        <v>kg</v>
      </c>
      <c r="K305" s="1"/>
      <c r="L305" s="1"/>
      <c r="M305" s="1"/>
      <c r="N305" s="1"/>
      <c r="O305" s="1"/>
      <c r="P305" s="1">
        <f>ROUND(Exchanges!Q309,0)</f>
        <v>2</v>
      </c>
      <c r="Q305" s="1">
        <f>Exchanges!R309</f>
        <v>2</v>
      </c>
      <c r="R305" s="1">
        <f>Exchanges!S309</f>
        <v>1</v>
      </c>
      <c r="S305" s="1">
        <f>Exchanges!T309</f>
        <v>1</v>
      </c>
      <c r="T305" s="1">
        <f>Exchanges!U309</f>
        <v>5</v>
      </c>
      <c r="U305" s="1">
        <f>Exchanges!V309</f>
        <v>2013</v>
      </c>
      <c r="V305" s="1" t="str">
        <f>Exchanges!W309</f>
        <v>Nitrogen</v>
      </c>
      <c r="W305" s="1" t="str">
        <f>Exchanges!X309</f>
        <v>USEPA DMR 2013</v>
      </c>
    </row>
    <row r="306" spans="1:23" x14ac:dyDescent="0.2">
      <c r="A306" s="1" t="str">
        <f>Exchanges!B310</f>
        <v>Nitrogen</v>
      </c>
      <c r="B306" s="1">
        <f>Exchanges!C310</f>
        <v>7727379</v>
      </c>
      <c r="C306" s="1" t="str">
        <f>Exchanges!D310</f>
        <v>water</v>
      </c>
      <c r="D306" s="1" t="str">
        <f>Exchanges!E310</f>
        <v>unspecified</v>
      </c>
      <c r="E306" s="1" t="str">
        <f>Exchanges!F310</f>
        <v>53b5ce8f-c792-3f05-a4b1-3e8f2cc3aad1</v>
      </c>
      <c r="F306" s="1" t="str">
        <f>Exchanges!G310</f>
        <v>Nursing and community care facilities</v>
      </c>
      <c r="G306" s="1" t="str">
        <f>Exchanges!H310</f>
        <v>623A00</v>
      </c>
      <c r="H306" s="1" t="str">
        <f>Exchanges!I310</f>
        <v>US</v>
      </c>
      <c r="I306" s="1">
        <f>Exchanges!J310</f>
        <v>2.9923291324400099E-8</v>
      </c>
      <c r="J306" s="1" t="str">
        <f>Exchanges!K310</f>
        <v>kg</v>
      </c>
      <c r="K306" s="1"/>
      <c r="L306" s="1"/>
      <c r="M306" s="1"/>
      <c r="N306" s="1"/>
      <c r="O306" s="1"/>
      <c r="P306" s="1">
        <f>ROUND(Exchanges!Q310,0)</f>
        <v>3</v>
      </c>
      <c r="Q306" s="1">
        <f>Exchanges!R310</f>
        <v>2</v>
      </c>
      <c r="R306" s="1">
        <f>Exchanges!S310</f>
        <v>1</v>
      </c>
      <c r="S306" s="1">
        <f>Exchanges!T310</f>
        <v>1</v>
      </c>
      <c r="T306" s="1">
        <f>Exchanges!U310</f>
        <v>5</v>
      </c>
      <c r="U306" s="1">
        <f>Exchanges!V310</f>
        <v>2013</v>
      </c>
      <c r="V306" s="1" t="str">
        <f>Exchanges!W310</f>
        <v>Nitrogen</v>
      </c>
      <c r="W306" s="1" t="str">
        <f>Exchanges!X310</f>
        <v>USEPA DMR 2013</v>
      </c>
    </row>
    <row r="307" spans="1:23" x14ac:dyDescent="0.2">
      <c r="A307" s="1" t="str">
        <f>Exchanges!B311</f>
        <v>Nitrogen</v>
      </c>
      <c r="B307" s="1">
        <f>Exchanges!C311</f>
        <v>7727379</v>
      </c>
      <c r="C307" s="1" t="str">
        <f>Exchanges!D311</f>
        <v>water</v>
      </c>
      <c r="D307" s="1" t="str">
        <f>Exchanges!E311</f>
        <v>unspecified</v>
      </c>
      <c r="E307" s="1" t="str">
        <f>Exchanges!F311</f>
        <v>53b5ce8f-c792-3f05-a4b1-3e8f2cc3aad1</v>
      </c>
      <c r="F307" s="1" t="str">
        <f>Exchanges!G311</f>
        <v>Residential mental retardation, mental health, substance abuse and other facilities</v>
      </c>
      <c r="G307" s="1" t="str">
        <f>Exchanges!H311</f>
        <v>623B00</v>
      </c>
      <c r="H307" s="1" t="str">
        <f>Exchanges!I311</f>
        <v>US</v>
      </c>
      <c r="I307" s="1">
        <f>Exchanges!J311</f>
        <v>2.6467816718643118E-8</v>
      </c>
      <c r="J307" s="1" t="str">
        <f>Exchanges!K311</f>
        <v>kg</v>
      </c>
      <c r="K307" s="1"/>
      <c r="L307" s="1"/>
      <c r="M307" s="1"/>
      <c r="N307" s="1"/>
      <c r="O307" s="1"/>
      <c r="P307" s="1">
        <f>ROUND(Exchanges!Q311,0)</f>
        <v>2</v>
      </c>
      <c r="Q307" s="1">
        <f>Exchanges!R311</f>
        <v>2</v>
      </c>
      <c r="R307" s="1">
        <f>Exchanges!S311</f>
        <v>1</v>
      </c>
      <c r="S307" s="1">
        <f>Exchanges!T311</f>
        <v>1</v>
      </c>
      <c r="T307" s="1">
        <f>Exchanges!U311</f>
        <v>5</v>
      </c>
      <c r="U307" s="1">
        <f>Exchanges!V311</f>
        <v>2013</v>
      </c>
      <c r="V307" s="1" t="str">
        <f>Exchanges!W311</f>
        <v>Nitrogen</v>
      </c>
      <c r="W307" s="1" t="str">
        <f>Exchanges!X311</f>
        <v>USEPA DMR 2013</v>
      </c>
    </row>
    <row r="308" spans="1:23" x14ac:dyDescent="0.2">
      <c r="A308" s="1" t="str">
        <f>Exchanges!B312</f>
        <v>Nitrogen</v>
      </c>
      <c r="B308" s="1">
        <f>Exchanges!C312</f>
        <v>7727379</v>
      </c>
      <c r="C308" s="1" t="str">
        <f>Exchanges!D312</f>
        <v>water</v>
      </c>
      <c r="D308" s="1" t="str">
        <f>Exchanges!E312</f>
        <v>unspecified</v>
      </c>
      <c r="E308" s="1" t="str">
        <f>Exchanges!F312</f>
        <v>53b5ce8f-c792-3f05-a4b1-3e8f2cc3aad1</v>
      </c>
      <c r="F308" s="1" t="str">
        <f>Exchanges!G312</f>
        <v>Community food, housing, and other relief services, including rehabilitation services</v>
      </c>
      <c r="G308" s="1" t="str">
        <f>Exchanges!H312</f>
        <v>624A00</v>
      </c>
      <c r="H308" s="1" t="str">
        <f>Exchanges!I312</f>
        <v>US</v>
      </c>
      <c r="I308" s="1">
        <f>Exchanges!J312</f>
        <v>1.5856112793728374E-9</v>
      </c>
      <c r="J308" s="1" t="str">
        <f>Exchanges!K312</f>
        <v>kg</v>
      </c>
      <c r="K308" s="1"/>
      <c r="L308" s="1"/>
      <c r="M308" s="1"/>
      <c r="N308" s="1"/>
      <c r="O308" s="1"/>
      <c r="P308" s="1">
        <f>ROUND(Exchanges!Q312,0)</f>
        <v>2</v>
      </c>
      <c r="Q308" s="1">
        <f>Exchanges!R312</f>
        <v>2</v>
      </c>
      <c r="R308" s="1">
        <f>Exchanges!S312</f>
        <v>1</v>
      </c>
      <c r="S308" s="1">
        <f>Exchanges!T312</f>
        <v>1</v>
      </c>
      <c r="T308" s="1">
        <f>Exchanges!U312</f>
        <v>5</v>
      </c>
      <c r="U308" s="1">
        <f>Exchanges!V312</f>
        <v>2013</v>
      </c>
      <c r="V308" s="1" t="str">
        <f>Exchanges!W312</f>
        <v>Nitrogen</v>
      </c>
      <c r="W308" s="1" t="str">
        <f>Exchanges!X312</f>
        <v>USEPA DMR 2013</v>
      </c>
    </row>
    <row r="309" spans="1:23" x14ac:dyDescent="0.2">
      <c r="A309" s="1" t="str">
        <f>Exchanges!B313</f>
        <v>Nitrogen</v>
      </c>
      <c r="B309" s="1">
        <f>Exchanges!C313</f>
        <v>7727379</v>
      </c>
      <c r="C309" s="1" t="str">
        <f>Exchanges!D313</f>
        <v>water</v>
      </c>
      <c r="D309" s="1" t="str">
        <f>Exchanges!E313</f>
        <v>unspecified</v>
      </c>
      <c r="E309" s="1" t="str">
        <f>Exchanges!F313</f>
        <v>53b5ce8f-c792-3f05-a4b1-3e8f2cc3aad1</v>
      </c>
      <c r="F309" s="1" t="str">
        <f>Exchanges!G313</f>
        <v>Promoters of performing arts and sports and agents for public figures</v>
      </c>
      <c r="G309" s="1" t="str">
        <f>Exchanges!H313</f>
        <v>711A00</v>
      </c>
      <c r="H309" s="1" t="str">
        <f>Exchanges!I313</f>
        <v>US</v>
      </c>
      <c r="I309" s="1">
        <f>Exchanges!J313</f>
        <v>5.5866157041478244E-6</v>
      </c>
      <c r="J309" s="1" t="str">
        <f>Exchanges!K313</f>
        <v>kg</v>
      </c>
      <c r="K309" s="1"/>
      <c r="L309" s="1"/>
      <c r="M309" s="1"/>
      <c r="N309" s="1"/>
      <c r="O309" s="1"/>
      <c r="P309" s="1">
        <f>ROUND(Exchanges!Q313,0)</f>
        <v>2</v>
      </c>
      <c r="Q309" s="1">
        <f>Exchanges!R313</f>
        <v>2</v>
      </c>
      <c r="R309" s="1">
        <f>Exchanges!S313</f>
        <v>1</v>
      </c>
      <c r="S309" s="1">
        <f>Exchanges!T313</f>
        <v>1</v>
      </c>
      <c r="T309" s="1">
        <f>Exchanges!U313</f>
        <v>5</v>
      </c>
      <c r="U309" s="1">
        <f>Exchanges!V313</f>
        <v>2013</v>
      </c>
      <c r="V309" s="1" t="str">
        <f>Exchanges!W313</f>
        <v>Nitrogen</v>
      </c>
      <c r="W309" s="1" t="str">
        <f>Exchanges!X313</f>
        <v>USEPA DMR 2013</v>
      </c>
    </row>
    <row r="310" spans="1:23" x14ac:dyDescent="0.2">
      <c r="A310" s="1" t="str">
        <f>Exchanges!B314</f>
        <v>Nitrogen</v>
      </c>
      <c r="B310" s="1">
        <f>Exchanges!C314</f>
        <v>7727379</v>
      </c>
      <c r="C310" s="1" t="str">
        <f>Exchanges!D314</f>
        <v>water</v>
      </c>
      <c r="D310" s="1" t="str">
        <f>Exchanges!E314</f>
        <v>unspecified</v>
      </c>
      <c r="E310" s="1" t="str">
        <f>Exchanges!F314</f>
        <v>53b5ce8f-c792-3f05-a4b1-3e8f2cc3aad1</v>
      </c>
      <c r="F310" s="1" t="str">
        <f>Exchanges!G314</f>
        <v>All other food and drinking places</v>
      </c>
      <c r="G310" s="1" t="str">
        <f>Exchanges!H314</f>
        <v>722A00</v>
      </c>
      <c r="H310" s="1" t="str">
        <f>Exchanges!I314</f>
        <v>US</v>
      </c>
      <c r="I310" s="1">
        <f>Exchanges!J314</f>
        <v>2.2341148631434515E-10</v>
      </c>
      <c r="J310" s="1" t="str">
        <f>Exchanges!K314</f>
        <v>kg</v>
      </c>
      <c r="K310" s="1"/>
      <c r="L310" s="1"/>
      <c r="M310" s="1"/>
      <c r="N310" s="1"/>
      <c r="O310" s="1"/>
      <c r="P310" s="1">
        <f>ROUND(Exchanges!Q314,0)</f>
        <v>2</v>
      </c>
      <c r="Q310" s="1">
        <f>Exchanges!R314</f>
        <v>2</v>
      </c>
      <c r="R310" s="1">
        <f>Exchanges!S314</f>
        <v>1</v>
      </c>
      <c r="S310" s="1">
        <f>Exchanges!T314</f>
        <v>1</v>
      </c>
      <c r="T310" s="1">
        <f>Exchanges!U314</f>
        <v>5</v>
      </c>
      <c r="U310" s="1">
        <f>Exchanges!V314</f>
        <v>2013</v>
      </c>
      <c r="V310" s="1" t="str">
        <f>Exchanges!W314</f>
        <v>Nitrogen</v>
      </c>
      <c r="W310" s="1" t="str">
        <f>Exchanges!X314</f>
        <v>USEPA DMR 2013</v>
      </c>
    </row>
    <row r="311" spans="1:23" x14ac:dyDescent="0.2">
      <c r="A311" s="1" t="str">
        <f>Exchanges!B315</f>
        <v>Nitrogen</v>
      </c>
      <c r="B311" s="1">
        <f>Exchanges!C315</f>
        <v>7727379</v>
      </c>
      <c r="C311" s="1" t="str">
        <f>Exchanges!D315</f>
        <v>water</v>
      </c>
      <c r="D311" s="1" t="str">
        <f>Exchanges!E315</f>
        <v>unspecified</v>
      </c>
      <c r="E311" s="1" t="str">
        <f>Exchanges!F315</f>
        <v>53b5ce8f-c792-3f05-a4b1-3e8f2cc3aad1</v>
      </c>
      <c r="F311" s="1" t="str">
        <f>Exchanges!G315</f>
        <v>Grantmaking, giving, and social advocacy organizations</v>
      </c>
      <c r="G311" s="1" t="str">
        <f>Exchanges!H315</f>
        <v>813A00</v>
      </c>
      <c r="H311" s="1" t="str">
        <f>Exchanges!I315</f>
        <v>US</v>
      </c>
      <c r="I311" s="1">
        <f>Exchanges!J315</f>
        <v>1.8583087543087475E-10</v>
      </c>
      <c r="J311" s="1" t="str">
        <f>Exchanges!K315</f>
        <v>kg</v>
      </c>
      <c r="K311" s="1"/>
      <c r="L311" s="1"/>
      <c r="M311" s="1"/>
      <c r="N311" s="1"/>
      <c r="O311" s="1"/>
      <c r="P311" s="1">
        <f>ROUND(Exchanges!Q315,0)</f>
        <v>2</v>
      </c>
      <c r="Q311" s="1">
        <f>Exchanges!R315</f>
        <v>2</v>
      </c>
      <c r="R311" s="1">
        <f>Exchanges!S315</f>
        <v>1</v>
      </c>
      <c r="S311" s="1">
        <f>Exchanges!T315</f>
        <v>1</v>
      </c>
      <c r="T311" s="1">
        <f>Exchanges!U315</f>
        <v>5</v>
      </c>
      <c r="U311" s="1">
        <f>Exchanges!V315</f>
        <v>2013</v>
      </c>
      <c r="V311" s="1" t="str">
        <f>Exchanges!W315</f>
        <v>Nitrogen</v>
      </c>
      <c r="W311" s="1" t="str">
        <f>Exchanges!X315</f>
        <v>USEPA DMR 2013</v>
      </c>
    </row>
    <row r="312" spans="1:23" x14ac:dyDescent="0.2">
      <c r="A312" s="1" t="str">
        <f>Exchanges!B316</f>
        <v>Nitrogen</v>
      </c>
      <c r="B312" s="1">
        <f>Exchanges!C316</f>
        <v>7727379</v>
      </c>
      <c r="C312" s="1" t="str">
        <f>Exchanges!D316</f>
        <v>water</v>
      </c>
      <c r="D312" s="1" t="str">
        <f>Exchanges!E316</f>
        <v>unspecified</v>
      </c>
      <c r="E312" s="1" t="str">
        <f>Exchanges!F316</f>
        <v>53b5ce8f-c792-3f05-a4b1-3e8f2cc3aad1</v>
      </c>
      <c r="F312" s="1" t="str">
        <f>Exchanges!G316</f>
        <v>Civic, social, professional, and similar organizations</v>
      </c>
      <c r="G312" s="1" t="str">
        <f>Exchanges!H316</f>
        <v>813B00</v>
      </c>
      <c r="H312" s="1" t="str">
        <f>Exchanges!I316</f>
        <v>US</v>
      </c>
      <c r="I312" s="1">
        <f>Exchanges!J316</f>
        <v>8.2348843682821471E-10</v>
      </c>
      <c r="J312" s="1" t="str">
        <f>Exchanges!K316</f>
        <v>kg</v>
      </c>
      <c r="K312" s="1"/>
      <c r="L312" s="1"/>
      <c r="M312" s="1"/>
      <c r="N312" s="1"/>
      <c r="O312" s="1"/>
      <c r="P312" s="1">
        <f>ROUND(Exchanges!Q316,0)</f>
        <v>3</v>
      </c>
      <c r="Q312" s="1">
        <f>Exchanges!R316</f>
        <v>2</v>
      </c>
      <c r="R312" s="1">
        <f>Exchanges!S316</f>
        <v>1</v>
      </c>
      <c r="S312" s="1">
        <f>Exchanges!T316</f>
        <v>1</v>
      </c>
      <c r="T312" s="1">
        <f>Exchanges!U316</f>
        <v>5</v>
      </c>
      <c r="U312" s="1">
        <f>Exchanges!V316</f>
        <v>2013</v>
      </c>
      <c r="V312" s="1" t="str">
        <f>Exchanges!W316</f>
        <v>Nitrogen</v>
      </c>
      <c r="W312" s="1" t="str">
        <f>Exchanges!X316</f>
        <v>USEPA DMR 2013</v>
      </c>
    </row>
    <row r="313" spans="1:23" x14ac:dyDescent="0.2">
      <c r="A313" s="1" t="str">
        <f>Exchanges!B317</f>
        <v>Nitrogen</v>
      </c>
      <c r="B313" s="1">
        <f>Exchanges!C317</f>
        <v>7727379</v>
      </c>
      <c r="C313" s="1" t="str">
        <f>Exchanges!D317</f>
        <v>water</v>
      </c>
      <c r="D313" s="1" t="str">
        <f>Exchanges!E317</f>
        <v>unspecified</v>
      </c>
      <c r="E313" s="1" t="str">
        <f>Exchanges!F317</f>
        <v>53b5ce8f-c792-3f05-a4b1-3e8f2cc3aad1</v>
      </c>
      <c r="F313" s="1" t="str">
        <f>Exchanges!G317</f>
        <v>Federal electric utilities</v>
      </c>
      <c r="G313" s="1" t="str">
        <f>Exchanges!H317</f>
        <v>S00101</v>
      </c>
      <c r="H313" s="1" t="str">
        <f>Exchanges!I317</f>
        <v>US</v>
      </c>
      <c r="I313" s="1">
        <f>Exchanges!J317</f>
        <v>6.8579570246261153E-7</v>
      </c>
      <c r="J313" s="1" t="str">
        <f>Exchanges!K317</f>
        <v>kg</v>
      </c>
      <c r="K313" s="1"/>
      <c r="L313" s="1"/>
      <c r="M313" s="1"/>
      <c r="N313" s="1"/>
      <c r="O313" s="1"/>
      <c r="P313" s="1">
        <f>ROUND(Exchanges!Q317,0)</f>
        <v>4</v>
      </c>
      <c r="Q313" s="1">
        <f>Exchanges!R317</f>
        <v>2</v>
      </c>
      <c r="R313" s="1">
        <f>Exchanges!S317</f>
        <v>1</v>
      </c>
      <c r="S313" s="1">
        <f>Exchanges!T317</f>
        <v>1</v>
      </c>
      <c r="T313" s="1">
        <f>Exchanges!U317</f>
        <v>5</v>
      </c>
      <c r="U313" s="1">
        <f>Exchanges!V317</f>
        <v>2013</v>
      </c>
      <c r="V313" s="1" t="str">
        <f>Exchanges!W317</f>
        <v>Nitrogen</v>
      </c>
      <c r="W313" s="1" t="str">
        <f>Exchanges!X317</f>
        <v>USEPA DMR 2013</v>
      </c>
    </row>
    <row r="314" spans="1:23" x14ac:dyDescent="0.2">
      <c r="A314" s="1" t="str">
        <f>Exchanges!B318</f>
        <v>Nitrogen</v>
      </c>
      <c r="B314" s="1">
        <f>Exchanges!C318</f>
        <v>7727379</v>
      </c>
      <c r="C314" s="1" t="str">
        <f>Exchanges!D318</f>
        <v>water</v>
      </c>
      <c r="D314" s="1" t="str">
        <f>Exchanges!E318</f>
        <v>unspecified</v>
      </c>
      <c r="E314" s="1" t="str">
        <f>Exchanges!F318</f>
        <v>53b5ce8f-c792-3f05-a4b1-3e8f2cc3aad1</v>
      </c>
      <c r="F314" s="1" t="str">
        <f>Exchanges!G318</f>
        <v>Other federal government enterprises</v>
      </c>
      <c r="G314" s="1" t="str">
        <f>Exchanges!H318</f>
        <v>S00102</v>
      </c>
      <c r="H314" s="1" t="str">
        <f>Exchanges!I318</f>
        <v>US</v>
      </c>
      <c r="I314" s="1">
        <f>Exchanges!J318</f>
        <v>8.3277078978187538E-5</v>
      </c>
      <c r="J314" s="1" t="str">
        <f>Exchanges!K318</f>
        <v>kg</v>
      </c>
      <c r="K314" s="1"/>
      <c r="L314" s="1"/>
      <c r="M314" s="1"/>
      <c r="N314" s="1"/>
      <c r="O314" s="1"/>
      <c r="P314" s="1">
        <f>ROUND(Exchanges!Q318,0)</f>
        <v>3</v>
      </c>
      <c r="Q314" s="1">
        <f>Exchanges!R318</f>
        <v>2</v>
      </c>
      <c r="R314" s="1">
        <f>Exchanges!S318</f>
        <v>1</v>
      </c>
      <c r="S314" s="1">
        <f>Exchanges!T318</f>
        <v>1</v>
      </c>
      <c r="T314" s="1">
        <f>Exchanges!U318</f>
        <v>5</v>
      </c>
      <c r="U314" s="1">
        <f>Exchanges!V318</f>
        <v>2013</v>
      </c>
      <c r="V314" s="1" t="str">
        <f>Exchanges!W318</f>
        <v>Nitrogen</v>
      </c>
      <c r="W314" s="1" t="str">
        <f>Exchanges!X318</f>
        <v>USEPA DMR 2013</v>
      </c>
    </row>
    <row r="315" spans="1:23" x14ac:dyDescent="0.2">
      <c r="A315" s="1" t="str">
        <f>Exchanges!B319</f>
        <v>Nitrogen</v>
      </c>
      <c r="B315" s="1">
        <f>Exchanges!C319</f>
        <v>7727379</v>
      </c>
      <c r="C315" s="1" t="str">
        <f>Exchanges!D319</f>
        <v>water</v>
      </c>
      <c r="D315" s="1" t="str">
        <f>Exchanges!E319</f>
        <v>unspecified</v>
      </c>
      <c r="E315" s="1" t="str">
        <f>Exchanges!F319</f>
        <v>53b5ce8f-c792-3f05-a4b1-3e8f2cc3aad1</v>
      </c>
      <c r="F315" s="1" t="str">
        <f>Exchanges!G319</f>
        <v>State and local government passenger transit</v>
      </c>
      <c r="G315" s="1" t="str">
        <f>Exchanges!H319</f>
        <v>S00201</v>
      </c>
      <c r="H315" s="1" t="str">
        <f>Exchanges!I319</f>
        <v>US</v>
      </c>
      <c r="I315" s="1">
        <f>Exchanges!J319</f>
        <v>6.8579570246261164E-7</v>
      </c>
      <c r="J315" s="1" t="str">
        <f>Exchanges!K319</f>
        <v>kg</v>
      </c>
      <c r="K315" s="1"/>
      <c r="L315" s="1"/>
      <c r="M315" s="1"/>
      <c r="N315" s="1"/>
      <c r="O315" s="1"/>
      <c r="P315" s="1">
        <f>ROUND(Exchanges!Q319,0)</f>
        <v>4</v>
      </c>
      <c r="Q315" s="1">
        <f>Exchanges!R319</f>
        <v>2</v>
      </c>
      <c r="R315" s="1">
        <f>Exchanges!S319</f>
        <v>1</v>
      </c>
      <c r="S315" s="1">
        <f>Exchanges!T319</f>
        <v>1</v>
      </c>
      <c r="T315" s="1">
        <f>Exchanges!U319</f>
        <v>5</v>
      </c>
      <c r="U315" s="1">
        <f>Exchanges!V319</f>
        <v>2013</v>
      </c>
      <c r="V315" s="1" t="str">
        <f>Exchanges!W319</f>
        <v>Nitrogen</v>
      </c>
      <c r="W315" s="1" t="str">
        <f>Exchanges!X319</f>
        <v>USEPA DMR 2013</v>
      </c>
    </row>
    <row r="316" spans="1:23" x14ac:dyDescent="0.2">
      <c r="A316" s="1" t="str">
        <f>Exchanges!B320</f>
        <v>Nitrogen</v>
      </c>
      <c r="B316" s="1">
        <f>Exchanges!C320</f>
        <v>7727379</v>
      </c>
      <c r="C316" s="1" t="str">
        <f>Exchanges!D320</f>
        <v>water</v>
      </c>
      <c r="D316" s="1" t="str">
        <f>Exchanges!E320</f>
        <v>unspecified</v>
      </c>
      <c r="E316" s="1" t="str">
        <f>Exchanges!F320</f>
        <v>53b5ce8f-c792-3f05-a4b1-3e8f2cc3aad1</v>
      </c>
      <c r="F316" s="1" t="str">
        <f>Exchanges!G320</f>
        <v>State and local government electric utilities</v>
      </c>
      <c r="G316" s="1" t="str">
        <f>Exchanges!H320</f>
        <v>S00202</v>
      </c>
      <c r="H316" s="1" t="str">
        <f>Exchanges!I320</f>
        <v>US</v>
      </c>
      <c r="I316" s="1">
        <f>Exchanges!J320</f>
        <v>6.8579570246261174E-7</v>
      </c>
      <c r="J316" s="1" t="str">
        <f>Exchanges!K320</f>
        <v>kg</v>
      </c>
      <c r="K316" s="1"/>
      <c r="L316" s="1"/>
      <c r="M316" s="1"/>
      <c r="N316" s="1"/>
      <c r="O316" s="1"/>
      <c r="P316" s="1">
        <f>ROUND(Exchanges!Q320,0)</f>
        <v>4</v>
      </c>
      <c r="Q316" s="1">
        <f>Exchanges!R320</f>
        <v>2</v>
      </c>
      <c r="R316" s="1">
        <f>Exchanges!S320</f>
        <v>1</v>
      </c>
      <c r="S316" s="1">
        <f>Exchanges!T320</f>
        <v>1</v>
      </c>
      <c r="T316" s="1">
        <f>Exchanges!U320</f>
        <v>5</v>
      </c>
      <c r="U316" s="1">
        <f>Exchanges!V320</f>
        <v>2013</v>
      </c>
      <c r="V316" s="1" t="str">
        <f>Exchanges!W320</f>
        <v>Nitrogen</v>
      </c>
      <c r="W316" s="1" t="str">
        <f>Exchanges!X320</f>
        <v>USEPA DMR 2013</v>
      </c>
    </row>
    <row r="317" spans="1:23" x14ac:dyDescent="0.2">
      <c r="A317" s="1" t="str">
        <f>Exchanges!B321</f>
        <v>Nitrogen</v>
      </c>
      <c r="B317" s="1">
        <f>Exchanges!C321</f>
        <v>7727379</v>
      </c>
      <c r="C317" s="1" t="str">
        <f>Exchanges!D321</f>
        <v>water</v>
      </c>
      <c r="D317" s="1" t="str">
        <f>Exchanges!E321</f>
        <v>unspecified</v>
      </c>
      <c r="E317" s="1" t="str">
        <f>Exchanges!F321</f>
        <v>53b5ce8f-c792-3f05-a4b1-3e8f2cc3aad1</v>
      </c>
      <c r="F317" s="1" t="str">
        <f>Exchanges!G321</f>
        <v>Other state and local government enterprises</v>
      </c>
      <c r="G317" s="1" t="str">
        <f>Exchanges!H321</f>
        <v>S00203</v>
      </c>
      <c r="H317" s="1" t="str">
        <f>Exchanges!I321</f>
        <v>US</v>
      </c>
      <c r="I317" s="1">
        <f>Exchanges!J321</f>
        <v>6.8579570246261174E-7</v>
      </c>
      <c r="J317" s="1" t="str">
        <f>Exchanges!K321</f>
        <v>kg</v>
      </c>
      <c r="K317" s="1"/>
      <c r="L317" s="1"/>
      <c r="M317" s="1"/>
      <c r="N317" s="1"/>
      <c r="O317" s="1"/>
      <c r="P317" s="1">
        <f>ROUND(Exchanges!Q321,0)</f>
        <v>4</v>
      </c>
      <c r="Q317" s="1">
        <f>Exchanges!R321</f>
        <v>2</v>
      </c>
      <c r="R317" s="1">
        <f>Exchanges!S321</f>
        <v>1</v>
      </c>
      <c r="S317" s="1">
        <f>Exchanges!T321</f>
        <v>1</v>
      </c>
      <c r="T317" s="1">
        <f>Exchanges!U321</f>
        <v>5</v>
      </c>
      <c r="U317" s="1">
        <f>Exchanges!V321</f>
        <v>2013</v>
      </c>
      <c r="V317" s="1" t="str">
        <f>Exchanges!W321</f>
        <v>Nitrogen</v>
      </c>
      <c r="W317" s="1" t="str">
        <f>Exchanges!X321</f>
        <v>USEPA DMR 2013</v>
      </c>
    </row>
    <row r="318" spans="1:23" x14ac:dyDescent="0.2">
      <c r="A318" s="1" t="str">
        <f>Exchanges!B322</f>
        <v>Nitrogen</v>
      </c>
      <c r="B318" s="1">
        <f>Exchanges!C322</f>
        <v>7727379</v>
      </c>
      <c r="C318" s="1" t="str">
        <f>Exchanges!D322</f>
        <v>water</v>
      </c>
      <c r="D318" s="1" t="str">
        <f>Exchanges!E322</f>
        <v>unspecified</v>
      </c>
      <c r="E318" s="1" t="str">
        <f>Exchanges!F322</f>
        <v>53b5ce8f-c792-3f05-a4b1-3e8f2cc3aad1</v>
      </c>
      <c r="F318" s="1" t="str">
        <f>Exchanges!G322</f>
        <v>Federal general government (defense)</v>
      </c>
      <c r="G318" s="1" t="str">
        <f>Exchanges!H322</f>
        <v>S00500</v>
      </c>
      <c r="H318" s="1" t="str">
        <f>Exchanges!I322</f>
        <v>US</v>
      </c>
      <c r="I318" s="1">
        <f>Exchanges!J322</f>
        <v>6.8579570246261164E-7</v>
      </c>
      <c r="J318" s="1" t="str">
        <f>Exchanges!K322</f>
        <v>kg</v>
      </c>
      <c r="K318" s="1"/>
      <c r="L318" s="1"/>
      <c r="M318" s="1"/>
      <c r="N318" s="1"/>
      <c r="O318" s="1"/>
      <c r="P318" s="1">
        <f>ROUND(Exchanges!Q322,0)</f>
        <v>4</v>
      </c>
      <c r="Q318" s="1">
        <f>Exchanges!R322</f>
        <v>2</v>
      </c>
      <c r="R318" s="1">
        <f>Exchanges!S322</f>
        <v>1</v>
      </c>
      <c r="S318" s="1">
        <f>Exchanges!T322</f>
        <v>1</v>
      </c>
      <c r="T318" s="1">
        <f>Exchanges!U322</f>
        <v>5</v>
      </c>
      <c r="U318" s="1">
        <f>Exchanges!V322</f>
        <v>2013</v>
      </c>
      <c r="V318" s="1" t="str">
        <f>Exchanges!W322</f>
        <v>Nitrogen</v>
      </c>
      <c r="W318" s="1" t="str">
        <f>Exchanges!X322</f>
        <v>USEPA DMR 2013</v>
      </c>
    </row>
    <row r="319" spans="1:23" x14ac:dyDescent="0.2">
      <c r="A319" s="1" t="str">
        <f>Exchanges!B323</f>
        <v>Nitrogen</v>
      </c>
      <c r="B319" s="1">
        <f>Exchanges!C323</f>
        <v>7727379</v>
      </c>
      <c r="C319" s="1" t="str">
        <f>Exchanges!D323</f>
        <v>water</v>
      </c>
      <c r="D319" s="1" t="str">
        <f>Exchanges!E323</f>
        <v>unspecified</v>
      </c>
      <c r="E319" s="1" t="str">
        <f>Exchanges!F323</f>
        <v>53b5ce8f-c792-3f05-a4b1-3e8f2cc3aad1</v>
      </c>
      <c r="F319" s="1" t="str">
        <f>Exchanges!G323</f>
        <v>Federal general government (nondefense)</v>
      </c>
      <c r="G319" s="1" t="str">
        <f>Exchanges!H323</f>
        <v>S00600</v>
      </c>
      <c r="H319" s="1" t="str">
        <f>Exchanges!I323</f>
        <v>US</v>
      </c>
      <c r="I319" s="1">
        <f>Exchanges!J323</f>
        <v>6.8579570246261164E-7</v>
      </c>
      <c r="J319" s="1" t="str">
        <f>Exchanges!K323</f>
        <v>kg</v>
      </c>
      <c r="K319" s="1"/>
      <c r="L319" s="1"/>
      <c r="M319" s="1"/>
      <c r="N319" s="1"/>
      <c r="O319" s="1"/>
      <c r="P319" s="1">
        <f>ROUND(Exchanges!Q323,0)</f>
        <v>4</v>
      </c>
      <c r="Q319" s="1">
        <f>Exchanges!R323</f>
        <v>2</v>
      </c>
      <c r="R319" s="1">
        <f>Exchanges!S323</f>
        <v>1</v>
      </c>
      <c r="S319" s="1">
        <f>Exchanges!T323</f>
        <v>1</v>
      </c>
      <c r="T319" s="1">
        <f>Exchanges!U323</f>
        <v>5</v>
      </c>
      <c r="U319" s="1">
        <f>Exchanges!V323</f>
        <v>2013</v>
      </c>
      <c r="V319" s="1" t="str">
        <f>Exchanges!W323</f>
        <v>Nitrogen</v>
      </c>
      <c r="W319" s="1" t="str">
        <f>Exchanges!X323</f>
        <v>USEPA DMR 2013</v>
      </c>
    </row>
    <row r="320" spans="1:23" x14ac:dyDescent="0.2">
      <c r="A320" s="1" t="str">
        <f>Exchanges!B324</f>
        <v>Nitrogen</v>
      </c>
      <c r="B320" s="1">
        <f>Exchanges!C324</f>
        <v>7727379</v>
      </c>
      <c r="C320" s="1" t="str">
        <f>Exchanges!D324</f>
        <v>water</v>
      </c>
      <c r="D320" s="1" t="str">
        <f>Exchanges!E324</f>
        <v>unspecified</v>
      </c>
      <c r="E320" s="1" t="str">
        <f>Exchanges!F324</f>
        <v>53b5ce8f-c792-3f05-a4b1-3e8f2cc3aad1</v>
      </c>
      <c r="F320" s="1" t="str">
        <f>Exchanges!G324</f>
        <v>State and local general government</v>
      </c>
      <c r="G320" s="1" t="str">
        <f>Exchanges!H324</f>
        <v>S00700</v>
      </c>
      <c r="H320" s="1" t="str">
        <f>Exchanges!I324</f>
        <v>US</v>
      </c>
      <c r="I320" s="1">
        <f>Exchanges!J324</f>
        <v>6.8579570246261164E-7</v>
      </c>
      <c r="J320" s="1" t="str">
        <f>Exchanges!K324</f>
        <v>kg</v>
      </c>
      <c r="K320" s="1"/>
      <c r="L320" s="1"/>
      <c r="M320" s="1"/>
      <c r="N320" s="1"/>
      <c r="O320" s="1"/>
      <c r="P320" s="1">
        <f>ROUND(Exchanges!Q324,0)</f>
        <v>4</v>
      </c>
      <c r="Q320" s="1">
        <f>Exchanges!R324</f>
        <v>2</v>
      </c>
      <c r="R320" s="1">
        <f>Exchanges!S324</f>
        <v>1</v>
      </c>
      <c r="S320" s="1">
        <f>Exchanges!T324</f>
        <v>1</v>
      </c>
      <c r="T320" s="1">
        <f>Exchanges!U324</f>
        <v>5</v>
      </c>
      <c r="U320" s="1">
        <f>Exchanges!V324</f>
        <v>2013</v>
      </c>
      <c r="V320" s="1" t="str">
        <f>Exchanges!W324</f>
        <v>Nitrogen</v>
      </c>
      <c r="W320" s="1" t="str">
        <f>Exchanges!X324</f>
        <v>USEPA DMR 2013</v>
      </c>
    </row>
    <row r="321" spans="1:23" x14ac:dyDescent="0.2">
      <c r="A321" s="1" t="str">
        <f>Exchanges!B325</f>
        <v>Nitrogen</v>
      </c>
      <c r="B321" s="1">
        <f>Exchanges!C325</f>
        <v>7727379</v>
      </c>
      <c r="C321" s="1" t="str">
        <f>Exchanges!D325</f>
        <v>water</v>
      </c>
      <c r="D321" s="1" t="str">
        <f>Exchanges!E325</f>
        <v>unspecified</v>
      </c>
      <c r="E321" s="1" t="str">
        <f>Exchanges!F325</f>
        <v>53b5ce8f-c792-3f05-a4b1-3e8f2cc3aad1</v>
      </c>
      <c r="F321" s="1" t="str">
        <f>Exchanges!G325</f>
        <v>Oilseed farming</v>
      </c>
      <c r="G321" s="1" t="str">
        <f>Exchanges!H325</f>
        <v>1111A0</v>
      </c>
      <c r="H321" s="1" t="str">
        <f>Exchanges!I325</f>
        <v>US</v>
      </c>
      <c r="I321" s="1">
        <f>Exchanges!J325</f>
        <v>3.6909268569152749E-4</v>
      </c>
      <c r="J321" s="1" t="str">
        <f>Exchanges!K325</f>
        <v>kg</v>
      </c>
      <c r="K321" s="1"/>
      <c r="L321" s="1"/>
      <c r="M321" s="1"/>
      <c r="N321" s="1"/>
      <c r="O321" s="1"/>
      <c r="P321" s="1">
        <f>ROUND(Exchanges!Q325,0)</f>
        <v>3</v>
      </c>
      <c r="Q321" s="1">
        <f>Exchanges!R325</f>
        <v>2</v>
      </c>
      <c r="R321" s="1">
        <f>Exchanges!S325</f>
        <v>1</v>
      </c>
      <c r="S321" s="1">
        <f>Exchanges!T325</f>
        <v>4</v>
      </c>
      <c r="T321" s="1">
        <f>Exchanges!U325</f>
        <v>5</v>
      </c>
      <c r="U321" s="1">
        <f>Exchanges!V325</f>
        <v>0</v>
      </c>
      <c r="V321" s="1" t="str">
        <f>Exchanges!W325</f>
        <v>Nitrogen</v>
      </c>
      <c r="W321" s="1" t="str">
        <f>Exchanges!X325</f>
        <v>USDA-NASS</v>
      </c>
    </row>
    <row r="322" spans="1:23" x14ac:dyDescent="0.2">
      <c r="A322" s="1" t="str">
        <f>Exchanges!B326</f>
        <v>Nitrogen</v>
      </c>
      <c r="B322" s="1">
        <f>Exchanges!C326</f>
        <v>7727379</v>
      </c>
      <c r="C322" s="1" t="str">
        <f>Exchanges!D326</f>
        <v>water</v>
      </c>
      <c r="D322" s="1" t="str">
        <f>Exchanges!E326</f>
        <v>unspecified</v>
      </c>
      <c r="E322" s="1" t="str">
        <f>Exchanges!F326</f>
        <v>53b5ce8f-c792-3f05-a4b1-3e8f2cc3aad1</v>
      </c>
      <c r="F322" s="1" t="str">
        <f>Exchanges!G326</f>
        <v>Grain farming</v>
      </c>
      <c r="G322" s="1" t="str">
        <f>Exchanges!H326</f>
        <v>1111B0</v>
      </c>
      <c r="H322" s="1" t="str">
        <f>Exchanges!I326</f>
        <v>US</v>
      </c>
      <c r="I322" s="1">
        <f>Exchanges!J326</f>
        <v>1.8104164215279245E-2</v>
      </c>
      <c r="J322" s="1" t="str">
        <f>Exchanges!K326</f>
        <v>kg</v>
      </c>
      <c r="K322" s="1"/>
      <c r="L322" s="1"/>
      <c r="M322" s="1"/>
      <c r="N322" s="1"/>
      <c r="O322" s="1"/>
      <c r="P322" s="1">
        <f>ROUND(Exchanges!Q326,0)</f>
        <v>3</v>
      </c>
      <c r="Q322" s="1">
        <f>Exchanges!R326</f>
        <v>2</v>
      </c>
      <c r="R322" s="1">
        <f>Exchanges!S326</f>
        <v>1</v>
      </c>
      <c r="S322" s="1">
        <f>Exchanges!T326</f>
        <v>4</v>
      </c>
      <c r="T322" s="1">
        <f>Exchanges!U326</f>
        <v>5</v>
      </c>
      <c r="U322" s="1">
        <f>Exchanges!V326</f>
        <v>0</v>
      </c>
      <c r="V322" s="1" t="str">
        <f>Exchanges!W326</f>
        <v>Nitrogen</v>
      </c>
      <c r="W322" s="1" t="str">
        <f>Exchanges!X326</f>
        <v>USDA-NASS</v>
      </c>
    </row>
    <row r="323" spans="1:23" x14ac:dyDescent="0.2">
      <c r="A323" s="1" t="str">
        <f>Exchanges!B327</f>
        <v>Nitrogen</v>
      </c>
      <c r="B323" s="1">
        <f>Exchanges!C327</f>
        <v>7727379</v>
      </c>
      <c r="C323" s="1" t="str">
        <f>Exchanges!D327</f>
        <v>water</v>
      </c>
      <c r="D323" s="1" t="str">
        <f>Exchanges!E327</f>
        <v>unspecified</v>
      </c>
      <c r="E323" s="1" t="str">
        <f>Exchanges!F327</f>
        <v>53b5ce8f-c792-3f05-a4b1-3e8f2cc3aad1</v>
      </c>
      <c r="F323" s="1" t="str">
        <f>Exchanges!G327</f>
        <v>Vegetable and melon farming</v>
      </c>
      <c r="G323" s="1">
        <f>Exchanges!H327</f>
        <v>111200</v>
      </c>
      <c r="H323" s="1" t="str">
        <f>Exchanges!I327</f>
        <v>US</v>
      </c>
      <c r="I323" s="1">
        <f>Exchanges!J327</f>
        <v>4.9576720705213594E-3</v>
      </c>
      <c r="J323" s="1" t="str">
        <f>Exchanges!K327</f>
        <v>kg</v>
      </c>
      <c r="K323" s="1"/>
      <c r="L323" s="1"/>
      <c r="M323" s="1"/>
      <c r="N323" s="1"/>
      <c r="O323" s="1"/>
      <c r="P323" s="1">
        <f>ROUND(Exchanges!Q327,0)</f>
        <v>3</v>
      </c>
      <c r="Q323" s="1">
        <f>Exchanges!R327</f>
        <v>2</v>
      </c>
      <c r="R323" s="1">
        <f>Exchanges!S327</f>
        <v>1</v>
      </c>
      <c r="S323" s="1">
        <f>Exchanges!T327</f>
        <v>4</v>
      </c>
      <c r="T323" s="1">
        <f>Exchanges!U327</f>
        <v>5</v>
      </c>
      <c r="U323" s="1">
        <f>Exchanges!V327</f>
        <v>0</v>
      </c>
      <c r="V323" s="1" t="str">
        <f>Exchanges!W327</f>
        <v>Nitrogen</v>
      </c>
      <c r="W323" s="1" t="str">
        <f>Exchanges!X327</f>
        <v>USDA-NASS</v>
      </c>
    </row>
    <row r="324" spans="1:23" x14ac:dyDescent="0.2">
      <c r="A324" s="1" t="str">
        <f>Exchanges!B328</f>
        <v>Nitrogen</v>
      </c>
      <c r="B324" s="1">
        <f>Exchanges!C328</f>
        <v>7727379</v>
      </c>
      <c r="C324" s="1" t="str">
        <f>Exchanges!D328</f>
        <v>water</v>
      </c>
      <c r="D324" s="1" t="str">
        <f>Exchanges!E328</f>
        <v>unspecified</v>
      </c>
      <c r="E324" s="1" t="str">
        <f>Exchanges!F328</f>
        <v>53b5ce8f-c792-3f05-a4b1-3e8f2cc3aad1</v>
      </c>
      <c r="F324" s="1" t="str">
        <f>Exchanges!G328</f>
        <v>Fruit and tree nut farming</v>
      </c>
      <c r="G324" s="1">
        <f>Exchanges!H328</f>
        <v>111300</v>
      </c>
      <c r="H324" s="1" t="str">
        <f>Exchanges!I328</f>
        <v>US</v>
      </c>
      <c r="I324" s="1">
        <f>Exchanges!J328</f>
        <v>1.0178844703652611E-5</v>
      </c>
      <c r="J324" s="1" t="str">
        <f>Exchanges!K328</f>
        <v>kg</v>
      </c>
      <c r="K324" s="1"/>
      <c r="L324" s="1"/>
      <c r="M324" s="1"/>
      <c r="N324" s="1"/>
      <c r="O324" s="1"/>
      <c r="P324" s="1">
        <f>ROUND(Exchanges!Q328,0)</f>
        <v>3</v>
      </c>
      <c r="Q324" s="1">
        <f>Exchanges!R328</f>
        <v>3</v>
      </c>
      <c r="R324" s="1">
        <f>Exchanges!S328</f>
        <v>1</v>
      </c>
      <c r="S324" s="1">
        <f>Exchanges!T328</f>
        <v>4</v>
      </c>
      <c r="T324" s="1">
        <f>Exchanges!U328</f>
        <v>5</v>
      </c>
      <c r="U324" s="1">
        <f>Exchanges!V328</f>
        <v>0</v>
      </c>
      <c r="V324" s="1" t="str">
        <f>Exchanges!W328</f>
        <v>Nitrogen</v>
      </c>
      <c r="W324" s="1" t="str">
        <f>Exchanges!X328</f>
        <v>USDA-NASS</v>
      </c>
    </row>
    <row r="325" spans="1:23" x14ac:dyDescent="0.2">
      <c r="A325" s="1" t="str">
        <f>Exchanges!B329</f>
        <v>Nitrogen</v>
      </c>
      <c r="B325" s="1">
        <f>Exchanges!C329</f>
        <v>7727379</v>
      </c>
      <c r="C325" s="1" t="str">
        <f>Exchanges!D329</f>
        <v>water</v>
      </c>
      <c r="D325" s="1" t="str">
        <f>Exchanges!E329</f>
        <v>unspecified</v>
      </c>
      <c r="E325" s="1" t="str">
        <f>Exchanges!F329</f>
        <v>53b5ce8f-c792-3f05-a4b1-3e8f2cc3aad1</v>
      </c>
      <c r="F325" s="1" t="str">
        <f>Exchanges!G329</f>
        <v>Other crop farming</v>
      </c>
      <c r="G325" s="1">
        <f>Exchanges!H329</f>
        <v>111900</v>
      </c>
      <c r="H325" s="1" t="str">
        <f>Exchanges!I329</f>
        <v>US</v>
      </c>
      <c r="I325" s="1">
        <f>Exchanges!J329</f>
        <v>3.0544193738965353E-3</v>
      </c>
      <c r="J325" s="1" t="str">
        <f>Exchanges!K329</f>
        <v>kg</v>
      </c>
      <c r="K325" s="1"/>
      <c r="L325" s="1"/>
      <c r="M325" s="1"/>
      <c r="N325" s="1"/>
      <c r="O325" s="1"/>
      <c r="P325" s="1">
        <f>ROUND(Exchanges!Q329,0)</f>
        <v>3</v>
      </c>
      <c r="Q325" s="1">
        <f>Exchanges!R329</f>
        <v>2</v>
      </c>
      <c r="R325" s="1">
        <f>Exchanges!S329</f>
        <v>1</v>
      </c>
      <c r="S325" s="1">
        <f>Exchanges!T329</f>
        <v>4</v>
      </c>
      <c r="T325" s="1">
        <f>Exchanges!U329</f>
        <v>5</v>
      </c>
      <c r="U325" s="1">
        <f>Exchanges!V329</f>
        <v>0</v>
      </c>
      <c r="V325" s="1" t="str">
        <f>Exchanges!W329</f>
        <v>Nitrogen</v>
      </c>
      <c r="W325" s="1" t="str">
        <f>Exchanges!X329</f>
        <v>USDA-NASS</v>
      </c>
    </row>
    <row r="326" spans="1:23" x14ac:dyDescent="0.2">
      <c r="A326" s="1" t="str">
        <f>Exchanges!B330</f>
        <v>Nitrogen</v>
      </c>
      <c r="B326" s="1">
        <f>Exchanges!C330</f>
        <v>7727379</v>
      </c>
      <c r="C326" s="1" t="str">
        <f>Exchanges!D330</f>
        <v>water</v>
      </c>
      <c r="D326" s="1" t="str">
        <f>Exchanges!E330</f>
        <v>unspecified</v>
      </c>
      <c r="E326" s="1" t="str">
        <f>Exchanges!F330</f>
        <v>53b5ce8f-c792-3f05-a4b1-3e8f2cc3aad1</v>
      </c>
      <c r="F326" s="1" t="str">
        <f>Exchanges!G330</f>
        <v>Beef cattle ranching and farming, including feedlots and dual-purpose ranching and farming</v>
      </c>
      <c r="G326" s="1" t="str">
        <f>Exchanges!H330</f>
        <v>1121A0</v>
      </c>
      <c r="H326" s="1" t="str">
        <f>Exchanges!I330</f>
        <v>US</v>
      </c>
      <c r="I326" s="1">
        <f>Exchanges!J330</f>
        <v>1.9127423497528344E-4</v>
      </c>
      <c r="J326" s="1" t="str">
        <f>Exchanges!K330</f>
        <v>kg</v>
      </c>
      <c r="K326" s="1"/>
      <c r="L326" s="1"/>
      <c r="M326" s="1"/>
      <c r="N326" s="1"/>
      <c r="O326" s="1"/>
      <c r="P326" s="1">
        <f>ROUND(Exchanges!Q330,0)</f>
        <v>3</v>
      </c>
      <c r="Q326" s="1">
        <f>Exchanges!R330</f>
        <v>1</v>
      </c>
      <c r="R326" s="1">
        <f>Exchanges!S330</f>
        <v>1</v>
      </c>
      <c r="S326" s="1">
        <f>Exchanges!T330</f>
        <v>1</v>
      </c>
      <c r="T326" s="1">
        <f>Exchanges!U330</f>
        <v>5</v>
      </c>
      <c r="U326" s="1">
        <f>Exchanges!V330</f>
        <v>2015</v>
      </c>
      <c r="V326" s="1" t="str">
        <f>Exchanges!W330</f>
        <v>Nitrogen</v>
      </c>
      <c r="W326" s="1" t="str">
        <f>Exchanges!X330</f>
        <v>USEPA GHG 2015</v>
      </c>
    </row>
    <row r="327" spans="1:23" x14ac:dyDescent="0.2">
      <c r="A327" s="1" t="str">
        <f>Exchanges!B331</f>
        <v>Nitrogen</v>
      </c>
      <c r="B327" s="1">
        <f>Exchanges!C331</f>
        <v>7727379</v>
      </c>
      <c r="C327" s="1" t="str">
        <f>Exchanges!D331</f>
        <v>water</v>
      </c>
      <c r="D327" s="1" t="str">
        <f>Exchanges!E331</f>
        <v>unspecified</v>
      </c>
      <c r="E327" s="1" t="str">
        <f>Exchanges!F331</f>
        <v>53b5ce8f-c792-3f05-a4b1-3e8f2cc3aad1</v>
      </c>
      <c r="F327" s="1" t="str">
        <f>Exchanges!G331</f>
        <v>Dairy cattle and milk production</v>
      </c>
      <c r="G327" s="1">
        <f>Exchanges!H331</f>
        <v>112120</v>
      </c>
      <c r="H327" s="1" t="str">
        <f>Exchanges!I331</f>
        <v>US</v>
      </c>
      <c r="I327" s="1">
        <f>Exchanges!J331</f>
        <v>2.4226505922007074E-4</v>
      </c>
      <c r="J327" s="1" t="str">
        <f>Exchanges!K331</f>
        <v>kg</v>
      </c>
      <c r="K327" s="1"/>
      <c r="L327" s="1"/>
      <c r="M327" s="1"/>
      <c r="N327" s="1"/>
      <c r="O327" s="1"/>
      <c r="P327" s="1">
        <f>ROUND(Exchanges!Q331,0)</f>
        <v>3</v>
      </c>
      <c r="Q327" s="1">
        <f>Exchanges!R331</f>
        <v>1</v>
      </c>
      <c r="R327" s="1">
        <f>Exchanges!S331</f>
        <v>1</v>
      </c>
      <c r="S327" s="1">
        <f>Exchanges!T331</f>
        <v>1</v>
      </c>
      <c r="T327" s="1">
        <f>Exchanges!U331</f>
        <v>5</v>
      </c>
      <c r="U327" s="1">
        <f>Exchanges!V331</f>
        <v>2015</v>
      </c>
      <c r="V327" s="1" t="str">
        <f>Exchanges!W331</f>
        <v>Nitrogen</v>
      </c>
      <c r="W327" s="1" t="str">
        <f>Exchanges!X331</f>
        <v>USEPA GHG 2015</v>
      </c>
    </row>
    <row r="328" spans="1:23" x14ac:dyDescent="0.2">
      <c r="A328" s="1" t="str">
        <f>Exchanges!B332</f>
        <v>Nitrogen</v>
      </c>
      <c r="B328" s="1">
        <f>Exchanges!C332</f>
        <v>7727379</v>
      </c>
      <c r="C328" s="1" t="str">
        <f>Exchanges!D332</f>
        <v>water</v>
      </c>
      <c r="D328" s="1" t="str">
        <f>Exchanges!E332</f>
        <v>unspecified</v>
      </c>
      <c r="E328" s="1" t="str">
        <f>Exchanges!F332</f>
        <v>53b5ce8f-c792-3f05-a4b1-3e8f2cc3aad1</v>
      </c>
      <c r="F328" s="1" t="str">
        <f>Exchanges!G332</f>
        <v>Animal production, except cattle and poultry and eggs</v>
      </c>
      <c r="G328" s="1" t="str">
        <f>Exchanges!H332</f>
        <v>112A00</v>
      </c>
      <c r="H328" s="1" t="str">
        <f>Exchanges!I332</f>
        <v>US</v>
      </c>
      <c r="I328" s="1">
        <f>Exchanges!J332</f>
        <v>6.7304644815666172E-5</v>
      </c>
      <c r="J328" s="1" t="str">
        <f>Exchanges!K332</f>
        <v>kg</v>
      </c>
      <c r="K328" s="1"/>
      <c r="L328" s="1"/>
      <c r="M328" s="1"/>
      <c r="N328" s="1"/>
      <c r="O328" s="1"/>
      <c r="P328" s="1">
        <f>ROUND(Exchanges!Q332,0)</f>
        <v>3</v>
      </c>
      <c r="Q328" s="1">
        <f>Exchanges!R332</f>
        <v>1</v>
      </c>
      <c r="R328" s="1">
        <f>Exchanges!S332</f>
        <v>1</v>
      </c>
      <c r="S328" s="1">
        <f>Exchanges!T332</f>
        <v>1</v>
      </c>
      <c r="T328" s="1">
        <f>Exchanges!U332</f>
        <v>5</v>
      </c>
      <c r="U328" s="1">
        <f>Exchanges!V332</f>
        <v>2015</v>
      </c>
      <c r="V328" s="1" t="str">
        <f>Exchanges!W332</f>
        <v>Nitrogen</v>
      </c>
      <c r="W328" s="1" t="str">
        <f>Exchanges!X332</f>
        <v>USEPA GHG 2015</v>
      </c>
    </row>
    <row r="329" spans="1:23" x14ac:dyDescent="0.2">
      <c r="A329" s="1" t="str">
        <f>Exchanges!B333</f>
        <v>Nitrogen</v>
      </c>
      <c r="B329" s="1">
        <f>Exchanges!C333</f>
        <v>7727379</v>
      </c>
      <c r="C329" s="1" t="str">
        <f>Exchanges!D333</f>
        <v>water</v>
      </c>
      <c r="D329" s="1" t="str">
        <f>Exchanges!E333</f>
        <v>unspecified</v>
      </c>
      <c r="E329" s="1" t="str">
        <f>Exchanges!F333</f>
        <v>53b5ce8f-c792-3f05-a4b1-3e8f2cc3aad1</v>
      </c>
      <c r="F329" s="1" t="str">
        <f>Exchanges!G333</f>
        <v>Poultry and egg production</v>
      </c>
      <c r="G329" s="1">
        <f>Exchanges!H333</f>
        <v>112300</v>
      </c>
      <c r="H329" s="1" t="str">
        <f>Exchanges!I333</f>
        <v>US</v>
      </c>
      <c r="I329" s="1">
        <f>Exchanges!J333</f>
        <v>5.4611920196575825E-6</v>
      </c>
      <c r="J329" s="1" t="str">
        <f>Exchanges!K333</f>
        <v>kg</v>
      </c>
      <c r="K329" s="1"/>
      <c r="L329" s="1"/>
      <c r="M329" s="1"/>
      <c r="N329" s="1"/>
      <c r="O329" s="1"/>
      <c r="P329" s="1">
        <f>ROUND(Exchanges!Q333,0)</f>
        <v>3</v>
      </c>
      <c r="Q329" s="1">
        <f>Exchanges!R333</f>
        <v>1</v>
      </c>
      <c r="R329" s="1">
        <f>Exchanges!S333</f>
        <v>1</v>
      </c>
      <c r="S329" s="1">
        <f>Exchanges!T333</f>
        <v>1</v>
      </c>
      <c r="T329" s="1">
        <f>Exchanges!U333</f>
        <v>5</v>
      </c>
      <c r="U329" s="1">
        <f>Exchanges!V333</f>
        <v>2015</v>
      </c>
      <c r="V329" s="1" t="str">
        <f>Exchanges!W333</f>
        <v>Nitrogen</v>
      </c>
      <c r="W329" s="1" t="str">
        <f>Exchanges!X333</f>
        <v>USEPA GHG 2015</v>
      </c>
    </row>
    <row r="330" spans="1:23" x14ac:dyDescent="0.2">
      <c r="A330" s="1" t="str">
        <f>Exchanges!B334</f>
        <v>Phosphorus</v>
      </c>
      <c r="B330" s="1">
        <f>Exchanges!C334</f>
        <v>7723140</v>
      </c>
      <c r="C330" s="1" t="str">
        <f>Exchanges!D334</f>
        <v>water</v>
      </c>
      <c r="D330" s="1" t="str">
        <f>Exchanges!E334</f>
        <v>unspecified</v>
      </c>
      <c r="E330" s="1" t="str">
        <f>Exchanges!F334</f>
        <v>1d91ba69-9367-32d9-9acc-b6884944eda8</v>
      </c>
      <c r="F330" s="1" t="str">
        <f>Exchanges!G334</f>
        <v>Fruit and tree nut farming</v>
      </c>
      <c r="G330" s="1">
        <f>Exchanges!H334</f>
        <v>111300</v>
      </c>
      <c r="H330" s="1" t="str">
        <f>Exchanges!I334</f>
        <v>US</v>
      </c>
      <c r="I330" s="1">
        <f>Exchanges!J334</f>
        <v>4.4116237519173037E-10</v>
      </c>
      <c r="J330" s="1" t="str">
        <f>Exchanges!K334</f>
        <v>kg</v>
      </c>
      <c r="K330" s="1"/>
      <c r="L330" s="1"/>
      <c r="M330" s="1"/>
      <c r="N330" s="1"/>
      <c r="O330" s="1"/>
      <c r="P330" s="1">
        <f>ROUND(Exchanges!Q334,0)</f>
        <v>2</v>
      </c>
      <c r="Q330" s="1">
        <f>Exchanges!R334</f>
        <v>1</v>
      </c>
      <c r="R330" s="1">
        <f>Exchanges!S334</f>
        <v>1</v>
      </c>
      <c r="S330" s="1">
        <f>Exchanges!T334</f>
        <v>1</v>
      </c>
      <c r="T330" s="1">
        <f>Exchanges!U334</f>
        <v>5</v>
      </c>
      <c r="U330" s="1">
        <f>Exchanges!V334</f>
        <v>2013</v>
      </c>
      <c r="V330" s="1" t="str">
        <f>Exchanges!W334</f>
        <v>Phosphorus</v>
      </c>
      <c r="W330" s="1" t="str">
        <f>Exchanges!X334</f>
        <v>USEPA DMR 2013</v>
      </c>
    </row>
    <row r="331" spans="1:23" x14ac:dyDescent="0.2">
      <c r="A331" s="1" t="str">
        <f>Exchanges!B335</f>
        <v>Phosphorus</v>
      </c>
      <c r="B331" s="1">
        <f>Exchanges!C335</f>
        <v>7723140</v>
      </c>
      <c r="C331" s="1" t="str">
        <f>Exchanges!D335</f>
        <v>water</v>
      </c>
      <c r="D331" s="1" t="str">
        <f>Exchanges!E335</f>
        <v>unspecified</v>
      </c>
      <c r="E331" s="1" t="str">
        <f>Exchanges!F335</f>
        <v>1d91ba69-9367-32d9-9acc-b6884944eda8</v>
      </c>
      <c r="F331" s="1" t="str">
        <f>Exchanges!G335</f>
        <v>Greenhouse, nursery, and floriculture production</v>
      </c>
      <c r="G331" s="1">
        <f>Exchanges!H335</f>
        <v>111400</v>
      </c>
      <c r="H331" s="1" t="str">
        <f>Exchanges!I335</f>
        <v>US</v>
      </c>
      <c r="I331" s="1">
        <f>Exchanges!J335</f>
        <v>4.8395234402905897E-9</v>
      </c>
      <c r="J331" s="1" t="str">
        <f>Exchanges!K335</f>
        <v>kg</v>
      </c>
      <c r="K331" s="1"/>
      <c r="L331" s="1"/>
      <c r="M331" s="1"/>
      <c r="N331" s="1"/>
      <c r="O331" s="1"/>
      <c r="P331" s="1">
        <f>ROUND(Exchanges!Q335,0)</f>
        <v>2</v>
      </c>
      <c r="Q331" s="1">
        <f>Exchanges!R335</f>
        <v>1</v>
      </c>
      <c r="R331" s="1">
        <f>Exchanges!S335</f>
        <v>1</v>
      </c>
      <c r="S331" s="1">
        <f>Exchanges!T335</f>
        <v>1</v>
      </c>
      <c r="T331" s="1">
        <f>Exchanges!U335</f>
        <v>5</v>
      </c>
      <c r="U331" s="1">
        <f>Exchanges!V335</f>
        <v>2013</v>
      </c>
      <c r="V331" s="1" t="str">
        <f>Exchanges!W335</f>
        <v>Phosphorus</v>
      </c>
      <c r="W331" s="1" t="str">
        <f>Exchanges!X335</f>
        <v>USEPA DMR 2013</v>
      </c>
    </row>
    <row r="332" spans="1:23" x14ac:dyDescent="0.2">
      <c r="A332" s="1" t="str">
        <f>Exchanges!B336</f>
        <v>Phosphorus</v>
      </c>
      <c r="B332" s="1">
        <f>Exchanges!C336</f>
        <v>7723140</v>
      </c>
      <c r="C332" s="1" t="str">
        <f>Exchanges!D336</f>
        <v>water</v>
      </c>
      <c r="D332" s="1" t="str">
        <f>Exchanges!E336</f>
        <v>unspecified</v>
      </c>
      <c r="E332" s="1" t="str">
        <f>Exchanges!F336</f>
        <v>1d91ba69-9367-32d9-9acc-b6884944eda8</v>
      </c>
      <c r="F332" s="1" t="str">
        <f>Exchanges!G336</f>
        <v>Other crop farming</v>
      </c>
      <c r="G332" s="1">
        <f>Exchanges!H336</f>
        <v>111900</v>
      </c>
      <c r="H332" s="1" t="str">
        <f>Exchanges!I336</f>
        <v>US</v>
      </c>
      <c r="I332" s="1">
        <f>Exchanges!J336</f>
        <v>6.9821280260412799E-8</v>
      </c>
      <c r="J332" s="1" t="str">
        <f>Exchanges!K336</f>
        <v>kg</v>
      </c>
      <c r="K332" s="1"/>
      <c r="L332" s="1"/>
      <c r="M332" s="1"/>
      <c r="N332" s="1"/>
      <c r="O332" s="1"/>
      <c r="P332" s="1">
        <f>ROUND(Exchanges!Q336,0)</f>
        <v>5</v>
      </c>
      <c r="Q332" s="1">
        <f>Exchanges!R336</f>
        <v>1</v>
      </c>
      <c r="R332" s="1">
        <f>Exchanges!S336</f>
        <v>1</v>
      </c>
      <c r="S332" s="1">
        <f>Exchanges!T336</f>
        <v>1</v>
      </c>
      <c r="T332" s="1">
        <f>Exchanges!U336</f>
        <v>5</v>
      </c>
      <c r="U332" s="1">
        <f>Exchanges!V336</f>
        <v>2013</v>
      </c>
      <c r="V332" s="1" t="str">
        <f>Exchanges!W336</f>
        <v>Phosphorus</v>
      </c>
      <c r="W332" s="1" t="str">
        <f>Exchanges!X336</f>
        <v>USEPA DMR 2013</v>
      </c>
    </row>
    <row r="333" spans="1:23" x14ac:dyDescent="0.2">
      <c r="A333" s="1" t="str">
        <f>Exchanges!B337</f>
        <v>Phosphorus</v>
      </c>
      <c r="B333" s="1">
        <f>Exchanges!C337</f>
        <v>7723140</v>
      </c>
      <c r="C333" s="1" t="str">
        <f>Exchanges!D337</f>
        <v>water</v>
      </c>
      <c r="D333" s="1" t="str">
        <f>Exchanges!E337</f>
        <v>unspecified</v>
      </c>
      <c r="E333" s="1" t="str">
        <f>Exchanges!F337</f>
        <v>1d91ba69-9367-32d9-9acc-b6884944eda8</v>
      </c>
      <c r="F333" s="1" t="str">
        <f>Exchanges!G337</f>
        <v>Dairy cattle and milk production</v>
      </c>
      <c r="G333" s="1">
        <f>Exchanges!H337</f>
        <v>112120</v>
      </c>
      <c r="H333" s="1" t="str">
        <f>Exchanges!I337</f>
        <v>US</v>
      </c>
      <c r="I333" s="1">
        <f>Exchanges!J337</f>
        <v>9.2358956728883947E-8</v>
      </c>
      <c r="J333" s="1" t="str">
        <f>Exchanges!K337</f>
        <v>kg</v>
      </c>
      <c r="K333" s="1"/>
      <c r="L333" s="1"/>
      <c r="M333" s="1"/>
      <c r="N333" s="1"/>
      <c r="O333" s="1"/>
      <c r="P333" s="1">
        <f>ROUND(Exchanges!Q337,0)</f>
        <v>2</v>
      </c>
      <c r="Q333" s="1">
        <f>Exchanges!R337</f>
        <v>1</v>
      </c>
      <c r="R333" s="1">
        <f>Exchanges!S337</f>
        <v>1</v>
      </c>
      <c r="S333" s="1">
        <f>Exchanges!T337</f>
        <v>1</v>
      </c>
      <c r="T333" s="1">
        <f>Exchanges!U337</f>
        <v>5</v>
      </c>
      <c r="U333" s="1">
        <f>Exchanges!V337</f>
        <v>2013</v>
      </c>
      <c r="V333" s="1" t="str">
        <f>Exchanges!W337</f>
        <v>Phosphorus</v>
      </c>
      <c r="W333" s="1" t="str">
        <f>Exchanges!X337</f>
        <v>USEPA DMR 2013</v>
      </c>
    </row>
    <row r="334" spans="1:23" x14ac:dyDescent="0.2">
      <c r="A334" s="1" t="str">
        <f>Exchanges!B338</f>
        <v>Phosphorus</v>
      </c>
      <c r="B334" s="1">
        <f>Exchanges!C338</f>
        <v>7723140</v>
      </c>
      <c r="C334" s="1" t="str">
        <f>Exchanges!D338</f>
        <v>water</v>
      </c>
      <c r="D334" s="1" t="str">
        <f>Exchanges!E338</f>
        <v>unspecified</v>
      </c>
      <c r="E334" s="1" t="str">
        <f>Exchanges!F338</f>
        <v>1d91ba69-9367-32d9-9acc-b6884944eda8</v>
      </c>
      <c r="F334" s="1" t="str">
        <f>Exchanges!G338</f>
        <v>Poultry and egg production</v>
      </c>
      <c r="G334" s="1">
        <f>Exchanges!H338</f>
        <v>112300</v>
      </c>
      <c r="H334" s="1" t="str">
        <f>Exchanges!I338</f>
        <v>US</v>
      </c>
      <c r="I334" s="1">
        <f>Exchanges!J338</f>
        <v>1.7478018329224819E-7</v>
      </c>
      <c r="J334" s="1" t="str">
        <f>Exchanges!K338</f>
        <v>kg</v>
      </c>
      <c r="K334" s="1"/>
      <c r="L334" s="1"/>
      <c r="M334" s="1"/>
      <c r="N334" s="1"/>
      <c r="O334" s="1"/>
      <c r="P334" s="1">
        <f>ROUND(Exchanges!Q338,0)</f>
        <v>3</v>
      </c>
      <c r="Q334" s="1">
        <f>Exchanges!R338</f>
        <v>1</v>
      </c>
      <c r="R334" s="1">
        <f>Exchanges!S338</f>
        <v>1</v>
      </c>
      <c r="S334" s="1">
        <f>Exchanges!T338</f>
        <v>1</v>
      </c>
      <c r="T334" s="1">
        <f>Exchanges!U338</f>
        <v>5</v>
      </c>
      <c r="U334" s="1">
        <f>Exchanges!V338</f>
        <v>2013</v>
      </c>
      <c r="V334" s="1" t="str">
        <f>Exchanges!W338</f>
        <v>Phosphorus</v>
      </c>
      <c r="W334" s="1" t="str">
        <f>Exchanges!X338</f>
        <v>USEPA DMR 2013</v>
      </c>
    </row>
    <row r="335" spans="1:23" x14ac:dyDescent="0.2">
      <c r="A335" s="1" t="str">
        <f>Exchanges!B339</f>
        <v>Phosphorus</v>
      </c>
      <c r="B335" s="1">
        <f>Exchanges!C339</f>
        <v>7723140</v>
      </c>
      <c r="C335" s="1" t="str">
        <f>Exchanges!D339</f>
        <v>water</v>
      </c>
      <c r="D335" s="1" t="str">
        <f>Exchanges!E339</f>
        <v>unspecified</v>
      </c>
      <c r="E335" s="1" t="str">
        <f>Exchanges!F339</f>
        <v>1d91ba69-9367-32d9-9acc-b6884944eda8</v>
      </c>
      <c r="F335" s="1" t="str">
        <f>Exchanges!G339</f>
        <v>Forestry and logging</v>
      </c>
      <c r="G335" s="1">
        <f>Exchanges!H339</f>
        <v>113000</v>
      </c>
      <c r="H335" s="1" t="str">
        <f>Exchanges!I339</f>
        <v>US</v>
      </c>
      <c r="I335" s="1">
        <f>Exchanges!J339</f>
        <v>5.2184296226275387E-7</v>
      </c>
      <c r="J335" s="1" t="str">
        <f>Exchanges!K339</f>
        <v>kg</v>
      </c>
      <c r="K335" s="1"/>
      <c r="L335" s="1"/>
      <c r="M335" s="1"/>
      <c r="N335" s="1"/>
      <c r="O335" s="1"/>
      <c r="P335" s="1">
        <f>ROUND(Exchanges!Q339,0)</f>
        <v>2</v>
      </c>
      <c r="Q335" s="1">
        <f>Exchanges!R339</f>
        <v>1</v>
      </c>
      <c r="R335" s="1">
        <f>Exchanges!S339</f>
        <v>1</v>
      </c>
      <c r="S335" s="1">
        <f>Exchanges!T339</f>
        <v>1</v>
      </c>
      <c r="T335" s="1">
        <f>Exchanges!U339</f>
        <v>5</v>
      </c>
      <c r="U335" s="1">
        <f>Exchanges!V339</f>
        <v>2013</v>
      </c>
      <c r="V335" s="1" t="str">
        <f>Exchanges!W339</f>
        <v>Phosphorus</v>
      </c>
      <c r="W335" s="1" t="str">
        <f>Exchanges!X339</f>
        <v>USEPA DMR 2013</v>
      </c>
    </row>
    <row r="336" spans="1:23" x14ac:dyDescent="0.2">
      <c r="A336" s="1" t="str">
        <f>Exchanges!B340</f>
        <v>Phosphorus</v>
      </c>
      <c r="B336" s="1">
        <f>Exchanges!C340</f>
        <v>7723140</v>
      </c>
      <c r="C336" s="1" t="str">
        <f>Exchanges!D340</f>
        <v>water</v>
      </c>
      <c r="D336" s="1" t="str">
        <f>Exchanges!E340</f>
        <v>unspecified</v>
      </c>
      <c r="E336" s="1" t="str">
        <f>Exchanges!F340</f>
        <v>1d91ba69-9367-32d9-9acc-b6884944eda8</v>
      </c>
      <c r="F336" s="1" t="str">
        <f>Exchanges!G340</f>
        <v>Fishing, hunting and trapping</v>
      </c>
      <c r="G336" s="1">
        <f>Exchanges!H340</f>
        <v>114000</v>
      </c>
      <c r="H336" s="1" t="str">
        <f>Exchanges!I340</f>
        <v>US</v>
      </c>
      <c r="I336" s="1">
        <f>Exchanges!J340</f>
        <v>1.263358906516833E-8</v>
      </c>
      <c r="J336" s="1" t="str">
        <f>Exchanges!K340</f>
        <v>kg</v>
      </c>
      <c r="K336" s="1"/>
      <c r="L336" s="1"/>
      <c r="M336" s="1"/>
      <c r="N336" s="1"/>
      <c r="O336" s="1"/>
      <c r="P336" s="1">
        <f>ROUND(Exchanges!Q340,0)</f>
        <v>5</v>
      </c>
      <c r="Q336" s="1">
        <f>Exchanges!R340</f>
        <v>1</v>
      </c>
      <c r="R336" s="1">
        <f>Exchanges!S340</f>
        <v>1</v>
      </c>
      <c r="S336" s="1">
        <f>Exchanges!T340</f>
        <v>1</v>
      </c>
      <c r="T336" s="1">
        <f>Exchanges!U340</f>
        <v>5</v>
      </c>
      <c r="U336" s="1">
        <f>Exchanges!V340</f>
        <v>2013</v>
      </c>
      <c r="V336" s="1" t="str">
        <f>Exchanges!W340</f>
        <v>Phosphorus</v>
      </c>
      <c r="W336" s="1" t="str">
        <f>Exchanges!X340</f>
        <v>USEPA DMR 2013</v>
      </c>
    </row>
    <row r="337" spans="1:23" x14ac:dyDescent="0.2">
      <c r="A337" s="1" t="str">
        <f>Exchanges!B341</f>
        <v>Phosphorus</v>
      </c>
      <c r="B337" s="1">
        <f>Exchanges!C341</f>
        <v>7723140</v>
      </c>
      <c r="C337" s="1" t="str">
        <f>Exchanges!D341</f>
        <v>water</v>
      </c>
      <c r="D337" s="1" t="str">
        <f>Exchanges!E341</f>
        <v>unspecified</v>
      </c>
      <c r="E337" s="1" t="str">
        <f>Exchanges!F341</f>
        <v>1d91ba69-9367-32d9-9acc-b6884944eda8</v>
      </c>
      <c r="F337" s="1" t="str">
        <f>Exchanges!G341</f>
        <v>Support activities for agriculture and forestry</v>
      </c>
      <c r="G337" s="1">
        <f>Exchanges!H341</f>
        <v>115000</v>
      </c>
      <c r="H337" s="1" t="str">
        <f>Exchanges!I341</f>
        <v>US</v>
      </c>
      <c r="I337" s="1">
        <f>Exchanges!J341</f>
        <v>1.3325204439750327E-10</v>
      </c>
      <c r="J337" s="1" t="str">
        <f>Exchanges!K341</f>
        <v>kg</v>
      </c>
      <c r="K337" s="1"/>
      <c r="L337" s="1"/>
      <c r="M337" s="1"/>
      <c r="N337" s="1"/>
      <c r="O337" s="1"/>
      <c r="P337" s="1">
        <f>ROUND(Exchanges!Q341,0)</f>
        <v>2</v>
      </c>
      <c r="Q337" s="1">
        <f>Exchanges!R341</f>
        <v>1</v>
      </c>
      <c r="R337" s="1">
        <f>Exchanges!S341</f>
        <v>1</v>
      </c>
      <c r="S337" s="1">
        <f>Exchanges!T341</f>
        <v>1</v>
      </c>
      <c r="T337" s="1">
        <f>Exchanges!U341</f>
        <v>5</v>
      </c>
      <c r="U337" s="1">
        <f>Exchanges!V341</f>
        <v>2013</v>
      </c>
      <c r="V337" s="1" t="str">
        <f>Exchanges!W341</f>
        <v>Phosphorus</v>
      </c>
      <c r="W337" s="1" t="str">
        <f>Exchanges!X341</f>
        <v>USEPA DMR 2013</v>
      </c>
    </row>
    <row r="338" spans="1:23" x14ac:dyDescent="0.2">
      <c r="A338" s="1" t="str">
        <f>Exchanges!B342</f>
        <v>Phosphorus</v>
      </c>
      <c r="B338" s="1">
        <f>Exchanges!C342</f>
        <v>7723140</v>
      </c>
      <c r="C338" s="1" t="str">
        <f>Exchanges!D342</f>
        <v>water</v>
      </c>
      <c r="D338" s="1" t="str">
        <f>Exchanges!E342</f>
        <v>unspecified</v>
      </c>
      <c r="E338" s="1" t="str">
        <f>Exchanges!F342</f>
        <v>1d91ba69-9367-32d9-9acc-b6884944eda8</v>
      </c>
      <c r="F338" s="1" t="str">
        <f>Exchanges!G342</f>
        <v>Oil and gas extraction</v>
      </c>
      <c r="G338" s="1">
        <f>Exchanges!H342</f>
        <v>211000</v>
      </c>
      <c r="H338" s="1" t="str">
        <f>Exchanges!I342</f>
        <v>US</v>
      </c>
      <c r="I338" s="1">
        <f>Exchanges!J342</f>
        <v>1.5884034638886187E-5</v>
      </c>
      <c r="J338" s="1" t="str">
        <f>Exchanges!K342</f>
        <v>kg</v>
      </c>
      <c r="K338" s="1"/>
      <c r="L338" s="1"/>
      <c r="M338" s="1"/>
      <c r="N338" s="1"/>
      <c r="O338" s="1"/>
      <c r="P338" s="1">
        <f>ROUND(Exchanges!Q342,0)</f>
        <v>2</v>
      </c>
      <c r="Q338" s="1">
        <f>Exchanges!R342</f>
        <v>1</v>
      </c>
      <c r="R338" s="1">
        <f>Exchanges!S342</f>
        <v>1</v>
      </c>
      <c r="S338" s="1">
        <f>Exchanges!T342</f>
        <v>1</v>
      </c>
      <c r="T338" s="1">
        <f>Exchanges!U342</f>
        <v>5</v>
      </c>
      <c r="U338" s="1">
        <f>Exchanges!V342</f>
        <v>2013</v>
      </c>
      <c r="V338" s="1" t="str">
        <f>Exchanges!W342</f>
        <v>Phosphorus</v>
      </c>
      <c r="W338" s="1" t="str">
        <f>Exchanges!X342</f>
        <v>USEPA DMR 2013</v>
      </c>
    </row>
    <row r="339" spans="1:23" x14ac:dyDescent="0.2">
      <c r="A339" s="1" t="str">
        <f>Exchanges!B343</f>
        <v>Phosphorus</v>
      </c>
      <c r="B339" s="1">
        <f>Exchanges!C343</f>
        <v>7723140</v>
      </c>
      <c r="C339" s="1" t="str">
        <f>Exchanges!D343</f>
        <v>water</v>
      </c>
      <c r="D339" s="1" t="str">
        <f>Exchanges!E343</f>
        <v>unspecified</v>
      </c>
      <c r="E339" s="1" t="str">
        <f>Exchanges!F343</f>
        <v>1d91ba69-9367-32d9-9acc-b6884944eda8</v>
      </c>
      <c r="F339" s="1" t="str">
        <f>Exchanges!G343</f>
        <v>Coal mining</v>
      </c>
      <c r="G339" s="1">
        <f>Exchanges!H343</f>
        <v>212100</v>
      </c>
      <c r="H339" s="1" t="str">
        <f>Exchanges!I343</f>
        <v>US</v>
      </c>
      <c r="I339" s="1">
        <f>Exchanges!J343</f>
        <v>2.2219074739280456E-8</v>
      </c>
      <c r="J339" s="1" t="str">
        <f>Exchanges!K343</f>
        <v>kg</v>
      </c>
      <c r="K339" s="1"/>
      <c r="L339" s="1"/>
      <c r="M339" s="1"/>
      <c r="N339" s="1"/>
      <c r="O339" s="1"/>
      <c r="P339" s="1">
        <f>ROUND(Exchanges!Q343,0)</f>
        <v>5</v>
      </c>
      <c r="Q339" s="1">
        <f>Exchanges!R343</f>
        <v>1</v>
      </c>
      <c r="R339" s="1">
        <f>Exchanges!S343</f>
        <v>1</v>
      </c>
      <c r="S339" s="1">
        <f>Exchanges!T343</f>
        <v>1</v>
      </c>
      <c r="T339" s="1">
        <f>Exchanges!U343</f>
        <v>5</v>
      </c>
      <c r="U339" s="1">
        <f>Exchanges!V343</f>
        <v>2013</v>
      </c>
      <c r="V339" s="1" t="str">
        <f>Exchanges!W343</f>
        <v>Phosphorus</v>
      </c>
      <c r="W339" s="1" t="str">
        <f>Exchanges!X343</f>
        <v>USEPA DMR 2013</v>
      </c>
    </row>
    <row r="340" spans="1:23" x14ac:dyDescent="0.2">
      <c r="A340" s="1" t="str">
        <f>Exchanges!B344</f>
        <v>Phosphorus</v>
      </c>
      <c r="B340" s="1">
        <f>Exchanges!C344</f>
        <v>7723140</v>
      </c>
      <c r="C340" s="1" t="str">
        <f>Exchanges!D344</f>
        <v>water</v>
      </c>
      <c r="D340" s="1" t="str">
        <f>Exchanges!E344</f>
        <v>unspecified</v>
      </c>
      <c r="E340" s="1" t="str">
        <f>Exchanges!F344</f>
        <v>1d91ba69-9367-32d9-9acc-b6884944eda8</v>
      </c>
      <c r="F340" s="1" t="str">
        <f>Exchanges!G344</f>
        <v>Copper, nickel, lead, and zinc mining</v>
      </c>
      <c r="G340" s="1">
        <f>Exchanges!H344</f>
        <v>212230</v>
      </c>
      <c r="H340" s="1" t="str">
        <f>Exchanges!I344</f>
        <v>US</v>
      </c>
      <c r="I340" s="1">
        <f>Exchanges!J344</f>
        <v>1.0453662806340279E-6</v>
      </c>
      <c r="J340" s="1" t="str">
        <f>Exchanges!K344</f>
        <v>kg</v>
      </c>
      <c r="K340" s="1"/>
      <c r="L340" s="1"/>
      <c r="M340" s="1"/>
      <c r="N340" s="1"/>
      <c r="O340" s="1"/>
      <c r="P340" s="1">
        <f>ROUND(Exchanges!Q344,0)</f>
        <v>2</v>
      </c>
      <c r="Q340" s="1">
        <f>Exchanges!R344</f>
        <v>1</v>
      </c>
      <c r="R340" s="1">
        <f>Exchanges!S344</f>
        <v>1</v>
      </c>
      <c r="S340" s="1">
        <f>Exchanges!T344</f>
        <v>1</v>
      </c>
      <c r="T340" s="1">
        <f>Exchanges!U344</f>
        <v>4</v>
      </c>
      <c r="U340" s="1">
        <f>Exchanges!V344</f>
        <v>2013</v>
      </c>
      <c r="V340" s="1" t="str">
        <f>Exchanges!W344</f>
        <v>Phosphorus</v>
      </c>
      <c r="W340" s="1" t="str">
        <f>Exchanges!X344</f>
        <v>USEPA DMR 2013</v>
      </c>
    </row>
    <row r="341" spans="1:23" x14ac:dyDescent="0.2">
      <c r="A341" s="1" t="str">
        <f>Exchanges!B345</f>
        <v>Phosphorus</v>
      </c>
      <c r="B341" s="1">
        <f>Exchanges!C345</f>
        <v>7723140</v>
      </c>
      <c r="C341" s="1" t="str">
        <f>Exchanges!D345</f>
        <v>water</v>
      </c>
      <c r="D341" s="1" t="str">
        <f>Exchanges!E345</f>
        <v>unspecified</v>
      </c>
      <c r="E341" s="1" t="str">
        <f>Exchanges!F345</f>
        <v>1d91ba69-9367-32d9-9acc-b6884944eda8</v>
      </c>
      <c r="F341" s="1" t="str">
        <f>Exchanges!G345</f>
        <v>Stone mining and quarrying</v>
      </c>
      <c r="G341" s="1">
        <f>Exchanges!H345</f>
        <v>212310</v>
      </c>
      <c r="H341" s="1" t="str">
        <f>Exchanges!I345</f>
        <v>US</v>
      </c>
      <c r="I341" s="1">
        <f>Exchanges!J345</f>
        <v>2.2807461890457501E-6</v>
      </c>
      <c r="J341" s="1" t="str">
        <f>Exchanges!K345</f>
        <v>kg</v>
      </c>
      <c r="K341" s="1"/>
      <c r="L341" s="1"/>
      <c r="M341" s="1"/>
      <c r="N341" s="1"/>
      <c r="O341" s="1"/>
      <c r="P341" s="1">
        <f>ROUND(Exchanges!Q345,0)</f>
        <v>2</v>
      </c>
      <c r="Q341" s="1">
        <f>Exchanges!R345</f>
        <v>1</v>
      </c>
      <c r="R341" s="1">
        <f>Exchanges!S345</f>
        <v>1</v>
      </c>
      <c r="S341" s="1">
        <f>Exchanges!T345</f>
        <v>1</v>
      </c>
      <c r="T341" s="1">
        <f>Exchanges!U345</f>
        <v>5</v>
      </c>
      <c r="U341" s="1">
        <f>Exchanges!V345</f>
        <v>2013</v>
      </c>
      <c r="V341" s="1" t="str">
        <f>Exchanges!W345</f>
        <v>Phosphorus</v>
      </c>
      <c r="W341" s="1" t="str">
        <f>Exchanges!X345</f>
        <v>USEPA DMR 2013</v>
      </c>
    </row>
    <row r="342" spans="1:23" x14ac:dyDescent="0.2">
      <c r="A342" s="1" t="str">
        <f>Exchanges!B346</f>
        <v>Phosphorus</v>
      </c>
      <c r="B342" s="1">
        <f>Exchanges!C346</f>
        <v>7723140</v>
      </c>
      <c r="C342" s="1" t="str">
        <f>Exchanges!D346</f>
        <v>water</v>
      </c>
      <c r="D342" s="1" t="str">
        <f>Exchanges!E346</f>
        <v>unspecified</v>
      </c>
      <c r="E342" s="1" t="str">
        <f>Exchanges!F346</f>
        <v>1d91ba69-9367-32d9-9acc-b6884944eda8</v>
      </c>
      <c r="F342" s="1" t="str">
        <f>Exchanges!G346</f>
        <v>Drilling oil and gas wells</v>
      </c>
      <c r="G342" s="1">
        <f>Exchanges!H346</f>
        <v>213111</v>
      </c>
      <c r="H342" s="1" t="str">
        <f>Exchanges!I346</f>
        <v>US</v>
      </c>
      <c r="I342" s="1">
        <f>Exchanges!J346</f>
        <v>0</v>
      </c>
      <c r="J342" s="1" t="str">
        <f>Exchanges!K346</f>
        <v>kg</v>
      </c>
      <c r="K342" s="1"/>
      <c r="L342" s="1"/>
      <c r="M342" s="1"/>
      <c r="N342" s="1"/>
      <c r="O342" s="1"/>
      <c r="P342" s="1">
        <f>ROUND(Exchanges!Q346,0)</f>
        <v>5</v>
      </c>
      <c r="Q342" s="1">
        <f>Exchanges!R346</f>
        <v>1</v>
      </c>
      <c r="R342" s="1">
        <f>Exchanges!S346</f>
        <v>1</v>
      </c>
      <c r="S342" s="1">
        <f>Exchanges!T346</f>
        <v>1</v>
      </c>
      <c r="T342" s="1">
        <f>Exchanges!U346</f>
        <v>5</v>
      </c>
      <c r="U342" s="1">
        <f>Exchanges!V346</f>
        <v>2013</v>
      </c>
      <c r="V342" s="1" t="str">
        <f>Exchanges!W346</f>
        <v>Phosphorus</v>
      </c>
      <c r="W342" s="1" t="str">
        <f>Exchanges!X346</f>
        <v>USEPA DMR 2013</v>
      </c>
    </row>
    <row r="343" spans="1:23" x14ac:dyDescent="0.2">
      <c r="A343" s="1" t="str">
        <f>Exchanges!B347</f>
        <v>Phosphorus</v>
      </c>
      <c r="B343" s="1">
        <f>Exchanges!C347</f>
        <v>7723140</v>
      </c>
      <c r="C343" s="1" t="str">
        <f>Exchanges!D347</f>
        <v>water</v>
      </c>
      <c r="D343" s="1" t="str">
        <f>Exchanges!E347</f>
        <v>unspecified</v>
      </c>
      <c r="E343" s="1" t="str">
        <f>Exchanges!F347</f>
        <v>1d91ba69-9367-32d9-9acc-b6884944eda8</v>
      </c>
      <c r="F343" s="1" t="str">
        <f>Exchanges!G347</f>
        <v>Electric power generation, transmission, and distribution</v>
      </c>
      <c r="G343" s="1">
        <f>Exchanges!H347</f>
        <v>221100</v>
      </c>
      <c r="H343" s="1" t="str">
        <f>Exchanges!I347</f>
        <v>US</v>
      </c>
      <c r="I343" s="1">
        <f>Exchanges!J347</f>
        <v>1.3556669878768488E-4</v>
      </c>
      <c r="J343" s="1" t="str">
        <f>Exchanges!K347</f>
        <v>kg</v>
      </c>
      <c r="K343" s="1"/>
      <c r="L343" s="1"/>
      <c r="M343" s="1"/>
      <c r="N343" s="1"/>
      <c r="O343" s="1"/>
      <c r="P343" s="1">
        <f>ROUND(Exchanges!Q347,0)</f>
        <v>2</v>
      </c>
      <c r="Q343" s="1">
        <f>Exchanges!R347</f>
        <v>1</v>
      </c>
      <c r="R343" s="1">
        <f>Exchanges!S347</f>
        <v>1</v>
      </c>
      <c r="S343" s="1">
        <f>Exchanges!T347</f>
        <v>1</v>
      </c>
      <c r="T343" s="1">
        <f>Exchanges!U347</f>
        <v>5</v>
      </c>
      <c r="U343" s="1">
        <f>Exchanges!V347</f>
        <v>2013</v>
      </c>
      <c r="V343" s="1" t="str">
        <f>Exchanges!W347</f>
        <v>Phosphorus</v>
      </c>
      <c r="W343" s="1" t="str">
        <f>Exchanges!X347</f>
        <v>USEPA DMR 2013</v>
      </c>
    </row>
    <row r="344" spans="1:23" x14ac:dyDescent="0.2">
      <c r="A344" s="1" t="str">
        <f>Exchanges!B348</f>
        <v>Phosphorus</v>
      </c>
      <c r="B344" s="1">
        <f>Exchanges!C348</f>
        <v>7723140</v>
      </c>
      <c r="C344" s="1" t="str">
        <f>Exchanges!D348</f>
        <v>water</v>
      </c>
      <c r="D344" s="1" t="str">
        <f>Exchanges!E348</f>
        <v>unspecified</v>
      </c>
      <c r="E344" s="1" t="str">
        <f>Exchanges!F348</f>
        <v>1d91ba69-9367-32d9-9acc-b6884944eda8</v>
      </c>
      <c r="F344" s="1" t="str">
        <f>Exchanges!G348</f>
        <v>Natural gas distribution</v>
      </c>
      <c r="G344" s="1">
        <f>Exchanges!H348</f>
        <v>221200</v>
      </c>
      <c r="H344" s="1" t="str">
        <f>Exchanges!I348</f>
        <v>US</v>
      </c>
      <c r="I344" s="1">
        <f>Exchanges!J348</f>
        <v>4.644397257353938E-7</v>
      </c>
      <c r="J344" s="1" t="str">
        <f>Exchanges!K348</f>
        <v>kg</v>
      </c>
      <c r="K344" s="1"/>
      <c r="L344" s="1"/>
      <c r="M344" s="1"/>
      <c r="N344" s="1"/>
      <c r="O344" s="1"/>
      <c r="P344" s="1">
        <f>ROUND(Exchanges!Q348,0)</f>
        <v>2</v>
      </c>
      <c r="Q344" s="1">
        <f>Exchanges!R348</f>
        <v>1</v>
      </c>
      <c r="R344" s="1">
        <f>Exchanges!S348</f>
        <v>1</v>
      </c>
      <c r="S344" s="1">
        <f>Exchanges!T348</f>
        <v>1</v>
      </c>
      <c r="T344" s="1">
        <f>Exchanges!U348</f>
        <v>5</v>
      </c>
      <c r="U344" s="1">
        <f>Exchanges!V348</f>
        <v>2013</v>
      </c>
      <c r="V344" s="1" t="str">
        <f>Exchanges!W348</f>
        <v>Phosphorus</v>
      </c>
      <c r="W344" s="1" t="str">
        <f>Exchanges!X348</f>
        <v>USEPA DMR 2013</v>
      </c>
    </row>
    <row r="345" spans="1:23" x14ac:dyDescent="0.2">
      <c r="A345" s="1" t="str">
        <f>Exchanges!B349</f>
        <v>Phosphorus</v>
      </c>
      <c r="B345" s="1">
        <f>Exchanges!C349</f>
        <v>7723140</v>
      </c>
      <c r="C345" s="1" t="str">
        <f>Exchanges!D349</f>
        <v>water</v>
      </c>
      <c r="D345" s="1" t="str">
        <f>Exchanges!E349</f>
        <v>unspecified</v>
      </c>
      <c r="E345" s="1" t="str">
        <f>Exchanges!F349</f>
        <v>1d91ba69-9367-32d9-9acc-b6884944eda8</v>
      </c>
      <c r="F345" s="1" t="str">
        <f>Exchanges!G349</f>
        <v>Water, sewage and other systems</v>
      </c>
      <c r="G345" s="1">
        <f>Exchanges!H349</f>
        <v>221300</v>
      </c>
      <c r="H345" s="1" t="str">
        <f>Exchanges!I349</f>
        <v>US</v>
      </c>
      <c r="I345" s="1">
        <f>Exchanges!J349</f>
        <v>1.8708412909222896E-2</v>
      </c>
      <c r="J345" s="1" t="str">
        <f>Exchanges!K349</f>
        <v>kg</v>
      </c>
      <c r="K345" s="1"/>
      <c r="L345" s="1"/>
      <c r="M345" s="1"/>
      <c r="N345" s="1"/>
      <c r="O345" s="1"/>
      <c r="P345" s="1">
        <f>ROUND(Exchanges!Q349,0)</f>
        <v>4</v>
      </c>
      <c r="Q345" s="1">
        <f>Exchanges!R349</f>
        <v>1</v>
      </c>
      <c r="R345" s="1">
        <f>Exchanges!S349</f>
        <v>1</v>
      </c>
      <c r="S345" s="1">
        <f>Exchanges!T349</f>
        <v>1</v>
      </c>
      <c r="T345" s="1">
        <f>Exchanges!U349</f>
        <v>1</v>
      </c>
      <c r="U345" s="1">
        <f>Exchanges!V349</f>
        <v>2013</v>
      </c>
      <c r="V345" s="1" t="str">
        <f>Exchanges!W349</f>
        <v>Phosphorus</v>
      </c>
      <c r="W345" s="1" t="str">
        <f>Exchanges!X349</f>
        <v>USEPA DMR 2013</v>
      </c>
    </row>
    <row r="346" spans="1:23" x14ac:dyDescent="0.2">
      <c r="A346" s="1" t="str">
        <f>Exchanges!B350</f>
        <v>Phosphorus</v>
      </c>
      <c r="B346" s="1">
        <f>Exchanges!C350</f>
        <v>7723140</v>
      </c>
      <c r="C346" s="1" t="str">
        <f>Exchanges!D350</f>
        <v>water</v>
      </c>
      <c r="D346" s="1" t="str">
        <f>Exchanges!E350</f>
        <v>unspecified</v>
      </c>
      <c r="E346" s="1" t="str">
        <f>Exchanges!F350</f>
        <v>1d91ba69-9367-32d9-9acc-b6884944eda8</v>
      </c>
      <c r="F346" s="1" t="str">
        <f>Exchanges!G350</f>
        <v>Nonresidential maintenance and repair</v>
      </c>
      <c r="G346" s="1">
        <f>Exchanges!H350</f>
        <v>230301</v>
      </c>
      <c r="H346" s="1" t="str">
        <f>Exchanges!I350</f>
        <v>US</v>
      </c>
      <c r="I346" s="1">
        <f>Exchanges!J350</f>
        <v>5.9673146951867243E-7</v>
      </c>
      <c r="J346" s="1" t="str">
        <f>Exchanges!K350</f>
        <v>kg</v>
      </c>
      <c r="K346" s="1"/>
      <c r="L346" s="1"/>
      <c r="M346" s="1"/>
      <c r="N346" s="1"/>
      <c r="O346" s="1"/>
      <c r="P346" s="1">
        <f>ROUND(Exchanges!Q350,0)</f>
        <v>2</v>
      </c>
      <c r="Q346" s="1">
        <f>Exchanges!R350</f>
        <v>1</v>
      </c>
      <c r="R346" s="1">
        <f>Exchanges!S350</f>
        <v>1</v>
      </c>
      <c r="S346" s="1">
        <f>Exchanges!T350</f>
        <v>1</v>
      </c>
      <c r="T346" s="1">
        <f>Exchanges!U350</f>
        <v>5</v>
      </c>
      <c r="U346" s="1">
        <f>Exchanges!V350</f>
        <v>2013</v>
      </c>
      <c r="V346" s="1" t="str">
        <f>Exchanges!W350</f>
        <v>Phosphorus</v>
      </c>
      <c r="W346" s="1" t="str">
        <f>Exchanges!X350</f>
        <v>USEPA DMR 2013</v>
      </c>
    </row>
    <row r="347" spans="1:23" x14ac:dyDescent="0.2">
      <c r="A347" s="1" t="str">
        <f>Exchanges!B351</f>
        <v>Phosphorus</v>
      </c>
      <c r="B347" s="1">
        <f>Exchanges!C351</f>
        <v>7723140</v>
      </c>
      <c r="C347" s="1" t="str">
        <f>Exchanges!D351</f>
        <v>water</v>
      </c>
      <c r="D347" s="1" t="str">
        <f>Exchanges!E351</f>
        <v>unspecified</v>
      </c>
      <c r="E347" s="1" t="str">
        <f>Exchanges!F351</f>
        <v>1d91ba69-9367-32d9-9acc-b6884944eda8</v>
      </c>
      <c r="F347" s="1" t="str">
        <f>Exchanges!G351</f>
        <v>Residential maintenance and repair</v>
      </c>
      <c r="G347" s="1">
        <f>Exchanges!H351</f>
        <v>230302</v>
      </c>
      <c r="H347" s="1" t="str">
        <f>Exchanges!I351</f>
        <v>US</v>
      </c>
      <c r="I347" s="1">
        <f>Exchanges!J351</f>
        <v>5.9673146951867243E-7</v>
      </c>
      <c r="J347" s="1" t="str">
        <f>Exchanges!K351</f>
        <v>kg</v>
      </c>
      <c r="K347" s="1"/>
      <c r="L347" s="1"/>
      <c r="M347" s="1"/>
      <c r="N347" s="1"/>
      <c r="O347" s="1"/>
      <c r="P347" s="1">
        <f>ROUND(Exchanges!Q351,0)</f>
        <v>2</v>
      </c>
      <c r="Q347" s="1">
        <f>Exchanges!R351</f>
        <v>1</v>
      </c>
      <c r="R347" s="1">
        <f>Exchanges!S351</f>
        <v>1</v>
      </c>
      <c r="S347" s="1">
        <f>Exchanges!T351</f>
        <v>1</v>
      </c>
      <c r="T347" s="1">
        <f>Exchanges!U351</f>
        <v>5</v>
      </c>
      <c r="U347" s="1">
        <f>Exchanges!V351</f>
        <v>2013</v>
      </c>
      <c r="V347" s="1" t="str">
        <f>Exchanges!W351</f>
        <v>Phosphorus</v>
      </c>
      <c r="W347" s="1" t="str">
        <f>Exchanges!X351</f>
        <v>USEPA DMR 2013</v>
      </c>
    </row>
    <row r="348" spans="1:23" x14ac:dyDescent="0.2">
      <c r="A348" s="1" t="str">
        <f>Exchanges!B352</f>
        <v>Phosphorus</v>
      </c>
      <c r="B348" s="1">
        <f>Exchanges!C352</f>
        <v>7723140</v>
      </c>
      <c r="C348" s="1" t="str">
        <f>Exchanges!D352</f>
        <v>water</v>
      </c>
      <c r="D348" s="1" t="str">
        <f>Exchanges!E352</f>
        <v>unspecified</v>
      </c>
      <c r="E348" s="1" t="str">
        <f>Exchanges!F352</f>
        <v>1d91ba69-9367-32d9-9acc-b6884944eda8</v>
      </c>
      <c r="F348" s="1" t="str">
        <f>Exchanges!G352</f>
        <v>Health care structures</v>
      </c>
      <c r="G348" s="1">
        <f>Exchanges!H352</f>
        <v>233210</v>
      </c>
      <c r="H348" s="1" t="str">
        <f>Exchanges!I352</f>
        <v>US</v>
      </c>
      <c r="I348" s="1">
        <f>Exchanges!J352</f>
        <v>5.9673146951867243E-7</v>
      </c>
      <c r="J348" s="1" t="str">
        <f>Exchanges!K352</f>
        <v>kg</v>
      </c>
      <c r="K348" s="1"/>
      <c r="L348" s="1"/>
      <c r="M348" s="1"/>
      <c r="N348" s="1"/>
      <c r="O348" s="1"/>
      <c r="P348" s="1">
        <f>ROUND(Exchanges!Q352,0)</f>
        <v>2</v>
      </c>
      <c r="Q348" s="1">
        <f>Exchanges!R352</f>
        <v>1</v>
      </c>
      <c r="R348" s="1">
        <f>Exchanges!S352</f>
        <v>1</v>
      </c>
      <c r="S348" s="1">
        <f>Exchanges!T352</f>
        <v>1</v>
      </c>
      <c r="T348" s="1">
        <f>Exchanges!U352</f>
        <v>5</v>
      </c>
      <c r="U348" s="1">
        <f>Exchanges!V352</f>
        <v>2013</v>
      </c>
      <c r="V348" s="1" t="str">
        <f>Exchanges!W352</f>
        <v>Phosphorus</v>
      </c>
      <c r="W348" s="1" t="str">
        <f>Exchanges!X352</f>
        <v>USEPA DMR 2013</v>
      </c>
    </row>
    <row r="349" spans="1:23" x14ac:dyDescent="0.2">
      <c r="A349" s="1" t="str">
        <f>Exchanges!B353</f>
        <v>Phosphorus</v>
      </c>
      <c r="B349" s="1">
        <f>Exchanges!C353</f>
        <v>7723140</v>
      </c>
      <c r="C349" s="1" t="str">
        <f>Exchanges!D353</f>
        <v>water</v>
      </c>
      <c r="D349" s="1" t="str">
        <f>Exchanges!E353</f>
        <v>unspecified</v>
      </c>
      <c r="E349" s="1" t="str">
        <f>Exchanges!F353</f>
        <v>1d91ba69-9367-32d9-9acc-b6884944eda8</v>
      </c>
      <c r="F349" s="1" t="str">
        <f>Exchanges!G353</f>
        <v>Manufacturing structures</v>
      </c>
      <c r="G349" s="1">
        <f>Exchanges!H353</f>
        <v>233230</v>
      </c>
      <c r="H349" s="1" t="str">
        <f>Exchanges!I353</f>
        <v>US</v>
      </c>
      <c r="I349" s="1">
        <f>Exchanges!J353</f>
        <v>5.9673146951867232E-7</v>
      </c>
      <c r="J349" s="1" t="str">
        <f>Exchanges!K353</f>
        <v>kg</v>
      </c>
      <c r="K349" s="1"/>
      <c r="L349" s="1"/>
      <c r="M349" s="1"/>
      <c r="N349" s="1"/>
      <c r="O349" s="1"/>
      <c r="P349" s="1">
        <f>ROUND(Exchanges!Q353,0)</f>
        <v>2</v>
      </c>
      <c r="Q349" s="1">
        <f>Exchanges!R353</f>
        <v>1</v>
      </c>
      <c r="R349" s="1">
        <f>Exchanges!S353</f>
        <v>1</v>
      </c>
      <c r="S349" s="1">
        <f>Exchanges!T353</f>
        <v>1</v>
      </c>
      <c r="T349" s="1">
        <f>Exchanges!U353</f>
        <v>5</v>
      </c>
      <c r="U349" s="1">
        <f>Exchanges!V353</f>
        <v>2013</v>
      </c>
      <c r="V349" s="1" t="str">
        <f>Exchanges!W353</f>
        <v>Phosphorus</v>
      </c>
      <c r="W349" s="1" t="str">
        <f>Exchanges!X353</f>
        <v>USEPA DMR 2013</v>
      </c>
    </row>
    <row r="350" spans="1:23" x14ac:dyDescent="0.2">
      <c r="A350" s="1" t="str">
        <f>Exchanges!B354</f>
        <v>Phosphorus</v>
      </c>
      <c r="B350" s="1">
        <f>Exchanges!C354</f>
        <v>7723140</v>
      </c>
      <c r="C350" s="1" t="str">
        <f>Exchanges!D354</f>
        <v>water</v>
      </c>
      <c r="D350" s="1" t="str">
        <f>Exchanges!E354</f>
        <v>unspecified</v>
      </c>
      <c r="E350" s="1" t="str">
        <f>Exchanges!F354</f>
        <v>1d91ba69-9367-32d9-9acc-b6884944eda8</v>
      </c>
      <c r="F350" s="1" t="str">
        <f>Exchanges!G354</f>
        <v>Power and communication structures</v>
      </c>
      <c r="G350" s="1">
        <f>Exchanges!H354</f>
        <v>233240</v>
      </c>
      <c r="H350" s="1" t="str">
        <f>Exchanges!I354</f>
        <v>US</v>
      </c>
      <c r="I350" s="1">
        <f>Exchanges!J354</f>
        <v>5.9673146951867232E-7</v>
      </c>
      <c r="J350" s="1" t="str">
        <f>Exchanges!K354</f>
        <v>kg</v>
      </c>
      <c r="K350" s="1"/>
      <c r="L350" s="1"/>
      <c r="M350" s="1"/>
      <c r="N350" s="1"/>
      <c r="O350" s="1"/>
      <c r="P350" s="1">
        <f>ROUND(Exchanges!Q354,0)</f>
        <v>2</v>
      </c>
      <c r="Q350" s="1">
        <f>Exchanges!R354</f>
        <v>1</v>
      </c>
      <c r="R350" s="1">
        <f>Exchanges!S354</f>
        <v>1</v>
      </c>
      <c r="S350" s="1">
        <f>Exchanges!T354</f>
        <v>1</v>
      </c>
      <c r="T350" s="1">
        <f>Exchanges!U354</f>
        <v>5</v>
      </c>
      <c r="U350" s="1">
        <f>Exchanges!V354</f>
        <v>2013</v>
      </c>
      <c r="V350" s="1" t="str">
        <f>Exchanges!W354</f>
        <v>Phosphorus</v>
      </c>
      <c r="W350" s="1" t="str">
        <f>Exchanges!X354</f>
        <v>USEPA DMR 2013</v>
      </c>
    </row>
    <row r="351" spans="1:23" x14ac:dyDescent="0.2">
      <c r="A351" s="1" t="str">
        <f>Exchanges!B355</f>
        <v>Phosphorus</v>
      </c>
      <c r="B351" s="1">
        <f>Exchanges!C355</f>
        <v>7723140</v>
      </c>
      <c r="C351" s="1" t="str">
        <f>Exchanges!D355</f>
        <v>water</v>
      </c>
      <c r="D351" s="1" t="str">
        <f>Exchanges!E355</f>
        <v>unspecified</v>
      </c>
      <c r="E351" s="1" t="str">
        <f>Exchanges!F355</f>
        <v>1d91ba69-9367-32d9-9acc-b6884944eda8</v>
      </c>
      <c r="F351" s="1" t="str">
        <f>Exchanges!G355</f>
        <v>Educational and vocational structures</v>
      </c>
      <c r="G351" s="1">
        <f>Exchanges!H355</f>
        <v>233262</v>
      </c>
      <c r="H351" s="1" t="str">
        <f>Exchanges!I355</f>
        <v>US</v>
      </c>
      <c r="I351" s="1">
        <f>Exchanges!J355</f>
        <v>5.9673146951867232E-7</v>
      </c>
      <c r="J351" s="1" t="str">
        <f>Exchanges!K355</f>
        <v>kg</v>
      </c>
      <c r="K351" s="1"/>
      <c r="L351" s="1"/>
      <c r="M351" s="1"/>
      <c r="N351" s="1"/>
      <c r="O351" s="1"/>
      <c r="P351" s="1">
        <f>ROUND(Exchanges!Q355,0)</f>
        <v>2</v>
      </c>
      <c r="Q351" s="1">
        <f>Exchanges!R355</f>
        <v>1</v>
      </c>
      <c r="R351" s="1">
        <f>Exchanges!S355</f>
        <v>1</v>
      </c>
      <c r="S351" s="1">
        <f>Exchanges!T355</f>
        <v>1</v>
      </c>
      <c r="T351" s="1">
        <f>Exchanges!U355</f>
        <v>5</v>
      </c>
      <c r="U351" s="1">
        <f>Exchanges!V355</f>
        <v>2013</v>
      </c>
      <c r="V351" s="1" t="str">
        <f>Exchanges!W355</f>
        <v>Phosphorus</v>
      </c>
      <c r="W351" s="1" t="str">
        <f>Exchanges!X355</f>
        <v>USEPA DMR 2013</v>
      </c>
    </row>
    <row r="352" spans="1:23" x14ac:dyDescent="0.2">
      <c r="A352" s="1" t="str">
        <f>Exchanges!B356</f>
        <v>Phosphorus</v>
      </c>
      <c r="B352" s="1">
        <f>Exchanges!C356</f>
        <v>7723140</v>
      </c>
      <c r="C352" s="1" t="str">
        <f>Exchanges!D356</f>
        <v>water</v>
      </c>
      <c r="D352" s="1" t="str">
        <f>Exchanges!E356</f>
        <v>unspecified</v>
      </c>
      <c r="E352" s="1" t="str">
        <f>Exchanges!F356</f>
        <v>1d91ba69-9367-32d9-9acc-b6884944eda8</v>
      </c>
      <c r="F352" s="1" t="str">
        <f>Exchanges!G356</f>
        <v>Highways and streets</v>
      </c>
      <c r="G352" s="1">
        <f>Exchanges!H356</f>
        <v>233293</v>
      </c>
      <c r="H352" s="1" t="str">
        <f>Exchanges!I356</f>
        <v>US</v>
      </c>
      <c r="I352" s="1">
        <f>Exchanges!J356</f>
        <v>5.9673146951867243E-7</v>
      </c>
      <c r="J352" s="1" t="str">
        <f>Exchanges!K356</f>
        <v>kg</v>
      </c>
      <c r="K352" s="1"/>
      <c r="L352" s="1"/>
      <c r="M352" s="1"/>
      <c r="N352" s="1"/>
      <c r="O352" s="1"/>
      <c r="P352" s="1">
        <f>ROUND(Exchanges!Q356,0)</f>
        <v>2</v>
      </c>
      <c r="Q352" s="1">
        <f>Exchanges!R356</f>
        <v>1</v>
      </c>
      <c r="R352" s="1">
        <f>Exchanges!S356</f>
        <v>1</v>
      </c>
      <c r="S352" s="1">
        <f>Exchanges!T356</f>
        <v>1</v>
      </c>
      <c r="T352" s="1">
        <f>Exchanges!U356</f>
        <v>5</v>
      </c>
      <c r="U352" s="1">
        <f>Exchanges!V356</f>
        <v>2013</v>
      </c>
      <c r="V352" s="1" t="str">
        <f>Exchanges!W356</f>
        <v>Phosphorus</v>
      </c>
      <c r="W352" s="1" t="str">
        <f>Exchanges!X356</f>
        <v>USEPA DMR 2013</v>
      </c>
    </row>
    <row r="353" spans="1:23" x14ac:dyDescent="0.2">
      <c r="A353" s="1" t="str">
        <f>Exchanges!B357</f>
        <v>Phosphorus</v>
      </c>
      <c r="B353" s="1">
        <f>Exchanges!C357</f>
        <v>7723140</v>
      </c>
      <c r="C353" s="1" t="str">
        <f>Exchanges!D357</f>
        <v>water</v>
      </c>
      <c r="D353" s="1" t="str">
        <f>Exchanges!E357</f>
        <v>unspecified</v>
      </c>
      <c r="E353" s="1" t="str">
        <f>Exchanges!F357</f>
        <v>1d91ba69-9367-32d9-9acc-b6884944eda8</v>
      </c>
      <c r="F353" s="1" t="str">
        <f>Exchanges!G357</f>
        <v>Single-family residential structures</v>
      </c>
      <c r="G353" s="1">
        <f>Exchanges!H357</f>
        <v>233411</v>
      </c>
      <c r="H353" s="1" t="str">
        <f>Exchanges!I357</f>
        <v>US</v>
      </c>
      <c r="I353" s="1">
        <f>Exchanges!J357</f>
        <v>5.9673146951867232E-7</v>
      </c>
      <c r="J353" s="1" t="str">
        <f>Exchanges!K357</f>
        <v>kg</v>
      </c>
      <c r="K353" s="1"/>
      <c r="L353" s="1"/>
      <c r="M353" s="1"/>
      <c r="N353" s="1"/>
      <c r="O353" s="1"/>
      <c r="P353" s="1">
        <f>ROUND(Exchanges!Q357,0)</f>
        <v>2</v>
      </c>
      <c r="Q353" s="1">
        <f>Exchanges!R357</f>
        <v>1</v>
      </c>
      <c r="R353" s="1">
        <f>Exchanges!S357</f>
        <v>1</v>
      </c>
      <c r="S353" s="1">
        <f>Exchanges!T357</f>
        <v>1</v>
      </c>
      <c r="T353" s="1">
        <f>Exchanges!U357</f>
        <v>5</v>
      </c>
      <c r="U353" s="1">
        <f>Exchanges!V357</f>
        <v>2013</v>
      </c>
      <c r="V353" s="1" t="str">
        <f>Exchanges!W357</f>
        <v>Phosphorus</v>
      </c>
      <c r="W353" s="1" t="str">
        <f>Exchanges!X357</f>
        <v>USEPA DMR 2013</v>
      </c>
    </row>
    <row r="354" spans="1:23" x14ac:dyDescent="0.2">
      <c r="A354" s="1" t="str">
        <f>Exchanges!B358</f>
        <v>Phosphorus</v>
      </c>
      <c r="B354" s="1">
        <f>Exchanges!C358</f>
        <v>7723140</v>
      </c>
      <c r="C354" s="1" t="str">
        <f>Exchanges!D358</f>
        <v>water</v>
      </c>
      <c r="D354" s="1" t="str">
        <f>Exchanges!E358</f>
        <v>unspecified</v>
      </c>
      <c r="E354" s="1" t="str">
        <f>Exchanges!F358</f>
        <v>1d91ba69-9367-32d9-9acc-b6884944eda8</v>
      </c>
      <c r="F354" s="1" t="str">
        <f>Exchanges!G358</f>
        <v>Multifamily residential structures</v>
      </c>
      <c r="G354" s="1">
        <f>Exchanges!H358</f>
        <v>233412</v>
      </c>
      <c r="H354" s="1" t="str">
        <f>Exchanges!I358</f>
        <v>US</v>
      </c>
      <c r="I354" s="1">
        <f>Exchanges!J358</f>
        <v>5.9673146951867243E-7</v>
      </c>
      <c r="J354" s="1" t="str">
        <f>Exchanges!K358</f>
        <v>kg</v>
      </c>
      <c r="K354" s="1"/>
      <c r="L354" s="1"/>
      <c r="M354" s="1"/>
      <c r="N354" s="1"/>
      <c r="O354" s="1"/>
      <c r="P354" s="1">
        <f>ROUND(Exchanges!Q358,0)</f>
        <v>2</v>
      </c>
      <c r="Q354" s="1">
        <f>Exchanges!R358</f>
        <v>1</v>
      </c>
      <c r="R354" s="1">
        <f>Exchanges!S358</f>
        <v>1</v>
      </c>
      <c r="S354" s="1">
        <f>Exchanges!T358</f>
        <v>1</v>
      </c>
      <c r="T354" s="1">
        <f>Exchanges!U358</f>
        <v>5</v>
      </c>
      <c r="U354" s="1">
        <f>Exchanges!V358</f>
        <v>2013</v>
      </c>
      <c r="V354" s="1" t="str">
        <f>Exchanges!W358</f>
        <v>Phosphorus</v>
      </c>
      <c r="W354" s="1" t="str">
        <f>Exchanges!X358</f>
        <v>USEPA DMR 2013</v>
      </c>
    </row>
    <row r="355" spans="1:23" x14ac:dyDescent="0.2">
      <c r="A355" s="1" t="str">
        <f>Exchanges!B359</f>
        <v>Phosphorus</v>
      </c>
      <c r="B355" s="1">
        <f>Exchanges!C359</f>
        <v>7723140</v>
      </c>
      <c r="C355" s="1" t="str">
        <f>Exchanges!D359</f>
        <v>water</v>
      </c>
      <c r="D355" s="1" t="str">
        <f>Exchanges!E359</f>
        <v>unspecified</v>
      </c>
      <c r="E355" s="1" t="str">
        <f>Exchanges!F359</f>
        <v>1d91ba69-9367-32d9-9acc-b6884944eda8</v>
      </c>
      <c r="F355" s="1" t="str">
        <f>Exchanges!G359</f>
        <v>Dog and cat food manufacturing</v>
      </c>
      <c r="G355" s="1">
        <f>Exchanges!H359</f>
        <v>311111</v>
      </c>
      <c r="H355" s="1" t="str">
        <f>Exchanges!I359</f>
        <v>US</v>
      </c>
      <c r="I355" s="1">
        <f>Exchanges!J359</f>
        <v>1.6760777175013968E-6</v>
      </c>
      <c r="J355" s="1" t="str">
        <f>Exchanges!K359</f>
        <v>kg</v>
      </c>
      <c r="K355" s="1"/>
      <c r="L355" s="1"/>
      <c r="M355" s="1"/>
      <c r="N355" s="1"/>
      <c r="O355" s="1"/>
      <c r="P355" s="1">
        <f>ROUND(Exchanges!Q359,0)</f>
        <v>2</v>
      </c>
      <c r="Q355" s="1">
        <f>Exchanges!R359</f>
        <v>1</v>
      </c>
      <c r="R355" s="1">
        <f>Exchanges!S359</f>
        <v>1</v>
      </c>
      <c r="S355" s="1">
        <f>Exchanges!T359</f>
        <v>1</v>
      </c>
      <c r="T355" s="1">
        <f>Exchanges!U359</f>
        <v>5</v>
      </c>
      <c r="U355" s="1">
        <f>Exchanges!V359</f>
        <v>2013</v>
      </c>
      <c r="V355" s="1" t="str">
        <f>Exchanges!W359</f>
        <v>Phosphorus</v>
      </c>
      <c r="W355" s="1" t="str">
        <f>Exchanges!X359</f>
        <v>USEPA DMR 2013</v>
      </c>
    </row>
    <row r="356" spans="1:23" x14ac:dyDescent="0.2">
      <c r="A356" s="1" t="str">
        <f>Exchanges!B360</f>
        <v>Phosphorus</v>
      </c>
      <c r="B356" s="1">
        <f>Exchanges!C360</f>
        <v>7723140</v>
      </c>
      <c r="C356" s="1" t="str">
        <f>Exchanges!D360</f>
        <v>water</v>
      </c>
      <c r="D356" s="1" t="str">
        <f>Exchanges!E360</f>
        <v>unspecified</v>
      </c>
      <c r="E356" s="1" t="str">
        <f>Exchanges!F360</f>
        <v>1d91ba69-9367-32d9-9acc-b6884944eda8</v>
      </c>
      <c r="F356" s="1" t="str">
        <f>Exchanges!G360</f>
        <v>Other animal food manufacturing</v>
      </c>
      <c r="G356" s="1">
        <f>Exchanges!H360</f>
        <v>311119</v>
      </c>
      <c r="H356" s="1" t="str">
        <f>Exchanges!I360</f>
        <v>US</v>
      </c>
      <c r="I356" s="1">
        <f>Exchanges!J360</f>
        <v>3.6906611266116593E-6</v>
      </c>
      <c r="J356" s="1" t="str">
        <f>Exchanges!K360</f>
        <v>kg</v>
      </c>
      <c r="K356" s="1"/>
      <c r="L356" s="1"/>
      <c r="M356" s="1"/>
      <c r="N356" s="1"/>
      <c r="O356" s="1"/>
      <c r="P356" s="1">
        <f>ROUND(Exchanges!Q360,0)</f>
        <v>2</v>
      </c>
      <c r="Q356" s="1">
        <f>Exchanges!R360</f>
        <v>1</v>
      </c>
      <c r="R356" s="1">
        <f>Exchanges!S360</f>
        <v>1</v>
      </c>
      <c r="S356" s="1">
        <f>Exchanges!T360</f>
        <v>1</v>
      </c>
      <c r="T356" s="1">
        <f>Exchanges!U360</f>
        <v>5</v>
      </c>
      <c r="U356" s="1">
        <f>Exchanges!V360</f>
        <v>2013</v>
      </c>
      <c r="V356" s="1" t="str">
        <f>Exchanges!W360</f>
        <v>Phosphorus</v>
      </c>
      <c r="W356" s="1" t="str">
        <f>Exchanges!X360</f>
        <v>USEPA DMR 2013</v>
      </c>
    </row>
    <row r="357" spans="1:23" x14ac:dyDescent="0.2">
      <c r="A357" s="1" t="str">
        <f>Exchanges!B361</f>
        <v>Phosphorus</v>
      </c>
      <c r="B357" s="1">
        <f>Exchanges!C361</f>
        <v>7723140</v>
      </c>
      <c r="C357" s="1" t="str">
        <f>Exchanges!D361</f>
        <v>water</v>
      </c>
      <c r="D357" s="1" t="str">
        <f>Exchanges!E361</f>
        <v>unspecified</v>
      </c>
      <c r="E357" s="1" t="str">
        <f>Exchanges!F361</f>
        <v>1d91ba69-9367-32d9-9acc-b6884944eda8</v>
      </c>
      <c r="F357" s="1" t="str">
        <f>Exchanges!G361</f>
        <v>Flour milling and malt manufacturing</v>
      </c>
      <c r="G357" s="1">
        <f>Exchanges!H361</f>
        <v>311210</v>
      </c>
      <c r="H357" s="1" t="str">
        <f>Exchanges!I361</f>
        <v>US</v>
      </c>
      <c r="I357" s="1">
        <f>Exchanges!J361</f>
        <v>3.163290721756935E-9</v>
      </c>
      <c r="J357" s="1" t="str">
        <f>Exchanges!K361</f>
        <v>kg</v>
      </c>
      <c r="K357" s="1"/>
      <c r="L357" s="1"/>
      <c r="M357" s="1"/>
      <c r="N357" s="1"/>
      <c r="O357" s="1"/>
      <c r="P357" s="1">
        <f>ROUND(Exchanges!Q361,0)</f>
        <v>2</v>
      </c>
      <c r="Q357" s="1">
        <f>Exchanges!R361</f>
        <v>1</v>
      </c>
      <c r="R357" s="1">
        <f>Exchanges!S361</f>
        <v>1</v>
      </c>
      <c r="S357" s="1">
        <f>Exchanges!T361</f>
        <v>1</v>
      </c>
      <c r="T357" s="1">
        <f>Exchanges!U361</f>
        <v>5</v>
      </c>
      <c r="U357" s="1">
        <f>Exchanges!V361</f>
        <v>2013</v>
      </c>
      <c r="V357" s="1" t="str">
        <f>Exchanges!W361</f>
        <v>Phosphorus</v>
      </c>
      <c r="W357" s="1" t="str">
        <f>Exchanges!X361</f>
        <v>USEPA DMR 2013</v>
      </c>
    </row>
    <row r="358" spans="1:23" x14ac:dyDescent="0.2">
      <c r="A358" s="1" t="str">
        <f>Exchanges!B362</f>
        <v>Phosphorus</v>
      </c>
      <c r="B358" s="1">
        <f>Exchanges!C362</f>
        <v>7723140</v>
      </c>
      <c r="C358" s="1" t="str">
        <f>Exchanges!D362</f>
        <v>water</v>
      </c>
      <c r="D358" s="1" t="str">
        <f>Exchanges!E362</f>
        <v>unspecified</v>
      </c>
      <c r="E358" s="1" t="str">
        <f>Exchanges!F362</f>
        <v>1d91ba69-9367-32d9-9acc-b6884944eda8</v>
      </c>
      <c r="F358" s="1" t="str">
        <f>Exchanges!G362</f>
        <v>Wet corn milling</v>
      </c>
      <c r="G358" s="1">
        <f>Exchanges!H362</f>
        <v>311221</v>
      </c>
      <c r="H358" s="1" t="str">
        <f>Exchanges!I362</f>
        <v>US</v>
      </c>
      <c r="I358" s="1">
        <f>Exchanges!J362</f>
        <v>2.7085278631730768E-5</v>
      </c>
      <c r="J358" s="1" t="str">
        <f>Exchanges!K362</f>
        <v>kg</v>
      </c>
      <c r="K358" s="1"/>
      <c r="L358" s="1"/>
      <c r="M358" s="1"/>
      <c r="N358" s="1"/>
      <c r="O358" s="1"/>
      <c r="P358" s="1">
        <f>ROUND(Exchanges!Q362,0)</f>
        <v>2</v>
      </c>
      <c r="Q358" s="1">
        <f>Exchanges!R362</f>
        <v>1</v>
      </c>
      <c r="R358" s="1">
        <f>Exchanges!S362</f>
        <v>1</v>
      </c>
      <c r="S358" s="1">
        <f>Exchanges!T362</f>
        <v>1</v>
      </c>
      <c r="T358" s="1">
        <f>Exchanges!U362</f>
        <v>5</v>
      </c>
      <c r="U358" s="1">
        <f>Exchanges!V362</f>
        <v>2013</v>
      </c>
      <c r="V358" s="1" t="str">
        <f>Exchanges!W362</f>
        <v>Phosphorus</v>
      </c>
      <c r="W358" s="1" t="str">
        <f>Exchanges!X362</f>
        <v>USEPA DMR 2013</v>
      </c>
    </row>
    <row r="359" spans="1:23" x14ac:dyDescent="0.2">
      <c r="A359" s="1" t="str">
        <f>Exchanges!B363</f>
        <v>Phosphorus</v>
      </c>
      <c r="B359" s="1">
        <f>Exchanges!C363</f>
        <v>7723140</v>
      </c>
      <c r="C359" s="1" t="str">
        <f>Exchanges!D363</f>
        <v>water</v>
      </c>
      <c r="D359" s="1" t="str">
        <f>Exchanges!E363</f>
        <v>unspecified</v>
      </c>
      <c r="E359" s="1" t="str">
        <f>Exchanges!F363</f>
        <v>1d91ba69-9367-32d9-9acc-b6884944eda8</v>
      </c>
      <c r="F359" s="1" t="str">
        <f>Exchanges!G363</f>
        <v>Fats and oils refining and blending</v>
      </c>
      <c r="G359" s="1">
        <f>Exchanges!H363</f>
        <v>311225</v>
      </c>
      <c r="H359" s="1" t="str">
        <f>Exchanges!I363</f>
        <v>US</v>
      </c>
      <c r="I359" s="1">
        <f>Exchanges!J363</f>
        <v>2.5280388926923218E-5</v>
      </c>
      <c r="J359" s="1" t="str">
        <f>Exchanges!K363</f>
        <v>kg</v>
      </c>
      <c r="K359" s="1"/>
      <c r="L359" s="1"/>
      <c r="M359" s="1"/>
      <c r="N359" s="1"/>
      <c r="O359" s="1"/>
      <c r="P359" s="1">
        <f>ROUND(Exchanges!Q363,0)</f>
        <v>2</v>
      </c>
      <c r="Q359" s="1">
        <f>Exchanges!R363</f>
        <v>1</v>
      </c>
      <c r="R359" s="1">
        <f>Exchanges!S363</f>
        <v>1</v>
      </c>
      <c r="S359" s="1">
        <f>Exchanges!T363</f>
        <v>1</v>
      </c>
      <c r="T359" s="1">
        <f>Exchanges!U363</f>
        <v>5</v>
      </c>
      <c r="U359" s="1">
        <f>Exchanges!V363</f>
        <v>2013</v>
      </c>
      <c r="V359" s="1" t="str">
        <f>Exchanges!W363</f>
        <v>Phosphorus</v>
      </c>
      <c r="W359" s="1" t="str">
        <f>Exchanges!X363</f>
        <v>USEPA DMR 2013</v>
      </c>
    </row>
    <row r="360" spans="1:23" x14ac:dyDescent="0.2">
      <c r="A360" s="1" t="str">
        <f>Exchanges!B364</f>
        <v>Phosphorus</v>
      </c>
      <c r="B360" s="1">
        <f>Exchanges!C364</f>
        <v>7723140</v>
      </c>
      <c r="C360" s="1" t="str">
        <f>Exchanges!D364</f>
        <v>water</v>
      </c>
      <c r="D360" s="1" t="str">
        <f>Exchanges!E364</f>
        <v>unspecified</v>
      </c>
      <c r="E360" s="1" t="str">
        <f>Exchanges!F364</f>
        <v>1d91ba69-9367-32d9-9acc-b6884944eda8</v>
      </c>
      <c r="F360" s="1" t="str">
        <f>Exchanges!G364</f>
        <v>Sugar and confectionery product manufacturing</v>
      </c>
      <c r="G360" s="1">
        <f>Exchanges!H364</f>
        <v>311300</v>
      </c>
      <c r="H360" s="1" t="str">
        <f>Exchanges!I364</f>
        <v>US</v>
      </c>
      <c r="I360" s="1">
        <f>Exchanges!J364</f>
        <v>4.3887379160211146E-7</v>
      </c>
      <c r="J360" s="1" t="str">
        <f>Exchanges!K364</f>
        <v>kg</v>
      </c>
      <c r="K360" s="1"/>
      <c r="L360" s="1"/>
      <c r="M360" s="1"/>
      <c r="N360" s="1"/>
      <c r="O360" s="1"/>
      <c r="P360" s="1">
        <f>ROUND(Exchanges!Q364,0)</f>
        <v>2</v>
      </c>
      <c r="Q360" s="1">
        <f>Exchanges!R364</f>
        <v>1</v>
      </c>
      <c r="R360" s="1">
        <f>Exchanges!S364</f>
        <v>1</v>
      </c>
      <c r="S360" s="1">
        <f>Exchanges!T364</f>
        <v>1</v>
      </c>
      <c r="T360" s="1">
        <f>Exchanges!U364</f>
        <v>4</v>
      </c>
      <c r="U360" s="1">
        <f>Exchanges!V364</f>
        <v>2013</v>
      </c>
      <c r="V360" s="1" t="str">
        <f>Exchanges!W364</f>
        <v>Phosphorus</v>
      </c>
      <c r="W360" s="1" t="str">
        <f>Exchanges!X364</f>
        <v>USEPA DMR 2013</v>
      </c>
    </row>
    <row r="361" spans="1:23" x14ac:dyDescent="0.2">
      <c r="A361" s="1" t="str">
        <f>Exchanges!B365</f>
        <v>Phosphorus</v>
      </c>
      <c r="B361" s="1">
        <f>Exchanges!C365</f>
        <v>7723140</v>
      </c>
      <c r="C361" s="1" t="str">
        <f>Exchanges!D365</f>
        <v>water</v>
      </c>
      <c r="D361" s="1" t="str">
        <f>Exchanges!E365</f>
        <v>unspecified</v>
      </c>
      <c r="E361" s="1" t="str">
        <f>Exchanges!F365</f>
        <v>1d91ba69-9367-32d9-9acc-b6884944eda8</v>
      </c>
      <c r="F361" s="1" t="str">
        <f>Exchanges!G365</f>
        <v>Frozen food manufacturing</v>
      </c>
      <c r="G361" s="1">
        <f>Exchanges!H365</f>
        <v>311410</v>
      </c>
      <c r="H361" s="1" t="str">
        <f>Exchanges!I365</f>
        <v>US</v>
      </c>
      <c r="I361" s="1">
        <f>Exchanges!J365</f>
        <v>1.624296756996444E-6</v>
      </c>
      <c r="J361" s="1" t="str">
        <f>Exchanges!K365</f>
        <v>kg</v>
      </c>
      <c r="K361" s="1"/>
      <c r="L361" s="1"/>
      <c r="M361" s="1"/>
      <c r="N361" s="1"/>
      <c r="O361" s="1"/>
      <c r="P361" s="1">
        <f>ROUND(Exchanges!Q365,0)</f>
        <v>3</v>
      </c>
      <c r="Q361" s="1">
        <f>Exchanges!R365</f>
        <v>1</v>
      </c>
      <c r="R361" s="1">
        <f>Exchanges!S365</f>
        <v>1</v>
      </c>
      <c r="S361" s="1">
        <f>Exchanges!T365</f>
        <v>1</v>
      </c>
      <c r="T361" s="1">
        <f>Exchanges!U365</f>
        <v>5</v>
      </c>
      <c r="U361" s="1">
        <f>Exchanges!V365</f>
        <v>2013</v>
      </c>
      <c r="V361" s="1" t="str">
        <f>Exchanges!W365</f>
        <v>Phosphorus</v>
      </c>
      <c r="W361" s="1" t="str">
        <f>Exchanges!X365</f>
        <v>USEPA DMR 2013</v>
      </c>
    </row>
    <row r="362" spans="1:23" x14ac:dyDescent="0.2">
      <c r="A362" s="1" t="str">
        <f>Exchanges!B366</f>
        <v>Phosphorus</v>
      </c>
      <c r="B362" s="1">
        <f>Exchanges!C366</f>
        <v>7723140</v>
      </c>
      <c r="C362" s="1" t="str">
        <f>Exchanges!D366</f>
        <v>water</v>
      </c>
      <c r="D362" s="1" t="str">
        <f>Exchanges!E366</f>
        <v>unspecified</v>
      </c>
      <c r="E362" s="1" t="str">
        <f>Exchanges!F366</f>
        <v>1d91ba69-9367-32d9-9acc-b6884944eda8</v>
      </c>
      <c r="F362" s="1" t="str">
        <f>Exchanges!G366</f>
        <v>Fruit and vegetable canning, pickling, and drying</v>
      </c>
      <c r="G362" s="1">
        <f>Exchanges!H366</f>
        <v>311420</v>
      </c>
      <c r="H362" s="1" t="str">
        <f>Exchanges!I366</f>
        <v>US</v>
      </c>
      <c r="I362" s="1">
        <f>Exchanges!J366</f>
        <v>6.327872817216523E-7</v>
      </c>
      <c r="J362" s="1" t="str">
        <f>Exchanges!K366</f>
        <v>kg</v>
      </c>
      <c r="K362" s="1"/>
      <c r="L362" s="1"/>
      <c r="M362" s="1"/>
      <c r="N362" s="1"/>
      <c r="O362" s="1"/>
      <c r="P362" s="1">
        <f>ROUND(Exchanges!Q366,0)</f>
        <v>4</v>
      </c>
      <c r="Q362" s="1">
        <f>Exchanges!R366</f>
        <v>1</v>
      </c>
      <c r="R362" s="1">
        <f>Exchanges!S366</f>
        <v>1</v>
      </c>
      <c r="S362" s="1">
        <f>Exchanges!T366</f>
        <v>1</v>
      </c>
      <c r="T362" s="1">
        <f>Exchanges!U366</f>
        <v>5</v>
      </c>
      <c r="U362" s="1">
        <f>Exchanges!V366</f>
        <v>2013</v>
      </c>
      <c r="V362" s="1" t="str">
        <f>Exchanges!W366</f>
        <v>Phosphorus</v>
      </c>
      <c r="W362" s="1" t="str">
        <f>Exchanges!X366</f>
        <v>USEPA DMR 2013</v>
      </c>
    </row>
    <row r="363" spans="1:23" x14ac:dyDescent="0.2">
      <c r="A363" s="1" t="str">
        <f>Exchanges!B367</f>
        <v>Phosphorus</v>
      </c>
      <c r="B363" s="1">
        <f>Exchanges!C367</f>
        <v>7723140</v>
      </c>
      <c r="C363" s="1" t="str">
        <f>Exchanges!D367</f>
        <v>water</v>
      </c>
      <c r="D363" s="1" t="str">
        <f>Exchanges!E367</f>
        <v>unspecified</v>
      </c>
      <c r="E363" s="1" t="str">
        <f>Exchanges!F367</f>
        <v>1d91ba69-9367-32d9-9acc-b6884944eda8</v>
      </c>
      <c r="F363" s="1" t="str">
        <f>Exchanges!G367</f>
        <v>Cheese manufacturing</v>
      </c>
      <c r="G363" s="1">
        <f>Exchanges!H367</f>
        <v>311513</v>
      </c>
      <c r="H363" s="1" t="str">
        <f>Exchanges!I367</f>
        <v>US</v>
      </c>
      <c r="I363" s="1">
        <f>Exchanges!J367</f>
        <v>9.0920186691876076E-7</v>
      </c>
      <c r="J363" s="1" t="str">
        <f>Exchanges!K367</f>
        <v>kg</v>
      </c>
      <c r="K363" s="1"/>
      <c r="L363" s="1"/>
      <c r="M363" s="1"/>
      <c r="N363" s="1"/>
      <c r="O363" s="1"/>
      <c r="P363" s="1">
        <f>ROUND(Exchanges!Q367,0)</f>
        <v>2</v>
      </c>
      <c r="Q363" s="1">
        <f>Exchanges!R367</f>
        <v>1</v>
      </c>
      <c r="R363" s="1">
        <f>Exchanges!S367</f>
        <v>1</v>
      </c>
      <c r="S363" s="1">
        <f>Exchanges!T367</f>
        <v>1</v>
      </c>
      <c r="T363" s="1">
        <f>Exchanges!U367</f>
        <v>5</v>
      </c>
      <c r="U363" s="1">
        <f>Exchanges!V367</f>
        <v>2013</v>
      </c>
      <c r="V363" s="1" t="str">
        <f>Exchanges!W367</f>
        <v>Phosphorus</v>
      </c>
      <c r="W363" s="1" t="str">
        <f>Exchanges!X367</f>
        <v>USEPA DMR 2013</v>
      </c>
    </row>
    <row r="364" spans="1:23" x14ac:dyDescent="0.2">
      <c r="A364" s="1" t="str">
        <f>Exchanges!B368</f>
        <v>Phosphorus</v>
      </c>
      <c r="B364" s="1">
        <f>Exchanges!C368</f>
        <v>7723140</v>
      </c>
      <c r="C364" s="1" t="str">
        <f>Exchanges!D368</f>
        <v>water</v>
      </c>
      <c r="D364" s="1" t="str">
        <f>Exchanges!E368</f>
        <v>unspecified</v>
      </c>
      <c r="E364" s="1" t="str">
        <f>Exchanges!F368</f>
        <v>1d91ba69-9367-32d9-9acc-b6884944eda8</v>
      </c>
      <c r="F364" s="1" t="str">
        <f>Exchanges!G368</f>
        <v>Dry, condensed, and evaporated dairy product manufacturing</v>
      </c>
      <c r="G364" s="1">
        <f>Exchanges!H368</f>
        <v>311514</v>
      </c>
      <c r="H364" s="1" t="str">
        <f>Exchanges!I368</f>
        <v>US</v>
      </c>
      <c r="I364" s="1">
        <f>Exchanges!J368</f>
        <v>2.9523634971871808E-7</v>
      </c>
      <c r="J364" s="1" t="str">
        <f>Exchanges!K368</f>
        <v>kg</v>
      </c>
      <c r="K364" s="1"/>
      <c r="L364" s="1"/>
      <c r="M364" s="1"/>
      <c r="N364" s="1"/>
      <c r="O364" s="1"/>
      <c r="P364" s="1">
        <f>ROUND(Exchanges!Q368,0)</f>
        <v>2</v>
      </c>
      <c r="Q364" s="1">
        <f>Exchanges!R368</f>
        <v>1</v>
      </c>
      <c r="R364" s="1">
        <f>Exchanges!S368</f>
        <v>1</v>
      </c>
      <c r="S364" s="1">
        <f>Exchanges!T368</f>
        <v>1</v>
      </c>
      <c r="T364" s="1">
        <f>Exchanges!U368</f>
        <v>5</v>
      </c>
      <c r="U364" s="1">
        <f>Exchanges!V368</f>
        <v>2013</v>
      </c>
      <c r="V364" s="1" t="str">
        <f>Exchanges!W368</f>
        <v>Phosphorus</v>
      </c>
      <c r="W364" s="1" t="str">
        <f>Exchanges!X368</f>
        <v>USEPA DMR 2013</v>
      </c>
    </row>
    <row r="365" spans="1:23" x14ac:dyDescent="0.2">
      <c r="A365" s="1" t="str">
        <f>Exchanges!B369</f>
        <v>Phosphorus</v>
      </c>
      <c r="B365" s="1">
        <f>Exchanges!C369</f>
        <v>7723140</v>
      </c>
      <c r="C365" s="1" t="str">
        <f>Exchanges!D369</f>
        <v>water</v>
      </c>
      <c r="D365" s="1" t="str">
        <f>Exchanges!E369</f>
        <v>unspecified</v>
      </c>
      <c r="E365" s="1" t="str">
        <f>Exchanges!F369</f>
        <v>1d91ba69-9367-32d9-9acc-b6884944eda8</v>
      </c>
      <c r="F365" s="1" t="str">
        <f>Exchanges!G369</f>
        <v>Ice cream and frozen dessert manufacturing</v>
      </c>
      <c r="G365" s="1">
        <f>Exchanges!H369</f>
        <v>311520</v>
      </c>
      <c r="H365" s="1" t="str">
        <f>Exchanges!I369</f>
        <v>US</v>
      </c>
      <c r="I365" s="1">
        <f>Exchanges!J369</f>
        <v>0</v>
      </c>
      <c r="J365" s="1" t="str">
        <f>Exchanges!K369</f>
        <v>kg</v>
      </c>
      <c r="K365" s="1"/>
      <c r="L365" s="1"/>
      <c r="M365" s="1"/>
      <c r="N365" s="1"/>
      <c r="O365" s="1"/>
      <c r="P365" s="1">
        <f>ROUND(Exchanges!Q369,0)</f>
        <v>5</v>
      </c>
      <c r="Q365" s="1">
        <f>Exchanges!R369</f>
        <v>1</v>
      </c>
      <c r="R365" s="1">
        <f>Exchanges!S369</f>
        <v>1</v>
      </c>
      <c r="S365" s="1">
        <f>Exchanges!T369</f>
        <v>1</v>
      </c>
      <c r="T365" s="1">
        <f>Exchanges!U369</f>
        <v>5</v>
      </c>
      <c r="U365" s="1">
        <f>Exchanges!V369</f>
        <v>2013</v>
      </c>
      <c r="V365" s="1" t="str">
        <f>Exchanges!W369</f>
        <v>Phosphorus</v>
      </c>
      <c r="W365" s="1" t="str">
        <f>Exchanges!X369</f>
        <v>USEPA DMR 2013</v>
      </c>
    </row>
    <row r="366" spans="1:23" x14ac:dyDescent="0.2">
      <c r="A366" s="1" t="str">
        <f>Exchanges!B370</f>
        <v>Phosphorus</v>
      </c>
      <c r="B366" s="1">
        <f>Exchanges!C370</f>
        <v>7723140</v>
      </c>
      <c r="C366" s="1" t="str">
        <f>Exchanges!D370</f>
        <v>water</v>
      </c>
      <c r="D366" s="1" t="str">
        <f>Exchanges!E370</f>
        <v>unspecified</v>
      </c>
      <c r="E366" s="1" t="str">
        <f>Exchanges!F370</f>
        <v>1d91ba69-9367-32d9-9acc-b6884944eda8</v>
      </c>
      <c r="F366" s="1" t="str">
        <f>Exchanges!G370</f>
        <v>Poultry processing</v>
      </c>
      <c r="G366" s="1">
        <f>Exchanges!H370</f>
        <v>311615</v>
      </c>
      <c r="H366" s="1" t="str">
        <f>Exchanges!I370</f>
        <v>US</v>
      </c>
      <c r="I366" s="1">
        <f>Exchanges!J370</f>
        <v>5.4312488424586672E-6</v>
      </c>
      <c r="J366" s="1" t="str">
        <f>Exchanges!K370</f>
        <v>kg</v>
      </c>
      <c r="K366" s="1"/>
      <c r="L366" s="1"/>
      <c r="M366" s="1"/>
      <c r="N366" s="1"/>
      <c r="O366" s="1"/>
      <c r="P366" s="1">
        <f>ROUND(Exchanges!Q370,0)</f>
        <v>3</v>
      </c>
      <c r="Q366" s="1">
        <f>Exchanges!R370</f>
        <v>1</v>
      </c>
      <c r="R366" s="1">
        <f>Exchanges!S370</f>
        <v>1</v>
      </c>
      <c r="S366" s="1">
        <f>Exchanges!T370</f>
        <v>1</v>
      </c>
      <c r="T366" s="1">
        <f>Exchanges!U370</f>
        <v>5</v>
      </c>
      <c r="U366" s="1">
        <f>Exchanges!V370</f>
        <v>2013</v>
      </c>
      <c r="V366" s="1" t="str">
        <f>Exchanges!W370</f>
        <v>Phosphorus</v>
      </c>
      <c r="W366" s="1" t="str">
        <f>Exchanges!X370</f>
        <v>USEPA DMR 2013</v>
      </c>
    </row>
    <row r="367" spans="1:23" x14ac:dyDescent="0.2">
      <c r="A367" s="1" t="str">
        <f>Exchanges!B371</f>
        <v>Phosphorus</v>
      </c>
      <c r="B367" s="1">
        <f>Exchanges!C371</f>
        <v>7723140</v>
      </c>
      <c r="C367" s="1" t="str">
        <f>Exchanges!D371</f>
        <v>water</v>
      </c>
      <c r="D367" s="1" t="str">
        <f>Exchanges!E371</f>
        <v>unspecified</v>
      </c>
      <c r="E367" s="1" t="str">
        <f>Exchanges!F371</f>
        <v>1d91ba69-9367-32d9-9acc-b6884944eda8</v>
      </c>
      <c r="F367" s="1" t="str">
        <f>Exchanges!G371</f>
        <v>Seafood product preparation and packaging</v>
      </c>
      <c r="G367" s="1">
        <f>Exchanges!H371</f>
        <v>311700</v>
      </c>
      <c r="H367" s="1" t="str">
        <f>Exchanges!I371</f>
        <v>US</v>
      </c>
      <c r="I367" s="1">
        <f>Exchanges!J371</f>
        <v>1.5077907606378669E-5</v>
      </c>
      <c r="J367" s="1" t="str">
        <f>Exchanges!K371</f>
        <v>kg</v>
      </c>
      <c r="K367" s="1"/>
      <c r="L367" s="1"/>
      <c r="M367" s="1"/>
      <c r="N367" s="1"/>
      <c r="O367" s="1"/>
      <c r="P367" s="1">
        <f>ROUND(Exchanges!Q371,0)</f>
        <v>4</v>
      </c>
      <c r="Q367" s="1">
        <f>Exchanges!R371</f>
        <v>1</v>
      </c>
      <c r="R367" s="1">
        <f>Exchanges!S371</f>
        <v>1</v>
      </c>
      <c r="S367" s="1">
        <f>Exchanges!T371</f>
        <v>1</v>
      </c>
      <c r="T367" s="1">
        <f>Exchanges!U371</f>
        <v>5</v>
      </c>
      <c r="U367" s="1">
        <f>Exchanges!V371</f>
        <v>2013</v>
      </c>
      <c r="V367" s="1" t="str">
        <f>Exchanges!W371</f>
        <v>Phosphorus</v>
      </c>
      <c r="W367" s="1" t="str">
        <f>Exchanges!X371</f>
        <v>USEPA DMR 2013</v>
      </c>
    </row>
    <row r="368" spans="1:23" x14ac:dyDescent="0.2">
      <c r="A368" s="1" t="str">
        <f>Exchanges!B372</f>
        <v>Phosphorus</v>
      </c>
      <c r="B368" s="1">
        <f>Exchanges!C372</f>
        <v>7723140</v>
      </c>
      <c r="C368" s="1" t="str">
        <f>Exchanges!D372</f>
        <v>water</v>
      </c>
      <c r="D368" s="1" t="str">
        <f>Exchanges!E372</f>
        <v>unspecified</v>
      </c>
      <c r="E368" s="1" t="str">
        <f>Exchanges!F372</f>
        <v>1d91ba69-9367-32d9-9acc-b6884944eda8</v>
      </c>
      <c r="F368" s="1" t="str">
        <f>Exchanges!G372</f>
        <v>Bread and bakery product manufacturing</v>
      </c>
      <c r="G368" s="1">
        <f>Exchanges!H372</f>
        <v>311810</v>
      </c>
      <c r="H368" s="1" t="str">
        <f>Exchanges!I372</f>
        <v>US</v>
      </c>
      <c r="I368" s="1">
        <f>Exchanges!J372</f>
        <v>1.190287994611527E-6</v>
      </c>
      <c r="J368" s="1" t="str">
        <f>Exchanges!K372</f>
        <v>kg</v>
      </c>
      <c r="K368" s="1"/>
      <c r="L368" s="1"/>
      <c r="M368" s="1"/>
      <c r="N368" s="1"/>
      <c r="O368" s="1"/>
      <c r="P368" s="1">
        <f>ROUND(Exchanges!Q372,0)</f>
        <v>5</v>
      </c>
      <c r="Q368" s="1">
        <f>Exchanges!R372</f>
        <v>1</v>
      </c>
      <c r="R368" s="1">
        <f>Exchanges!S372</f>
        <v>1</v>
      </c>
      <c r="S368" s="1">
        <f>Exchanges!T372</f>
        <v>1</v>
      </c>
      <c r="T368" s="1">
        <f>Exchanges!U372</f>
        <v>5</v>
      </c>
      <c r="U368" s="1">
        <f>Exchanges!V372</f>
        <v>2013</v>
      </c>
      <c r="V368" s="1" t="str">
        <f>Exchanges!W372</f>
        <v>Phosphorus</v>
      </c>
      <c r="W368" s="1" t="str">
        <f>Exchanges!X372</f>
        <v>USEPA DMR 2013</v>
      </c>
    </row>
    <row r="369" spans="1:23" x14ac:dyDescent="0.2">
      <c r="A369" s="1" t="str">
        <f>Exchanges!B373</f>
        <v>Phosphorus</v>
      </c>
      <c r="B369" s="1">
        <f>Exchanges!C373</f>
        <v>7723140</v>
      </c>
      <c r="C369" s="1" t="str">
        <f>Exchanges!D373</f>
        <v>water</v>
      </c>
      <c r="D369" s="1" t="str">
        <f>Exchanges!E373</f>
        <v>unspecified</v>
      </c>
      <c r="E369" s="1" t="str">
        <f>Exchanges!F373</f>
        <v>1d91ba69-9367-32d9-9acc-b6884944eda8</v>
      </c>
      <c r="F369" s="1" t="str">
        <f>Exchanges!G373</f>
        <v>Snack food manufacturing</v>
      </c>
      <c r="G369" s="1">
        <f>Exchanges!H373</f>
        <v>311910</v>
      </c>
      <c r="H369" s="1" t="str">
        <f>Exchanges!I373</f>
        <v>US</v>
      </c>
      <c r="I369" s="1">
        <f>Exchanges!J373</f>
        <v>5.8787494487633739E-8</v>
      </c>
      <c r="J369" s="1" t="str">
        <f>Exchanges!K373</f>
        <v>kg</v>
      </c>
      <c r="K369" s="1"/>
      <c r="L369" s="1"/>
      <c r="M369" s="1"/>
      <c r="N369" s="1"/>
      <c r="O369" s="1"/>
      <c r="P369" s="1">
        <f>ROUND(Exchanges!Q373,0)</f>
        <v>2</v>
      </c>
      <c r="Q369" s="1">
        <f>Exchanges!R373</f>
        <v>1</v>
      </c>
      <c r="R369" s="1">
        <f>Exchanges!S373</f>
        <v>1</v>
      </c>
      <c r="S369" s="1">
        <f>Exchanges!T373</f>
        <v>1</v>
      </c>
      <c r="T369" s="1">
        <f>Exchanges!U373</f>
        <v>5</v>
      </c>
      <c r="U369" s="1">
        <f>Exchanges!V373</f>
        <v>2013</v>
      </c>
      <c r="V369" s="1" t="str">
        <f>Exchanges!W373</f>
        <v>Phosphorus</v>
      </c>
      <c r="W369" s="1" t="str">
        <f>Exchanges!X373</f>
        <v>USEPA DMR 2013</v>
      </c>
    </row>
    <row r="370" spans="1:23" x14ac:dyDescent="0.2">
      <c r="A370" s="1" t="str">
        <f>Exchanges!B374</f>
        <v>Phosphorus</v>
      </c>
      <c r="B370" s="1">
        <f>Exchanges!C374</f>
        <v>7723140</v>
      </c>
      <c r="C370" s="1" t="str">
        <f>Exchanges!D374</f>
        <v>water</v>
      </c>
      <c r="D370" s="1" t="str">
        <f>Exchanges!E374</f>
        <v>unspecified</v>
      </c>
      <c r="E370" s="1" t="str">
        <f>Exchanges!F374</f>
        <v>1d91ba69-9367-32d9-9acc-b6884944eda8</v>
      </c>
      <c r="F370" s="1" t="str">
        <f>Exchanges!G374</f>
        <v>Coffee and tea manufacturing</v>
      </c>
      <c r="G370" s="1">
        <f>Exchanges!H374</f>
        <v>311920</v>
      </c>
      <c r="H370" s="1" t="str">
        <f>Exchanges!I374</f>
        <v>US</v>
      </c>
      <c r="I370" s="1">
        <f>Exchanges!J374</f>
        <v>3.163290721756935E-9</v>
      </c>
      <c r="J370" s="1" t="str">
        <f>Exchanges!K374</f>
        <v>kg</v>
      </c>
      <c r="K370" s="1"/>
      <c r="L370" s="1"/>
      <c r="M370" s="1"/>
      <c r="N370" s="1"/>
      <c r="O370" s="1"/>
      <c r="P370" s="1">
        <f>ROUND(Exchanges!Q374,0)</f>
        <v>2</v>
      </c>
      <c r="Q370" s="1">
        <f>Exchanges!R374</f>
        <v>1</v>
      </c>
      <c r="R370" s="1">
        <f>Exchanges!S374</f>
        <v>1</v>
      </c>
      <c r="S370" s="1">
        <f>Exchanges!T374</f>
        <v>1</v>
      </c>
      <c r="T370" s="1">
        <f>Exchanges!U374</f>
        <v>5</v>
      </c>
      <c r="U370" s="1">
        <f>Exchanges!V374</f>
        <v>2013</v>
      </c>
      <c r="V370" s="1" t="str">
        <f>Exchanges!W374</f>
        <v>Phosphorus</v>
      </c>
      <c r="W370" s="1" t="str">
        <f>Exchanges!X374</f>
        <v>USEPA DMR 2013</v>
      </c>
    </row>
    <row r="371" spans="1:23" x14ac:dyDescent="0.2">
      <c r="A371" s="1" t="str">
        <f>Exchanges!B375</f>
        <v>Phosphorus</v>
      </c>
      <c r="B371" s="1">
        <f>Exchanges!C375</f>
        <v>7723140</v>
      </c>
      <c r="C371" s="1" t="str">
        <f>Exchanges!D375</f>
        <v>water</v>
      </c>
      <c r="D371" s="1" t="str">
        <f>Exchanges!E375</f>
        <v>unspecified</v>
      </c>
      <c r="E371" s="1" t="str">
        <f>Exchanges!F375</f>
        <v>1d91ba69-9367-32d9-9acc-b6884944eda8</v>
      </c>
      <c r="F371" s="1" t="str">
        <f>Exchanges!G375</f>
        <v>Flavoring syrup and concentrate manufacturing</v>
      </c>
      <c r="G371" s="1">
        <f>Exchanges!H375</f>
        <v>311930</v>
      </c>
      <c r="H371" s="1" t="str">
        <f>Exchanges!I375</f>
        <v>US</v>
      </c>
      <c r="I371" s="1">
        <f>Exchanges!J375</f>
        <v>0</v>
      </c>
      <c r="J371" s="1" t="str">
        <f>Exchanges!K375</f>
        <v>kg</v>
      </c>
      <c r="K371" s="1"/>
      <c r="L371" s="1"/>
      <c r="M371" s="1"/>
      <c r="N371" s="1"/>
      <c r="O371" s="1"/>
      <c r="P371" s="1">
        <f>ROUND(Exchanges!Q375,0)</f>
        <v>5</v>
      </c>
      <c r="Q371" s="1">
        <f>Exchanges!R375</f>
        <v>1</v>
      </c>
      <c r="R371" s="1">
        <f>Exchanges!S375</f>
        <v>1</v>
      </c>
      <c r="S371" s="1">
        <f>Exchanges!T375</f>
        <v>1</v>
      </c>
      <c r="T371" s="1">
        <f>Exchanges!U375</f>
        <v>5</v>
      </c>
      <c r="U371" s="1">
        <f>Exchanges!V375</f>
        <v>2013</v>
      </c>
      <c r="V371" s="1" t="str">
        <f>Exchanges!W375</f>
        <v>Phosphorus</v>
      </c>
      <c r="W371" s="1" t="str">
        <f>Exchanges!X375</f>
        <v>USEPA DMR 2013</v>
      </c>
    </row>
    <row r="372" spans="1:23" x14ac:dyDescent="0.2">
      <c r="A372" s="1" t="str">
        <f>Exchanges!B376</f>
        <v>Phosphorus</v>
      </c>
      <c r="B372" s="1">
        <f>Exchanges!C376</f>
        <v>7723140</v>
      </c>
      <c r="C372" s="1" t="str">
        <f>Exchanges!D376</f>
        <v>water</v>
      </c>
      <c r="D372" s="1" t="str">
        <f>Exchanges!E376</f>
        <v>unspecified</v>
      </c>
      <c r="E372" s="1" t="str">
        <f>Exchanges!F376</f>
        <v>1d91ba69-9367-32d9-9acc-b6884944eda8</v>
      </c>
      <c r="F372" s="1" t="str">
        <f>Exchanges!G376</f>
        <v>Seasoning and dressing manufacturing</v>
      </c>
      <c r="G372" s="1">
        <f>Exchanges!H376</f>
        <v>311940</v>
      </c>
      <c r="H372" s="1" t="str">
        <f>Exchanges!I376</f>
        <v>US</v>
      </c>
      <c r="I372" s="1">
        <f>Exchanges!J376</f>
        <v>1.2209055308267727E-6</v>
      </c>
      <c r="J372" s="1" t="str">
        <f>Exchanges!K376</f>
        <v>kg</v>
      </c>
      <c r="K372" s="1"/>
      <c r="L372" s="1"/>
      <c r="M372" s="1"/>
      <c r="N372" s="1"/>
      <c r="O372" s="1"/>
      <c r="P372" s="1">
        <f>ROUND(Exchanges!Q376,0)</f>
        <v>2</v>
      </c>
      <c r="Q372" s="1">
        <f>Exchanges!R376</f>
        <v>1</v>
      </c>
      <c r="R372" s="1">
        <f>Exchanges!S376</f>
        <v>1</v>
      </c>
      <c r="S372" s="1">
        <f>Exchanges!T376</f>
        <v>1</v>
      </c>
      <c r="T372" s="1">
        <f>Exchanges!U376</f>
        <v>5</v>
      </c>
      <c r="U372" s="1">
        <f>Exchanges!V376</f>
        <v>2013</v>
      </c>
      <c r="V372" s="1" t="str">
        <f>Exchanges!W376</f>
        <v>Phosphorus</v>
      </c>
      <c r="W372" s="1" t="str">
        <f>Exchanges!X376</f>
        <v>USEPA DMR 2013</v>
      </c>
    </row>
    <row r="373" spans="1:23" x14ac:dyDescent="0.2">
      <c r="A373" s="1" t="str">
        <f>Exchanges!B377</f>
        <v>Phosphorus</v>
      </c>
      <c r="B373" s="1">
        <f>Exchanges!C377</f>
        <v>7723140</v>
      </c>
      <c r="C373" s="1" t="str">
        <f>Exchanges!D377</f>
        <v>water</v>
      </c>
      <c r="D373" s="1" t="str">
        <f>Exchanges!E377</f>
        <v>unspecified</v>
      </c>
      <c r="E373" s="1" t="str">
        <f>Exchanges!F377</f>
        <v>1d91ba69-9367-32d9-9acc-b6884944eda8</v>
      </c>
      <c r="F373" s="1" t="str">
        <f>Exchanges!G377</f>
        <v>All other food manufacturing</v>
      </c>
      <c r="G373" s="1">
        <f>Exchanges!H377</f>
        <v>311990</v>
      </c>
      <c r="H373" s="1" t="str">
        <f>Exchanges!I377</f>
        <v>US</v>
      </c>
      <c r="I373" s="1">
        <f>Exchanges!J377</f>
        <v>3.1166898430933852E-6</v>
      </c>
      <c r="J373" s="1" t="str">
        <f>Exchanges!K377</f>
        <v>kg</v>
      </c>
      <c r="K373" s="1"/>
      <c r="L373" s="1"/>
      <c r="M373" s="1"/>
      <c r="N373" s="1"/>
      <c r="O373" s="1"/>
      <c r="P373" s="1">
        <f>ROUND(Exchanges!Q377,0)</f>
        <v>3</v>
      </c>
      <c r="Q373" s="1">
        <f>Exchanges!R377</f>
        <v>1</v>
      </c>
      <c r="R373" s="1">
        <f>Exchanges!S377</f>
        <v>1</v>
      </c>
      <c r="S373" s="1">
        <f>Exchanges!T377</f>
        <v>1</v>
      </c>
      <c r="T373" s="1">
        <f>Exchanges!U377</f>
        <v>5</v>
      </c>
      <c r="U373" s="1">
        <f>Exchanges!V377</f>
        <v>2013</v>
      </c>
      <c r="V373" s="1" t="str">
        <f>Exchanges!W377</f>
        <v>Phosphorus</v>
      </c>
      <c r="W373" s="1" t="str">
        <f>Exchanges!X377</f>
        <v>USEPA DMR 2013</v>
      </c>
    </row>
    <row r="374" spans="1:23" x14ac:dyDescent="0.2">
      <c r="A374" s="1" t="str">
        <f>Exchanges!B378</f>
        <v>Phosphorus</v>
      </c>
      <c r="B374" s="1">
        <f>Exchanges!C378</f>
        <v>7723140</v>
      </c>
      <c r="C374" s="1" t="str">
        <f>Exchanges!D378</f>
        <v>water</v>
      </c>
      <c r="D374" s="1" t="str">
        <f>Exchanges!E378</f>
        <v>unspecified</v>
      </c>
      <c r="E374" s="1" t="str">
        <f>Exchanges!F378</f>
        <v>1d91ba69-9367-32d9-9acc-b6884944eda8</v>
      </c>
      <c r="F374" s="1" t="str">
        <f>Exchanges!G378</f>
        <v>Soft drink and ice manufacturing</v>
      </c>
      <c r="G374" s="1">
        <f>Exchanges!H378</f>
        <v>312110</v>
      </c>
      <c r="H374" s="1" t="str">
        <f>Exchanges!I378</f>
        <v>US</v>
      </c>
      <c r="I374" s="1">
        <f>Exchanges!J378</f>
        <v>8.5026194629302578E-10</v>
      </c>
      <c r="J374" s="1" t="str">
        <f>Exchanges!K378</f>
        <v>kg</v>
      </c>
      <c r="K374" s="1"/>
      <c r="L374" s="1"/>
      <c r="M374" s="1"/>
      <c r="N374" s="1"/>
      <c r="O374" s="1"/>
      <c r="P374" s="1">
        <f>ROUND(Exchanges!Q378,0)</f>
        <v>2</v>
      </c>
      <c r="Q374" s="1">
        <f>Exchanges!R378</f>
        <v>1</v>
      </c>
      <c r="R374" s="1">
        <f>Exchanges!S378</f>
        <v>1</v>
      </c>
      <c r="S374" s="1">
        <f>Exchanges!T378</f>
        <v>1</v>
      </c>
      <c r="T374" s="1">
        <f>Exchanges!U378</f>
        <v>5</v>
      </c>
      <c r="U374" s="1">
        <f>Exchanges!V378</f>
        <v>2013</v>
      </c>
      <c r="V374" s="1" t="str">
        <f>Exchanges!W378</f>
        <v>Phosphorus</v>
      </c>
      <c r="W374" s="1" t="str">
        <f>Exchanges!X378</f>
        <v>USEPA DMR 2013</v>
      </c>
    </row>
    <row r="375" spans="1:23" x14ac:dyDescent="0.2">
      <c r="A375" s="1" t="str">
        <f>Exchanges!B379</f>
        <v>Phosphorus</v>
      </c>
      <c r="B375" s="1">
        <f>Exchanges!C379</f>
        <v>7723140</v>
      </c>
      <c r="C375" s="1" t="str">
        <f>Exchanges!D379</f>
        <v>water</v>
      </c>
      <c r="D375" s="1" t="str">
        <f>Exchanges!E379</f>
        <v>unspecified</v>
      </c>
      <c r="E375" s="1" t="str">
        <f>Exchanges!F379</f>
        <v>1d91ba69-9367-32d9-9acc-b6884944eda8</v>
      </c>
      <c r="F375" s="1" t="str">
        <f>Exchanges!G379</f>
        <v>Breweries</v>
      </c>
      <c r="G375" s="1">
        <f>Exchanges!H379</f>
        <v>312120</v>
      </c>
      <c r="H375" s="1" t="str">
        <f>Exchanges!I379</f>
        <v>US</v>
      </c>
      <c r="I375" s="1">
        <f>Exchanges!J379</f>
        <v>5.182218863029002E-7</v>
      </c>
      <c r="J375" s="1" t="str">
        <f>Exchanges!K379</f>
        <v>kg</v>
      </c>
      <c r="K375" s="1"/>
      <c r="L375" s="1"/>
      <c r="M375" s="1"/>
      <c r="N375" s="1"/>
      <c r="O375" s="1"/>
      <c r="P375" s="1">
        <f>ROUND(Exchanges!Q379,0)</f>
        <v>2</v>
      </c>
      <c r="Q375" s="1">
        <f>Exchanges!R379</f>
        <v>1</v>
      </c>
      <c r="R375" s="1">
        <f>Exchanges!S379</f>
        <v>1</v>
      </c>
      <c r="S375" s="1">
        <f>Exchanges!T379</f>
        <v>1</v>
      </c>
      <c r="T375" s="1">
        <f>Exchanges!U379</f>
        <v>5</v>
      </c>
      <c r="U375" s="1">
        <f>Exchanges!V379</f>
        <v>2013</v>
      </c>
      <c r="V375" s="1" t="str">
        <f>Exchanges!W379</f>
        <v>Phosphorus</v>
      </c>
      <c r="W375" s="1" t="str">
        <f>Exchanges!X379</f>
        <v>USEPA DMR 2013</v>
      </c>
    </row>
    <row r="376" spans="1:23" x14ac:dyDescent="0.2">
      <c r="A376" s="1" t="str">
        <f>Exchanges!B380</f>
        <v>Phosphorus</v>
      </c>
      <c r="B376" s="1">
        <f>Exchanges!C380</f>
        <v>7723140</v>
      </c>
      <c r="C376" s="1" t="str">
        <f>Exchanges!D380</f>
        <v>water</v>
      </c>
      <c r="D376" s="1" t="str">
        <f>Exchanges!E380</f>
        <v>unspecified</v>
      </c>
      <c r="E376" s="1" t="str">
        <f>Exchanges!F380</f>
        <v>1d91ba69-9367-32d9-9acc-b6884944eda8</v>
      </c>
      <c r="F376" s="1" t="str">
        <f>Exchanges!G380</f>
        <v>Wineries</v>
      </c>
      <c r="G376" s="1">
        <f>Exchanges!H380</f>
        <v>312130</v>
      </c>
      <c r="H376" s="1" t="str">
        <f>Exchanges!I380</f>
        <v>US</v>
      </c>
      <c r="I376" s="1">
        <f>Exchanges!J380</f>
        <v>7.9610752340032895E-6</v>
      </c>
      <c r="J376" s="1" t="str">
        <f>Exchanges!K380</f>
        <v>kg</v>
      </c>
      <c r="K376" s="1"/>
      <c r="L376" s="1"/>
      <c r="M376" s="1"/>
      <c r="N376" s="1"/>
      <c r="O376" s="1"/>
      <c r="P376" s="1">
        <f>ROUND(Exchanges!Q380,0)</f>
        <v>2</v>
      </c>
      <c r="Q376" s="1">
        <f>Exchanges!R380</f>
        <v>1</v>
      </c>
      <c r="R376" s="1">
        <f>Exchanges!S380</f>
        <v>1</v>
      </c>
      <c r="S376" s="1">
        <f>Exchanges!T380</f>
        <v>1</v>
      </c>
      <c r="T376" s="1">
        <f>Exchanges!U380</f>
        <v>5</v>
      </c>
      <c r="U376" s="1">
        <f>Exchanges!V380</f>
        <v>2013</v>
      </c>
      <c r="V376" s="1" t="str">
        <f>Exchanges!W380</f>
        <v>Phosphorus</v>
      </c>
      <c r="W376" s="1" t="str">
        <f>Exchanges!X380</f>
        <v>USEPA DMR 2013</v>
      </c>
    </row>
    <row r="377" spans="1:23" x14ac:dyDescent="0.2">
      <c r="A377" s="1" t="str">
        <f>Exchanges!B381</f>
        <v>Phosphorus</v>
      </c>
      <c r="B377" s="1">
        <f>Exchanges!C381</f>
        <v>7723140</v>
      </c>
      <c r="C377" s="1" t="str">
        <f>Exchanges!D381</f>
        <v>water</v>
      </c>
      <c r="D377" s="1" t="str">
        <f>Exchanges!E381</f>
        <v>unspecified</v>
      </c>
      <c r="E377" s="1" t="str">
        <f>Exchanges!F381</f>
        <v>1d91ba69-9367-32d9-9acc-b6884944eda8</v>
      </c>
      <c r="F377" s="1" t="str">
        <f>Exchanges!G381</f>
        <v>Distilleries</v>
      </c>
      <c r="G377" s="1">
        <f>Exchanges!H381</f>
        <v>312140</v>
      </c>
      <c r="H377" s="1" t="str">
        <f>Exchanges!I381</f>
        <v>US</v>
      </c>
      <c r="I377" s="1">
        <f>Exchanges!J381</f>
        <v>7.9584406901836578E-6</v>
      </c>
      <c r="J377" s="1" t="str">
        <f>Exchanges!K381</f>
        <v>kg</v>
      </c>
      <c r="K377" s="1"/>
      <c r="L377" s="1"/>
      <c r="M377" s="1"/>
      <c r="N377" s="1"/>
      <c r="O377" s="1"/>
      <c r="P377" s="1">
        <f>ROUND(Exchanges!Q381,0)</f>
        <v>2</v>
      </c>
      <c r="Q377" s="1">
        <f>Exchanges!R381</f>
        <v>1</v>
      </c>
      <c r="R377" s="1">
        <f>Exchanges!S381</f>
        <v>1</v>
      </c>
      <c r="S377" s="1">
        <f>Exchanges!T381</f>
        <v>1</v>
      </c>
      <c r="T377" s="1">
        <f>Exchanges!U381</f>
        <v>5</v>
      </c>
      <c r="U377" s="1">
        <f>Exchanges!V381</f>
        <v>2013</v>
      </c>
      <c r="V377" s="1" t="str">
        <f>Exchanges!W381</f>
        <v>Phosphorus</v>
      </c>
      <c r="W377" s="1" t="str">
        <f>Exchanges!X381</f>
        <v>USEPA DMR 2013</v>
      </c>
    </row>
    <row r="378" spans="1:23" x14ac:dyDescent="0.2">
      <c r="A378" s="1" t="str">
        <f>Exchanges!B382</f>
        <v>Phosphorus</v>
      </c>
      <c r="B378" s="1">
        <f>Exchanges!C382</f>
        <v>7723140</v>
      </c>
      <c r="C378" s="1" t="str">
        <f>Exchanges!D382</f>
        <v>water</v>
      </c>
      <c r="D378" s="1" t="str">
        <f>Exchanges!E382</f>
        <v>unspecified</v>
      </c>
      <c r="E378" s="1" t="str">
        <f>Exchanges!F382</f>
        <v>1d91ba69-9367-32d9-9acc-b6884944eda8</v>
      </c>
      <c r="F378" s="1" t="str">
        <f>Exchanges!G382</f>
        <v>Tobacco product manufacturing</v>
      </c>
      <c r="G378" s="1">
        <f>Exchanges!H382</f>
        <v>312200</v>
      </c>
      <c r="H378" s="1" t="str">
        <f>Exchanges!I382</f>
        <v>US</v>
      </c>
      <c r="I378" s="1">
        <f>Exchanges!J382</f>
        <v>1.3947916274949267E-9</v>
      </c>
      <c r="J378" s="1" t="str">
        <f>Exchanges!K382</f>
        <v>kg</v>
      </c>
      <c r="K378" s="1"/>
      <c r="L378" s="1"/>
      <c r="M378" s="1"/>
      <c r="N378" s="1"/>
      <c r="O378" s="1"/>
      <c r="P378" s="1">
        <f>ROUND(Exchanges!Q382,0)</f>
        <v>2</v>
      </c>
      <c r="Q378" s="1">
        <f>Exchanges!R382</f>
        <v>1</v>
      </c>
      <c r="R378" s="1">
        <f>Exchanges!S382</f>
        <v>1</v>
      </c>
      <c r="S378" s="1">
        <f>Exchanges!T382</f>
        <v>1</v>
      </c>
      <c r="T378" s="1">
        <f>Exchanges!U382</f>
        <v>5</v>
      </c>
      <c r="U378" s="1">
        <f>Exchanges!V382</f>
        <v>2013</v>
      </c>
      <c r="V378" s="1" t="str">
        <f>Exchanges!W382</f>
        <v>Phosphorus</v>
      </c>
      <c r="W378" s="1" t="str">
        <f>Exchanges!X382</f>
        <v>USEPA DMR 2013</v>
      </c>
    </row>
    <row r="379" spans="1:23" x14ac:dyDescent="0.2">
      <c r="A379" s="1" t="str">
        <f>Exchanges!B383</f>
        <v>Phosphorus</v>
      </c>
      <c r="B379" s="1">
        <f>Exchanges!C383</f>
        <v>7723140</v>
      </c>
      <c r="C379" s="1" t="str">
        <f>Exchanges!D383</f>
        <v>water</v>
      </c>
      <c r="D379" s="1" t="str">
        <f>Exchanges!E383</f>
        <v>unspecified</v>
      </c>
      <c r="E379" s="1" t="str">
        <f>Exchanges!F383</f>
        <v>1d91ba69-9367-32d9-9acc-b6884944eda8</v>
      </c>
      <c r="F379" s="1" t="str">
        <f>Exchanges!G383</f>
        <v>Fiber, yarn, and thread mills</v>
      </c>
      <c r="G379" s="1">
        <f>Exchanges!H383</f>
        <v>313100</v>
      </c>
      <c r="H379" s="1" t="str">
        <f>Exchanges!I383</f>
        <v>US</v>
      </c>
      <c r="I379" s="1">
        <f>Exchanges!J383</f>
        <v>8.5923736842871138E-9</v>
      </c>
      <c r="J379" s="1" t="str">
        <f>Exchanges!K383</f>
        <v>kg</v>
      </c>
      <c r="K379" s="1"/>
      <c r="L379" s="1"/>
      <c r="M379" s="1"/>
      <c r="N379" s="1"/>
      <c r="O379" s="1"/>
      <c r="P379" s="1">
        <f>ROUND(Exchanges!Q383,0)</f>
        <v>3</v>
      </c>
      <c r="Q379" s="1">
        <f>Exchanges!R383</f>
        <v>1</v>
      </c>
      <c r="R379" s="1">
        <f>Exchanges!S383</f>
        <v>1</v>
      </c>
      <c r="S379" s="1">
        <f>Exchanges!T383</f>
        <v>1</v>
      </c>
      <c r="T379" s="1">
        <f>Exchanges!U383</f>
        <v>5</v>
      </c>
      <c r="U379" s="1">
        <f>Exchanges!V383</f>
        <v>2013</v>
      </c>
      <c r="V379" s="1" t="str">
        <f>Exchanges!W383</f>
        <v>Phosphorus</v>
      </c>
      <c r="W379" s="1" t="str">
        <f>Exchanges!X383</f>
        <v>USEPA DMR 2013</v>
      </c>
    </row>
    <row r="380" spans="1:23" x14ac:dyDescent="0.2">
      <c r="A380" s="1" t="str">
        <f>Exchanges!B384</f>
        <v>Phosphorus</v>
      </c>
      <c r="B380" s="1">
        <f>Exchanges!C384</f>
        <v>7723140</v>
      </c>
      <c r="C380" s="1" t="str">
        <f>Exchanges!D384</f>
        <v>water</v>
      </c>
      <c r="D380" s="1" t="str">
        <f>Exchanges!E384</f>
        <v>unspecified</v>
      </c>
      <c r="E380" s="1" t="str">
        <f>Exchanges!F384</f>
        <v>1d91ba69-9367-32d9-9acc-b6884944eda8</v>
      </c>
      <c r="F380" s="1" t="str">
        <f>Exchanges!G384</f>
        <v>Fabric mills</v>
      </c>
      <c r="G380" s="1">
        <f>Exchanges!H384</f>
        <v>313200</v>
      </c>
      <c r="H380" s="1" t="str">
        <f>Exchanges!I384</f>
        <v>US</v>
      </c>
      <c r="I380" s="1">
        <f>Exchanges!J384</f>
        <v>4.8420019934795302E-7</v>
      </c>
      <c r="J380" s="1" t="str">
        <f>Exchanges!K384</f>
        <v>kg</v>
      </c>
      <c r="K380" s="1"/>
      <c r="L380" s="1"/>
      <c r="M380" s="1"/>
      <c r="N380" s="1"/>
      <c r="O380" s="1"/>
      <c r="P380" s="1">
        <f>ROUND(Exchanges!Q384,0)</f>
        <v>2</v>
      </c>
      <c r="Q380" s="1">
        <f>Exchanges!R384</f>
        <v>1</v>
      </c>
      <c r="R380" s="1">
        <f>Exchanges!S384</f>
        <v>1</v>
      </c>
      <c r="S380" s="1">
        <f>Exchanges!T384</f>
        <v>1</v>
      </c>
      <c r="T380" s="1">
        <f>Exchanges!U384</f>
        <v>5</v>
      </c>
      <c r="U380" s="1">
        <f>Exchanges!V384</f>
        <v>2013</v>
      </c>
      <c r="V380" s="1" t="str">
        <f>Exchanges!W384</f>
        <v>Phosphorus</v>
      </c>
      <c r="W380" s="1" t="str">
        <f>Exchanges!X384</f>
        <v>USEPA DMR 2013</v>
      </c>
    </row>
    <row r="381" spans="1:23" x14ac:dyDescent="0.2">
      <c r="A381" s="1" t="str">
        <f>Exchanges!B385</f>
        <v>Phosphorus</v>
      </c>
      <c r="B381" s="1">
        <f>Exchanges!C385</f>
        <v>7723140</v>
      </c>
      <c r="C381" s="1" t="str">
        <f>Exchanges!D385</f>
        <v>water</v>
      </c>
      <c r="D381" s="1" t="str">
        <f>Exchanges!E385</f>
        <v>unspecified</v>
      </c>
      <c r="E381" s="1" t="str">
        <f>Exchanges!F385</f>
        <v>1d91ba69-9367-32d9-9acc-b6884944eda8</v>
      </c>
      <c r="F381" s="1" t="str">
        <f>Exchanges!G385</f>
        <v>Textile and fabric finishing and fabric coating mills</v>
      </c>
      <c r="G381" s="1">
        <f>Exchanges!H385</f>
        <v>313300</v>
      </c>
      <c r="H381" s="1" t="str">
        <f>Exchanges!I385</f>
        <v>US</v>
      </c>
      <c r="I381" s="1">
        <f>Exchanges!J385</f>
        <v>2.0018040361788673E-5</v>
      </c>
      <c r="J381" s="1" t="str">
        <f>Exchanges!K385</f>
        <v>kg</v>
      </c>
      <c r="K381" s="1"/>
      <c r="L381" s="1"/>
      <c r="M381" s="1"/>
      <c r="N381" s="1"/>
      <c r="O381" s="1"/>
      <c r="P381" s="1">
        <f>ROUND(Exchanges!Q385,0)</f>
        <v>2</v>
      </c>
      <c r="Q381" s="1">
        <f>Exchanges!R385</f>
        <v>1</v>
      </c>
      <c r="R381" s="1">
        <f>Exchanges!S385</f>
        <v>1</v>
      </c>
      <c r="S381" s="1">
        <f>Exchanges!T385</f>
        <v>1</v>
      </c>
      <c r="T381" s="1">
        <f>Exchanges!U385</f>
        <v>5</v>
      </c>
      <c r="U381" s="1">
        <f>Exchanges!V385</f>
        <v>2013</v>
      </c>
      <c r="V381" s="1" t="str">
        <f>Exchanges!W385</f>
        <v>Phosphorus</v>
      </c>
      <c r="W381" s="1" t="str">
        <f>Exchanges!X385</f>
        <v>USEPA DMR 2013</v>
      </c>
    </row>
    <row r="382" spans="1:23" x14ac:dyDescent="0.2">
      <c r="A382" s="1" t="str">
        <f>Exchanges!B386</f>
        <v>Phosphorus</v>
      </c>
      <c r="B382" s="1">
        <f>Exchanges!C386</f>
        <v>7723140</v>
      </c>
      <c r="C382" s="1" t="str">
        <f>Exchanges!D386</f>
        <v>water</v>
      </c>
      <c r="D382" s="1" t="str">
        <f>Exchanges!E386</f>
        <v>unspecified</v>
      </c>
      <c r="E382" s="1" t="str">
        <f>Exchanges!F386</f>
        <v>1d91ba69-9367-32d9-9acc-b6884944eda8</v>
      </c>
      <c r="F382" s="1" t="str">
        <f>Exchanges!G386</f>
        <v>Carpet and rug mills</v>
      </c>
      <c r="G382" s="1">
        <f>Exchanges!H386</f>
        <v>314110</v>
      </c>
      <c r="H382" s="1" t="str">
        <f>Exchanges!I386</f>
        <v>US</v>
      </c>
      <c r="I382" s="1">
        <f>Exchanges!J386</f>
        <v>2.1228363852573354E-6</v>
      </c>
      <c r="J382" s="1" t="str">
        <f>Exchanges!K386</f>
        <v>kg</v>
      </c>
      <c r="K382" s="1"/>
      <c r="L382" s="1"/>
      <c r="M382" s="1"/>
      <c r="N382" s="1"/>
      <c r="O382" s="1"/>
      <c r="P382" s="1">
        <f>ROUND(Exchanges!Q386,0)</f>
        <v>4</v>
      </c>
      <c r="Q382" s="1">
        <f>Exchanges!R386</f>
        <v>1</v>
      </c>
      <c r="R382" s="1">
        <f>Exchanges!S386</f>
        <v>1</v>
      </c>
      <c r="S382" s="1">
        <f>Exchanges!T386</f>
        <v>1</v>
      </c>
      <c r="T382" s="1">
        <f>Exchanges!U386</f>
        <v>5</v>
      </c>
      <c r="U382" s="1">
        <f>Exchanges!V386</f>
        <v>2013</v>
      </c>
      <c r="V382" s="1" t="str">
        <f>Exchanges!W386</f>
        <v>Phosphorus</v>
      </c>
      <c r="W382" s="1" t="str">
        <f>Exchanges!X386</f>
        <v>USEPA DMR 2013</v>
      </c>
    </row>
    <row r="383" spans="1:23" x14ac:dyDescent="0.2">
      <c r="A383" s="1" t="str">
        <f>Exchanges!B387</f>
        <v>Phosphorus</v>
      </c>
      <c r="B383" s="1">
        <f>Exchanges!C387</f>
        <v>7723140</v>
      </c>
      <c r="C383" s="1" t="str">
        <f>Exchanges!D387</f>
        <v>water</v>
      </c>
      <c r="D383" s="1" t="str">
        <f>Exchanges!E387</f>
        <v>unspecified</v>
      </c>
      <c r="E383" s="1" t="str">
        <f>Exchanges!F387</f>
        <v>1d91ba69-9367-32d9-9acc-b6884944eda8</v>
      </c>
      <c r="F383" s="1" t="str">
        <f>Exchanges!G387</f>
        <v>Other textile product mills</v>
      </c>
      <c r="G383" s="1">
        <f>Exchanges!H387</f>
        <v>314900</v>
      </c>
      <c r="H383" s="1" t="str">
        <f>Exchanges!I387</f>
        <v>US</v>
      </c>
      <c r="I383" s="1">
        <f>Exchanges!J387</f>
        <v>1.9882586168427822E-10</v>
      </c>
      <c r="J383" s="1" t="str">
        <f>Exchanges!K387</f>
        <v>kg</v>
      </c>
      <c r="K383" s="1"/>
      <c r="L383" s="1"/>
      <c r="M383" s="1"/>
      <c r="N383" s="1"/>
      <c r="O383" s="1"/>
      <c r="P383" s="1">
        <f>ROUND(Exchanges!Q387,0)</f>
        <v>2</v>
      </c>
      <c r="Q383" s="1">
        <f>Exchanges!R387</f>
        <v>1</v>
      </c>
      <c r="R383" s="1">
        <f>Exchanges!S387</f>
        <v>1</v>
      </c>
      <c r="S383" s="1">
        <f>Exchanges!T387</f>
        <v>1</v>
      </c>
      <c r="T383" s="1">
        <f>Exchanges!U387</f>
        <v>5</v>
      </c>
      <c r="U383" s="1">
        <f>Exchanges!V387</f>
        <v>2013</v>
      </c>
      <c r="V383" s="1" t="str">
        <f>Exchanges!W387</f>
        <v>Phosphorus</v>
      </c>
      <c r="W383" s="1" t="str">
        <f>Exchanges!X387</f>
        <v>USEPA DMR 2013</v>
      </c>
    </row>
    <row r="384" spans="1:23" x14ac:dyDescent="0.2">
      <c r="A384" s="1" t="str">
        <f>Exchanges!B388</f>
        <v>Phosphorus</v>
      </c>
      <c r="B384" s="1">
        <f>Exchanges!C388</f>
        <v>7723140</v>
      </c>
      <c r="C384" s="1" t="str">
        <f>Exchanges!D388</f>
        <v>water</v>
      </c>
      <c r="D384" s="1" t="str">
        <f>Exchanges!E388</f>
        <v>unspecified</v>
      </c>
      <c r="E384" s="1" t="str">
        <f>Exchanges!F388</f>
        <v>1d91ba69-9367-32d9-9acc-b6884944eda8</v>
      </c>
      <c r="F384" s="1" t="str">
        <f>Exchanges!G388</f>
        <v>Apparel manufacturing</v>
      </c>
      <c r="G384" s="1">
        <f>Exchanges!H388</f>
        <v>315000</v>
      </c>
      <c r="H384" s="1" t="str">
        <f>Exchanges!I388</f>
        <v>US</v>
      </c>
      <c r="I384" s="1">
        <f>Exchanges!J388</f>
        <v>3.9964586212131267E-9</v>
      </c>
      <c r="J384" s="1" t="str">
        <f>Exchanges!K388</f>
        <v>kg</v>
      </c>
      <c r="K384" s="1"/>
      <c r="L384" s="1"/>
      <c r="M384" s="1"/>
      <c r="N384" s="1"/>
      <c r="O384" s="1"/>
      <c r="P384" s="1">
        <f>ROUND(Exchanges!Q388,0)</f>
        <v>2</v>
      </c>
      <c r="Q384" s="1">
        <f>Exchanges!R388</f>
        <v>1</v>
      </c>
      <c r="R384" s="1">
        <f>Exchanges!S388</f>
        <v>1</v>
      </c>
      <c r="S384" s="1">
        <f>Exchanges!T388</f>
        <v>1</v>
      </c>
      <c r="T384" s="1">
        <f>Exchanges!U388</f>
        <v>5</v>
      </c>
      <c r="U384" s="1">
        <f>Exchanges!V388</f>
        <v>2013</v>
      </c>
      <c r="V384" s="1" t="str">
        <f>Exchanges!W388</f>
        <v>Phosphorus</v>
      </c>
      <c r="W384" s="1" t="str">
        <f>Exchanges!X388</f>
        <v>USEPA DMR 2013</v>
      </c>
    </row>
    <row r="385" spans="1:23" x14ac:dyDescent="0.2">
      <c r="A385" s="1" t="str">
        <f>Exchanges!B389</f>
        <v>Phosphorus</v>
      </c>
      <c r="B385" s="1">
        <f>Exchanges!C389</f>
        <v>7723140</v>
      </c>
      <c r="C385" s="1" t="str">
        <f>Exchanges!D389</f>
        <v>water</v>
      </c>
      <c r="D385" s="1" t="str">
        <f>Exchanges!E389</f>
        <v>unspecified</v>
      </c>
      <c r="E385" s="1" t="str">
        <f>Exchanges!F389</f>
        <v>1d91ba69-9367-32d9-9acc-b6884944eda8</v>
      </c>
      <c r="F385" s="1" t="str">
        <f>Exchanges!G389</f>
        <v>Sawmills and wood preservation</v>
      </c>
      <c r="G385" s="1">
        <f>Exchanges!H389</f>
        <v>321100</v>
      </c>
      <c r="H385" s="1" t="str">
        <f>Exchanges!I389</f>
        <v>US</v>
      </c>
      <c r="I385" s="1">
        <f>Exchanges!J389</f>
        <v>2.4596778423495255E-5</v>
      </c>
      <c r="J385" s="1" t="str">
        <f>Exchanges!K389</f>
        <v>kg</v>
      </c>
      <c r="K385" s="1"/>
      <c r="L385" s="1"/>
      <c r="M385" s="1"/>
      <c r="N385" s="1"/>
      <c r="O385" s="1"/>
      <c r="P385" s="1">
        <f>ROUND(Exchanges!Q389,0)</f>
        <v>2</v>
      </c>
      <c r="Q385" s="1">
        <f>Exchanges!R389</f>
        <v>1</v>
      </c>
      <c r="R385" s="1">
        <f>Exchanges!S389</f>
        <v>1</v>
      </c>
      <c r="S385" s="1">
        <f>Exchanges!T389</f>
        <v>1</v>
      </c>
      <c r="T385" s="1">
        <f>Exchanges!U389</f>
        <v>5</v>
      </c>
      <c r="U385" s="1">
        <f>Exchanges!V389</f>
        <v>2013</v>
      </c>
      <c r="V385" s="1" t="str">
        <f>Exchanges!W389</f>
        <v>Phosphorus</v>
      </c>
      <c r="W385" s="1" t="str">
        <f>Exchanges!X389</f>
        <v>USEPA DMR 2013</v>
      </c>
    </row>
    <row r="386" spans="1:23" x14ac:dyDescent="0.2">
      <c r="A386" s="1" t="str">
        <f>Exchanges!B390</f>
        <v>Phosphorus</v>
      </c>
      <c r="B386" s="1">
        <f>Exchanges!C390</f>
        <v>7723140</v>
      </c>
      <c r="C386" s="1" t="str">
        <f>Exchanges!D390</f>
        <v>water</v>
      </c>
      <c r="D386" s="1" t="str">
        <f>Exchanges!E390</f>
        <v>unspecified</v>
      </c>
      <c r="E386" s="1" t="str">
        <f>Exchanges!F390</f>
        <v>1d91ba69-9367-32d9-9acc-b6884944eda8</v>
      </c>
      <c r="F386" s="1" t="str">
        <f>Exchanges!G390</f>
        <v>Veneer, plywood, and engineered wood product manufacturing</v>
      </c>
      <c r="G386" s="1">
        <f>Exchanges!H390</f>
        <v>321200</v>
      </c>
      <c r="H386" s="1" t="str">
        <f>Exchanges!I390</f>
        <v>US</v>
      </c>
      <c r="I386" s="1">
        <f>Exchanges!J390</f>
        <v>1.3296676874018044E-6</v>
      </c>
      <c r="J386" s="1" t="str">
        <f>Exchanges!K390</f>
        <v>kg</v>
      </c>
      <c r="K386" s="1"/>
      <c r="L386" s="1"/>
      <c r="M386" s="1"/>
      <c r="N386" s="1"/>
      <c r="O386" s="1"/>
      <c r="P386" s="1">
        <f>ROUND(Exchanges!Q390,0)</f>
        <v>5</v>
      </c>
      <c r="Q386" s="1">
        <f>Exchanges!R390</f>
        <v>1</v>
      </c>
      <c r="R386" s="1">
        <f>Exchanges!S390</f>
        <v>1</v>
      </c>
      <c r="S386" s="1">
        <f>Exchanges!T390</f>
        <v>1</v>
      </c>
      <c r="T386" s="1">
        <f>Exchanges!U390</f>
        <v>5</v>
      </c>
      <c r="U386" s="1">
        <f>Exchanges!V390</f>
        <v>2013</v>
      </c>
      <c r="V386" s="1" t="str">
        <f>Exchanges!W390</f>
        <v>Phosphorus</v>
      </c>
      <c r="W386" s="1" t="str">
        <f>Exchanges!X390</f>
        <v>USEPA DMR 2013</v>
      </c>
    </row>
    <row r="387" spans="1:23" x14ac:dyDescent="0.2">
      <c r="A387" s="1" t="str">
        <f>Exchanges!B391</f>
        <v>Phosphorus</v>
      </c>
      <c r="B387" s="1">
        <f>Exchanges!C391</f>
        <v>7723140</v>
      </c>
      <c r="C387" s="1" t="str">
        <f>Exchanges!D391</f>
        <v>water</v>
      </c>
      <c r="D387" s="1" t="str">
        <f>Exchanges!E391</f>
        <v>unspecified</v>
      </c>
      <c r="E387" s="1" t="str">
        <f>Exchanges!F391</f>
        <v>1d91ba69-9367-32d9-9acc-b6884944eda8</v>
      </c>
      <c r="F387" s="1" t="str">
        <f>Exchanges!G391</f>
        <v>Millwork</v>
      </c>
      <c r="G387" s="1">
        <f>Exchanges!H391</f>
        <v>321910</v>
      </c>
      <c r="H387" s="1" t="str">
        <f>Exchanges!I391</f>
        <v>US</v>
      </c>
      <c r="I387" s="1">
        <f>Exchanges!J391</f>
        <v>1.3315970140567689E-11</v>
      </c>
      <c r="J387" s="1" t="str">
        <f>Exchanges!K391</f>
        <v>kg</v>
      </c>
      <c r="K387" s="1"/>
      <c r="L387" s="1"/>
      <c r="M387" s="1"/>
      <c r="N387" s="1"/>
      <c r="O387" s="1"/>
      <c r="P387" s="1">
        <f>ROUND(Exchanges!Q391,0)</f>
        <v>4</v>
      </c>
      <c r="Q387" s="1">
        <f>Exchanges!R391</f>
        <v>1</v>
      </c>
      <c r="R387" s="1">
        <f>Exchanges!S391</f>
        <v>1</v>
      </c>
      <c r="S387" s="1">
        <f>Exchanges!T391</f>
        <v>1</v>
      </c>
      <c r="T387" s="1">
        <f>Exchanges!U391</f>
        <v>5</v>
      </c>
      <c r="U387" s="1">
        <f>Exchanges!V391</f>
        <v>2013</v>
      </c>
      <c r="V387" s="1" t="str">
        <f>Exchanges!W391</f>
        <v>Phosphorus</v>
      </c>
      <c r="W387" s="1" t="str">
        <f>Exchanges!X391</f>
        <v>USEPA DMR 2013</v>
      </c>
    </row>
    <row r="388" spans="1:23" x14ac:dyDescent="0.2">
      <c r="A388" s="1" t="str">
        <f>Exchanges!B392</f>
        <v>Phosphorus</v>
      </c>
      <c r="B388" s="1">
        <f>Exchanges!C392</f>
        <v>7723140</v>
      </c>
      <c r="C388" s="1" t="str">
        <f>Exchanges!D392</f>
        <v>water</v>
      </c>
      <c r="D388" s="1" t="str">
        <f>Exchanges!E392</f>
        <v>unspecified</v>
      </c>
      <c r="E388" s="1" t="str">
        <f>Exchanges!F392</f>
        <v>1d91ba69-9367-32d9-9acc-b6884944eda8</v>
      </c>
      <c r="F388" s="1" t="str">
        <f>Exchanges!G392</f>
        <v>Pulp mills</v>
      </c>
      <c r="G388" s="1">
        <f>Exchanges!H392</f>
        <v>322110</v>
      </c>
      <c r="H388" s="1" t="str">
        <f>Exchanges!I392</f>
        <v>US</v>
      </c>
      <c r="I388" s="1">
        <f>Exchanges!J392</f>
        <v>3.7514646999500098E-5</v>
      </c>
      <c r="J388" s="1" t="str">
        <f>Exchanges!K392</f>
        <v>kg</v>
      </c>
      <c r="K388" s="1"/>
      <c r="L388" s="1"/>
      <c r="M388" s="1"/>
      <c r="N388" s="1"/>
      <c r="O388" s="1"/>
      <c r="P388" s="1">
        <f>ROUND(Exchanges!Q392,0)</f>
        <v>2</v>
      </c>
      <c r="Q388" s="1">
        <f>Exchanges!R392</f>
        <v>1</v>
      </c>
      <c r="R388" s="1">
        <f>Exchanges!S392</f>
        <v>1</v>
      </c>
      <c r="S388" s="1">
        <f>Exchanges!T392</f>
        <v>1</v>
      </c>
      <c r="T388" s="1">
        <f>Exchanges!U392</f>
        <v>5</v>
      </c>
      <c r="U388" s="1">
        <f>Exchanges!V392</f>
        <v>2013</v>
      </c>
      <c r="V388" s="1" t="str">
        <f>Exchanges!W392</f>
        <v>Phosphorus</v>
      </c>
      <c r="W388" s="1" t="str">
        <f>Exchanges!X392</f>
        <v>USEPA DMR 2013</v>
      </c>
    </row>
    <row r="389" spans="1:23" x14ac:dyDescent="0.2">
      <c r="A389" s="1" t="str">
        <f>Exchanges!B393</f>
        <v>Phosphorus</v>
      </c>
      <c r="B389" s="1">
        <f>Exchanges!C393</f>
        <v>7723140</v>
      </c>
      <c r="C389" s="1" t="str">
        <f>Exchanges!D393</f>
        <v>water</v>
      </c>
      <c r="D389" s="1" t="str">
        <f>Exchanges!E393</f>
        <v>unspecified</v>
      </c>
      <c r="E389" s="1" t="str">
        <f>Exchanges!F393</f>
        <v>1d91ba69-9367-32d9-9acc-b6884944eda8</v>
      </c>
      <c r="F389" s="1" t="str">
        <f>Exchanges!G393</f>
        <v>Paper mills</v>
      </c>
      <c r="G389" s="1">
        <f>Exchanges!H393</f>
        <v>322120</v>
      </c>
      <c r="H389" s="1" t="str">
        <f>Exchanges!I393</f>
        <v>US</v>
      </c>
      <c r="I389" s="1">
        <f>Exchanges!J393</f>
        <v>5.515908527070798E-5</v>
      </c>
      <c r="J389" s="1" t="str">
        <f>Exchanges!K393</f>
        <v>kg</v>
      </c>
      <c r="K389" s="1"/>
      <c r="L389" s="1"/>
      <c r="M389" s="1"/>
      <c r="N389" s="1"/>
      <c r="O389" s="1"/>
      <c r="P389" s="1">
        <f>ROUND(Exchanges!Q393,0)</f>
        <v>2</v>
      </c>
      <c r="Q389" s="1">
        <f>Exchanges!R393</f>
        <v>1</v>
      </c>
      <c r="R389" s="1">
        <f>Exchanges!S393</f>
        <v>1</v>
      </c>
      <c r="S389" s="1">
        <f>Exchanges!T393</f>
        <v>1</v>
      </c>
      <c r="T389" s="1">
        <f>Exchanges!U393</f>
        <v>5</v>
      </c>
      <c r="U389" s="1">
        <f>Exchanges!V393</f>
        <v>2013</v>
      </c>
      <c r="V389" s="1" t="str">
        <f>Exchanges!W393</f>
        <v>Phosphorus</v>
      </c>
      <c r="W389" s="1" t="str">
        <f>Exchanges!X393</f>
        <v>USEPA DMR 2013</v>
      </c>
    </row>
    <row r="390" spans="1:23" x14ac:dyDescent="0.2">
      <c r="A390" s="1" t="str">
        <f>Exchanges!B394</f>
        <v>Phosphorus</v>
      </c>
      <c r="B390" s="1">
        <f>Exchanges!C394</f>
        <v>7723140</v>
      </c>
      <c r="C390" s="1" t="str">
        <f>Exchanges!D394</f>
        <v>water</v>
      </c>
      <c r="D390" s="1" t="str">
        <f>Exchanges!E394</f>
        <v>unspecified</v>
      </c>
      <c r="E390" s="1" t="str">
        <f>Exchanges!F394</f>
        <v>1d91ba69-9367-32d9-9acc-b6884944eda8</v>
      </c>
      <c r="F390" s="1" t="str">
        <f>Exchanges!G394</f>
        <v>Paperboard mills</v>
      </c>
      <c r="G390" s="1">
        <f>Exchanges!H394</f>
        <v>322130</v>
      </c>
      <c r="H390" s="1" t="str">
        <f>Exchanges!I394</f>
        <v>US</v>
      </c>
      <c r="I390" s="1">
        <f>Exchanges!J394</f>
        <v>1.3552695699484965E-4</v>
      </c>
      <c r="J390" s="1" t="str">
        <f>Exchanges!K394</f>
        <v>kg</v>
      </c>
      <c r="K390" s="1"/>
      <c r="L390" s="1"/>
      <c r="M390" s="1"/>
      <c r="N390" s="1"/>
      <c r="O390" s="1"/>
      <c r="P390" s="1">
        <f>ROUND(Exchanges!Q394,0)</f>
        <v>2</v>
      </c>
      <c r="Q390" s="1">
        <f>Exchanges!R394</f>
        <v>1</v>
      </c>
      <c r="R390" s="1">
        <f>Exchanges!S394</f>
        <v>1</v>
      </c>
      <c r="S390" s="1">
        <f>Exchanges!T394</f>
        <v>1</v>
      </c>
      <c r="T390" s="1">
        <f>Exchanges!U394</f>
        <v>1</v>
      </c>
      <c r="U390" s="1">
        <f>Exchanges!V394</f>
        <v>2013</v>
      </c>
      <c r="V390" s="1" t="str">
        <f>Exchanges!W394</f>
        <v>Phosphorus</v>
      </c>
      <c r="W390" s="1" t="str">
        <f>Exchanges!X394</f>
        <v>USEPA DMR 2013</v>
      </c>
    </row>
    <row r="391" spans="1:23" x14ac:dyDescent="0.2">
      <c r="A391" s="1" t="str">
        <f>Exchanges!B395</f>
        <v>Phosphorus</v>
      </c>
      <c r="B391" s="1">
        <f>Exchanges!C395</f>
        <v>7723140</v>
      </c>
      <c r="C391" s="1" t="str">
        <f>Exchanges!D395</f>
        <v>water</v>
      </c>
      <c r="D391" s="1" t="str">
        <f>Exchanges!E395</f>
        <v>unspecified</v>
      </c>
      <c r="E391" s="1" t="str">
        <f>Exchanges!F395</f>
        <v>1d91ba69-9367-32d9-9acc-b6884944eda8</v>
      </c>
      <c r="F391" s="1" t="str">
        <f>Exchanges!G395</f>
        <v>Paperboard container manufacturing</v>
      </c>
      <c r="G391" s="1">
        <f>Exchanges!H395</f>
        <v>322210</v>
      </c>
      <c r="H391" s="1" t="str">
        <f>Exchanges!I395</f>
        <v>US</v>
      </c>
      <c r="I391" s="1">
        <f>Exchanges!J395</f>
        <v>1.1307440119116875E-7</v>
      </c>
      <c r="J391" s="1" t="str">
        <f>Exchanges!K395</f>
        <v>kg</v>
      </c>
      <c r="K391" s="1"/>
      <c r="L391" s="1"/>
      <c r="M391" s="1"/>
      <c r="N391" s="1"/>
      <c r="O391" s="1"/>
      <c r="P391" s="1">
        <f>ROUND(Exchanges!Q395,0)</f>
        <v>2</v>
      </c>
      <c r="Q391" s="1">
        <f>Exchanges!R395</f>
        <v>1</v>
      </c>
      <c r="R391" s="1">
        <f>Exchanges!S395</f>
        <v>1</v>
      </c>
      <c r="S391" s="1">
        <f>Exchanges!T395</f>
        <v>1</v>
      </c>
      <c r="T391" s="1">
        <f>Exchanges!U395</f>
        <v>5</v>
      </c>
      <c r="U391" s="1">
        <f>Exchanges!V395</f>
        <v>2013</v>
      </c>
      <c r="V391" s="1" t="str">
        <f>Exchanges!W395</f>
        <v>Phosphorus</v>
      </c>
      <c r="W391" s="1" t="str">
        <f>Exchanges!X395</f>
        <v>USEPA DMR 2013</v>
      </c>
    </row>
    <row r="392" spans="1:23" x14ac:dyDescent="0.2">
      <c r="A392" s="1" t="str">
        <f>Exchanges!B396</f>
        <v>Phosphorus</v>
      </c>
      <c r="B392" s="1">
        <f>Exchanges!C396</f>
        <v>7723140</v>
      </c>
      <c r="C392" s="1" t="str">
        <f>Exchanges!D396</f>
        <v>water</v>
      </c>
      <c r="D392" s="1" t="str">
        <f>Exchanges!E396</f>
        <v>unspecified</v>
      </c>
      <c r="E392" s="1" t="str">
        <f>Exchanges!F396</f>
        <v>1d91ba69-9367-32d9-9acc-b6884944eda8</v>
      </c>
      <c r="F392" s="1" t="str">
        <f>Exchanges!G396</f>
        <v>Paper bag and coated and treated paper manufacturing</v>
      </c>
      <c r="G392" s="1">
        <f>Exchanges!H396</f>
        <v>322220</v>
      </c>
      <c r="H392" s="1" t="str">
        <f>Exchanges!I396</f>
        <v>US</v>
      </c>
      <c r="I392" s="1">
        <f>Exchanges!J396</f>
        <v>5.2991595949210632E-7</v>
      </c>
      <c r="J392" s="1" t="str">
        <f>Exchanges!K396</f>
        <v>kg</v>
      </c>
      <c r="K392" s="1"/>
      <c r="L392" s="1"/>
      <c r="M392" s="1"/>
      <c r="N392" s="1"/>
      <c r="O392" s="1"/>
      <c r="P392" s="1">
        <f>ROUND(Exchanges!Q396,0)</f>
        <v>2</v>
      </c>
      <c r="Q392" s="1">
        <f>Exchanges!R396</f>
        <v>1</v>
      </c>
      <c r="R392" s="1">
        <f>Exchanges!S396</f>
        <v>1</v>
      </c>
      <c r="S392" s="1">
        <f>Exchanges!T396</f>
        <v>1</v>
      </c>
      <c r="T392" s="1">
        <f>Exchanges!U396</f>
        <v>5</v>
      </c>
      <c r="U392" s="1">
        <f>Exchanges!V396</f>
        <v>2013</v>
      </c>
      <c r="V392" s="1" t="str">
        <f>Exchanges!W396</f>
        <v>Phosphorus</v>
      </c>
      <c r="W392" s="1" t="str">
        <f>Exchanges!X396</f>
        <v>USEPA DMR 2013</v>
      </c>
    </row>
    <row r="393" spans="1:23" x14ac:dyDescent="0.2">
      <c r="A393" s="1" t="str">
        <f>Exchanges!B397</f>
        <v>Phosphorus</v>
      </c>
      <c r="B393" s="1">
        <f>Exchanges!C397</f>
        <v>7723140</v>
      </c>
      <c r="C393" s="1" t="str">
        <f>Exchanges!D397</f>
        <v>water</v>
      </c>
      <c r="D393" s="1" t="str">
        <f>Exchanges!E397</f>
        <v>unspecified</v>
      </c>
      <c r="E393" s="1" t="str">
        <f>Exchanges!F397</f>
        <v>1d91ba69-9367-32d9-9acc-b6884944eda8</v>
      </c>
      <c r="F393" s="1" t="str">
        <f>Exchanges!G397</f>
        <v>Stationery product manufacturing</v>
      </c>
      <c r="G393" s="1">
        <f>Exchanges!H397</f>
        <v>322230</v>
      </c>
      <c r="H393" s="1" t="str">
        <f>Exchanges!I397</f>
        <v>US</v>
      </c>
      <c r="I393" s="1">
        <f>Exchanges!J397</f>
        <v>1.1240050876701031E-9</v>
      </c>
      <c r="J393" s="1" t="str">
        <f>Exchanges!K397</f>
        <v>kg</v>
      </c>
      <c r="K393" s="1"/>
      <c r="L393" s="1"/>
      <c r="M393" s="1"/>
      <c r="N393" s="1"/>
      <c r="O393" s="1"/>
      <c r="P393" s="1">
        <f>ROUND(Exchanges!Q397,0)</f>
        <v>2</v>
      </c>
      <c r="Q393" s="1">
        <f>Exchanges!R397</f>
        <v>1</v>
      </c>
      <c r="R393" s="1">
        <f>Exchanges!S397</f>
        <v>1</v>
      </c>
      <c r="S393" s="1">
        <f>Exchanges!T397</f>
        <v>1</v>
      </c>
      <c r="T393" s="1">
        <f>Exchanges!U397</f>
        <v>5</v>
      </c>
      <c r="U393" s="1">
        <f>Exchanges!V397</f>
        <v>2013</v>
      </c>
      <c r="V393" s="1" t="str">
        <f>Exchanges!W397</f>
        <v>Phosphorus</v>
      </c>
      <c r="W393" s="1" t="str">
        <f>Exchanges!X397</f>
        <v>USEPA DMR 2013</v>
      </c>
    </row>
    <row r="394" spans="1:23" x14ac:dyDescent="0.2">
      <c r="A394" s="1" t="str">
        <f>Exchanges!B398</f>
        <v>Phosphorus</v>
      </c>
      <c r="B394" s="1">
        <f>Exchanges!C398</f>
        <v>7723140</v>
      </c>
      <c r="C394" s="1" t="str">
        <f>Exchanges!D398</f>
        <v>water</v>
      </c>
      <c r="D394" s="1" t="str">
        <f>Exchanges!E398</f>
        <v>unspecified</v>
      </c>
      <c r="E394" s="1" t="str">
        <f>Exchanges!F398</f>
        <v>1d91ba69-9367-32d9-9acc-b6884944eda8</v>
      </c>
      <c r="F394" s="1" t="str">
        <f>Exchanges!G398</f>
        <v>Sanitary paper product manufacturing</v>
      </c>
      <c r="G394" s="1">
        <f>Exchanges!H398</f>
        <v>322291</v>
      </c>
      <c r="H394" s="1" t="str">
        <f>Exchanges!I398</f>
        <v>US</v>
      </c>
      <c r="I394" s="1">
        <f>Exchanges!J398</f>
        <v>2.9543061665958191E-7</v>
      </c>
      <c r="J394" s="1" t="str">
        <f>Exchanges!K398</f>
        <v>kg</v>
      </c>
      <c r="K394" s="1"/>
      <c r="L394" s="1"/>
      <c r="M394" s="1"/>
      <c r="N394" s="1"/>
      <c r="O394" s="1"/>
      <c r="P394" s="1">
        <f>ROUND(Exchanges!Q398,0)</f>
        <v>2</v>
      </c>
      <c r="Q394" s="1">
        <f>Exchanges!R398</f>
        <v>1</v>
      </c>
      <c r="R394" s="1">
        <f>Exchanges!S398</f>
        <v>1</v>
      </c>
      <c r="S394" s="1">
        <f>Exchanges!T398</f>
        <v>1</v>
      </c>
      <c r="T394" s="1">
        <f>Exchanges!U398</f>
        <v>5</v>
      </c>
      <c r="U394" s="1">
        <f>Exchanges!V398</f>
        <v>2013</v>
      </c>
      <c r="V394" s="1" t="str">
        <f>Exchanges!W398</f>
        <v>Phosphorus</v>
      </c>
      <c r="W394" s="1" t="str">
        <f>Exchanges!X398</f>
        <v>USEPA DMR 2013</v>
      </c>
    </row>
    <row r="395" spans="1:23" x14ac:dyDescent="0.2">
      <c r="A395" s="1" t="str">
        <f>Exchanges!B399</f>
        <v>Phosphorus</v>
      </c>
      <c r="B395" s="1">
        <f>Exchanges!C399</f>
        <v>7723140</v>
      </c>
      <c r="C395" s="1" t="str">
        <f>Exchanges!D399</f>
        <v>water</v>
      </c>
      <c r="D395" s="1" t="str">
        <f>Exchanges!E399</f>
        <v>unspecified</v>
      </c>
      <c r="E395" s="1" t="str">
        <f>Exchanges!F399</f>
        <v>1d91ba69-9367-32d9-9acc-b6884944eda8</v>
      </c>
      <c r="F395" s="1" t="str">
        <f>Exchanges!G399</f>
        <v>All other converted paper product manufacturing</v>
      </c>
      <c r="G395" s="1">
        <f>Exchanges!H399</f>
        <v>322299</v>
      </c>
      <c r="H395" s="1" t="str">
        <f>Exchanges!I399</f>
        <v>US</v>
      </c>
      <c r="I395" s="1">
        <f>Exchanges!J399</f>
        <v>2.0191757142612052E-7</v>
      </c>
      <c r="J395" s="1" t="str">
        <f>Exchanges!K399</f>
        <v>kg</v>
      </c>
      <c r="K395" s="1"/>
      <c r="L395" s="1"/>
      <c r="M395" s="1"/>
      <c r="N395" s="1"/>
      <c r="O395" s="1"/>
      <c r="P395" s="1">
        <f>ROUND(Exchanges!Q399,0)</f>
        <v>2</v>
      </c>
      <c r="Q395" s="1">
        <f>Exchanges!R399</f>
        <v>1</v>
      </c>
      <c r="R395" s="1">
        <f>Exchanges!S399</f>
        <v>1</v>
      </c>
      <c r="S395" s="1">
        <f>Exchanges!T399</f>
        <v>1</v>
      </c>
      <c r="T395" s="1">
        <f>Exchanges!U399</f>
        <v>5</v>
      </c>
      <c r="U395" s="1">
        <f>Exchanges!V399</f>
        <v>2013</v>
      </c>
      <c r="V395" s="1" t="str">
        <f>Exchanges!W399</f>
        <v>Phosphorus</v>
      </c>
      <c r="W395" s="1" t="str">
        <f>Exchanges!X399</f>
        <v>USEPA DMR 2013</v>
      </c>
    </row>
    <row r="396" spans="1:23" x14ac:dyDescent="0.2">
      <c r="A396" s="1" t="str">
        <f>Exchanges!B400</f>
        <v>Phosphorus</v>
      </c>
      <c r="B396" s="1">
        <f>Exchanges!C400</f>
        <v>7723140</v>
      </c>
      <c r="C396" s="1" t="str">
        <f>Exchanges!D400</f>
        <v>water</v>
      </c>
      <c r="D396" s="1" t="str">
        <f>Exchanges!E400</f>
        <v>unspecified</v>
      </c>
      <c r="E396" s="1" t="str">
        <f>Exchanges!F400</f>
        <v>1d91ba69-9367-32d9-9acc-b6884944eda8</v>
      </c>
      <c r="F396" s="1" t="str">
        <f>Exchanges!G400</f>
        <v>Petroleum refineries</v>
      </c>
      <c r="G396" s="1">
        <f>Exchanges!H400</f>
        <v>324110</v>
      </c>
      <c r="H396" s="1" t="str">
        <f>Exchanges!I400</f>
        <v>US</v>
      </c>
      <c r="I396" s="1">
        <f>Exchanges!J400</f>
        <v>3.8653212456956105E-6</v>
      </c>
      <c r="J396" s="1" t="str">
        <f>Exchanges!K400</f>
        <v>kg</v>
      </c>
      <c r="K396" s="1"/>
      <c r="L396" s="1"/>
      <c r="M396" s="1"/>
      <c r="N396" s="1"/>
      <c r="O396" s="1"/>
      <c r="P396" s="1">
        <f>ROUND(Exchanges!Q400,0)</f>
        <v>2</v>
      </c>
      <c r="Q396" s="1">
        <f>Exchanges!R400</f>
        <v>1</v>
      </c>
      <c r="R396" s="1">
        <f>Exchanges!S400</f>
        <v>1</v>
      </c>
      <c r="S396" s="1">
        <f>Exchanges!T400</f>
        <v>1</v>
      </c>
      <c r="T396" s="1">
        <f>Exchanges!U400</f>
        <v>2</v>
      </c>
      <c r="U396" s="1">
        <f>Exchanges!V400</f>
        <v>2013</v>
      </c>
      <c r="V396" s="1" t="str">
        <f>Exchanges!W400</f>
        <v>Phosphorus</v>
      </c>
      <c r="W396" s="1" t="str">
        <f>Exchanges!X400</f>
        <v>USEPA DMR 2013</v>
      </c>
    </row>
    <row r="397" spans="1:23" x14ac:dyDescent="0.2">
      <c r="A397" s="1" t="str">
        <f>Exchanges!B401</f>
        <v>Phosphorus</v>
      </c>
      <c r="B397" s="1">
        <f>Exchanges!C401</f>
        <v>7723140</v>
      </c>
      <c r="C397" s="1" t="str">
        <f>Exchanges!D401</f>
        <v>water</v>
      </c>
      <c r="D397" s="1" t="str">
        <f>Exchanges!E401</f>
        <v>unspecified</v>
      </c>
      <c r="E397" s="1" t="str">
        <f>Exchanges!F401</f>
        <v>1d91ba69-9367-32d9-9acc-b6884944eda8</v>
      </c>
      <c r="F397" s="1" t="str">
        <f>Exchanges!G401</f>
        <v>Asphalt paving mixture and block manufacturing</v>
      </c>
      <c r="G397" s="1">
        <f>Exchanges!H401</f>
        <v>324121</v>
      </c>
      <c r="H397" s="1" t="str">
        <f>Exchanges!I401</f>
        <v>US</v>
      </c>
      <c r="I397" s="1">
        <f>Exchanges!J401</f>
        <v>1.5547909015687892E-9</v>
      </c>
      <c r="J397" s="1" t="str">
        <f>Exchanges!K401</f>
        <v>kg</v>
      </c>
      <c r="K397" s="1"/>
      <c r="L397" s="1"/>
      <c r="M397" s="1"/>
      <c r="N397" s="1"/>
      <c r="O397" s="1"/>
      <c r="P397" s="1">
        <f>ROUND(Exchanges!Q401,0)</f>
        <v>2</v>
      </c>
      <c r="Q397" s="1">
        <f>Exchanges!R401</f>
        <v>1</v>
      </c>
      <c r="R397" s="1">
        <f>Exchanges!S401</f>
        <v>1</v>
      </c>
      <c r="S397" s="1">
        <f>Exchanges!T401</f>
        <v>1</v>
      </c>
      <c r="T397" s="1">
        <f>Exchanges!U401</f>
        <v>5</v>
      </c>
      <c r="U397" s="1">
        <f>Exchanges!V401</f>
        <v>2013</v>
      </c>
      <c r="V397" s="1" t="str">
        <f>Exchanges!W401</f>
        <v>Phosphorus</v>
      </c>
      <c r="W397" s="1" t="str">
        <f>Exchanges!X401</f>
        <v>USEPA DMR 2013</v>
      </c>
    </row>
    <row r="398" spans="1:23" x14ac:dyDescent="0.2">
      <c r="A398" s="1" t="str">
        <f>Exchanges!B402</f>
        <v>Phosphorus</v>
      </c>
      <c r="B398" s="1">
        <f>Exchanges!C402</f>
        <v>7723140</v>
      </c>
      <c r="C398" s="1" t="str">
        <f>Exchanges!D402</f>
        <v>water</v>
      </c>
      <c r="D398" s="1" t="str">
        <f>Exchanges!E402</f>
        <v>unspecified</v>
      </c>
      <c r="E398" s="1" t="str">
        <f>Exchanges!F402</f>
        <v>1d91ba69-9367-32d9-9acc-b6884944eda8</v>
      </c>
      <c r="F398" s="1" t="str">
        <f>Exchanges!G402</f>
        <v>Asphalt shingle and coating materials manufacturing</v>
      </c>
      <c r="G398" s="1">
        <f>Exchanges!H402</f>
        <v>324122</v>
      </c>
      <c r="H398" s="1" t="str">
        <f>Exchanges!I402</f>
        <v>US</v>
      </c>
      <c r="I398" s="1">
        <f>Exchanges!J402</f>
        <v>2.1675901017864565E-5</v>
      </c>
      <c r="J398" s="1" t="str">
        <f>Exchanges!K402</f>
        <v>kg</v>
      </c>
      <c r="K398" s="1"/>
      <c r="L398" s="1"/>
      <c r="M398" s="1"/>
      <c r="N398" s="1"/>
      <c r="O398" s="1"/>
      <c r="P398" s="1">
        <f>ROUND(Exchanges!Q402,0)</f>
        <v>2</v>
      </c>
      <c r="Q398" s="1">
        <f>Exchanges!R402</f>
        <v>1</v>
      </c>
      <c r="R398" s="1">
        <f>Exchanges!S402</f>
        <v>1</v>
      </c>
      <c r="S398" s="1">
        <f>Exchanges!T402</f>
        <v>1</v>
      </c>
      <c r="T398" s="1">
        <f>Exchanges!U402</f>
        <v>5</v>
      </c>
      <c r="U398" s="1">
        <f>Exchanges!V402</f>
        <v>2013</v>
      </c>
      <c r="V398" s="1" t="str">
        <f>Exchanges!W402</f>
        <v>Phosphorus</v>
      </c>
      <c r="W398" s="1" t="str">
        <f>Exchanges!X402</f>
        <v>USEPA DMR 2013</v>
      </c>
    </row>
    <row r="399" spans="1:23" x14ac:dyDescent="0.2">
      <c r="A399" s="1" t="str">
        <f>Exchanges!B403</f>
        <v>Phosphorus</v>
      </c>
      <c r="B399" s="1">
        <f>Exchanges!C403</f>
        <v>7723140</v>
      </c>
      <c r="C399" s="1" t="str">
        <f>Exchanges!D403</f>
        <v>water</v>
      </c>
      <c r="D399" s="1" t="str">
        <f>Exchanges!E403</f>
        <v>unspecified</v>
      </c>
      <c r="E399" s="1" t="str">
        <f>Exchanges!F403</f>
        <v>1d91ba69-9367-32d9-9acc-b6884944eda8</v>
      </c>
      <c r="F399" s="1" t="str">
        <f>Exchanges!G403</f>
        <v>Other petroleum and coal products manufacturing</v>
      </c>
      <c r="G399" s="1">
        <f>Exchanges!H403</f>
        <v>324190</v>
      </c>
      <c r="H399" s="1" t="str">
        <f>Exchanges!I403</f>
        <v>US</v>
      </c>
      <c r="I399" s="1">
        <f>Exchanges!J403</f>
        <v>2.1503475598172595E-6</v>
      </c>
      <c r="J399" s="1" t="str">
        <f>Exchanges!K403</f>
        <v>kg</v>
      </c>
      <c r="K399" s="1"/>
      <c r="L399" s="1"/>
      <c r="M399" s="1"/>
      <c r="N399" s="1"/>
      <c r="O399" s="1"/>
      <c r="P399" s="1">
        <f>ROUND(Exchanges!Q403,0)</f>
        <v>4</v>
      </c>
      <c r="Q399" s="1">
        <f>Exchanges!R403</f>
        <v>1</v>
      </c>
      <c r="R399" s="1">
        <f>Exchanges!S403</f>
        <v>1</v>
      </c>
      <c r="S399" s="1">
        <f>Exchanges!T403</f>
        <v>1</v>
      </c>
      <c r="T399" s="1">
        <f>Exchanges!U403</f>
        <v>5</v>
      </c>
      <c r="U399" s="1">
        <f>Exchanges!V403</f>
        <v>2013</v>
      </c>
      <c r="V399" s="1" t="str">
        <f>Exchanges!W403</f>
        <v>Phosphorus</v>
      </c>
      <c r="W399" s="1" t="str">
        <f>Exchanges!X403</f>
        <v>USEPA DMR 2013</v>
      </c>
    </row>
    <row r="400" spans="1:23" x14ac:dyDescent="0.2">
      <c r="A400" s="1" t="str">
        <f>Exchanges!B404</f>
        <v>Phosphorus</v>
      </c>
      <c r="B400" s="1">
        <f>Exchanges!C404</f>
        <v>7723140</v>
      </c>
      <c r="C400" s="1" t="str">
        <f>Exchanges!D404</f>
        <v>water</v>
      </c>
      <c r="D400" s="1" t="str">
        <f>Exchanges!E404</f>
        <v>unspecified</v>
      </c>
      <c r="E400" s="1" t="str">
        <f>Exchanges!F404</f>
        <v>1d91ba69-9367-32d9-9acc-b6884944eda8</v>
      </c>
      <c r="F400" s="1" t="str">
        <f>Exchanges!G404</f>
        <v>Petrochemical manufacturing</v>
      </c>
      <c r="G400" s="1">
        <f>Exchanges!H404</f>
        <v>325110</v>
      </c>
      <c r="H400" s="1" t="str">
        <f>Exchanges!I404</f>
        <v>US</v>
      </c>
      <c r="I400" s="1">
        <f>Exchanges!J404</f>
        <v>1.0508923325444336E-5</v>
      </c>
      <c r="J400" s="1" t="str">
        <f>Exchanges!K404</f>
        <v>kg</v>
      </c>
      <c r="K400" s="1"/>
      <c r="L400" s="1"/>
      <c r="M400" s="1"/>
      <c r="N400" s="1"/>
      <c r="O400" s="1"/>
      <c r="P400" s="1">
        <f>ROUND(Exchanges!Q404,0)</f>
        <v>2</v>
      </c>
      <c r="Q400" s="1">
        <f>Exchanges!R404</f>
        <v>1</v>
      </c>
      <c r="R400" s="1">
        <f>Exchanges!S404</f>
        <v>1</v>
      </c>
      <c r="S400" s="1">
        <f>Exchanges!T404</f>
        <v>1</v>
      </c>
      <c r="T400" s="1">
        <f>Exchanges!U404</f>
        <v>5</v>
      </c>
      <c r="U400" s="1">
        <f>Exchanges!V404</f>
        <v>2013</v>
      </c>
      <c r="V400" s="1" t="str">
        <f>Exchanges!W404</f>
        <v>Phosphorus</v>
      </c>
      <c r="W400" s="1" t="str">
        <f>Exchanges!X404</f>
        <v>USEPA DMR 2013</v>
      </c>
    </row>
    <row r="401" spans="1:23" x14ac:dyDescent="0.2">
      <c r="A401" s="1" t="str">
        <f>Exchanges!B405</f>
        <v>Phosphorus</v>
      </c>
      <c r="B401" s="1">
        <f>Exchanges!C405</f>
        <v>7723140</v>
      </c>
      <c r="C401" s="1" t="str">
        <f>Exchanges!D405</f>
        <v>water</v>
      </c>
      <c r="D401" s="1" t="str">
        <f>Exchanges!E405</f>
        <v>unspecified</v>
      </c>
      <c r="E401" s="1" t="str">
        <f>Exchanges!F405</f>
        <v>1d91ba69-9367-32d9-9acc-b6884944eda8</v>
      </c>
      <c r="F401" s="1" t="str">
        <f>Exchanges!G405</f>
        <v>Industrial gas manufacturing</v>
      </c>
      <c r="G401" s="1">
        <f>Exchanges!H405</f>
        <v>325120</v>
      </c>
      <c r="H401" s="1" t="str">
        <f>Exchanges!I405</f>
        <v>US</v>
      </c>
      <c r="I401" s="1">
        <f>Exchanges!J405</f>
        <v>6.7183408322140745E-5</v>
      </c>
      <c r="J401" s="1" t="str">
        <f>Exchanges!K405</f>
        <v>kg</v>
      </c>
      <c r="K401" s="1"/>
      <c r="L401" s="1"/>
      <c r="M401" s="1"/>
      <c r="N401" s="1"/>
      <c r="O401" s="1"/>
      <c r="P401" s="1">
        <f>ROUND(Exchanges!Q405,0)</f>
        <v>3</v>
      </c>
      <c r="Q401" s="1">
        <f>Exchanges!R405</f>
        <v>1</v>
      </c>
      <c r="R401" s="1">
        <f>Exchanges!S405</f>
        <v>1</v>
      </c>
      <c r="S401" s="1">
        <f>Exchanges!T405</f>
        <v>1</v>
      </c>
      <c r="T401" s="1">
        <f>Exchanges!U405</f>
        <v>4</v>
      </c>
      <c r="U401" s="1">
        <f>Exchanges!V405</f>
        <v>2013</v>
      </c>
      <c r="V401" s="1" t="str">
        <f>Exchanges!W405</f>
        <v>Phosphorus</v>
      </c>
      <c r="W401" s="1" t="str">
        <f>Exchanges!X405</f>
        <v>USEPA DMR 2013</v>
      </c>
    </row>
    <row r="402" spans="1:23" x14ac:dyDescent="0.2">
      <c r="A402" s="1" t="str">
        <f>Exchanges!B406</f>
        <v>Phosphorus</v>
      </c>
      <c r="B402" s="1">
        <f>Exchanges!C406</f>
        <v>7723140</v>
      </c>
      <c r="C402" s="1" t="str">
        <f>Exchanges!D406</f>
        <v>water</v>
      </c>
      <c r="D402" s="1" t="str">
        <f>Exchanges!E406</f>
        <v>unspecified</v>
      </c>
      <c r="E402" s="1" t="str">
        <f>Exchanges!F406</f>
        <v>1d91ba69-9367-32d9-9acc-b6884944eda8</v>
      </c>
      <c r="F402" s="1" t="str">
        <f>Exchanges!G406</f>
        <v>Synthetic dye and pigment manufacturing</v>
      </c>
      <c r="G402" s="1">
        <f>Exchanges!H406</f>
        <v>325130</v>
      </c>
      <c r="H402" s="1" t="str">
        <f>Exchanges!I406</f>
        <v>US</v>
      </c>
      <c r="I402" s="1">
        <f>Exchanges!J406</f>
        <v>1.6127363315936777E-5</v>
      </c>
      <c r="J402" s="1" t="str">
        <f>Exchanges!K406</f>
        <v>kg</v>
      </c>
      <c r="K402" s="1"/>
      <c r="L402" s="1"/>
      <c r="M402" s="1"/>
      <c r="N402" s="1"/>
      <c r="O402" s="1"/>
      <c r="P402" s="1">
        <f>ROUND(Exchanges!Q406,0)</f>
        <v>2</v>
      </c>
      <c r="Q402" s="1">
        <f>Exchanges!R406</f>
        <v>1</v>
      </c>
      <c r="R402" s="1">
        <f>Exchanges!S406</f>
        <v>1</v>
      </c>
      <c r="S402" s="1">
        <f>Exchanges!T406</f>
        <v>1</v>
      </c>
      <c r="T402" s="1">
        <f>Exchanges!U406</f>
        <v>5</v>
      </c>
      <c r="U402" s="1">
        <f>Exchanges!V406</f>
        <v>2013</v>
      </c>
      <c r="V402" s="1" t="str">
        <f>Exchanges!W406</f>
        <v>Phosphorus</v>
      </c>
      <c r="W402" s="1" t="str">
        <f>Exchanges!X406</f>
        <v>USEPA DMR 2013</v>
      </c>
    </row>
    <row r="403" spans="1:23" x14ac:dyDescent="0.2">
      <c r="A403" s="1" t="str">
        <f>Exchanges!B407</f>
        <v>Phosphorus</v>
      </c>
      <c r="B403" s="1">
        <f>Exchanges!C407</f>
        <v>7723140</v>
      </c>
      <c r="C403" s="1" t="str">
        <f>Exchanges!D407</f>
        <v>water</v>
      </c>
      <c r="D403" s="1" t="str">
        <f>Exchanges!E407</f>
        <v>unspecified</v>
      </c>
      <c r="E403" s="1" t="str">
        <f>Exchanges!F407</f>
        <v>1d91ba69-9367-32d9-9acc-b6884944eda8</v>
      </c>
      <c r="F403" s="1" t="str">
        <f>Exchanges!G407</f>
        <v>Other basic inorganic chemical manufacturing</v>
      </c>
      <c r="G403" s="1">
        <f>Exchanges!H407</f>
        <v>325180</v>
      </c>
      <c r="H403" s="1" t="str">
        <f>Exchanges!I407</f>
        <v>US</v>
      </c>
      <c r="I403" s="1">
        <f>Exchanges!J407</f>
        <v>1.0311063503578107E-4</v>
      </c>
      <c r="J403" s="1" t="str">
        <f>Exchanges!K407</f>
        <v>kg</v>
      </c>
      <c r="K403" s="1"/>
      <c r="L403" s="1"/>
      <c r="M403" s="1"/>
      <c r="N403" s="1"/>
      <c r="O403" s="1"/>
      <c r="P403" s="1">
        <f>ROUND(Exchanges!Q407,0)</f>
        <v>2</v>
      </c>
      <c r="Q403" s="1">
        <f>Exchanges!R407</f>
        <v>1</v>
      </c>
      <c r="R403" s="1">
        <f>Exchanges!S407</f>
        <v>1</v>
      </c>
      <c r="S403" s="1">
        <f>Exchanges!T407</f>
        <v>1</v>
      </c>
      <c r="T403" s="1">
        <f>Exchanges!U407</f>
        <v>1</v>
      </c>
      <c r="U403" s="1">
        <f>Exchanges!V407</f>
        <v>2013</v>
      </c>
      <c r="V403" s="1" t="str">
        <f>Exchanges!W407</f>
        <v>Phosphorus</v>
      </c>
      <c r="W403" s="1" t="str">
        <f>Exchanges!X407</f>
        <v>USEPA DMR 2013</v>
      </c>
    </row>
    <row r="404" spans="1:23" x14ac:dyDescent="0.2">
      <c r="A404" s="1" t="str">
        <f>Exchanges!B408</f>
        <v>Phosphorus</v>
      </c>
      <c r="B404" s="1">
        <f>Exchanges!C408</f>
        <v>7723140</v>
      </c>
      <c r="C404" s="1" t="str">
        <f>Exchanges!D408</f>
        <v>water</v>
      </c>
      <c r="D404" s="1" t="str">
        <f>Exchanges!E408</f>
        <v>unspecified</v>
      </c>
      <c r="E404" s="1" t="str">
        <f>Exchanges!F408</f>
        <v>1d91ba69-9367-32d9-9acc-b6884944eda8</v>
      </c>
      <c r="F404" s="1" t="str">
        <f>Exchanges!G408</f>
        <v>Other basic organic chemical manufacturing</v>
      </c>
      <c r="G404" s="1">
        <f>Exchanges!H408</f>
        <v>325190</v>
      </c>
      <c r="H404" s="1" t="str">
        <f>Exchanges!I408</f>
        <v>US</v>
      </c>
      <c r="I404" s="1">
        <f>Exchanges!J408</f>
        <v>1.1770333859592874E-5</v>
      </c>
      <c r="J404" s="1" t="str">
        <f>Exchanges!K408</f>
        <v>kg</v>
      </c>
      <c r="K404" s="1"/>
      <c r="L404" s="1"/>
      <c r="M404" s="1"/>
      <c r="N404" s="1"/>
      <c r="O404" s="1"/>
      <c r="P404" s="1">
        <f>ROUND(Exchanges!Q408,0)</f>
        <v>3</v>
      </c>
      <c r="Q404" s="1">
        <f>Exchanges!R408</f>
        <v>1</v>
      </c>
      <c r="R404" s="1">
        <f>Exchanges!S408</f>
        <v>1</v>
      </c>
      <c r="S404" s="1">
        <f>Exchanges!T408</f>
        <v>1</v>
      </c>
      <c r="T404" s="1">
        <f>Exchanges!U408</f>
        <v>4</v>
      </c>
      <c r="U404" s="1">
        <f>Exchanges!V408</f>
        <v>2013</v>
      </c>
      <c r="V404" s="1" t="str">
        <f>Exchanges!W408</f>
        <v>Phosphorus</v>
      </c>
      <c r="W404" s="1" t="str">
        <f>Exchanges!X408</f>
        <v>USEPA DMR 2013</v>
      </c>
    </row>
    <row r="405" spans="1:23" x14ac:dyDescent="0.2">
      <c r="A405" s="1" t="str">
        <f>Exchanges!B409</f>
        <v>Phosphorus</v>
      </c>
      <c r="B405" s="1">
        <f>Exchanges!C409</f>
        <v>7723140</v>
      </c>
      <c r="C405" s="1" t="str">
        <f>Exchanges!D409</f>
        <v>water</v>
      </c>
      <c r="D405" s="1" t="str">
        <f>Exchanges!E409</f>
        <v>unspecified</v>
      </c>
      <c r="E405" s="1" t="str">
        <f>Exchanges!F409</f>
        <v>1d91ba69-9367-32d9-9acc-b6884944eda8</v>
      </c>
      <c r="F405" s="1" t="str">
        <f>Exchanges!G409</f>
        <v>Plastics material and resin manufacturing</v>
      </c>
      <c r="G405" s="1">
        <f>Exchanges!H409</f>
        <v>325211</v>
      </c>
      <c r="H405" s="1" t="str">
        <f>Exchanges!I409</f>
        <v>US</v>
      </c>
      <c r="I405" s="1">
        <f>Exchanges!J409</f>
        <v>9.157111604324905E-6</v>
      </c>
      <c r="J405" s="1" t="str">
        <f>Exchanges!K409</f>
        <v>kg</v>
      </c>
      <c r="K405" s="1"/>
      <c r="L405" s="1"/>
      <c r="M405" s="1"/>
      <c r="N405" s="1"/>
      <c r="O405" s="1"/>
      <c r="P405" s="1">
        <f>ROUND(Exchanges!Q409,0)</f>
        <v>3</v>
      </c>
      <c r="Q405" s="1">
        <f>Exchanges!R409</f>
        <v>1</v>
      </c>
      <c r="R405" s="1">
        <f>Exchanges!S409</f>
        <v>1</v>
      </c>
      <c r="S405" s="1">
        <f>Exchanges!T409</f>
        <v>1</v>
      </c>
      <c r="T405" s="1">
        <f>Exchanges!U409</f>
        <v>2</v>
      </c>
      <c r="U405" s="1">
        <f>Exchanges!V409</f>
        <v>2013</v>
      </c>
      <c r="V405" s="1" t="str">
        <f>Exchanges!W409</f>
        <v>Phosphorus</v>
      </c>
      <c r="W405" s="1" t="str">
        <f>Exchanges!X409</f>
        <v>USEPA DMR 2013</v>
      </c>
    </row>
    <row r="406" spans="1:23" x14ac:dyDescent="0.2">
      <c r="A406" s="1" t="str">
        <f>Exchanges!B410</f>
        <v>Phosphorus</v>
      </c>
      <c r="B406" s="1">
        <f>Exchanges!C410</f>
        <v>7723140</v>
      </c>
      <c r="C406" s="1" t="str">
        <f>Exchanges!D410</f>
        <v>water</v>
      </c>
      <c r="D406" s="1" t="str">
        <f>Exchanges!E410</f>
        <v>unspecified</v>
      </c>
      <c r="E406" s="1" t="str">
        <f>Exchanges!F410</f>
        <v>1d91ba69-9367-32d9-9acc-b6884944eda8</v>
      </c>
      <c r="F406" s="1" t="str">
        <f>Exchanges!G410</f>
        <v>Fertilizer manufacturing</v>
      </c>
      <c r="G406" s="1">
        <f>Exchanges!H410</f>
        <v>325310</v>
      </c>
      <c r="H406" s="1" t="str">
        <f>Exchanges!I410</f>
        <v>US</v>
      </c>
      <c r="I406" s="1">
        <f>Exchanges!J410</f>
        <v>6.8664683273068515E-5</v>
      </c>
      <c r="J406" s="1" t="str">
        <f>Exchanges!K410</f>
        <v>kg</v>
      </c>
      <c r="K406" s="1"/>
      <c r="L406" s="1"/>
      <c r="M406" s="1"/>
      <c r="N406" s="1"/>
      <c r="O406" s="1"/>
      <c r="P406" s="1">
        <f>ROUND(Exchanges!Q410,0)</f>
        <v>4</v>
      </c>
      <c r="Q406" s="1">
        <f>Exchanges!R410</f>
        <v>1</v>
      </c>
      <c r="R406" s="1">
        <f>Exchanges!S410</f>
        <v>1</v>
      </c>
      <c r="S406" s="1">
        <f>Exchanges!T410</f>
        <v>1</v>
      </c>
      <c r="T406" s="1">
        <f>Exchanges!U410</f>
        <v>5</v>
      </c>
      <c r="U406" s="1">
        <f>Exchanges!V410</f>
        <v>2013</v>
      </c>
      <c r="V406" s="1" t="str">
        <f>Exchanges!W410</f>
        <v>Phosphorus</v>
      </c>
      <c r="W406" s="1" t="str">
        <f>Exchanges!X410</f>
        <v>USEPA DMR 2013</v>
      </c>
    </row>
    <row r="407" spans="1:23" x14ac:dyDescent="0.2">
      <c r="A407" s="1" t="str">
        <f>Exchanges!B411</f>
        <v>Phosphorus</v>
      </c>
      <c r="B407" s="1">
        <f>Exchanges!C411</f>
        <v>7723140</v>
      </c>
      <c r="C407" s="1" t="str">
        <f>Exchanges!D411</f>
        <v>water</v>
      </c>
      <c r="D407" s="1" t="str">
        <f>Exchanges!E411</f>
        <v>unspecified</v>
      </c>
      <c r="E407" s="1" t="str">
        <f>Exchanges!F411</f>
        <v>1d91ba69-9367-32d9-9acc-b6884944eda8</v>
      </c>
      <c r="F407" s="1" t="str">
        <f>Exchanges!G411</f>
        <v>Pesticide and other agricultural chemical manufacturing</v>
      </c>
      <c r="G407" s="1">
        <f>Exchanges!H411</f>
        <v>325320</v>
      </c>
      <c r="H407" s="1" t="str">
        <f>Exchanges!I411</f>
        <v>US</v>
      </c>
      <c r="I407" s="1">
        <f>Exchanges!J411</f>
        <v>3.0507738528147784E-5</v>
      </c>
      <c r="J407" s="1" t="str">
        <f>Exchanges!K411</f>
        <v>kg</v>
      </c>
      <c r="K407" s="1"/>
      <c r="L407" s="1"/>
      <c r="M407" s="1"/>
      <c r="N407" s="1"/>
      <c r="O407" s="1"/>
      <c r="P407" s="1">
        <f>ROUND(Exchanges!Q411,0)</f>
        <v>2</v>
      </c>
      <c r="Q407" s="1">
        <f>Exchanges!R411</f>
        <v>1</v>
      </c>
      <c r="R407" s="1">
        <f>Exchanges!S411</f>
        <v>1</v>
      </c>
      <c r="S407" s="1">
        <f>Exchanges!T411</f>
        <v>1</v>
      </c>
      <c r="T407" s="1">
        <f>Exchanges!U411</f>
        <v>5</v>
      </c>
      <c r="U407" s="1">
        <f>Exchanges!V411</f>
        <v>2013</v>
      </c>
      <c r="V407" s="1" t="str">
        <f>Exchanges!W411</f>
        <v>Phosphorus</v>
      </c>
      <c r="W407" s="1" t="str">
        <f>Exchanges!X411</f>
        <v>USEPA DMR 2013</v>
      </c>
    </row>
    <row r="408" spans="1:23" x14ac:dyDescent="0.2">
      <c r="A408" s="1" t="str">
        <f>Exchanges!B412</f>
        <v>Phosphorus</v>
      </c>
      <c r="B408" s="1">
        <f>Exchanges!C412</f>
        <v>7723140</v>
      </c>
      <c r="C408" s="1" t="str">
        <f>Exchanges!D412</f>
        <v>water</v>
      </c>
      <c r="D408" s="1" t="str">
        <f>Exchanges!E412</f>
        <v>unspecified</v>
      </c>
      <c r="E408" s="1" t="str">
        <f>Exchanges!F412</f>
        <v>1d91ba69-9367-32d9-9acc-b6884944eda8</v>
      </c>
      <c r="F408" s="1" t="str">
        <f>Exchanges!G412</f>
        <v>Medicinal and botanical manufacturing</v>
      </c>
      <c r="G408" s="1">
        <f>Exchanges!H412</f>
        <v>325411</v>
      </c>
      <c r="H408" s="1" t="str">
        <f>Exchanges!I412</f>
        <v>US</v>
      </c>
      <c r="I408" s="1">
        <f>Exchanges!J412</f>
        <v>3.9140454416809867E-6</v>
      </c>
      <c r="J408" s="1" t="str">
        <f>Exchanges!K412</f>
        <v>kg</v>
      </c>
      <c r="K408" s="1"/>
      <c r="L408" s="1"/>
      <c r="M408" s="1"/>
      <c r="N408" s="1"/>
      <c r="O408" s="1"/>
      <c r="P408" s="1">
        <f>ROUND(Exchanges!Q412,0)</f>
        <v>4</v>
      </c>
      <c r="Q408" s="1">
        <f>Exchanges!R412</f>
        <v>1</v>
      </c>
      <c r="R408" s="1">
        <f>Exchanges!S412</f>
        <v>1</v>
      </c>
      <c r="S408" s="1">
        <f>Exchanges!T412</f>
        <v>1</v>
      </c>
      <c r="T408" s="1">
        <f>Exchanges!U412</f>
        <v>5</v>
      </c>
      <c r="U408" s="1">
        <f>Exchanges!V412</f>
        <v>2013</v>
      </c>
      <c r="V408" s="1" t="str">
        <f>Exchanges!W412</f>
        <v>Phosphorus</v>
      </c>
      <c r="W408" s="1" t="str">
        <f>Exchanges!X412</f>
        <v>USEPA DMR 2013</v>
      </c>
    </row>
    <row r="409" spans="1:23" x14ac:dyDescent="0.2">
      <c r="A409" s="1" t="str">
        <f>Exchanges!B413</f>
        <v>Phosphorus</v>
      </c>
      <c r="B409" s="1">
        <f>Exchanges!C413</f>
        <v>7723140</v>
      </c>
      <c r="C409" s="1" t="str">
        <f>Exchanges!D413</f>
        <v>water</v>
      </c>
      <c r="D409" s="1" t="str">
        <f>Exchanges!E413</f>
        <v>unspecified</v>
      </c>
      <c r="E409" s="1" t="str">
        <f>Exchanges!F413</f>
        <v>1d91ba69-9367-32d9-9acc-b6884944eda8</v>
      </c>
      <c r="F409" s="1" t="str">
        <f>Exchanges!G413</f>
        <v>Pharmaceutical preparation manufacturing</v>
      </c>
      <c r="G409" s="1">
        <f>Exchanges!H413</f>
        <v>325412</v>
      </c>
      <c r="H409" s="1" t="str">
        <f>Exchanges!I413</f>
        <v>US</v>
      </c>
      <c r="I409" s="1">
        <f>Exchanges!J413</f>
        <v>1.8889086308414071E-7</v>
      </c>
      <c r="J409" s="1" t="str">
        <f>Exchanges!K413</f>
        <v>kg</v>
      </c>
      <c r="K409" s="1"/>
      <c r="L409" s="1"/>
      <c r="M409" s="1"/>
      <c r="N409" s="1"/>
      <c r="O409" s="1"/>
      <c r="P409" s="1">
        <f>ROUND(Exchanges!Q413,0)</f>
        <v>2</v>
      </c>
      <c r="Q409" s="1">
        <f>Exchanges!R413</f>
        <v>1</v>
      </c>
      <c r="R409" s="1">
        <f>Exchanges!S413</f>
        <v>1</v>
      </c>
      <c r="S409" s="1">
        <f>Exchanges!T413</f>
        <v>1</v>
      </c>
      <c r="T409" s="1">
        <f>Exchanges!U413</f>
        <v>5</v>
      </c>
      <c r="U409" s="1">
        <f>Exchanges!V413</f>
        <v>2013</v>
      </c>
      <c r="V409" s="1" t="str">
        <f>Exchanges!W413</f>
        <v>Phosphorus</v>
      </c>
      <c r="W409" s="1" t="str">
        <f>Exchanges!X413</f>
        <v>USEPA DMR 2013</v>
      </c>
    </row>
    <row r="410" spans="1:23" x14ac:dyDescent="0.2">
      <c r="A410" s="1" t="str">
        <f>Exchanges!B414</f>
        <v>Phosphorus</v>
      </c>
      <c r="B410" s="1">
        <f>Exchanges!C414</f>
        <v>7723140</v>
      </c>
      <c r="C410" s="1" t="str">
        <f>Exchanges!D414</f>
        <v>water</v>
      </c>
      <c r="D410" s="1" t="str">
        <f>Exchanges!E414</f>
        <v>unspecified</v>
      </c>
      <c r="E410" s="1" t="str">
        <f>Exchanges!F414</f>
        <v>1d91ba69-9367-32d9-9acc-b6884944eda8</v>
      </c>
      <c r="F410" s="1" t="str">
        <f>Exchanges!G414</f>
        <v>Paint and coating manufacturing</v>
      </c>
      <c r="G410" s="1">
        <f>Exchanges!H414</f>
        <v>325510</v>
      </c>
      <c r="H410" s="1" t="str">
        <f>Exchanges!I414</f>
        <v>US</v>
      </c>
      <c r="I410" s="1">
        <f>Exchanges!J414</f>
        <v>7.1950838303186599E-7</v>
      </c>
      <c r="J410" s="1" t="str">
        <f>Exchanges!K414</f>
        <v>kg</v>
      </c>
      <c r="K410" s="1"/>
      <c r="L410" s="1"/>
      <c r="M410" s="1"/>
      <c r="N410" s="1"/>
      <c r="O410" s="1"/>
      <c r="P410" s="1">
        <f>ROUND(Exchanges!Q414,0)</f>
        <v>3</v>
      </c>
      <c r="Q410" s="1">
        <f>Exchanges!R414</f>
        <v>1</v>
      </c>
      <c r="R410" s="1">
        <f>Exchanges!S414</f>
        <v>1</v>
      </c>
      <c r="S410" s="1">
        <f>Exchanges!T414</f>
        <v>1</v>
      </c>
      <c r="T410" s="1">
        <f>Exchanges!U414</f>
        <v>5</v>
      </c>
      <c r="U410" s="1">
        <f>Exchanges!V414</f>
        <v>2013</v>
      </c>
      <c r="V410" s="1" t="str">
        <f>Exchanges!W414</f>
        <v>Phosphorus</v>
      </c>
      <c r="W410" s="1" t="str">
        <f>Exchanges!X414</f>
        <v>USEPA DMR 2013</v>
      </c>
    </row>
    <row r="411" spans="1:23" x14ac:dyDescent="0.2">
      <c r="A411" s="1" t="str">
        <f>Exchanges!B415</f>
        <v>Phosphorus</v>
      </c>
      <c r="B411" s="1">
        <f>Exchanges!C415</f>
        <v>7723140</v>
      </c>
      <c r="C411" s="1" t="str">
        <f>Exchanges!D415</f>
        <v>water</v>
      </c>
      <c r="D411" s="1" t="str">
        <f>Exchanges!E415</f>
        <v>unspecified</v>
      </c>
      <c r="E411" s="1" t="str">
        <f>Exchanges!F415</f>
        <v>1d91ba69-9367-32d9-9acc-b6884944eda8</v>
      </c>
      <c r="F411" s="1" t="str">
        <f>Exchanges!G415</f>
        <v>Adhesive manufacturing</v>
      </c>
      <c r="G411" s="1">
        <f>Exchanges!H415</f>
        <v>325520</v>
      </c>
      <c r="H411" s="1" t="str">
        <f>Exchanges!I415</f>
        <v>US</v>
      </c>
      <c r="I411" s="1">
        <f>Exchanges!J415</f>
        <v>1.4709998945317804E-6</v>
      </c>
      <c r="J411" s="1" t="str">
        <f>Exchanges!K415</f>
        <v>kg</v>
      </c>
      <c r="K411" s="1"/>
      <c r="L411" s="1"/>
      <c r="M411" s="1"/>
      <c r="N411" s="1"/>
      <c r="O411" s="1"/>
      <c r="P411" s="1">
        <f>ROUND(Exchanges!Q415,0)</f>
        <v>2</v>
      </c>
      <c r="Q411" s="1">
        <f>Exchanges!R415</f>
        <v>1</v>
      </c>
      <c r="R411" s="1">
        <f>Exchanges!S415</f>
        <v>1</v>
      </c>
      <c r="S411" s="1">
        <f>Exchanges!T415</f>
        <v>1</v>
      </c>
      <c r="T411" s="1">
        <f>Exchanges!U415</f>
        <v>5</v>
      </c>
      <c r="U411" s="1">
        <f>Exchanges!V415</f>
        <v>2013</v>
      </c>
      <c r="V411" s="1" t="str">
        <f>Exchanges!W415</f>
        <v>Phosphorus</v>
      </c>
      <c r="W411" s="1" t="str">
        <f>Exchanges!X415</f>
        <v>USEPA DMR 2013</v>
      </c>
    </row>
    <row r="412" spans="1:23" x14ac:dyDescent="0.2">
      <c r="A412" s="1" t="str">
        <f>Exchanges!B416</f>
        <v>Phosphorus</v>
      </c>
      <c r="B412" s="1">
        <f>Exchanges!C416</f>
        <v>7723140</v>
      </c>
      <c r="C412" s="1" t="str">
        <f>Exchanges!D416</f>
        <v>water</v>
      </c>
      <c r="D412" s="1" t="str">
        <f>Exchanges!E416</f>
        <v>unspecified</v>
      </c>
      <c r="E412" s="1" t="str">
        <f>Exchanges!F416</f>
        <v>1d91ba69-9367-32d9-9acc-b6884944eda8</v>
      </c>
      <c r="F412" s="1" t="str">
        <f>Exchanges!G416</f>
        <v>Soap and cleaning compound manufacturing</v>
      </c>
      <c r="G412" s="1">
        <f>Exchanges!H416</f>
        <v>325610</v>
      </c>
      <c r="H412" s="1" t="str">
        <f>Exchanges!I416</f>
        <v>US</v>
      </c>
      <c r="I412" s="1">
        <f>Exchanges!J416</f>
        <v>4.8409435703454473E-8</v>
      </c>
      <c r="J412" s="1" t="str">
        <f>Exchanges!K416</f>
        <v>kg</v>
      </c>
      <c r="K412" s="1"/>
      <c r="L412" s="1"/>
      <c r="M412" s="1"/>
      <c r="N412" s="1"/>
      <c r="O412" s="1"/>
      <c r="P412" s="1">
        <f>ROUND(Exchanges!Q416,0)</f>
        <v>2</v>
      </c>
      <c r="Q412" s="1">
        <f>Exchanges!R416</f>
        <v>1</v>
      </c>
      <c r="R412" s="1">
        <f>Exchanges!S416</f>
        <v>1</v>
      </c>
      <c r="S412" s="1">
        <f>Exchanges!T416</f>
        <v>1</v>
      </c>
      <c r="T412" s="1">
        <f>Exchanges!U416</f>
        <v>5</v>
      </c>
      <c r="U412" s="1">
        <f>Exchanges!V416</f>
        <v>2013</v>
      </c>
      <c r="V412" s="1" t="str">
        <f>Exchanges!W416</f>
        <v>Phosphorus</v>
      </c>
      <c r="W412" s="1" t="str">
        <f>Exchanges!X416</f>
        <v>USEPA DMR 2013</v>
      </c>
    </row>
    <row r="413" spans="1:23" x14ac:dyDescent="0.2">
      <c r="A413" s="1" t="str">
        <f>Exchanges!B417</f>
        <v>Phosphorus</v>
      </c>
      <c r="B413" s="1">
        <f>Exchanges!C417</f>
        <v>7723140</v>
      </c>
      <c r="C413" s="1" t="str">
        <f>Exchanges!D417</f>
        <v>water</v>
      </c>
      <c r="D413" s="1" t="str">
        <f>Exchanges!E417</f>
        <v>unspecified</v>
      </c>
      <c r="E413" s="1" t="str">
        <f>Exchanges!F417</f>
        <v>1d91ba69-9367-32d9-9acc-b6884944eda8</v>
      </c>
      <c r="F413" s="1" t="str">
        <f>Exchanges!G417</f>
        <v>Toilet preparation manufacturing</v>
      </c>
      <c r="G413" s="1">
        <f>Exchanges!H417</f>
        <v>325620</v>
      </c>
      <c r="H413" s="1" t="str">
        <f>Exchanges!I417</f>
        <v>US</v>
      </c>
      <c r="I413" s="1">
        <f>Exchanges!J417</f>
        <v>6.9115690545225127E-10</v>
      </c>
      <c r="J413" s="1" t="str">
        <f>Exchanges!K417</f>
        <v>kg</v>
      </c>
      <c r="K413" s="1"/>
      <c r="L413" s="1"/>
      <c r="M413" s="1"/>
      <c r="N413" s="1"/>
      <c r="O413" s="1"/>
      <c r="P413" s="1">
        <f>ROUND(Exchanges!Q417,0)</f>
        <v>2</v>
      </c>
      <c r="Q413" s="1">
        <f>Exchanges!R417</f>
        <v>1</v>
      </c>
      <c r="R413" s="1">
        <f>Exchanges!S417</f>
        <v>1</v>
      </c>
      <c r="S413" s="1">
        <f>Exchanges!T417</f>
        <v>1</v>
      </c>
      <c r="T413" s="1">
        <f>Exchanges!U417</f>
        <v>5</v>
      </c>
      <c r="U413" s="1">
        <f>Exchanges!V417</f>
        <v>2013</v>
      </c>
      <c r="V413" s="1" t="str">
        <f>Exchanges!W417</f>
        <v>Phosphorus</v>
      </c>
      <c r="W413" s="1" t="str">
        <f>Exchanges!X417</f>
        <v>USEPA DMR 2013</v>
      </c>
    </row>
    <row r="414" spans="1:23" x14ac:dyDescent="0.2">
      <c r="A414" s="1" t="str">
        <f>Exchanges!B418</f>
        <v>Phosphorus</v>
      </c>
      <c r="B414" s="1">
        <f>Exchanges!C418</f>
        <v>7723140</v>
      </c>
      <c r="C414" s="1" t="str">
        <f>Exchanges!D418</f>
        <v>water</v>
      </c>
      <c r="D414" s="1" t="str">
        <f>Exchanges!E418</f>
        <v>unspecified</v>
      </c>
      <c r="E414" s="1" t="str">
        <f>Exchanges!F418</f>
        <v>1d91ba69-9367-32d9-9acc-b6884944eda8</v>
      </c>
      <c r="F414" s="1" t="str">
        <f>Exchanges!G418</f>
        <v>Plastics packaging materials and unlaminated film and sheet manufacturing</v>
      </c>
      <c r="G414" s="1">
        <f>Exchanges!H418</f>
        <v>326110</v>
      </c>
      <c r="H414" s="1" t="str">
        <f>Exchanges!I418</f>
        <v>US</v>
      </c>
      <c r="I414" s="1">
        <f>Exchanges!J418</f>
        <v>1.3944786673476026E-5</v>
      </c>
      <c r="J414" s="1" t="str">
        <f>Exchanges!K418</f>
        <v>kg</v>
      </c>
      <c r="K414" s="1"/>
      <c r="L414" s="1"/>
      <c r="M414" s="1"/>
      <c r="N414" s="1"/>
      <c r="O414" s="1"/>
      <c r="P414" s="1">
        <f>ROUND(Exchanges!Q418,0)</f>
        <v>5</v>
      </c>
      <c r="Q414" s="1">
        <f>Exchanges!R418</f>
        <v>1</v>
      </c>
      <c r="R414" s="1">
        <f>Exchanges!S418</f>
        <v>1</v>
      </c>
      <c r="S414" s="1">
        <f>Exchanges!T418</f>
        <v>1</v>
      </c>
      <c r="T414" s="1">
        <f>Exchanges!U418</f>
        <v>5</v>
      </c>
      <c r="U414" s="1">
        <f>Exchanges!V418</f>
        <v>2013</v>
      </c>
      <c r="V414" s="1" t="str">
        <f>Exchanges!W418</f>
        <v>Phosphorus</v>
      </c>
      <c r="W414" s="1" t="str">
        <f>Exchanges!X418</f>
        <v>USEPA DMR 2013</v>
      </c>
    </row>
    <row r="415" spans="1:23" x14ac:dyDescent="0.2">
      <c r="A415" s="1" t="str">
        <f>Exchanges!B419</f>
        <v>Phosphorus</v>
      </c>
      <c r="B415" s="1">
        <f>Exchanges!C419</f>
        <v>7723140</v>
      </c>
      <c r="C415" s="1" t="str">
        <f>Exchanges!D419</f>
        <v>water</v>
      </c>
      <c r="D415" s="1" t="str">
        <f>Exchanges!E419</f>
        <v>unspecified</v>
      </c>
      <c r="E415" s="1" t="str">
        <f>Exchanges!F419</f>
        <v>1d91ba69-9367-32d9-9acc-b6884944eda8</v>
      </c>
      <c r="F415" s="1" t="str">
        <f>Exchanges!G419</f>
        <v>Plastics pipe, pipe fitting, and unlaminated profile shape manufacturing</v>
      </c>
      <c r="G415" s="1">
        <f>Exchanges!H419</f>
        <v>326120</v>
      </c>
      <c r="H415" s="1" t="str">
        <f>Exchanges!I419</f>
        <v>US</v>
      </c>
      <c r="I415" s="1">
        <f>Exchanges!J419</f>
        <v>4.869274839882321E-8</v>
      </c>
      <c r="J415" s="1" t="str">
        <f>Exchanges!K419</f>
        <v>kg</v>
      </c>
      <c r="K415" s="1"/>
      <c r="L415" s="1"/>
      <c r="M415" s="1"/>
      <c r="N415" s="1"/>
      <c r="O415" s="1"/>
      <c r="P415" s="1">
        <f>ROUND(Exchanges!Q419,0)</f>
        <v>2</v>
      </c>
      <c r="Q415" s="1">
        <f>Exchanges!R419</f>
        <v>1</v>
      </c>
      <c r="R415" s="1">
        <f>Exchanges!S419</f>
        <v>1</v>
      </c>
      <c r="S415" s="1">
        <f>Exchanges!T419</f>
        <v>1</v>
      </c>
      <c r="T415" s="1">
        <f>Exchanges!U419</f>
        <v>5</v>
      </c>
      <c r="U415" s="1">
        <f>Exchanges!V419</f>
        <v>2013</v>
      </c>
      <c r="V415" s="1" t="str">
        <f>Exchanges!W419</f>
        <v>Phosphorus</v>
      </c>
      <c r="W415" s="1" t="str">
        <f>Exchanges!X419</f>
        <v>USEPA DMR 2013</v>
      </c>
    </row>
    <row r="416" spans="1:23" x14ac:dyDescent="0.2">
      <c r="A416" s="1" t="str">
        <f>Exchanges!B420</f>
        <v>Phosphorus</v>
      </c>
      <c r="B416" s="1">
        <f>Exchanges!C420</f>
        <v>7723140</v>
      </c>
      <c r="C416" s="1" t="str">
        <f>Exchanges!D420</f>
        <v>water</v>
      </c>
      <c r="D416" s="1" t="str">
        <f>Exchanges!E420</f>
        <v>unspecified</v>
      </c>
      <c r="E416" s="1" t="str">
        <f>Exchanges!F420</f>
        <v>1d91ba69-9367-32d9-9acc-b6884944eda8</v>
      </c>
      <c r="F416" s="1" t="str">
        <f>Exchanges!G420</f>
        <v>Other plastics product manufacturing</v>
      </c>
      <c r="G416" s="1">
        <f>Exchanges!H420</f>
        <v>326190</v>
      </c>
      <c r="H416" s="1" t="str">
        <f>Exchanges!I420</f>
        <v>US</v>
      </c>
      <c r="I416" s="1">
        <f>Exchanges!J420</f>
        <v>9.7911266231577638E-8</v>
      </c>
      <c r="J416" s="1" t="str">
        <f>Exchanges!K420</f>
        <v>kg</v>
      </c>
      <c r="K416" s="1"/>
      <c r="L416" s="1"/>
      <c r="M416" s="1"/>
      <c r="N416" s="1"/>
      <c r="O416" s="1"/>
      <c r="P416" s="1">
        <f>ROUND(Exchanges!Q420,0)</f>
        <v>2</v>
      </c>
      <c r="Q416" s="1">
        <f>Exchanges!R420</f>
        <v>1</v>
      </c>
      <c r="R416" s="1">
        <f>Exchanges!S420</f>
        <v>1</v>
      </c>
      <c r="S416" s="1">
        <f>Exchanges!T420</f>
        <v>1</v>
      </c>
      <c r="T416" s="1">
        <f>Exchanges!U420</f>
        <v>5</v>
      </c>
      <c r="U416" s="1">
        <f>Exchanges!V420</f>
        <v>2013</v>
      </c>
      <c r="V416" s="1" t="str">
        <f>Exchanges!W420</f>
        <v>Phosphorus</v>
      </c>
      <c r="W416" s="1" t="str">
        <f>Exchanges!X420</f>
        <v>USEPA DMR 2013</v>
      </c>
    </row>
    <row r="417" spans="1:23" x14ac:dyDescent="0.2">
      <c r="A417" s="1" t="str">
        <f>Exchanges!B421</f>
        <v>Phosphorus</v>
      </c>
      <c r="B417" s="1">
        <f>Exchanges!C421</f>
        <v>7723140</v>
      </c>
      <c r="C417" s="1" t="str">
        <f>Exchanges!D421</f>
        <v>water</v>
      </c>
      <c r="D417" s="1" t="str">
        <f>Exchanges!E421</f>
        <v>unspecified</v>
      </c>
      <c r="E417" s="1" t="str">
        <f>Exchanges!F421</f>
        <v>1d91ba69-9367-32d9-9acc-b6884944eda8</v>
      </c>
      <c r="F417" s="1" t="str">
        <f>Exchanges!G421</f>
        <v>Tire manufacturing</v>
      </c>
      <c r="G417" s="1">
        <f>Exchanges!H421</f>
        <v>326210</v>
      </c>
      <c r="H417" s="1" t="str">
        <f>Exchanges!I421</f>
        <v>US</v>
      </c>
      <c r="I417" s="1">
        <f>Exchanges!J421</f>
        <v>1.5538031982232955E-6</v>
      </c>
      <c r="J417" s="1" t="str">
        <f>Exchanges!K421</f>
        <v>kg</v>
      </c>
      <c r="K417" s="1"/>
      <c r="L417" s="1"/>
      <c r="M417" s="1"/>
      <c r="N417" s="1"/>
      <c r="O417" s="1"/>
      <c r="P417" s="1">
        <f>ROUND(Exchanges!Q421,0)</f>
        <v>2</v>
      </c>
      <c r="Q417" s="1">
        <f>Exchanges!R421</f>
        <v>1</v>
      </c>
      <c r="R417" s="1">
        <f>Exchanges!S421</f>
        <v>1</v>
      </c>
      <c r="S417" s="1">
        <f>Exchanges!T421</f>
        <v>1</v>
      </c>
      <c r="T417" s="1">
        <f>Exchanges!U421</f>
        <v>5</v>
      </c>
      <c r="U417" s="1">
        <f>Exchanges!V421</f>
        <v>2013</v>
      </c>
      <c r="V417" s="1" t="str">
        <f>Exchanges!W421</f>
        <v>Phosphorus</v>
      </c>
      <c r="W417" s="1" t="str">
        <f>Exchanges!X421</f>
        <v>USEPA DMR 2013</v>
      </c>
    </row>
    <row r="418" spans="1:23" x14ac:dyDescent="0.2">
      <c r="A418" s="1" t="str">
        <f>Exchanges!B422</f>
        <v>Phosphorus</v>
      </c>
      <c r="B418" s="1">
        <f>Exchanges!C422</f>
        <v>7723140</v>
      </c>
      <c r="C418" s="1" t="str">
        <f>Exchanges!D422</f>
        <v>water</v>
      </c>
      <c r="D418" s="1" t="str">
        <f>Exchanges!E422</f>
        <v>unspecified</v>
      </c>
      <c r="E418" s="1" t="str">
        <f>Exchanges!F422</f>
        <v>1d91ba69-9367-32d9-9acc-b6884944eda8</v>
      </c>
      <c r="F418" s="1" t="str">
        <f>Exchanges!G422</f>
        <v>Rubber and plastics hoses and belting manufacturing</v>
      </c>
      <c r="G418" s="1">
        <f>Exchanges!H422</f>
        <v>326220</v>
      </c>
      <c r="H418" s="1" t="str">
        <f>Exchanges!I422</f>
        <v>US</v>
      </c>
      <c r="I418" s="1">
        <f>Exchanges!J422</f>
        <v>1.4383762922459606E-6</v>
      </c>
      <c r="J418" s="1" t="str">
        <f>Exchanges!K422</f>
        <v>kg</v>
      </c>
      <c r="K418" s="1"/>
      <c r="L418" s="1"/>
      <c r="M418" s="1"/>
      <c r="N418" s="1"/>
      <c r="O418" s="1"/>
      <c r="P418" s="1">
        <f>ROUND(Exchanges!Q422,0)</f>
        <v>5</v>
      </c>
      <c r="Q418" s="1">
        <f>Exchanges!R422</f>
        <v>1</v>
      </c>
      <c r="R418" s="1">
        <f>Exchanges!S422</f>
        <v>1</v>
      </c>
      <c r="S418" s="1">
        <f>Exchanges!T422</f>
        <v>1</v>
      </c>
      <c r="T418" s="1">
        <f>Exchanges!U422</f>
        <v>5</v>
      </c>
      <c r="U418" s="1">
        <f>Exchanges!V422</f>
        <v>2013</v>
      </c>
      <c r="V418" s="1" t="str">
        <f>Exchanges!W422</f>
        <v>Phosphorus</v>
      </c>
      <c r="W418" s="1" t="str">
        <f>Exchanges!X422</f>
        <v>USEPA DMR 2013</v>
      </c>
    </row>
    <row r="419" spans="1:23" x14ac:dyDescent="0.2">
      <c r="A419" s="1" t="str">
        <f>Exchanges!B423</f>
        <v>Phosphorus</v>
      </c>
      <c r="B419" s="1">
        <f>Exchanges!C423</f>
        <v>7723140</v>
      </c>
      <c r="C419" s="1" t="str">
        <f>Exchanges!D423</f>
        <v>water</v>
      </c>
      <c r="D419" s="1" t="str">
        <f>Exchanges!E423</f>
        <v>unspecified</v>
      </c>
      <c r="E419" s="1" t="str">
        <f>Exchanges!F423</f>
        <v>1d91ba69-9367-32d9-9acc-b6884944eda8</v>
      </c>
      <c r="F419" s="1" t="str">
        <f>Exchanges!G423</f>
        <v>Other rubber product manufacturing</v>
      </c>
      <c r="G419" s="1">
        <f>Exchanges!H423</f>
        <v>326290</v>
      </c>
      <c r="H419" s="1" t="str">
        <f>Exchanges!I423</f>
        <v>US</v>
      </c>
      <c r="I419" s="1">
        <f>Exchanges!J423</f>
        <v>3.8245438129700147E-9</v>
      </c>
      <c r="J419" s="1" t="str">
        <f>Exchanges!K423</f>
        <v>kg</v>
      </c>
      <c r="K419" s="1"/>
      <c r="L419" s="1"/>
      <c r="M419" s="1"/>
      <c r="N419" s="1"/>
      <c r="O419" s="1"/>
      <c r="P419" s="1">
        <f>ROUND(Exchanges!Q423,0)</f>
        <v>2</v>
      </c>
      <c r="Q419" s="1">
        <f>Exchanges!R423</f>
        <v>1</v>
      </c>
      <c r="R419" s="1">
        <f>Exchanges!S423</f>
        <v>1</v>
      </c>
      <c r="S419" s="1">
        <f>Exchanges!T423</f>
        <v>1</v>
      </c>
      <c r="T419" s="1">
        <f>Exchanges!U423</f>
        <v>5</v>
      </c>
      <c r="U419" s="1">
        <f>Exchanges!V423</f>
        <v>2013</v>
      </c>
      <c r="V419" s="1" t="str">
        <f>Exchanges!W423</f>
        <v>Phosphorus</v>
      </c>
      <c r="W419" s="1" t="str">
        <f>Exchanges!X423</f>
        <v>USEPA DMR 2013</v>
      </c>
    </row>
    <row r="420" spans="1:23" x14ac:dyDescent="0.2">
      <c r="A420" s="1" t="str">
        <f>Exchanges!B424</f>
        <v>Phosphorus</v>
      </c>
      <c r="B420" s="1">
        <f>Exchanges!C424</f>
        <v>7723140</v>
      </c>
      <c r="C420" s="1" t="str">
        <f>Exchanges!D424</f>
        <v>water</v>
      </c>
      <c r="D420" s="1" t="str">
        <f>Exchanges!E424</f>
        <v>unspecified</v>
      </c>
      <c r="E420" s="1" t="str">
        <f>Exchanges!F424</f>
        <v>1d91ba69-9367-32d9-9acc-b6884944eda8</v>
      </c>
      <c r="F420" s="1" t="str">
        <f>Exchanges!G424</f>
        <v>Clay product and refractory manufacturing</v>
      </c>
      <c r="G420" s="1">
        <f>Exchanges!H424</f>
        <v>327100</v>
      </c>
      <c r="H420" s="1" t="str">
        <f>Exchanges!I424</f>
        <v>US</v>
      </c>
      <c r="I420" s="1">
        <f>Exchanges!J424</f>
        <v>4.6531707259135554E-8</v>
      </c>
      <c r="J420" s="1" t="str">
        <f>Exchanges!K424</f>
        <v>kg</v>
      </c>
      <c r="K420" s="1"/>
      <c r="L420" s="1"/>
      <c r="M420" s="1"/>
      <c r="N420" s="1"/>
      <c r="O420" s="1"/>
      <c r="P420" s="1">
        <f>ROUND(Exchanges!Q424,0)</f>
        <v>2</v>
      </c>
      <c r="Q420" s="1">
        <f>Exchanges!R424</f>
        <v>1</v>
      </c>
      <c r="R420" s="1">
        <f>Exchanges!S424</f>
        <v>1</v>
      </c>
      <c r="S420" s="1">
        <f>Exchanges!T424</f>
        <v>1</v>
      </c>
      <c r="T420" s="1">
        <f>Exchanges!U424</f>
        <v>5</v>
      </c>
      <c r="U420" s="1">
        <f>Exchanges!V424</f>
        <v>2013</v>
      </c>
      <c r="V420" s="1" t="str">
        <f>Exchanges!W424</f>
        <v>Phosphorus</v>
      </c>
      <c r="W420" s="1" t="str">
        <f>Exchanges!X424</f>
        <v>USEPA DMR 2013</v>
      </c>
    </row>
    <row r="421" spans="1:23" x14ac:dyDescent="0.2">
      <c r="A421" s="1" t="str">
        <f>Exchanges!B425</f>
        <v>Phosphorus</v>
      </c>
      <c r="B421" s="1">
        <f>Exchanges!C425</f>
        <v>7723140</v>
      </c>
      <c r="C421" s="1" t="str">
        <f>Exchanges!D425</f>
        <v>water</v>
      </c>
      <c r="D421" s="1" t="str">
        <f>Exchanges!E425</f>
        <v>unspecified</v>
      </c>
      <c r="E421" s="1" t="str">
        <f>Exchanges!F425</f>
        <v>1d91ba69-9367-32d9-9acc-b6884944eda8</v>
      </c>
      <c r="F421" s="1" t="str">
        <f>Exchanges!G425</f>
        <v>Glass and glass product manufacturing</v>
      </c>
      <c r="G421" s="1">
        <f>Exchanges!H425</f>
        <v>327200</v>
      </c>
      <c r="H421" s="1" t="str">
        <f>Exchanges!I425</f>
        <v>US</v>
      </c>
      <c r="I421" s="1">
        <f>Exchanges!J425</f>
        <v>1.1975888517402353E-6</v>
      </c>
      <c r="J421" s="1" t="str">
        <f>Exchanges!K425</f>
        <v>kg</v>
      </c>
      <c r="K421" s="1"/>
      <c r="L421" s="1"/>
      <c r="M421" s="1"/>
      <c r="N421" s="1"/>
      <c r="O421" s="1"/>
      <c r="P421" s="1">
        <f>ROUND(Exchanges!Q425,0)</f>
        <v>2</v>
      </c>
      <c r="Q421" s="1">
        <f>Exchanges!R425</f>
        <v>1</v>
      </c>
      <c r="R421" s="1">
        <f>Exchanges!S425</f>
        <v>1</v>
      </c>
      <c r="S421" s="1">
        <f>Exchanges!T425</f>
        <v>1</v>
      </c>
      <c r="T421" s="1">
        <f>Exchanges!U425</f>
        <v>5</v>
      </c>
      <c r="U421" s="1">
        <f>Exchanges!V425</f>
        <v>2013</v>
      </c>
      <c r="V421" s="1" t="str">
        <f>Exchanges!W425</f>
        <v>Phosphorus</v>
      </c>
      <c r="W421" s="1" t="str">
        <f>Exchanges!X425</f>
        <v>USEPA DMR 2013</v>
      </c>
    </row>
    <row r="422" spans="1:23" x14ac:dyDescent="0.2">
      <c r="A422" s="1" t="str">
        <f>Exchanges!B426</f>
        <v>Phosphorus</v>
      </c>
      <c r="B422" s="1">
        <f>Exchanges!C426</f>
        <v>7723140</v>
      </c>
      <c r="C422" s="1" t="str">
        <f>Exchanges!D426</f>
        <v>water</v>
      </c>
      <c r="D422" s="1" t="str">
        <f>Exchanges!E426</f>
        <v>unspecified</v>
      </c>
      <c r="E422" s="1" t="str">
        <f>Exchanges!F426</f>
        <v>1d91ba69-9367-32d9-9acc-b6884944eda8</v>
      </c>
      <c r="F422" s="1" t="str">
        <f>Exchanges!G426</f>
        <v>Cement manufacturing</v>
      </c>
      <c r="G422" s="1">
        <f>Exchanges!H426</f>
        <v>327310</v>
      </c>
      <c r="H422" s="1" t="str">
        <f>Exchanges!I426</f>
        <v>US</v>
      </c>
      <c r="I422" s="1">
        <f>Exchanges!J426</f>
        <v>7.4429705648240146E-5</v>
      </c>
      <c r="J422" s="1" t="str">
        <f>Exchanges!K426</f>
        <v>kg</v>
      </c>
      <c r="K422" s="1"/>
      <c r="L422" s="1"/>
      <c r="M422" s="1"/>
      <c r="N422" s="1"/>
      <c r="O422" s="1"/>
      <c r="P422" s="1">
        <f>ROUND(Exchanges!Q426,0)</f>
        <v>3</v>
      </c>
      <c r="Q422" s="1">
        <f>Exchanges!R426</f>
        <v>1</v>
      </c>
      <c r="R422" s="1">
        <f>Exchanges!S426</f>
        <v>1</v>
      </c>
      <c r="S422" s="1">
        <f>Exchanges!T426</f>
        <v>1</v>
      </c>
      <c r="T422" s="1">
        <f>Exchanges!U426</f>
        <v>5</v>
      </c>
      <c r="U422" s="1">
        <f>Exchanges!V426</f>
        <v>2013</v>
      </c>
      <c r="V422" s="1" t="str">
        <f>Exchanges!W426</f>
        <v>Phosphorus</v>
      </c>
      <c r="W422" s="1" t="str">
        <f>Exchanges!X426</f>
        <v>USEPA DMR 2013</v>
      </c>
    </row>
    <row r="423" spans="1:23" x14ac:dyDescent="0.2">
      <c r="A423" s="1" t="str">
        <f>Exchanges!B427</f>
        <v>Phosphorus</v>
      </c>
      <c r="B423" s="1">
        <f>Exchanges!C427</f>
        <v>7723140</v>
      </c>
      <c r="C423" s="1" t="str">
        <f>Exchanges!D427</f>
        <v>water</v>
      </c>
      <c r="D423" s="1" t="str">
        <f>Exchanges!E427</f>
        <v>unspecified</v>
      </c>
      <c r="E423" s="1" t="str">
        <f>Exchanges!F427</f>
        <v>1d91ba69-9367-32d9-9acc-b6884944eda8</v>
      </c>
      <c r="F423" s="1" t="str">
        <f>Exchanges!G427</f>
        <v>Ready-mix concrete manufacturing</v>
      </c>
      <c r="G423" s="1">
        <f>Exchanges!H427</f>
        <v>327320</v>
      </c>
      <c r="H423" s="1" t="str">
        <f>Exchanges!I427</f>
        <v>US</v>
      </c>
      <c r="I423" s="1">
        <f>Exchanges!J427</f>
        <v>1.3774734647697405E-11</v>
      </c>
      <c r="J423" s="1" t="str">
        <f>Exchanges!K427</f>
        <v>kg</v>
      </c>
      <c r="K423" s="1"/>
      <c r="L423" s="1"/>
      <c r="M423" s="1"/>
      <c r="N423" s="1"/>
      <c r="O423" s="1"/>
      <c r="P423" s="1">
        <f>ROUND(Exchanges!Q427,0)</f>
        <v>2</v>
      </c>
      <c r="Q423" s="1">
        <f>Exchanges!R427</f>
        <v>1</v>
      </c>
      <c r="R423" s="1">
        <f>Exchanges!S427</f>
        <v>1</v>
      </c>
      <c r="S423" s="1">
        <f>Exchanges!T427</f>
        <v>1</v>
      </c>
      <c r="T423" s="1">
        <f>Exchanges!U427</f>
        <v>5</v>
      </c>
      <c r="U423" s="1">
        <f>Exchanges!V427</f>
        <v>2013</v>
      </c>
      <c r="V423" s="1" t="str">
        <f>Exchanges!W427</f>
        <v>Phosphorus</v>
      </c>
      <c r="W423" s="1" t="str">
        <f>Exchanges!X427</f>
        <v>USEPA DMR 2013</v>
      </c>
    </row>
    <row r="424" spans="1:23" x14ac:dyDescent="0.2">
      <c r="A424" s="1" t="str">
        <f>Exchanges!B428</f>
        <v>Phosphorus</v>
      </c>
      <c r="B424" s="1">
        <f>Exchanges!C428</f>
        <v>7723140</v>
      </c>
      <c r="C424" s="1" t="str">
        <f>Exchanges!D428</f>
        <v>water</v>
      </c>
      <c r="D424" s="1" t="str">
        <f>Exchanges!E428</f>
        <v>unspecified</v>
      </c>
      <c r="E424" s="1" t="str">
        <f>Exchanges!F428</f>
        <v>1d91ba69-9367-32d9-9acc-b6884944eda8</v>
      </c>
      <c r="F424" s="1" t="str">
        <f>Exchanges!G428</f>
        <v>Concrete pipe, brick, and block manufacturing</v>
      </c>
      <c r="G424" s="1">
        <f>Exchanges!H428</f>
        <v>327330</v>
      </c>
      <c r="H424" s="1" t="str">
        <f>Exchanges!I428</f>
        <v>US</v>
      </c>
      <c r="I424" s="1">
        <f>Exchanges!J428</f>
        <v>0</v>
      </c>
      <c r="J424" s="1" t="str">
        <f>Exchanges!K428</f>
        <v>kg</v>
      </c>
      <c r="K424" s="1"/>
      <c r="L424" s="1"/>
      <c r="M424" s="1"/>
      <c r="N424" s="1"/>
      <c r="O424" s="1"/>
      <c r="P424" s="1">
        <f>ROUND(Exchanges!Q428,0)</f>
        <v>5</v>
      </c>
      <c r="Q424" s="1">
        <f>Exchanges!R428</f>
        <v>1</v>
      </c>
      <c r="R424" s="1">
        <f>Exchanges!S428</f>
        <v>1</v>
      </c>
      <c r="S424" s="1">
        <f>Exchanges!T428</f>
        <v>1</v>
      </c>
      <c r="T424" s="1">
        <f>Exchanges!U428</f>
        <v>5</v>
      </c>
      <c r="U424" s="1">
        <f>Exchanges!V428</f>
        <v>2013</v>
      </c>
      <c r="V424" s="1" t="str">
        <f>Exchanges!W428</f>
        <v>Phosphorus</v>
      </c>
      <c r="W424" s="1" t="str">
        <f>Exchanges!X428</f>
        <v>USEPA DMR 2013</v>
      </c>
    </row>
    <row r="425" spans="1:23" x14ac:dyDescent="0.2">
      <c r="A425" s="1" t="str">
        <f>Exchanges!B429</f>
        <v>Phosphorus</v>
      </c>
      <c r="B425" s="1">
        <f>Exchanges!C429</f>
        <v>7723140</v>
      </c>
      <c r="C425" s="1" t="str">
        <f>Exchanges!D429</f>
        <v>water</v>
      </c>
      <c r="D425" s="1" t="str">
        <f>Exchanges!E429</f>
        <v>unspecified</v>
      </c>
      <c r="E425" s="1" t="str">
        <f>Exchanges!F429</f>
        <v>1d91ba69-9367-32d9-9acc-b6884944eda8</v>
      </c>
      <c r="F425" s="1" t="str">
        <f>Exchanges!G429</f>
        <v>Lime and gypsum product manufacturing</v>
      </c>
      <c r="G425" s="1">
        <f>Exchanges!H429</f>
        <v>327400</v>
      </c>
      <c r="H425" s="1" t="str">
        <f>Exchanges!I429</f>
        <v>US</v>
      </c>
      <c r="I425" s="1">
        <f>Exchanges!J429</f>
        <v>6.1307492670537018E-5</v>
      </c>
      <c r="J425" s="1" t="str">
        <f>Exchanges!K429</f>
        <v>kg</v>
      </c>
      <c r="K425" s="1"/>
      <c r="L425" s="1"/>
      <c r="M425" s="1"/>
      <c r="N425" s="1"/>
      <c r="O425" s="1"/>
      <c r="P425" s="1">
        <f>ROUND(Exchanges!Q429,0)</f>
        <v>2</v>
      </c>
      <c r="Q425" s="1">
        <f>Exchanges!R429</f>
        <v>1</v>
      </c>
      <c r="R425" s="1">
        <f>Exchanges!S429</f>
        <v>1</v>
      </c>
      <c r="S425" s="1">
        <f>Exchanges!T429</f>
        <v>1</v>
      </c>
      <c r="T425" s="1">
        <f>Exchanges!U429</f>
        <v>5</v>
      </c>
      <c r="U425" s="1">
        <f>Exchanges!V429</f>
        <v>2013</v>
      </c>
      <c r="V425" s="1" t="str">
        <f>Exchanges!W429</f>
        <v>Phosphorus</v>
      </c>
      <c r="W425" s="1" t="str">
        <f>Exchanges!X429</f>
        <v>USEPA DMR 2013</v>
      </c>
    </row>
    <row r="426" spans="1:23" x14ac:dyDescent="0.2">
      <c r="A426" s="1" t="str">
        <f>Exchanges!B430</f>
        <v>Phosphorus</v>
      </c>
      <c r="B426" s="1">
        <f>Exchanges!C430</f>
        <v>7723140</v>
      </c>
      <c r="C426" s="1" t="str">
        <f>Exchanges!D430</f>
        <v>water</v>
      </c>
      <c r="D426" s="1" t="str">
        <f>Exchanges!E430</f>
        <v>unspecified</v>
      </c>
      <c r="E426" s="1" t="str">
        <f>Exchanges!F430</f>
        <v>1d91ba69-9367-32d9-9acc-b6884944eda8</v>
      </c>
      <c r="F426" s="1" t="str">
        <f>Exchanges!G430</f>
        <v>Ground or treated mineral and earth manufacturing</v>
      </c>
      <c r="G426" s="1">
        <f>Exchanges!H430</f>
        <v>327992</v>
      </c>
      <c r="H426" s="1" t="str">
        <f>Exchanges!I430</f>
        <v>US</v>
      </c>
      <c r="I426" s="1">
        <f>Exchanges!J430</f>
        <v>2.0535055508643166E-5</v>
      </c>
      <c r="J426" s="1" t="str">
        <f>Exchanges!K430</f>
        <v>kg</v>
      </c>
      <c r="K426" s="1"/>
      <c r="L426" s="1"/>
      <c r="M426" s="1"/>
      <c r="N426" s="1"/>
      <c r="O426" s="1"/>
      <c r="P426" s="1">
        <f>ROUND(Exchanges!Q430,0)</f>
        <v>2</v>
      </c>
      <c r="Q426" s="1">
        <f>Exchanges!R430</f>
        <v>1</v>
      </c>
      <c r="R426" s="1">
        <f>Exchanges!S430</f>
        <v>1</v>
      </c>
      <c r="S426" s="1">
        <f>Exchanges!T430</f>
        <v>1</v>
      </c>
      <c r="T426" s="1">
        <f>Exchanges!U430</f>
        <v>5</v>
      </c>
      <c r="U426" s="1">
        <f>Exchanges!V430</f>
        <v>2013</v>
      </c>
      <c r="V426" s="1" t="str">
        <f>Exchanges!W430</f>
        <v>Phosphorus</v>
      </c>
      <c r="W426" s="1" t="str">
        <f>Exchanges!X430</f>
        <v>USEPA DMR 2013</v>
      </c>
    </row>
    <row r="427" spans="1:23" x14ac:dyDescent="0.2">
      <c r="A427" s="1" t="str">
        <f>Exchanges!B431</f>
        <v>Phosphorus</v>
      </c>
      <c r="B427" s="1">
        <f>Exchanges!C431</f>
        <v>7723140</v>
      </c>
      <c r="C427" s="1" t="str">
        <f>Exchanges!D431</f>
        <v>water</v>
      </c>
      <c r="D427" s="1" t="str">
        <f>Exchanges!E431</f>
        <v>unspecified</v>
      </c>
      <c r="E427" s="1" t="str">
        <f>Exchanges!F431</f>
        <v>1d91ba69-9367-32d9-9acc-b6884944eda8</v>
      </c>
      <c r="F427" s="1" t="str">
        <f>Exchanges!G431</f>
        <v>Mineral wool manufacturing</v>
      </c>
      <c r="G427" s="1">
        <f>Exchanges!H431</f>
        <v>327993</v>
      </c>
      <c r="H427" s="1" t="str">
        <f>Exchanges!I431</f>
        <v>US</v>
      </c>
      <c r="I427" s="1">
        <f>Exchanges!J431</f>
        <v>0</v>
      </c>
      <c r="J427" s="1" t="str">
        <f>Exchanges!K431</f>
        <v>kg</v>
      </c>
      <c r="K427" s="1"/>
      <c r="L427" s="1"/>
      <c r="M427" s="1"/>
      <c r="N427" s="1"/>
      <c r="O427" s="1"/>
      <c r="P427" s="1">
        <f>ROUND(Exchanges!Q431,0)</f>
        <v>5</v>
      </c>
      <c r="Q427" s="1">
        <f>Exchanges!R431</f>
        <v>1</v>
      </c>
      <c r="R427" s="1">
        <f>Exchanges!S431</f>
        <v>1</v>
      </c>
      <c r="S427" s="1">
        <f>Exchanges!T431</f>
        <v>1</v>
      </c>
      <c r="T427" s="1">
        <f>Exchanges!U431</f>
        <v>5</v>
      </c>
      <c r="U427" s="1">
        <f>Exchanges!V431</f>
        <v>2013</v>
      </c>
      <c r="V427" s="1" t="str">
        <f>Exchanges!W431</f>
        <v>Phosphorus</v>
      </c>
      <c r="W427" s="1" t="str">
        <f>Exchanges!X431</f>
        <v>USEPA DMR 2013</v>
      </c>
    </row>
    <row r="428" spans="1:23" x14ac:dyDescent="0.2">
      <c r="A428" s="1" t="str">
        <f>Exchanges!B432</f>
        <v>Phosphorus</v>
      </c>
      <c r="B428" s="1">
        <f>Exchanges!C432</f>
        <v>7723140</v>
      </c>
      <c r="C428" s="1" t="str">
        <f>Exchanges!D432</f>
        <v>water</v>
      </c>
      <c r="D428" s="1" t="str">
        <f>Exchanges!E432</f>
        <v>unspecified</v>
      </c>
      <c r="E428" s="1" t="str">
        <f>Exchanges!F432</f>
        <v>1d91ba69-9367-32d9-9acc-b6884944eda8</v>
      </c>
      <c r="F428" s="1" t="str">
        <f>Exchanges!G432</f>
        <v>Iron and steel mills and ferroalloy manufacturing</v>
      </c>
      <c r="G428" s="1">
        <f>Exchanges!H432</f>
        <v>331110</v>
      </c>
      <c r="H428" s="1" t="str">
        <f>Exchanges!I432</f>
        <v>US</v>
      </c>
      <c r="I428" s="1">
        <f>Exchanges!J432</f>
        <v>2.795825467585723E-6</v>
      </c>
      <c r="J428" s="1" t="str">
        <f>Exchanges!K432</f>
        <v>kg</v>
      </c>
      <c r="K428" s="1"/>
      <c r="L428" s="1"/>
      <c r="M428" s="1"/>
      <c r="N428" s="1"/>
      <c r="O428" s="1"/>
      <c r="P428" s="1">
        <f>ROUND(Exchanges!Q432,0)</f>
        <v>4</v>
      </c>
      <c r="Q428" s="1">
        <f>Exchanges!R432</f>
        <v>1</v>
      </c>
      <c r="R428" s="1">
        <f>Exchanges!S432</f>
        <v>1</v>
      </c>
      <c r="S428" s="1">
        <f>Exchanges!T432</f>
        <v>1</v>
      </c>
      <c r="T428" s="1">
        <f>Exchanges!U432</f>
        <v>5</v>
      </c>
      <c r="U428" s="1">
        <f>Exchanges!V432</f>
        <v>2013</v>
      </c>
      <c r="V428" s="1" t="str">
        <f>Exchanges!W432</f>
        <v>Phosphorus</v>
      </c>
      <c r="W428" s="1" t="str">
        <f>Exchanges!X432</f>
        <v>USEPA DMR 2013</v>
      </c>
    </row>
    <row r="429" spans="1:23" x14ac:dyDescent="0.2">
      <c r="A429" s="1" t="str">
        <f>Exchanges!B433</f>
        <v>Phosphorus</v>
      </c>
      <c r="B429" s="1">
        <f>Exchanges!C433</f>
        <v>7723140</v>
      </c>
      <c r="C429" s="1" t="str">
        <f>Exchanges!D433</f>
        <v>water</v>
      </c>
      <c r="D429" s="1" t="str">
        <f>Exchanges!E433</f>
        <v>unspecified</v>
      </c>
      <c r="E429" s="1" t="str">
        <f>Exchanges!F433</f>
        <v>1d91ba69-9367-32d9-9acc-b6884944eda8</v>
      </c>
      <c r="F429" s="1" t="str">
        <f>Exchanges!G433</f>
        <v>Steel product manufacturing from purchased steel</v>
      </c>
      <c r="G429" s="1">
        <f>Exchanges!H433</f>
        <v>331200</v>
      </c>
      <c r="H429" s="1" t="str">
        <f>Exchanges!I433</f>
        <v>US</v>
      </c>
      <c r="I429" s="1">
        <f>Exchanges!J433</f>
        <v>2.009482412847749E-3</v>
      </c>
      <c r="J429" s="1" t="str">
        <f>Exchanges!K433</f>
        <v>kg</v>
      </c>
      <c r="K429" s="1"/>
      <c r="L429" s="1"/>
      <c r="M429" s="1"/>
      <c r="N429" s="1"/>
      <c r="O429" s="1"/>
      <c r="P429" s="1">
        <f>ROUND(Exchanges!Q433,0)</f>
        <v>3</v>
      </c>
      <c r="Q429" s="1">
        <f>Exchanges!R433</f>
        <v>1</v>
      </c>
      <c r="R429" s="1">
        <f>Exchanges!S433</f>
        <v>1</v>
      </c>
      <c r="S429" s="1">
        <f>Exchanges!T433</f>
        <v>1</v>
      </c>
      <c r="T429" s="1">
        <f>Exchanges!U433</f>
        <v>5</v>
      </c>
      <c r="U429" s="1">
        <f>Exchanges!V433</f>
        <v>2013</v>
      </c>
      <c r="V429" s="1" t="str">
        <f>Exchanges!W433</f>
        <v>Phosphorus</v>
      </c>
      <c r="W429" s="1" t="str">
        <f>Exchanges!X433</f>
        <v>USEPA DMR 2013</v>
      </c>
    </row>
    <row r="430" spans="1:23" x14ac:dyDescent="0.2">
      <c r="A430" s="1" t="str">
        <f>Exchanges!B434</f>
        <v>Phosphorus</v>
      </c>
      <c r="B430" s="1">
        <f>Exchanges!C434</f>
        <v>7723140</v>
      </c>
      <c r="C430" s="1" t="str">
        <f>Exchanges!D434</f>
        <v>water</v>
      </c>
      <c r="D430" s="1" t="str">
        <f>Exchanges!E434</f>
        <v>unspecified</v>
      </c>
      <c r="E430" s="1" t="str">
        <f>Exchanges!F434</f>
        <v>1d91ba69-9367-32d9-9acc-b6884944eda8</v>
      </c>
      <c r="F430" s="1" t="str">
        <f>Exchanges!G434</f>
        <v>Secondary smelting and alloying of aluminum</v>
      </c>
      <c r="G430" s="1">
        <f>Exchanges!H434</f>
        <v>331314</v>
      </c>
      <c r="H430" s="1" t="str">
        <f>Exchanges!I434</f>
        <v>US</v>
      </c>
      <c r="I430" s="1">
        <f>Exchanges!J434</f>
        <v>1.3805577338782948E-8</v>
      </c>
      <c r="J430" s="1" t="str">
        <f>Exchanges!K434</f>
        <v>kg</v>
      </c>
      <c r="K430" s="1"/>
      <c r="L430" s="1"/>
      <c r="M430" s="1"/>
      <c r="N430" s="1"/>
      <c r="O430" s="1"/>
      <c r="P430" s="1">
        <f>ROUND(Exchanges!Q434,0)</f>
        <v>4</v>
      </c>
      <c r="Q430" s="1">
        <f>Exchanges!R434</f>
        <v>1</v>
      </c>
      <c r="R430" s="1">
        <f>Exchanges!S434</f>
        <v>1</v>
      </c>
      <c r="S430" s="1">
        <f>Exchanges!T434</f>
        <v>1</v>
      </c>
      <c r="T430" s="1">
        <f>Exchanges!U434</f>
        <v>5</v>
      </c>
      <c r="U430" s="1">
        <f>Exchanges!V434</f>
        <v>2013</v>
      </c>
      <c r="V430" s="1" t="str">
        <f>Exchanges!W434</f>
        <v>Phosphorus</v>
      </c>
      <c r="W430" s="1" t="str">
        <f>Exchanges!X434</f>
        <v>USEPA DMR 2013</v>
      </c>
    </row>
    <row r="431" spans="1:23" x14ac:dyDescent="0.2">
      <c r="A431" s="1" t="str">
        <f>Exchanges!B435</f>
        <v>Phosphorus</v>
      </c>
      <c r="B431" s="1">
        <f>Exchanges!C435</f>
        <v>7723140</v>
      </c>
      <c r="C431" s="1" t="str">
        <f>Exchanges!D435</f>
        <v>water</v>
      </c>
      <c r="D431" s="1" t="str">
        <f>Exchanges!E435</f>
        <v>unspecified</v>
      </c>
      <c r="E431" s="1" t="str">
        <f>Exchanges!F435</f>
        <v>1d91ba69-9367-32d9-9acc-b6884944eda8</v>
      </c>
      <c r="F431" s="1" t="str">
        <f>Exchanges!G435</f>
        <v>Primary smelting and refining of copper</v>
      </c>
      <c r="G431" s="1">
        <f>Exchanges!H435</f>
        <v>331411</v>
      </c>
      <c r="H431" s="1" t="str">
        <f>Exchanges!I435</f>
        <v>US</v>
      </c>
      <c r="I431" s="1">
        <f>Exchanges!J435</f>
        <v>8.7518340681173089E-8</v>
      </c>
      <c r="J431" s="1" t="str">
        <f>Exchanges!K435</f>
        <v>kg</v>
      </c>
      <c r="K431" s="1"/>
      <c r="L431" s="1"/>
      <c r="M431" s="1"/>
      <c r="N431" s="1"/>
      <c r="O431" s="1"/>
      <c r="P431" s="1">
        <f>ROUND(Exchanges!Q435,0)</f>
        <v>5</v>
      </c>
      <c r="Q431" s="1">
        <f>Exchanges!R435</f>
        <v>1</v>
      </c>
      <c r="R431" s="1">
        <f>Exchanges!S435</f>
        <v>1</v>
      </c>
      <c r="S431" s="1">
        <f>Exchanges!T435</f>
        <v>1</v>
      </c>
      <c r="T431" s="1">
        <f>Exchanges!U435</f>
        <v>5</v>
      </c>
      <c r="U431" s="1">
        <f>Exchanges!V435</f>
        <v>2013</v>
      </c>
      <c r="V431" s="1" t="str">
        <f>Exchanges!W435</f>
        <v>Phosphorus</v>
      </c>
      <c r="W431" s="1" t="str">
        <f>Exchanges!X435</f>
        <v>USEPA DMR 2013</v>
      </c>
    </row>
    <row r="432" spans="1:23" x14ac:dyDescent="0.2">
      <c r="A432" s="1" t="str">
        <f>Exchanges!B436</f>
        <v>Phosphorus</v>
      </c>
      <c r="B432" s="1">
        <f>Exchanges!C436</f>
        <v>7723140</v>
      </c>
      <c r="C432" s="1" t="str">
        <f>Exchanges!D436</f>
        <v>water</v>
      </c>
      <c r="D432" s="1" t="str">
        <f>Exchanges!E436</f>
        <v>unspecified</v>
      </c>
      <c r="E432" s="1" t="str">
        <f>Exchanges!F436</f>
        <v>1d91ba69-9367-32d9-9acc-b6884944eda8</v>
      </c>
      <c r="F432" s="1" t="str">
        <f>Exchanges!G436</f>
        <v>Primary smelting and refining of nonferrous metal (except copper and aluminum)</v>
      </c>
      <c r="G432" s="1">
        <f>Exchanges!H436</f>
        <v>331419</v>
      </c>
      <c r="H432" s="1" t="str">
        <f>Exchanges!I436</f>
        <v>US</v>
      </c>
      <c r="I432" s="1">
        <f>Exchanges!J436</f>
        <v>6.9517689390814185E-9</v>
      </c>
      <c r="J432" s="1" t="str">
        <f>Exchanges!K436</f>
        <v>kg</v>
      </c>
      <c r="K432" s="1"/>
      <c r="L432" s="1"/>
      <c r="M432" s="1"/>
      <c r="N432" s="1"/>
      <c r="O432" s="1"/>
      <c r="P432" s="1">
        <f>ROUND(Exchanges!Q436,0)</f>
        <v>5</v>
      </c>
      <c r="Q432" s="1">
        <f>Exchanges!R436</f>
        <v>1</v>
      </c>
      <c r="R432" s="1">
        <f>Exchanges!S436</f>
        <v>1</v>
      </c>
      <c r="S432" s="1">
        <f>Exchanges!T436</f>
        <v>1</v>
      </c>
      <c r="T432" s="1">
        <f>Exchanges!U436</f>
        <v>5</v>
      </c>
      <c r="U432" s="1">
        <f>Exchanges!V436</f>
        <v>2013</v>
      </c>
      <c r="V432" s="1" t="str">
        <f>Exchanges!W436</f>
        <v>Phosphorus</v>
      </c>
      <c r="W432" s="1" t="str">
        <f>Exchanges!X436</f>
        <v>USEPA DMR 2013</v>
      </c>
    </row>
    <row r="433" spans="1:23" x14ac:dyDescent="0.2">
      <c r="A433" s="1" t="str">
        <f>Exchanges!B437</f>
        <v>Phosphorus</v>
      </c>
      <c r="B433" s="1">
        <f>Exchanges!C437</f>
        <v>7723140</v>
      </c>
      <c r="C433" s="1" t="str">
        <f>Exchanges!D437</f>
        <v>water</v>
      </c>
      <c r="D433" s="1" t="str">
        <f>Exchanges!E437</f>
        <v>unspecified</v>
      </c>
      <c r="E433" s="1" t="str">
        <f>Exchanges!F437</f>
        <v>1d91ba69-9367-32d9-9acc-b6884944eda8</v>
      </c>
      <c r="F433" s="1" t="str">
        <f>Exchanges!G437</f>
        <v>Copper rolling, drawing, extruding and alloying</v>
      </c>
      <c r="G433" s="1">
        <f>Exchanges!H437</f>
        <v>331420</v>
      </c>
      <c r="H433" s="1" t="str">
        <f>Exchanges!I437</f>
        <v>US</v>
      </c>
      <c r="I433" s="1">
        <f>Exchanges!J437</f>
        <v>2.1324750294667895E-9</v>
      </c>
      <c r="J433" s="1" t="str">
        <f>Exchanges!K437</f>
        <v>kg</v>
      </c>
      <c r="K433" s="1"/>
      <c r="L433" s="1"/>
      <c r="M433" s="1"/>
      <c r="N433" s="1"/>
      <c r="O433" s="1"/>
      <c r="P433" s="1">
        <f>ROUND(Exchanges!Q437,0)</f>
        <v>2</v>
      </c>
      <c r="Q433" s="1">
        <f>Exchanges!R437</f>
        <v>1</v>
      </c>
      <c r="R433" s="1">
        <f>Exchanges!S437</f>
        <v>1</v>
      </c>
      <c r="S433" s="1">
        <f>Exchanges!T437</f>
        <v>1</v>
      </c>
      <c r="T433" s="1">
        <f>Exchanges!U437</f>
        <v>5</v>
      </c>
      <c r="U433" s="1">
        <f>Exchanges!V437</f>
        <v>2013</v>
      </c>
      <c r="V433" s="1" t="str">
        <f>Exchanges!W437</f>
        <v>Phosphorus</v>
      </c>
      <c r="W433" s="1" t="str">
        <f>Exchanges!X437</f>
        <v>USEPA DMR 2013</v>
      </c>
    </row>
    <row r="434" spans="1:23" x14ac:dyDescent="0.2">
      <c r="A434" s="1" t="str">
        <f>Exchanges!B438</f>
        <v>Phosphorus</v>
      </c>
      <c r="B434" s="1">
        <f>Exchanges!C438</f>
        <v>7723140</v>
      </c>
      <c r="C434" s="1" t="str">
        <f>Exchanges!D438</f>
        <v>water</v>
      </c>
      <c r="D434" s="1" t="str">
        <f>Exchanges!E438</f>
        <v>unspecified</v>
      </c>
      <c r="E434" s="1" t="str">
        <f>Exchanges!F438</f>
        <v>1d91ba69-9367-32d9-9acc-b6884944eda8</v>
      </c>
      <c r="F434" s="1" t="str">
        <f>Exchanges!G438</f>
        <v>Nonferrous metal (except copper and aluminum) rolling, drawing, extruding and alloying</v>
      </c>
      <c r="G434" s="1">
        <f>Exchanges!H438</f>
        <v>331490</v>
      </c>
      <c r="H434" s="1" t="str">
        <f>Exchanges!I438</f>
        <v>US</v>
      </c>
      <c r="I434" s="1">
        <f>Exchanges!J438</f>
        <v>2.2446228134617951E-9</v>
      </c>
      <c r="J434" s="1" t="str">
        <f>Exchanges!K438</f>
        <v>kg</v>
      </c>
      <c r="K434" s="1"/>
      <c r="L434" s="1"/>
      <c r="M434" s="1"/>
      <c r="N434" s="1"/>
      <c r="O434" s="1"/>
      <c r="P434" s="1">
        <f>ROUND(Exchanges!Q438,0)</f>
        <v>2</v>
      </c>
      <c r="Q434" s="1">
        <f>Exchanges!R438</f>
        <v>1</v>
      </c>
      <c r="R434" s="1">
        <f>Exchanges!S438</f>
        <v>1</v>
      </c>
      <c r="S434" s="1">
        <f>Exchanges!T438</f>
        <v>1</v>
      </c>
      <c r="T434" s="1">
        <f>Exchanges!U438</f>
        <v>5</v>
      </c>
      <c r="U434" s="1">
        <f>Exchanges!V438</f>
        <v>2013</v>
      </c>
      <c r="V434" s="1" t="str">
        <f>Exchanges!W438</f>
        <v>Phosphorus</v>
      </c>
      <c r="W434" s="1" t="str">
        <f>Exchanges!X438</f>
        <v>USEPA DMR 2013</v>
      </c>
    </row>
    <row r="435" spans="1:23" x14ac:dyDescent="0.2">
      <c r="A435" s="1" t="str">
        <f>Exchanges!B439</f>
        <v>Phosphorus</v>
      </c>
      <c r="B435" s="1">
        <f>Exchanges!C439</f>
        <v>7723140</v>
      </c>
      <c r="C435" s="1" t="str">
        <f>Exchanges!D439</f>
        <v>water</v>
      </c>
      <c r="D435" s="1" t="str">
        <f>Exchanges!E439</f>
        <v>unspecified</v>
      </c>
      <c r="E435" s="1" t="str">
        <f>Exchanges!F439</f>
        <v>1d91ba69-9367-32d9-9acc-b6884944eda8</v>
      </c>
      <c r="F435" s="1" t="str">
        <f>Exchanges!G439</f>
        <v>Ferrous metal foundries</v>
      </c>
      <c r="G435" s="1">
        <f>Exchanges!H439</f>
        <v>331510</v>
      </c>
      <c r="H435" s="1" t="str">
        <f>Exchanges!I439</f>
        <v>US</v>
      </c>
      <c r="I435" s="1">
        <f>Exchanges!J439</f>
        <v>1.8154070361820762E-10</v>
      </c>
      <c r="J435" s="1" t="str">
        <f>Exchanges!K439</f>
        <v>kg</v>
      </c>
      <c r="K435" s="1"/>
      <c r="L435" s="1"/>
      <c r="M435" s="1"/>
      <c r="N435" s="1"/>
      <c r="O435" s="1"/>
      <c r="P435" s="1">
        <f>ROUND(Exchanges!Q439,0)</f>
        <v>2</v>
      </c>
      <c r="Q435" s="1">
        <f>Exchanges!R439</f>
        <v>1</v>
      </c>
      <c r="R435" s="1">
        <f>Exchanges!S439</f>
        <v>1</v>
      </c>
      <c r="S435" s="1">
        <f>Exchanges!T439</f>
        <v>1</v>
      </c>
      <c r="T435" s="1">
        <f>Exchanges!U439</f>
        <v>5</v>
      </c>
      <c r="U435" s="1">
        <f>Exchanges!V439</f>
        <v>2013</v>
      </c>
      <c r="V435" s="1" t="str">
        <f>Exchanges!W439</f>
        <v>Phosphorus</v>
      </c>
      <c r="W435" s="1" t="str">
        <f>Exchanges!X439</f>
        <v>USEPA DMR 2013</v>
      </c>
    </row>
    <row r="436" spans="1:23" x14ac:dyDescent="0.2">
      <c r="A436" s="1" t="str">
        <f>Exchanges!B440</f>
        <v>Phosphorus</v>
      </c>
      <c r="B436" s="1">
        <f>Exchanges!C440</f>
        <v>7723140</v>
      </c>
      <c r="C436" s="1" t="str">
        <f>Exchanges!D440</f>
        <v>water</v>
      </c>
      <c r="D436" s="1" t="str">
        <f>Exchanges!E440</f>
        <v>unspecified</v>
      </c>
      <c r="E436" s="1" t="str">
        <f>Exchanges!F440</f>
        <v>1d91ba69-9367-32d9-9acc-b6884944eda8</v>
      </c>
      <c r="F436" s="1" t="str">
        <f>Exchanges!G440</f>
        <v>Nonferrous metal foundries</v>
      </c>
      <c r="G436" s="1">
        <f>Exchanges!H440</f>
        <v>331520</v>
      </c>
      <c r="H436" s="1" t="str">
        <f>Exchanges!I440</f>
        <v>US</v>
      </c>
      <c r="I436" s="1">
        <f>Exchanges!J440</f>
        <v>6.2637318100669756E-8</v>
      </c>
      <c r="J436" s="1" t="str">
        <f>Exchanges!K440</f>
        <v>kg</v>
      </c>
      <c r="K436" s="1"/>
      <c r="L436" s="1"/>
      <c r="M436" s="1"/>
      <c r="N436" s="1"/>
      <c r="O436" s="1"/>
      <c r="P436" s="1">
        <f>ROUND(Exchanges!Q440,0)</f>
        <v>3</v>
      </c>
      <c r="Q436" s="1">
        <f>Exchanges!R440</f>
        <v>1</v>
      </c>
      <c r="R436" s="1">
        <f>Exchanges!S440</f>
        <v>1</v>
      </c>
      <c r="S436" s="1">
        <f>Exchanges!T440</f>
        <v>1</v>
      </c>
      <c r="T436" s="1">
        <f>Exchanges!U440</f>
        <v>5</v>
      </c>
      <c r="U436" s="1">
        <f>Exchanges!V440</f>
        <v>2013</v>
      </c>
      <c r="V436" s="1" t="str">
        <f>Exchanges!W440</f>
        <v>Phosphorus</v>
      </c>
      <c r="W436" s="1" t="str">
        <f>Exchanges!X440</f>
        <v>USEPA DMR 2013</v>
      </c>
    </row>
    <row r="437" spans="1:23" x14ac:dyDescent="0.2">
      <c r="A437" s="1" t="str">
        <f>Exchanges!B441</f>
        <v>Phosphorus</v>
      </c>
      <c r="B437" s="1">
        <f>Exchanges!C441</f>
        <v>7723140</v>
      </c>
      <c r="C437" s="1" t="str">
        <f>Exchanges!D441</f>
        <v>water</v>
      </c>
      <c r="D437" s="1" t="str">
        <f>Exchanges!E441</f>
        <v>unspecified</v>
      </c>
      <c r="E437" s="1" t="str">
        <f>Exchanges!F441</f>
        <v>1d91ba69-9367-32d9-9acc-b6884944eda8</v>
      </c>
      <c r="F437" s="1" t="str">
        <f>Exchanges!G441</f>
        <v>Custom roll forming</v>
      </c>
      <c r="G437" s="1">
        <f>Exchanges!H441</f>
        <v>332114</v>
      </c>
      <c r="H437" s="1" t="str">
        <f>Exchanges!I441</f>
        <v>US</v>
      </c>
      <c r="I437" s="1">
        <f>Exchanges!J441</f>
        <v>0</v>
      </c>
      <c r="J437" s="1" t="str">
        <f>Exchanges!K441</f>
        <v>kg</v>
      </c>
      <c r="K437" s="1"/>
      <c r="L437" s="1"/>
      <c r="M437" s="1"/>
      <c r="N437" s="1"/>
      <c r="O437" s="1"/>
      <c r="P437" s="1">
        <f>ROUND(Exchanges!Q441,0)</f>
        <v>5</v>
      </c>
      <c r="Q437" s="1">
        <f>Exchanges!R441</f>
        <v>1</v>
      </c>
      <c r="R437" s="1">
        <f>Exchanges!S441</f>
        <v>1</v>
      </c>
      <c r="S437" s="1">
        <f>Exchanges!T441</f>
        <v>1</v>
      </c>
      <c r="T437" s="1">
        <f>Exchanges!U441</f>
        <v>5</v>
      </c>
      <c r="U437" s="1">
        <f>Exchanges!V441</f>
        <v>2013</v>
      </c>
      <c r="V437" s="1" t="str">
        <f>Exchanges!W441</f>
        <v>Phosphorus</v>
      </c>
      <c r="W437" s="1" t="str">
        <f>Exchanges!X441</f>
        <v>USEPA DMR 2013</v>
      </c>
    </row>
    <row r="438" spans="1:23" x14ac:dyDescent="0.2">
      <c r="A438" s="1" t="str">
        <f>Exchanges!B442</f>
        <v>Phosphorus</v>
      </c>
      <c r="B438" s="1">
        <f>Exchanges!C442</f>
        <v>7723140</v>
      </c>
      <c r="C438" s="1" t="str">
        <f>Exchanges!D442</f>
        <v>water</v>
      </c>
      <c r="D438" s="1" t="str">
        <f>Exchanges!E442</f>
        <v>unspecified</v>
      </c>
      <c r="E438" s="1" t="str">
        <f>Exchanges!F442</f>
        <v>1d91ba69-9367-32d9-9acc-b6884944eda8</v>
      </c>
      <c r="F438" s="1" t="str">
        <f>Exchanges!G442</f>
        <v>Cutlery and handtool manufacturing</v>
      </c>
      <c r="G438" s="1">
        <f>Exchanges!H442</f>
        <v>332200</v>
      </c>
      <c r="H438" s="1" t="str">
        <f>Exchanges!I442</f>
        <v>US</v>
      </c>
      <c r="I438" s="1">
        <f>Exchanges!J442</f>
        <v>3.0370244019621867E-8</v>
      </c>
      <c r="J438" s="1" t="str">
        <f>Exchanges!K442</f>
        <v>kg</v>
      </c>
      <c r="K438" s="1"/>
      <c r="L438" s="1"/>
      <c r="M438" s="1"/>
      <c r="N438" s="1"/>
      <c r="O438" s="1"/>
      <c r="P438" s="1">
        <f>ROUND(Exchanges!Q442,0)</f>
        <v>2</v>
      </c>
      <c r="Q438" s="1">
        <f>Exchanges!R442</f>
        <v>1</v>
      </c>
      <c r="R438" s="1">
        <f>Exchanges!S442</f>
        <v>1</v>
      </c>
      <c r="S438" s="1">
        <f>Exchanges!T442</f>
        <v>1</v>
      </c>
      <c r="T438" s="1">
        <f>Exchanges!U442</f>
        <v>5</v>
      </c>
      <c r="U438" s="1">
        <f>Exchanges!V442</f>
        <v>2013</v>
      </c>
      <c r="V438" s="1" t="str">
        <f>Exchanges!W442</f>
        <v>Phosphorus</v>
      </c>
      <c r="W438" s="1" t="str">
        <f>Exchanges!X442</f>
        <v>USEPA DMR 2013</v>
      </c>
    </row>
    <row r="439" spans="1:23" x14ac:dyDescent="0.2">
      <c r="A439" s="1" t="str">
        <f>Exchanges!B443</f>
        <v>Phosphorus</v>
      </c>
      <c r="B439" s="1">
        <f>Exchanges!C443</f>
        <v>7723140</v>
      </c>
      <c r="C439" s="1" t="str">
        <f>Exchanges!D443</f>
        <v>water</v>
      </c>
      <c r="D439" s="1" t="str">
        <f>Exchanges!E443</f>
        <v>unspecified</v>
      </c>
      <c r="E439" s="1" t="str">
        <f>Exchanges!F443</f>
        <v>1d91ba69-9367-32d9-9acc-b6884944eda8</v>
      </c>
      <c r="F439" s="1" t="str">
        <f>Exchanges!G443</f>
        <v>Plate work and fabricated structural product manufacturing</v>
      </c>
      <c r="G439" s="1">
        <f>Exchanges!H443</f>
        <v>332310</v>
      </c>
      <c r="H439" s="1" t="str">
        <f>Exchanges!I443</f>
        <v>US</v>
      </c>
      <c r="I439" s="1">
        <f>Exchanges!J443</f>
        <v>0</v>
      </c>
      <c r="J439" s="1" t="str">
        <f>Exchanges!K443</f>
        <v>kg</v>
      </c>
      <c r="K439" s="1"/>
      <c r="L439" s="1"/>
      <c r="M439" s="1"/>
      <c r="N439" s="1"/>
      <c r="O439" s="1"/>
      <c r="P439" s="1">
        <f>ROUND(Exchanges!Q443,0)</f>
        <v>5</v>
      </c>
      <c r="Q439" s="1">
        <f>Exchanges!R443</f>
        <v>1</v>
      </c>
      <c r="R439" s="1">
        <f>Exchanges!S443</f>
        <v>1</v>
      </c>
      <c r="S439" s="1">
        <f>Exchanges!T443</f>
        <v>1</v>
      </c>
      <c r="T439" s="1">
        <f>Exchanges!U443</f>
        <v>5</v>
      </c>
      <c r="U439" s="1">
        <f>Exchanges!V443</f>
        <v>2013</v>
      </c>
      <c r="V439" s="1" t="str">
        <f>Exchanges!W443</f>
        <v>Phosphorus</v>
      </c>
      <c r="W439" s="1" t="str">
        <f>Exchanges!X443</f>
        <v>USEPA DMR 2013</v>
      </c>
    </row>
    <row r="440" spans="1:23" x14ac:dyDescent="0.2">
      <c r="A440" s="1" t="str">
        <f>Exchanges!B444</f>
        <v>Phosphorus</v>
      </c>
      <c r="B440" s="1">
        <f>Exchanges!C444</f>
        <v>7723140</v>
      </c>
      <c r="C440" s="1" t="str">
        <f>Exchanges!D444</f>
        <v>water</v>
      </c>
      <c r="D440" s="1" t="str">
        <f>Exchanges!E444</f>
        <v>unspecified</v>
      </c>
      <c r="E440" s="1" t="str">
        <f>Exchanges!F444</f>
        <v>1d91ba69-9367-32d9-9acc-b6884944eda8</v>
      </c>
      <c r="F440" s="1" t="str">
        <f>Exchanges!G444</f>
        <v>Ornamental and architectural metal products manufacturing</v>
      </c>
      <c r="G440" s="1">
        <f>Exchanges!H444</f>
        <v>332320</v>
      </c>
      <c r="H440" s="1" t="str">
        <f>Exchanges!I444</f>
        <v>US</v>
      </c>
      <c r="I440" s="1">
        <f>Exchanges!J444</f>
        <v>3.3516951392140897E-9</v>
      </c>
      <c r="J440" s="1" t="str">
        <f>Exchanges!K444</f>
        <v>kg</v>
      </c>
      <c r="K440" s="1"/>
      <c r="L440" s="1"/>
      <c r="M440" s="1"/>
      <c r="N440" s="1"/>
      <c r="O440" s="1"/>
      <c r="P440" s="1">
        <f>ROUND(Exchanges!Q444,0)</f>
        <v>2</v>
      </c>
      <c r="Q440" s="1">
        <f>Exchanges!R444</f>
        <v>1</v>
      </c>
      <c r="R440" s="1">
        <f>Exchanges!S444</f>
        <v>1</v>
      </c>
      <c r="S440" s="1">
        <f>Exchanges!T444</f>
        <v>1</v>
      </c>
      <c r="T440" s="1">
        <f>Exchanges!U444</f>
        <v>5</v>
      </c>
      <c r="U440" s="1">
        <f>Exchanges!V444</f>
        <v>2013</v>
      </c>
      <c r="V440" s="1" t="str">
        <f>Exchanges!W444</f>
        <v>Phosphorus</v>
      </c>
      <c r="W440" s="1" t="str">
        <f>Exchanges!X444</f>
        <v>USEPA DMR 2013</v>
      </c>
    </row>
    <row r="441" spans="1:23" x14ac:dyDescent="0.2">
      <c r="A441" s="1" t="str">
        <f>Exchanges!B445</f>
        <v>Phosphorus</v>
      </c>
      <c r="B441" s="1">
        <f>Exchanges!C445</f>
        <v>7723140</v>
      </c>
      <c r="C441" s="1" t="str">
        <f>Exchanges!D445</f>
        <v>water</v>
      </c>
      <c r="D441" s="1" t="str">
        <f>Exchanges!E445</f>
        <v>unspecified</v>
      </c>
      <c r="E441" s="1" t="str">
        <f>Exchanges!F445</f>
        <v>1d91ba69-9367-32d9-9acc-b6884944eda8</v>
      </c>
      <c r="F441" s="1" t="str">
        <f>Exchanges!G445</f>
        <v>Power boiler and heat exchanger manufacturing</v>
      </c>
      <c r="G441" s="1">
        <f>Exchanges!H445</f>
        <v>332410</v>
      </c>
      <c r="H441" s="1" t="str">
        <f>Exchanges!I445</f>
        <v>US</v>
      </c>
      <c r="I441" s="1">
        <f>Exchanges!J445</f>
        <v>1.189582811259034E-11</v>
      </c>
      <c r="J441" s="1" t="str">
        <f>Exchanges!K445</f>
        <v>kg</v>
      </c>
      <c r="K441" s="1"/>
      <c r="L441" s="1"/>
      <c r="M441" s="1"/>
      <c r="N441" s="1"/>
      <c r="O441" s="1"/>
      <c r="P441" s="1">
        <f>ROUND(Exchanges!Q445,0)</f>
        <v>5</v>
      </c>
      <c r="Q441" s="1">
        <f>Exchanges!R445</f>
        <v>1</v>
      </c>
      <c r="R441" s="1">
        <f>Exchanges!S445</f>
        <v>1</v>
      </c>
      <c r="S441" s="1">
        <f>Exchanges!T445</f>
        <v>1</v>
      </c>
      <c r="T441" s="1">
        <f>Exchanges!U445</f>
        <v>5</v>
      </c>
      <c r="U441" s="1">
        <f>Exchanges!V445</f>
        <v>2013</v>
      </c>
      <c r="V441" s="1" t="str">
        <f>Exchanges!W445</f>
        <v>Phosphorus</v>
      </c>
      <c r="W441" s="1" t="str">
        <f>Exchanges!X445</f>
        <v>USEPA DMR 2013</v>
      </c>
    </row>
    <row r="442" spans="1:23" x14ac:dyDescent="0.2">
      <c r="A442" s="1" t="str">
        <f>Exchanges!B446</f>
        <v>Phosphorus</v>
      </c>
      <c r="B442" s="1">
        <f>Exchanges!C446</f>
        <v>7723140</v>
      </c>
      <c r="C442" s="1" t="str">
        <f>Exchanges!D446</f>
        <v>water</v>
      </c>
      <c r="D442" s="1" t="str">
        <f>Exchanges!E446</f>
        <v>unspecified</v>
      </c>
      <c r="E442" s="1" t="str">
        <f>Exchanges!F446</f>
        <v>1d91ba69-9367-32d9-9acc-b6884944eda8</v>
      </c>
      <c r="F442" s="1" t="str">
        <f>Exchanges!G446</f>
        <v>Metal can, box, and other metal container (light gauge) manufacturing</v>
      </c>
      <c r="G442" s="1">
        <f>Exchanges!H446</f>
        <v>332430</v>
      </c>
      <c r="H442" s="1" t="str">
        <f>Exchanges!I446</f>
        <v>US</v>
      </c>
      <c r="I442" s="1">
        <f>Exchanges!J446</f>
        <v>6.4928937323408821E-8</v>
      </c>
      <c r="J442" s="1" t="str">
        <f>Exchanges!K446</f>
        <v>kg</v>
      </c>
      <c r="K442" s="1"/>
      <c r="L442" s="1"/>
      <c r="M442" s="1"/>
      <c r="N442" s="1"/>
      <c r="O442" s="1"/>
      <c r="P442" s="1">
        <f>ROUND(Exchanges!Q446,0)</f>
        <v>2</v>
      </c>
      <c r="Q442" s="1">
        <f>Exchanges!R446</f>
        <v>1</v>
      </c>
      <c r="R442" s="1">
        <f>Exchanges!S446</f>
        <v>1</v>
      </c>
      <c r="S442" s="1">
        <f>Exchanges!T446</f>
        <v>1</v>
      </c>
      <c r="T442" s="1">
        <f>Exchanges!U446</f>
        <v>5</v>
      </c>
      <c r="U442" s="1">
        <f>Exchanges!V446</f>
        <v>2013</v>
      </c>
      <c r="V442" s="1" t="str">
        <f>Exchanges!W446</f>
        <v>Phosphorus</v>
      </c>
      <c r="W442" s="1" t="str">
        <f>Exchanges!X446</f>
        <v>USEPA DMR 2013</v>
      </c>
    </row>
    <row r="443" spans="1:23" x14ac:dyDescent="0.2">
      <c r="A443" s="1" t="str">
        <f>Exchanges!B447</f>
        <v>Phosphorus</v>
      </c>
      <c r="B443" s="1">
        <f>Exchanges!C447</f>
        <v>7723140</v>
      </c>
      <c r="C443" s="1" t="str">
        <f>Exchanges!D447</f>
        <v>water</v>
      </c>
      <c r="D443" s="1" t="str">
        <f>Exchanges!E447</f>
        <v>unspecified</v>
      </c>
      <c r="E443" s="1" t="str">
        <f>Exchanges!F447</f>
        <v>1d91ba69-9367-32d9-9acc-b6884944eda8</v>
      </c>
      <c r="F443" s="1" t="str">
        <f>Exchanges!G447</f>
        <v>Hardware manufacturing</v>
      </c>
      <c r="G443" s="1">
        <f>Exchanges!H447</f>
        <v>332500</v>
      </c>
      <c r="H443" s="1" t="str">
        <f>Exchanges!I447</f>
        <v>US</v>
      </c>
      <c r="I443" s="1">
        <f>Exchanges!J447</f>
        <v>1.7542236463457845E-10</v>
      </c>
      <c r="J443" s="1" t="str">
        <f>Exchanges!K447</f>
        <v>kg</v>
      </c>
      <c r="K443" s="1"/>
      <c r="L443" s="1"/>
      <c r="M443" s="1"/>
      <c r="N443" s="1"/>
      <c r="O443" s="1"/>
      <c r="P443" s="1">
        <f>ROUND(Exchanges!Q447,0)</f>
        <v>2</v>
      </c>
      <c r="Q443" s="1">
        <f>Exchanges!R447</f>
        <v>1</v>
      </c>
      <c r="R443" s="1">
        <f>Exchanges!S447</f>
        <v>1</v>
      </c>
      <c r="S443" s="1">
        <f>Exchanges!T447</f>
        <v>1</v>
      </c>
      <c r="T443" s="1">
        <f>Exchanges!U447</f>
        <v>5</v>
      </c>
      <c r="U443" s="1">
        <f>Exchanges!V447</f>
        <v>2013</v>
      </c>
      <c r="V443" s="1" t="str">
        <f>Exchanges!W447</f>
        <v>Phosphorus</v>
      </c>
      <c r="W443" s="1" t="str">
        <f>Exchanges!X447</f>
        <v>USEPA DMR 2013</v>
      </c>
    </row>
    <row r="444" spans="1:23" x14ac:dyDescent="0.2">
      <c r="A444" s="1" t="str">
        <f>Exchanges!B448</f>
        <v>Phosphorus</v>
      </c>
      <c r="B444" s="1">
        <f>Exchanges!C448</f>
        <v>7723140</v>
      </c>
      <c r="C444" s="1" t="str">
        <f>Exchanges!D448</f>
        <v>water</v>
      </c>
      <c r="D444" s="1" t="str">
        <f>Exchanges!E448</f>
        <v>unspecified</v>
      </c>
      <c r="E444" s="1" t="str">
        <f>Exchanges!F448</f>
        <v>1d91ba69-9367-32d9-9acc-b6884944eda8</v>
      </c>
      <c r="F444" s="1" t="str">
        <f>Exchanges!G448</f>
        <v>Spring and wire product manufacturing</v>
      </c>
      <c r="G444" s="1">
        <f>Exchanges!H448</f>
        <v>332600</v>
      </c>
      <c r="H444" s="1" t="str">
        <f>Exchanges!I448</f>
        <v>US</v>
      </c>
      <c r="I444" s="1">
        <f>Exchanges!J448</f>
        <v>7.3576840939420313E-8</v>
      </c>
      <c r="J444" s="1" t="str">
        <f>Exchanges!K448</f>
        <v>kg</v>
      </c>
      <c r="K444" s="1"/>
      <c r="L444" s="1"/>
      <c r="M444" s="1"/>
      <c r="N444" s="1"/>
      <c r="O444" s="1"/>
      <c r="P444" s="1">
        <f>ROUND(Exchanges!Q448,0)</f>
        <v>3</v>
      </c>
      <c r="Q444" s="1">
        <f>Exchanges!R448</f>
        <v>1</v>
      </c>
      <c r="R444" s="1">
        <f>Exchanges!S448</f>
        <v>1</v>
      </c>
      <c r="S444" s="1">
        <f>Exchanges!T448</f>
        <v>1</v>
      </c>
      <c r="T444" s="1">
        <f>Exchanges!U448</f>
        <v>5</v>
      </c>
      <c r="U444" s="1">
        <f>Exchanges!V448</f>
        <v>2013</v>
      </c>
      <c r="V444" s="1" t="str">
        <f>Exchanges!W448</f>
        <v>Phosphorus</v>
      </c>
      <c r="W444" s="1" t="str">
        <f>Exchanges!X448</f>
        <v>USEPA DMR 2013</v>
      </c>
    </row>
    <row r="445" spans="1:23" x14ac:dyDescent="0.2">
      <c r="A445" s="1" t="str">
        <f>Exchanges!B449</f>
        <v>Phosphorus</v>
      </c>
      <c r="B445" s="1">
        <f>Exchanges!C449</f>
        <v>7723140</v>
      </c>
      <c r="C445" s="1" t="str">
        <f>Exchanges!D449</f>
        <v>water</v>
      </c>
      <c r="D445" s="1" t="str">
        <f>Exchanges!E449</f>
        <v>unspecified</v>
      </c>
      <c r="E445" s="1" t="str">
        <f>Exchanges!F449</f>
        <v>1d91ba69-9367-32d9-9acc-b6884944eda8</v>
      </c>
      <c r="F445" s="1" t="str">
        <f>Exchanges!G449</f>
        <v>Turned product and screw, nut, and bolt manufacturing</v>
      </c>
      <c r="G445" s="1">
        <f>Exchanges!H449</f>
        <v>332720</v>
      </c>
      <c r="H445" s="1" t="str">
        <f>Exchanges!I449</f>
        <v>US</v>
      </c>
      <c r="I445" s="1">
        <f>Exchanges!J449</f>
        <v>0</v>
      </c>
      <c r="J445" s="1" t="str">
        <f>Exchanges!K449</f>
        <v>kg</v>
      </c>
      <c r="K445" s="1"/>
      <c r="L445" s="1"/>
      <c r="M445" s="1"/>
      <c r="N445" s="1"/>
      <c r="O445" s="1"/>
      <c r="P445" s="1">
        <f>ROUND(Exchanges!Q449,0)</f>
        <v>5</v>
      </c>
      <c r="Q445" s="1">
        <f>Exchanges!R449</f>
        <v>1</v>
      </c>
      <c r="R445" s="1">
        <f>Exchanges!S449</f>
        <v>1</v>
      </c>
      <c r="S445" s="1">
        <f>Exchanges!T449</f>
        <v>1</v>
      </c>
      <c r="T445" s="1">
        <f>Exchanges!U449</f>
        <v>5</v>
      </c>
      <c r="U445" s="1">
        <f>Exchanges!V449</f>
        <v>2013</v>
      </c>
      <c r="V445" s="1" t="str">
        <f>Exchanges!W449</f>
        <v>Phosphorus</v>
      </c>
      <c r="W445" s="1" t="str">
        <f>Exchanges!X449</f>
        <v>USEPA DMR 2013</v>
      </c>
    </row>
    <row r="446" spans="1:23" x14ac:dyDescent="0.2">
      <c r="A446" s="1" t="str">
        <f>Exchanges!B450</f>
        <v>Phosphorus</v>
      </c>
      <c r="B446" s="1">
        <f>Exchanges!C450</f>
        <v>7723140</v>
      </c>
      <c r="C446" s="1" t="str">
        <f>Exchanges!D450</f>
        <v>water</v>
      </c>
      <c r="D446" s="1" t="str">
        <f>Exchanges!E450</f>
        <v>unspecified</v>
      </c>
      <c r="E446" s="1" t="str">
        <f>Exchanges!F450</f>
        <v>1d91ba69-9367-32d9-9acc-b6884944eda8</v>
      </c>
      <c r="F446" s="1" t="str">
        <f>Exchanges!G450</f>
        <v>Coating, engraving, heat treating and allied activities</v>
      </c>
      <c r="G446" s="1">
        <f>Exchanges!H450</f>
        <v>332800</v>
      </c>
      <c r="H446" s="1" t="str">
        <f>Exchanges!I450</f>
        <v>US</v>
      </c>
      <c r="I446" s="1">
        <f>Exchanges!J450</f>
        <v>2.2048009727888826E-6</v>
      </c>
      <c r="J446" s="1" t="str">
        <f>Exchanges!K450</f>
        <v>kg</v>
      </c>
      <c r="K446" s="1"/>
      <c r="L446" s="1"/>
      <c r="M446" s="1"/>
      <c r="N446" s="1"/>
      <c r="O446" s="1"/>
      <c r="P446" s="1">
        <f>ROUND(Exchanges!Q450,0)</f>
        <v>2</v>
      </c>
      <c r="Q446" s="1">
        <f>Exchanges!R450</f>
        <v>1</v>
      </c>
      <c r="R446" s="1">
        <f>Exchanges!S450</f>
        <v>1</v>
      </c>
      <c r="S446" s="1">
        <f>Exchanges!T450</f>
        <v>1</v>
      </c>
      <c r="T446" s="1">
        <f>Exchanges!U450</f>
        <v>5</v>
      </c>
      <c r="U446" s="1">
        <f>Exchanges!V450</f>
        <v>2013</v>
      </c>
      <c r="V446" s="1" t="str">
        <f>Exchanges!W450</f>
        <v>Phosphorus</v>
      </c>
      <c r="W446" s="1" t="str">
        <f>Exchanges!X450</f>
        <v>USEPA DMR 2013</v>
      </c>
    </row>
    <row r="447" spans="1:23" x14ac:dyDescent="0.2">
      <c r="A447" s="1" t="str">
        <f>Exchanges!B451</f>
        <v>Phosphorus</v>
      </c>
      <c r="B447" s="1">
        <f>Exchanges!C451</f>
        <v>7723140</v>
      </c>
      <c r="C447" s="1" t="str">
        <f>Exchanges!D451</f>
        <v>water</v>
      </c>
      <c r="D447" s="1" t="str">
        <f>Exchanges!E451</f>
        <v>unspecified</v>
      </c>
      <c r="E447" s="1" t="str">
        <f>Exchanges!F451</f>
        <v>1d91ba69-9367-32d9-9acc-b6884944eda8</v>
      </c>
      <c r="F447" s="1" t="str">
        <f>Exchanges!G451</f>
        <v>Ball and roller bearing manufacturing</v>
      </c>
      <c r="G447" s="1">
        <f>Exchanges!H451</f>
        <v>332991</v>
      </c>
      <c r="H447" s="1" t="str">
        <f>Exchanges!I451</f>
        <v>US</v>
      </c>
      <c r="I447" s="1">
        <f>Exchanges!J451</f>
        <v>8.3418489307356792E-7</v>
      </c>
      <c r="J447" s="1" t="str">
        <f>Exchanges!K451</f>
        <v>kg</v>
      </c>
      <c r="K447" s="1"/>
      <c r="L447" s="1"/>
      <c r="M447" s="1"/>
      <c r="N447" s="1"/>
      <c r="O447" s="1"/>
      <c r="P447" s="1">
        <f>ROUND(Exchanges!Q451,0)</f>
        <v>2</v>
      </c>
      <c r="Q447" s="1">
        <f>Exchanges!R451</f>
        <v>1</v>
      </c>
      <c r="R447" s="1">
        <f>Exchanges!S451</f>
        <v>1</v>
      </c>
      <c r="S447" s="1">
        <f>Exchanges!T451</f>
        <v>1</v>
      </c>
      <c r="T447" s="1">
        <f>Exchanges!U451</f>
        <v>5</v>
      </c>
      <c r="U447" s="1">
        <f>Exchanges!V451</f>
        <v>2013</v>
      </c>
      <c r="V447" s="1" t="str">
        <f>Exchanges!W451</f>
        <v>Phosphorus</v>
      </c>
      <c r="W447" s="1" t="str">
        <f>Exchanges!X451</f>
        <v>USEPA DMR 2013</v>
      </c>
    </row>
    <row r="448" spans="1:23" x14ac:dyDescent="0.2">
      <c r="A448" s="1" t="str">
        <f>Exchanges!B452</f>
        <v>Phosphorus</v>
      </c>
      <c r="B448" s="1">
        <f>Exchanges!C452</f>
        <v>7723140</v>
      </c>
      <c r="C448" s="1" t="str">
        <f>Exchanges!D452</f>
        <v>water</v>
      </c>
      <c r="D448" s="1" t="str">
        <f>Exchanges!E452</f>
        <v>unspecified</v>
      </c>
      <c r="E448" s="1" t="str">
        <f>Exchanges!F452</f>
        <v>1d91ba69-9367-32d9-9acc-b6884944eda8</v>
      </c>
      <c r="F448" s="1" t="str">
        <f>Exchanges!G452</f>
        <v>Farm machinery and equipment manufacturing</v>
      </c>
      <c r="G448" s="1">
        <f>Exchanges!H452</f>
        <v>333111</v>
      </c>
      <c r="H448" s="1" t="str">
        <f>Exchanges!I452</f>
        <v>US</v>
      </c>
      <c r="I448" s="1">
        <f>Exchanges!J452</f>
        <v>2.9485447691052575E-9</v>
      </c>
      <c r="J448" s="1" t="str">
        <f>Exchanges!K452</f>
        <v>kg</v>
      </c>
      <c r="K448" s="1"/>
      <c r="L448" s="1"/>
      <c r="M448" s="1"/>
      <c r="N448" s="1"/>
      <c r="O448" s="1"/>
      <c r="P448" s="1">
        <f>ROUND(Exchanges!Q452,0)</f>
        <v>2</v>
      </c>
      <c r="Q448" s="1">
        <f>Exchanges!R452</f>
        <v>1</v>
      </c>
      <c r="R448" s="1">
        <f>Exchanges!S452</f>
        <v>1</v>
      </c>
      <c r="S448" s="1">
        <f>Exchanges!T452</f>
        <v>1</v>
      </c>
      <c r="T448" s="1">
        <f>Exchanges!U452</f>
        <v>5</v>
      </c>
      <c r="U448" s="1">
        <f>Exchanges!V452</f>
        <v>2013</v>
      </c>
      <c r="V448" s="1" t="str">
        <f>Exchanges!W452</f>
        <v>Phosphorus</v>
      </c>
      <c r="W448" s="1" t="str">
        <f>Exchanges!X452</f>
        <v>USEPA DMR 2013</v>
      </c>
    </row>
    <row r="449" spans="1:23" x14ac:dyDescent="0.2">
      <c r="A449" s="1" t="str">
        <f>Exchanges!B453</f>
        <v>Phosphorus</v>
      </c>
      <c r="B449" s="1">
        <f>Exchanges!C453</f>
        <v>7723140</v>
      </c>
      <c r="C449" s="1" t="str">
        <f>Exchanges!D453</f>
        <v>water</v>
      </c>
      <c r="D449" s="1" t="str">
        <f>Exchanges!E453</f>
        <v>unspecified</v>
      </c>
      <c r="E449" s="1" t="str">
        <f>Exchanges!F453</f>
        <v>1d91ba69-9367-32d9-9acc-b6884944eda8</v>
      </c>
      <c r="F449" s="1" t="str">
        <f>Exchanges!G453</f>
        <v>Lawn and garden equipment manufacturing</v>
      </c>
      <c r="G449" s="1">
        <f>Exchanges!H453</f>
        <v>333112</v>
      </c>
      <c r="H449" s="1" t="str">
        <f>Exchanges!I453</f>
        <v>US</v>
      </c>
      <c r="I449" s="1">
        <f>Exchanges!J453</f>
        <v>2.7848867536712791E-9</v>
      </c>
      <c r="J449" s="1" t="str">
        <f>Exchanges!K453</f>
        <v>kg</v>
      </c>
      <c r="K449" s="1"/>
      <c r="L449" s="1"/>
      <c r="M449" s="1"/>
      <c r="N449" s="1"/>
      <c r="O449" s="1"/>
      <c r="P449" s="1">
        <f>ROUND(Exchanges!Q453,0)</f>
        <v>2</v>
      </c>
      <c r="Q449" s="1">
        <f>Exchanges!R453</f>
        <v>1</v>
      </c>
      <c r="R449" s="1">
        <f>Exchanges!S453</f>
        <v>1</v>
      </c>
      <c r="S449" s="1">
        <f>Exchanges!T453</f>
        <v>1</v>
      </c>
      <c r="T449" s="1">
        <f>Exchanges!U453</f>
        <v>5</v>
      </c>
      <c r="U449" s="1">
        <f>Exchanges!V453</f>
        <v>2013</v>
      </c>
      <c r="V449" s="1" t="str">
        <f>Exchanges!W453</f>
        <v>Phosphorus</v>
      </c>
      <c r="W449" s="1" t="str">
        <f>Exchanges!X453</f>
        <v>USEPA DMR 2013</v>
      </c>
    </row>
    <row r="450" spans="1:23" x14ac:dyDescent="0.2">
      <c r="A450" s="1" t="str">
        <f>Exchanges!B454</f>
        <v>Phosphorus</v>
      </c>
      <c r="B450" s="1">
        <f>Exchanges!C454</f>
        <v>7723140</v>
      </c>
      <c r="C450" s="1" t="str">
        <f>Exchanges!D454</f>
        <v>water</v>
      </c>
      <c r="D450" s="1" t="str">
        <f>Exchanges!E454</f>
        <v>unspecified</v>
      </c>
      <c r="E450" s="1" t="str">
        <f>Exchanges!F454</f>
        <v>1d91ba69-9367-32d9-9acc-b6884944eda8</v>
      </c>
      <c r="F450" s="1" t="str">
        <f>Exchanges!G454</f>
        <v>Mining and oil and gas field machinery manufacturing</v>
      </c>
      <c r="G450" s="1">
        <f>Exchanges!H454</f>
        <v>333130</v>
      </c>
      <c r="H450" s="1" t="str">
        <f>Exchanges!I454</f>
        <v>US</v>
      </c>
      <c r="I450" s="1">
        <f>Exchanges!J454</f>
        <v>1.8014131272612891E-7</v>
      </c>
      <c r="J450" s="1" t="str">
        <f>Exchanges!K454</f>
        <v>kg</v>
      </c>
      <c r="K450" s="1"/>
      <c r="L450" s="1"/>
      <c r="M450" s="1"/>
      <c r="N450" s="1"/>
      <c r="O450" s="1"/>
      <c r="P450" s="1">
        <f>ROUND(Exchanges!Q454,0)</f>
        <v>4</v>
      </c>
      <c r="Q450" s="1">
        <f>Exchanges!R454</f>
        <v>1</v>
      </c>
      <c r="R450" s="1">
        <f>Exchanges!S454</f>
        <v>1</v>
      </c>
      <c r="S450" s="1">
        <f>Exchanges!T454</f>
        <v>1</v>
      </c>
      <c r="T450" s="1">
        <f>Exchanges!U454</f>
        <v>5</v>
      </c>
      <c r="U450" s="1">
        <f>Exchanges!V454</f>
        <v>2013</v>
      </c>
      <c r="V450" s="1" t="str">
        <f>Exchanges!W454</f>
        <v>Phosphorus</v>
      </c>
      <c r="W450" s="1" t="str">
        <f>Exchanges!X454</f>
        <v>USEPA DMR 2013</v>
      </c>
    </row>
    <row r="451" spans="1:23" x14ac:dyDescent="0.2">
      <c r="A451" s="1" t="str">
        <f>Exchanges!B455</f>
        <v>Phosphorus</v>
      </c>
      <c r="B451" s="1">
        <f>Exchanges!C455</f>
        <v>7723140</v>
      </c>
      <c r="C451" s="1" t="str">
        <f>Exchanges!D455</f>
        <v>water</v>
      </c>
      <c r="D451" s="1" t="str">
        <f>Exchanges!E455</f>
        <v>unspecified</v>
      </c>
      <c r="E451" s="1" t="str">
        <f>Exchanges!F455</f>
        <v>1d91ba69-9367-32d9-9acc-b6884944eda8</v>
      </c>
      <c r="F451" s="1" t="str">
        <f>Exchanges!G455</f>
        <v>Semiconductor machinery manufacturing</v>
      </c>
      <c r="G451" s="1">
        <f>Exchanges!H455</f>
        <v>333295</v>
      </c>
      <c r="H451" s="1" t="str">
        <f>Exchanges!I455</f>
        <v>US</v>
      </c>
      <c r="I451" s="1">
        <f>Exchanges!J455</f>
        <v>1.189582811259034E-11</v>
      </c>
      <c r="J451" s="1" t="str">
        <f>Exchanges!K455</f>
        <v>kg</v>
      </c>
      <c r="K451" s="1"/>
      <c r="L451" s="1"/>
      <c r="M451" s="1"/>
      <c r="N451" s="1"/>
      <c r="O451" s="1"/>
      <c r="P451" s="1">
        <f>ROUND(Exchanges!Q455,0)</f>
        <v>5</v>
      </c>
      <c r="Q451" s="1">
        <f>Exchanges!R455</f>
        <v>1</v>
      </c>
      <c r="R451" s="1">
        <f>Exchanges!S455</f>
        <v>1</v>
      </c>
      <c r="S451" s="1">
        <f>Exchanges!T455</f>
        <v>1</v>
      </c>
      <c r="T451" s="1">
        <f>Exchanges!U455</f>
        <v>5</v>
      </c>
      <c r="U451" s="1">
        <f>Exchanges!V455</f>
        <v>2013</v>
      </c>
      <c r="V451" s="1" t="str">
        <f>Exchanges!W455</f>
        <v>Phosphorus</v>
      </c>
      <c r="W451" s="1" t="str">
        <f>Exchanges!X455</f>
        <v>USEPA DMR 2013</v>
      </c>
    </row>
    <row r="452" spans="1:23" x14ac:dyDescent="0.2">
      <c r="A452" s="1" t="str">
        <f>Exchanges!B456</f>
        <v>Phosphorus</v>
      </c>
      <c r="B452" s="1">
        <f>Exchanges!C456</f>
        <v>7723140</v>
      </c>
      <c r="C452" s="1" t="str">
        <f>Exchanges!D456</f>
        <v>water</v>
      </c>
      <c r="D452" s="1" t="str">
        <f>Exchanges!E456</f>
        <v>unspecified</v>
      </c>
      <c r="E452" s="1" t="str">
        <f>Exchanges!F456</f>
        <v>1d91ba69-9367-32d9-9acc-b6884944eda8</v>
      </c>
      <c r="F452" s="1" t="str">
        <f>Exchanges!G456</f>
        <v>Photographic and photocopying equipment manufacturing</v>
      </c>
      <c r="G452" s="1">
        <f>Exchanges!H456</f>
        <v>333315</v>
      </c>
      <c r="H452" s="1" t="str">
        <f>Exchanges!I456</f>
        <v>US</v>
      </c>
      <c r="I452" s="1">
        <f>Exchanges!J456</f>
        <v>1.4688922175807391E-7</v>
      </c>
      <c r="J452" s="1" t="str">
        <f>Exchanges!K456</f>
        <v>kg</v>
      </c>
      <c r="K452" s="1"/>
      <c r="L452" s="1"/>
      <c r="M452" s="1"/>
      <c r="N452" s="1"/>
      <c r="O452" s="1"/>
      <c r="P452" s="1">
        <f>ROUND(Exchanges!Q456,0)</f>
        <v>2</v>
      </c>
      <c r="Q452" s="1">
        <f>Exchanges!R456</f>
        <v>1</v>
      </c>
      <c r="R452" s="1">
        <f>Exchanges!S456</f>
        <v>1</v>
      </c>
      <c r="S452" s="1">
        <f>Exchanges!T456</f>
        <v>1</v>
      </c>
      <c r="T452" s="1">
        <f>Exchanges!U456</f>
        <v>5</v>
      </c>
      <c r="U452" s="1">
        <f>Exchanges!V456</f>
        <v>2013</v>
      </c>
      <c r="V452" s="1" t="str">
        <f>Exchanges!W456</f>
        <v>Phosphorus</v>
      </c>
      <c r="W452" s="1" t="str">
        <f>Exchanges!X456</f>
        <v>USEPA DMR 2013</v>
      </c>
    </row>
    <row r="453" spans="1:23" x14ac:dyDescent="0.2">
      <c r="A453" s="1" t="str">
        <f>Exchanges!B457</f>
        <v>Phosphorus</v>
      </c>
      <c r="B453" s="1">
        <f>Exchanges!C457</f>
        <v>7723140</v>
      </c>
      <c r="C453" s="1" t="str">
        <f>Exchanges!D457</f>
        <v>water</v>
      </c>
      <c r="D453" s="1" t="str">
        <f>Exchanges!E457</f>
        <v>unspecified</v>
      </c>
      <c r="E453" s="1" t="str">
        <f>Exchanges!F457</f>
        <v>1d91ba69-9367-32d9-9acc-b6884944eda8</v>
      </c>
      <c r="F453" s="1" t="str">
        <f>Exchanges!G457</f>
        <v>Air conditioning, refrigeration, and warm air heating equipment manufacturing</v>
      </c>
      <c r="G453" s="1">
        <f>Exchanges!H457</f>
        <v>333415</v>
      </c>
      <c r="H453" s="1" t="str">
        <f>Exchanges!I457</f>
        <v>US</v>
      </c>
      <c r="I453" s="1">
        <f>Exchanges!J457</f>
        <v>1.2865356938771427E-6</v>
      </c>
      <c r="J453" s="1" t="str">
        <f>Exchanges!K457</f>
        <v>kg</v>
      </c>
      <c r="K453" s="1"/>
      <c r="L453" s="1"/>
      <c r="M453" s="1"/>
      <c r="N453" s="1"/>
      <c r="O453" s="1"/>
      <c r="P453" s="1">
        <f>ROUND(Exchanges!Q457,0)</f>
        <v>2</v>
      </c>
      <c r="Q453" s="1">
        <f>Exchanges!R457</f>
        <v>1</v>
      </c>
      <c r="R453" s="1">
        <f>Exchanges!S457</f>
        <v>1</v>
      </c>
      <c r="S453" s="1">
        <f>Exchanges!T457</f>
        <v>1</v>
      </c>
      <c r="T453" s="1">
        <f>Exchanges!U457</f>
        <v>5</v>
      </c>
      <c r="U453" s="1">
        <f>Exchanges!V457</f>
        <v>2013</v>
      </c>
      <c r="V453" s="1" t="str">
        <f>Exchanges!W457</f>
        <v>Phosphorus</v>
      </c>
      <c r="W453" s="1" t="str">
        <f>Exchanges!X457</f>
        <v>USEPA DMR 2013</v>
      </c>
    </row>
    <row r="454" spans="1:23" x14ac:dyDescent="0.2">
      <c r="A454" s="1" t="str">
        <f>Exchanges!B458</f>
        <v>Phosphorus</v>
      </c>
      <c r="B454" s="1">
        <f>Exchanges!C458</f>
        <v>7723140</v>
      </c>
      <c r="C454" s="1" t="str">
        <f>Exchanges!D458</f>
        <v>water</v>
      </c>
      <c r="D454" s="1" t="str">
        <f>Exchanges!E458</f>
        <v>unspecified</v>
      </c>
      <c r="E454" s="1" t="str">
        <f>Exchanges!F458</f>
        <v>1d91ba69-9367-32d9-9acc-b6884944eda8</v>
      </c>
      <c r="F454" s="1" t="str">
        <f>Exchanges!G458</f>
        <v>Industrial mold manufacturing</v>
      </c>
      <c r="G454" s="1">
        <f>Exchanges!H458</f>
        <v>333511</v>
      </c>
      <c r="H454" s="1" t="str">
        <f>Exchanges!I458</f>
        <v>US</v>
      </c>
      <c r="I454" s="1">
        <f>Exchanges!J458</f>
        <v>5.9346585347026783E-8</v>
      </c>
      <c r="J454" s="1" t="str">
        <f>Exchanges!K458</f>
        <v>kg</v>
      </c>
      <c r="K454" s="1"/>
      <c r="L454" s="1"/>
      <c r="M454" s="1"/>
      <c r="N454" s="1"/>
      <c r="O454" s="1"/>
      <c r="P454" s="1">
        <f>ROUND(Exchanges!Q458,0)</f>
        <v>2</v>
      </c>
      <c r="Q454" s="1">
        <f>Exchanges!R458</f>
        <v>1</v>
      </c>
      <c r="R454" s="1">
        <f>Exchanges!S458</f>
        <v>1</v>
      </c>
      <c r="S454" s="1">
        <f>Exchanges!T458</f>
        <v>1</v>
      </c>
      <c r="T454" s="1">
        <f>Exchanges!U458</f>
        <v>5</v>
      </c>
      <c r="U454" s="1">
        <f>Exchanges!V458</f>
        <v>2013</v>
      </c>
      <c r="V454" s="1" t="str">
        <f>Exchanges!W458</f>
        <v>Phosphorus</v>
      </c>
      <c r="W454" s="1" t="str">
        <f>Exchanges!X458</f>
        <v>USEPA DMR 2013</v>
      </c>
    </row>
    <row r="455" spans="1:23" x14ac:dyDescent="0.2">
      <c r="A455" s="1" t="str">
        <f>Exchanges!B459</f>
        <v>Phosphorus</v>
      </c>
      <c r="B455" s="1">
        <f>Exchanges!C459</f>
        <v>7723140</v>
      </c>
      <c r="C455" s="1" t="str">
        <f>Exchanges!D459</f>
        <v>water</v>
      </c>
      <c r="D455" s="1" t="str">
        <f>Exchanges!E459</f>
        <v>unspecified</v>
      </c>
      <c r="E455" s="1" t="str">
        <f>Exchanges!F459</f>
        <v>1d91ba69-9367-32d9-9acc-b6884944eda8</v>
      </c>
      <c r="F455" s="1" t="str">
        <f>Exchanges!G459</f>
        <v>Special tool, die, jig, and fixture manufacturing</v>
      </c>
      <c r="G455" s="1">
        <f>Exchanges!H459</f>
        <v>333514</v>
      </c>
      <c r="H455" s="1" t="str">
        <f>Exchanges!I459</f>
        <v>US</v>
      </c>
      <c r="I455" s="1">
        <f>Exchanges!J459</f>
        <v>5.934658534702679E-8</v>
      </c>
      <c r="J455" s="1" t="str">
        <f>Exchanges!K459</f>
        <v>kg</v>
      </c>
      <c r="K455" s="1"/>
      <c r="L455" s="1"/>
      <c r="M455" s="1"/>
      <c r="N455" s="1"/>
      <c r="O455" s="1"/>
      <c r="P455" s="1">
        <f>ROUND(Exchanges!Q459,0)</f>
        <v>2</v>
      </c>
      <c r="Q455" s="1">
        <f>Exchanges!R459</f>
        <v>1</v>
      </c>
      <c r="R455" s="1">
        <f>Exchanges!S459</f>
        <v>1</v>
      </c>
      <c r="S455" s="1">
        <f>Exchanges!T459</f>
        <v>1</v>
      </c>
      <c r="T455" s="1">
        <f>Exchanges!U459</f>
        <v>5</v>
      </c>
      <c r="U455" s="1">
        <f>Exchanges!V459</f>
        <v>2013</v>
      </c>
      <c r="V455" s="1" t="str">
        <f>Exchanges!W459</f>
        <v>Phosphorus</v>
      </c>
      <c r="W455" s="1" t="str">
        <f>Exchanges!X459</f>
        <v>USEPA DMR 2013</v>
      </c>
    </row>
    <row r="456" spans="1:23" x14ac:dyDescent="0.2">
      <c r="A456" s="1" t="str">
        <f>Exchanges!B460</f>
        <v>Phosphorus</v>
      </c>
      <c r="B456" s="1">
        <f>Exchanges!C460</f>
        <v>7723140</v>
      </c>
      <c r="C456" s="1" t="str">
        <f>Exchanges!D460</f>
        <v>water</v>
      </c>
      <c r="D456" s="1" t="str">
        <f>Exchanges!E460</f>
        <v>unspecified</v>
      </c>
      <c r="E456" s="1" t="str">
        <f>Exchanges!F460</f>
        <v>1d91ba69-9367-32d9-9acc-b6884944eda8</v>
      </c>
      <c r="F456" s="1" t="str">
        <f>Exchanges!G460</f>
        <v>Speed changer, industrial high-speed drive, and gear manufacturing</v>
      </c>
      <c r="G456" s="1">
        <f>Exchanges!H460</f>
        <v>333612</v>
      </c>
      <c r="H456" s="1" t="str">
        <f>Exchanges!I460</f>
        <v>US</v>
      </c>
      <c r="I456" s="1">
        <f>Exchanges!J460</f>
        <v>1.3050832427333153E-9</v>
      </c>
      <c r="J456" s="1" t="str">
        <f>Exchanges!K460</f>
        <v>kg</v>
      </c>
      <c r="K456" s="1"/>
      <c r="L456" s="1"/>
      <c r="M456" s="1"/>
      <c r="N456" s="1"/>
      <c r="O456" s="1"/>
      <c r="P456" s="1">
        <f>ROUND(Exchanges!Q460,0)</f>
        <v>5</v>
      </c>
      <c r="Q456" s="1">
        <f>Exchanges!R460</f>
        <v>1</v>
      </c>
      <c r="R456" s="1">
        <f>Exchanges!S460</f>
        <v>1</v>
      </c>
      <c r="S456" s="1">
        <f>Exchanges!T460</f>
        <v>1</v>
      </c>
      <c r="T456" s="1">
        <f>Exchanges!U460</f>
        <v>5</v>
      </c>
      <c r="U456" s="1">
        <f>Exchanges!V460</f>
        <v>2013</v>
      </c>
      <c r="V456" s="1" t="str">
        <f>Exchanges!W460</f>
        <v>Phosphorus</v>
      </c>
      <c r="W456" s="1" t="str">
        <f>Exchanges!X460</f>
        <v>USEPA DMR 2013</v>
      </c>
    </row>
    <row r="457" spans="1:23" x14ac:dyDescent="0.2">
      <c r="A457" s="1" t="str">
        <f>Exchanges!B461</f>
        <v>Phosphorus</v>
      </c>
      <c r="B457" s="1">
        <f>Exchanges!C461</f>
        <v>7723140</v>
      </c>
      <c r="C457" s="1" t="str">
        <f>Exchanges!D461</f>
        <v>water</v>
      </c>
      <c r="D457" s="1" t="str">
        <f>Exchanges!E461</f>
        <v>unspecified</v>
      </c>
      <c r="E457" s="1" t="str">
        <f>Exchanges!F461</f>
        <v>1d91ba69-9367-32d9-9acc-b6884944eda8</v>
      </c>
      <c r="F457" s="1" t="str">
        <f>Exchanges!G461</f>
        <v>Other engine equipment manufacturing</v>
      </c>
      <c r="G457" s="1">
        <f>Exchanges!H461</f>
        <v>333618</v>
      </c>
      <c r="H457" s="1" t="str">
        <f>Exchanges!I461</f>
        <v>US</v>
      </c>
      <c r="I457" s="1">
        <f>Exchanges!J461</f>
        <v>5.8761682497767454E-9</v>
      </c>
      <c r="J457" s="1" t="str">
        <f>Exchanges!K461</f>
        <v>kg</v>
      </c>
      <c r="K457" s="1"/>
      <c r="L457" s="1"/>
      <c r="M457" s="1"/>
      <c r="N457" s="1"/>
      <c r="O457" s="1"/>
      <c r="P457" s="1">
        <f>ROUND(Exchanges!Q461,0)</f>
        <v>2</v>
      </c>
      <c r="Q457" s="1">
        <f>Exchanges!R461</f>
        <v>1</v>
      </c>
      <c r="R457" s="1">
        <f>Exchanges!S461</f>
        <v>1</v>
      </c>
      <c r="S457" s="1">
        <f>Exchanges!T461</f>
        <v>1</v>
      </c>
      <c r="T457" s="1">
        <f>Exchanges!U461</f>
        <v>5</v>
      </c>
      <c r="U457" s="1">
        <f>Exchanges!V461</f>
        <v>2013</v>
      </c>
      <c r="V457" s="1" t="str">
        <f>Exchanges!W461</f>
        <v>Phosphorus</v>
      </c>
      <c r="W457" s="1" t="str">
        <f>Exchanges!X461</f>
        <v>USEPA DMR 2013</v>
      </c>
    </row>
    <row r="458" spans="1:23" x14ac:dyDescent="0.2">
      <c r="A458" s="1" t="str">
        <f>Exchanges!B462</f>
        <v>Phosphorus</v>
      </c>
      <c r="B458" s="1">
        <f>Exchanges!C462</f>
        <v>7723140</v>
      </c>
      <c r="C458" s="1" t="str">
        <f>Exchanges!D462</f>
        <v>water</v>
      </c>
      <c r="D458" s="1" t="str">
        <f>Exchanges!E462</f>
        <v>unspecified</v>
      </c>
      <c r="E458" s="1" t="str">
        <f>Exchanges!F462</f>
        <v>1d91ba69-9367-32d9-9acc-b6884944eda8</v>
      </c>
      <c r="F458" s="1" t="str">
        <f>Exchanges!G462</f>
        <v>Material handling equipment manufacturing</v>
      </c>
      <c r="G458" s="1">
        <f>Exchanges!H462</f>
        <v>333920</v>
      </c>
      <c r="H458" s="1" t="str">
        <f>Exchanges!I462</f>
        <v>US</v>
      </c>
      <c r="I458" s="1">
        <f>Exchanges!J462</f>
        <v>2.9366489409926668E-9</v>
      </c>
      <c r="J458" s="1" t="str">
        <f>Exchanges!K462</f>
        <v>kg</v>
      </c>
      <c r="K458" s="1"/>
      <c r="L458" s="1"/>
      <c r="M458" s="1"/>
      <c r="N458" s="1"/>
      <c r="O458" s="1"/>
      <c r="P458" s="1">
        <f>ROUND(Exchanges!Q462,0)</f>
        <v>2</v>
      </c>
      <c r="Q458" s="1">
        <f>Exchanges!R462</f>
        <v>1</v>
      </c>
      <c r="R458" s="1">
        <f>Exchanges!S462</f>
        <v>1</v>
      </c>
      <c r="S458" s="1">
        <f>Exchanges!T462</f>
        <v>1</v>
      </c>
      <c r="T458" s="1">
        <f>Exchanges!U462</f>
        <v>5</v>
      </c>
      <c r="U458" s="1">
        <f>Exchanges!V462</f>
        <v>2013</v>
      </c>
      <c r="V458" s="1" t="str">
        <f>Exchanges!W462</f>
        <v>Phosphorus</v>
      </c>
      <c r="W458" s="1" t="str">
        <f>Exchanges!X462</f>
        <v>USEPA DMR 2013</v>
      </c>
    </row>
    <row r="459" spans="1:23" x14ac:dyDescent="0.2">
      <c r="A459" s="1" t="str">
        <f>Exchanges!B463</f>
        <v>Phosphorus</v>
      </c>
      <c r="B459" s="1">
        <f>Exchanges!C463</f>
        <v>7723140</v>
      </c>
      <c r="C459" s="1" t="str">
        <f>Exchanges!D463</f>
        <v>water</v>
      </c>
      <c r="D459" s="1" t="str">
        <f>Exchanges!E463</f>
        <v>unspecified</v>
      </c>
      <c r="E459" s="1" t="str">
        <f>Exchanges!F463</f>
        <v>1d91ba69-9367-32d9-9acc-b6884944eda8</v>
      </c>
      <c r="F459" s="1" t="str">
        <f>Exchanges!G463</f>
        <v>Industrial process furnace and oven manufacturing</v>
      </c>
      <c r="G459" s="1">
        <f>Exchanges!H463</f>
        <v>333994</v>
      </c>
      <c r="H459" s="1" t="str">
        <f>Exchanges!I463</f>
        <v>US</v>
      </c>
      <c r="I459" s="1">
        <f>Exchanges!J463</f>
        <v>1.491242178380592E-10</v>
      </c>
      <c r="J459" s="1" t="str">
        <f>Exchanges!K463</f>
        <v>kg</v>
      </c>
      <c r="K459" s="1"/>
      <c r="L459" s="1"/>
      <c r="M459" s="1"/>
      <c r="N459" s="1"/>
      <c r="O459" s="1"/>
      <c r="P459" s="1">
        <f>ROUND(Exchanges!Q463,0)</f>
        <v>2</v>
      </c>
      <c r="Q459" s="1">
        <f>Exchanges!R463</f>
        <v>1</v>
      </c>
      <c r="R459" s="1">
        <f>Exchanges!S463</f>
        <v>1</v>
      </c>
      <c r="S459" s="1">
        <f>Exchanges!T463</f>
        <v>1</v>
      </c>
      <c r="T459" s="1">
        <f>Exchanges!U463</f>
        <v>5</v>
      </c>
      <c r="U459" s="1">
        <f>Exchanges!V463</f>
        <v>2013</v>
      </c>
      <c r="V459" s="1" t="str">
        <f>Exchanges!W463</f>
        <v>Phosphorus</v>
      </c>
      <c r="W459" s="1" t="str">
        <f>Exchanges!X463</f>
        <v>USEPA DMR 2013</v>
      </c>
    </row>
    <row r="460" spans="1:23" x14ac:dyDescent="0.2">
      <c r="A460" s="1" t="str">
        <f>Exchanges!B464</f>
        <v>Phosphorus</v>
      </c>
      <c r="B460" s="1">
        <f>Exchanges!C464</f>
        <v>7723140</v>
      </c>
      <c r="C460" s="1" t="str">
        <f>Exchanges!D464</f>
        <v>water</v>
      </c>
      <c r="D460" s="1" t="str">
        <f>Exchanges!E464</f>
        <v>unspecified</v>
      </c>
      <c r="E460" s="1" t="str">
        <f>Exchanges!F464</f>
        <v>1d91ba69-9367-32d9-9acc-b6884944eda8</v>
      </c>
      <c r="F460" s="1" t="str">
        <f>Exchanges!G464</f>
        <v>Broadcast and wireless communications equipment</v>
      </c>
      <c r="G460" s="1">
        <f>Exchanges!H464</f>
        <v>334220</v>
      </c>
      <c r="H460" s="1" t="str">
        <f>Exchanges!I464</f>
        <v>US</v>
      </c>
      <c r="I460" s="1">
        <f>Exchanges!J464</f>
        <v>0</v>
      </c>
      <c r="J460" s="1" t="str">
        <f>Exchanges!K464</f>
        <v>kg</v>
      </c>
      <c r="K460" s="1"/>
      <c r="L460" s="1"/>
      <c r="M460" s="1"/>
      <c r="N460" s="1"/>
      <c r="O460" s="1"/>
      <c r="P460" s="1">
        <f>ROUND(Exchanges!Q464,0)</f>
        <v>5</v>
      </c>
      <c r="Q460" s="1">
        <f>Exchanges!R464</f>
        <v>1</v>
      </c>
      <c r="R460" s="1">
        <f>Exchanges!S464</f>
        <v>1</v>
      </c>
      <c r="S460" s="1">
        <f>Exchanges!T464</f>
        <v>1</v>
      </c>
      <c r="T460" s="1">
        <f>Exchanges!U464</f>
        <v>5</v>
      </c>
      <c r="U460" s="1">
        <f>Exchanges!V464</f>
        <v>2013</v>
      </c>
      <c r="V460" s="1" t="str">
        <f>Exchanges!W464</f>
        <v>Phosphorus</v>
      </c>
      <c r="W460" s="1" t="str">
        <f>Exchanges!X464</f>
        <v>USEPA DMR 2013</v>
      </c>
    </row>
    <row r="461" spans="1:23" x14ac:dyDescent="0.2">
      <c r="A461" s="1" t="str">
        <f>Exchanges!B465</f>
        <v>Phosphorus</v>
      </c>
      <c r="B461" s="1">
        <f>Exchanges!C465</f>
        <v>7723140</v>
      </c>
      <c r="C461" s="1" t="str">
        <f>Exchanges!D465</f>
        <v>water</v>
      </c>
      <c r="D461" s="1" t="str">
        <f>Exchanges!E465</f>
        <v>unspecified</v>
      </c>
      <c r="E461" s="1" t="str">
        <f>Exchanges!F465</f>
        <v>1d91ba69-9367-32d9-9acc-b6884944eda8</v>
      </c>
      <c r="F461" s="1" t="str">
        <f>Exchanges!G465</f>
        <v>Semiconductor and related device manufacturing</v>
      </c>
      <c r="G461" s="1">
        <f>Exchanges!H465</f>
        <v>334413</v>
      </c>
      <c r="H461" s="1" t="str">
        <f>Exchanges!I465</f>
        <v>US</v>
      </c>
      <c r="I461" s="1">
        <f>Exchanges!J465</f>
        <v>1.1163110590838355E-8</v>
      </c>
      <c r="J461" s="1" t="str">
        <f>Exchanges!K465</f>
        <v>kg</v>
      </c>
      <c r="K461" s="1"/>
      <c r="L461" s="1"/>
      <c r="M461" s="1"/>
      <c r="N461" s="1"/>
      <c r="O461" s="1"/>
      <c r="P461" s="1">
        <f>ROUND(Exchanges!Q465,0)</f>
        <v>2</v>
      </c>
      <c r="Q461" s="1">
        <f>Exchanges!R465</f>
        <v>1</v>
      </c>
      <c r="R461" s="1">
        <f>Exchanges!S465</f>
        <v>1</v>
      </c>
      <c r="S461" s="1">
        <f>Exchanges!T465</f>
        <v>1</v>
      </c>
      <c r="T461" s="1">
        <f>Exchanges!U465</f>
        <v>5</v>
      </c>
      <c r="U461" s="1">
        <f>Exchanges!V465</f>
        <v>2013</v>
      </c>
      <c r="V461" s="1" t="str">
        <f>Exchanges!W465</f>
        <v>Phosphorus</v>
      </c>
      <c r="W461" s="1" t="str">
        <f>Exchanges!X465</f>
        <v>USEPA DMR 2013</v>
      </c>
    </row>
    <row r="462" spans="1:23" x14ac:dyDescent="0.2">
      <c r="A462" s="1" t="str">
        <f>Exchanges!B466</f>
        <v>Phosphorus</v>
      </c>
      <c r="B462" s="1">
        <f>Exchanges!C466</f>
        <v>7723140</v>
      </c>
      <c r="C462" s="1" t="str">
        <f>Exchanges!D466</f>
        <v>water</v>
      </c>
      <c r="D462" s="1" t="str">
        <f>Exchanges!E466</f>
        <v>unspecified</v>
      </c>
      <c r="E462" s="1" t="str">
        <f>Exchanges!F466</f>
        <v>1d91ba69-9367-32d9-9acc-b6884944eda8</v>
      </c>
      <c r="F462" s="1" t="str">
        <f>Exchanges!G466</f>
        <v>Electromedical and electrotherapeutic apparatus manufacturing</v>
      </c>
      <c r="G462" s="1">
        <f>Exchanges!H466</f>
        <v>334510</v>
      </c>
      <c r="H462" s="1" t="str">
        <f>Exchanges!I466</f>
        <v>US</v>
      </c>
      <c r="I462" s="1">
        <f>Exchanges!J466</f>
        <v>5.7896067809758464E-9</v>
      </c>
      <c r="J462" s="1" t="str">
        <f>Exchanges!K466</f>
        <v>kg</v>
      </c>
      <c r="K462" s="1"/>
      <c r="L462" s="1"/>
      <c r="M462" s="1"/>
      <c r="N462" s="1"/>
      <c r="O462" s="1"/>
      <c r="P462" s="1">
        <f>ROUND(Exchanges!Q466,0)</f>
        <v>2</v>
      </c>
      <c r="Q462" s="1">
        <f>Exchanges!R466</f>
        <v>1</v>
      </c>
      <c r="R462" s="1">
        <f>Exchanges!S466</f>
        <v>1</v>
      </c>
      <c r="S462" s="1">
        <f>Exchanges!T466</f>
        <v>1</v>
      </c>
      <c r="T462" s="1">
        <f>Exchanges!U466</f>
        <v>5</v>
      </c>
      <c r="U462" s="1">
        <f>Exchanges!V466</f>
        <v>2013</v>
      </c>
      <c r="V462" s="1" t="str">
        <f>Exchanges!W466</f>
        <v>Phosphorus</v>
      </c>
      <c r="W462" s="1" t="str">
        <f>Exchanges!X466</f>
        <v>USEPA DMR 2013</v>
      </c>
    </row>
    <row r="463" spans="1:23" x14ac:dyDescent="0.2">
      <c r="A463" s="1" t="str">
        <f>Exchanges!B467</f>
        <v>Phosphorus</v>
      </c>
      <c r="B463" s="1">
        <f>Exchanges!C467</f>
        <v>7723140</v>
      </c>
      <c r="C463" s="1" t="str">
        <f>Exchanges!D467</f>
        <v>water</v>
      </c>
      <c r="D463" s="1" t="str">
        <f>Exchanges!E467</f>
        <v>unspecified</v>
      </c>
      <c r="E463" s="1" t="str">
        <f>Exchanges!F467</f>
        <v>1d91ba69-9367-32d9-9acc-b6884944eda8</v>
      </c>
      <c r="F463" s="1" t="str">
        <f>Exchanges!G467</f>
        <v>Electricity and signal testing instruments manufacturing</v>
      </c>
      <c r="G463" s="1">
        <f>Exchanges!H467</f>
        <v>334515</v>
      </c>
      <c r="H463" s="1" t="str">
        <f>Exchanges!I467</f>
        <v>US</v>
      </c>
      <c r="I463" s="1">
        <f>Exchanges!J467</f>
        <v>0</v>
      </c>
      <c r="J463" s="1" t="str">
        <f>Exchanges!K467</f>
        <v>kg</v>
      </c>
      <c r="K463" s="1"/>
      <c r="L463" s="1"/>
      <c r="M463" s="1"/>
      <c r="N463" s="1"/>
      <c r="O463" s="1"/>
      <c r="P463" s="1">
        <f>ROUND(Exchanges!Q467,0)</f>
        <v>5</v>
      </c>
      <c r="Q463" s="1">
        <f>Exchanges!R467</f>
        <v>1</v>
      </c>
      <c r="R463" s="1">
        <f>Exchanges!S467</f>
        <v>1</v>
      </c>
      <c r="S463" s="1">
        <f>Exchanges!T467</f>
        <v>1</v>
      </c>
      <c r="T463" s="1">
        <f>Exchanges!U467</f>
        <v>5</v>
      </c>
      <c r="U463" s="1">
        <f>Exchanges!V467</f>
        <v>2013</v>
      </c>
      <c r="V463" s="1" t="str">
        <f>Exchanges!W467</f>
        <v>Phosphorus</v>
      </c>
      <c r="W463" s="1" t="str">
        <f>Exchanges!X467</f>
        <v>USEPA DMR 2013</v>
      </c>
    </row>
    <row r="464" spans="1:23" x14ac:dyDescent="0.2">
      <c r="A464" s="1" t="str">
        <f>Exchanges!B468</f>
        <v>Phosphorus</v>
      </c>
      <c r="B464" s="1">
        <f>Exchanges!C468</f>
        <v>7723140</v>
      </c>
      <c r="C464" s="1" t="str">
        <f>Exchanges!D468</f>
        <v>water</v>
      </c>
      <c r="D464" s="1" t="str">
        <f>Exchanges!E468</f>
        <v>unspecified</v>
      </c>
      <c r="E464" s="1" t="str">
        <f>Exchanges!F468</f>
        <v>1d91ba69-9367-32d9-9acc-b6884944eda8</v>
      </c>
      <c r="F464" s="1" t="str">
        <f>Exchanges!G468</f>
        <v>Lighting fixture manufacturing</v>
      </c>
      <c r="G464" s="1">
        <f>Exchanges!H468</f>
        <v>335120</v>
      </c>
      <c r="H464" s="1" t="str">
        <f>Exchanges!I468</f>
        <v>US</v>
      </c>
      <c r="I464" s="1">
        <f>Exchanges!J468</f>
        <v>5.8761682497767454E-9</v>
      </c>
      <c r="J464" s="1" t="str">
        <f>Exchanges!K468</f>
        <v>kg</v>
      </c>
      <c r="K464" s="1"/>
      <c r="L464" s="1"/>
      <c r="M464" s="1"/>
      <c r="N464" s="1"/>
      <c r="O464" s="1"/>
      <c r="P464" s="1">
        <f>ROUND(Exchanges!Q468,0)</f>
        <v>2</v>
      </c>
      <c r="Q464" s="1">
        <f>Exchanges!R468</f>
        <v>1</v>
      </c>
      <c r="R464" s="1">
        <f>Exchanges!S468</f>
        <v>1</v>
      </c>
      <c r="S464" s="1">
        <f>Exchanges!T468</f>
        <v>1</v>
      </c>
      <c r="T464" s="1">
        <f>Exchanges!U468</f>
        <v>5</v>
      </c>
      <c r="U464" s="1">
        <f>Exchanges!V468</f>
        <v>2013</v>
      </c>
      <c r="V464" s="1" t="str">
        <f>Exchanges!W468</f>
        <v>Phosphorus</v>
      </c>
      <c r="W464" s="1" t="str">
        <f>Exchanges!X468</f>
        <v>USEPA DMR 2013</v>
      </c>
    </row>
    <row r="465" spans="1:23" x14ac:dyDescent="0.2">
      <c r="A465" s="1" t="str">
        <f>Exchanges!B469</f>
        <v>Phosphorus</v>
      </c>
      <c r="B465" s="1">
        <f>Exchanges!C469</f>
        <v>7723140</v>
      </c>
      <c r="C465" s="1" t="str">
        <f>Exchanges!D469</f>
        <v>water</v>
      </c>
      <c r="D465" s="1" t="str">
        <f>Exchanges!E469</f>
        <v>unspecified</v>
      </c>
      <c r="E465" s="1" t="str">
        <f>Exchanges!F469</f>
        <v>1d91ba69-9367-32d9-9acc-b6884944eda8</v>
      </c>
      <c r="F465" s="1" t="str">
        <f>Exchanges!G469</f>
        <v>Motor and generator manufacturing</v>
      </c>
      <c r="G465" s="1">
        <f>Exchanges!H469</f>
        <v>335312</v>
      </c>
      <c r="H465" s="1" t="str">
        <f>Exchanges!I469</f>
        <v>US</v>
      </c>
      <c r="I465" s="1">
        <f>Exchanges!J469</f>
        <v>1.4712067619957857E-11</v>
      </c>
      <c r="J465" s="1" t="str">
        <f>Exchanges!K469</f>
        <v>kg</v>
      </c>
      <c r="K465" s="1"/>
      <c r="L465" s="1"/>
      <c r="M465" s="1"/>
      <c r="N465" s="1"/>
      <c r="O465" s="1"/>
      <c r="P465" s="1">
        <f>ROUND(Exchanges!Q469,0)</f>
        <v>2</v>
      </c>
      <c r="Q465" s="1">
        <f>Exchanges!R469</f>
        <v>1</v>
      </c>
      <c r="R465" s="1">
        <f>Exchanges!S469</f>
        <v>1</v>
      </c>
      <c r="S465" s="1">
        <f>Exchanges!T469</f>
        <v>1</v>
      </c>
      <c r="T465" s="1">
        <f>Exchanges!U469</f>
        <v>5</v>
      </c>
      <c r="U465" s="1">
        <f>Exchanges!V469</f>
        <v>2013</v>
      </c>
      <c r="V465" s="1" t="str">
        <f>Exchanges!W469</f>
        <v>Phosphorus</v>
      </c>
      <c r="W465" s="1" t="str">
        <f>Exchanges!X469</f>
        <v>USEPA DMR 2013</v>
      </c>
    </row>
    <row r="466" spans="1:23" x14ac:dyDescent="0.2">
      <c r="A466" s="1" t="str">
        <f>Exchanges!B470</f>
        <v>Phosphorus</v>
      </c>
      <c r="B466" s="1">
        <f>Exchanges!C470</f>
        <v>7723140</v>
      </c>
      <c r="C466" s="1" t="str">
        <f>Exchanges!D470</f>
        <v>water</v>
      </c>
      <c r="D466" s="1" t="str">
        <f>Exchanges!E470</f>
        <v>unspecified</v>
      </c>
      <c r="E466" s="1" t="str">
        <f>Exchanges!F470</f>
        <v>1d91ba69-9367-32d9-9acc-b6884944eda8</v>
      </c>
      <c r="F466" s="1" t="str">
        <f>Exchanges!G470</f>
        <v>Switchgear and switchboard apparatus manufacturing</v>
      </c>
      <c r="G466" s="1">
        <f>Exchanges!H470</f>
        <v>335313</v>
      </c>
      <c r="H466" s="1" t="str">
        <f>Exchanges!I470</f>
        <v>US</v>
      </c>
      <c r="I466" s="1">
        <f>Exchanges!J470</f>
        <v>5.0030145292164396E-8</v>
      </c>
      <c r="J466" s="1" t="str">
        <f>Exchanges!K470</f>
        <v>kg</v>
      </c>
      <c r="K466" s="1"/>
      <c r="L466" s="1"/>
      <c r="M466" s="1"/>
      <c r="N466" s="1"/>
      <c r="O466" s="1"/>
      <c r="P466" s="1">
        <f>ROUND(Exchanges!Q470,0)</f>
        <v>2</v>
      </c>
      <c r="Q466" s="1">
        <f>Exchanges!R470</f>
        <v>1</v>
      </c>
      <c r="R466" s="1">
        <f>Exchanges!S470</f>
        <v>1</v>
      </c>
      <c r="S466" s="1">
        <f>Exchanges!T470</f>
        <v>1</v>
      </c>
      <c r="T466" s="1">
        <f>Exchanges!U470</f>
        <v>5</v>
      </c>
      <c r="U466" s="1">
        <f>Exchanges!V470</f>
        <v>2013</v>
      </c>
      <c r="V466" s="1" t="str">
        <f>Exchanges!W470</f>
        <v>Phosphorus</v>
      </c>
      <c r="W466" s="1" t="str">
        <f>Exchanges!X470</f>
        <v>USEPA DMR 2013</v>
      </c>
    </row>
    <row r="467" spans="1:23" x14ac:dyDescent="0.2">
      <c r="A467" s="1" t="str">
        <f>Exchanges!B471</f>
        <v>Phosphorus</v>
      </c>
      <c r="B467" s="1">
        <f>Exchanges!C471</f>
        <v>7723140</v>
      </c>
      <c r="C467" s="1" t="str">
        <f>Exchanges!D471</f>
        <v>water</v>
      </c>
      <c r="D467" s="1" t="str">
        <f>Exchanges!E471</f>
        <v>unspecified</v>
      </c>
      <c r="E467" s="1" t="str">
        <f>Exchanges!F471</f>
        <v>1d91ba69-9367-32d9-9acc-b6884944eda8</v>
      </c>
      <c r="F467" s="1" t="str">
        <f>Exchanges!G471</f>
        <v>Communication and energy wire and cable manufacturing</v>
      </c>
      <c r="G467" s="1">
        <f>Exchanges!H471</f>
        <v>335920</v>
      </c>
      <c r="H467" s="1" t="str">
        <f>Exchanges!I471</f>
        <v>US</v>
      </c>
      <c r="I467" s="1">
        <f>Exchanges!J471</f>
        <v>3.8875893343658731E-10</v>
      </c>
      <c r="J467" s="1" t="str">
        <f>Exchanges!K471</f>
        <v>kg</v>
      </c>
      <c r="K467" s="1"/>
      <c r="L467" s="1"/>
      <c r="M467" s="1"/>
      <c r="N467" s="1"/>
      <c r="O467" s="1"/>
      <c r="P467" s="1">
        <f>ROUND(Exchanges!Q471,0)</f>
        <v>2</v>
      </c>
      <c r="Q467" s="1">
        <f>Exchanges!R471</f>
        <v>1</v>
      </c>
      <c r="R467" s="1">
        <f>Exchanges!S471</f>
        <v>1</v>
      </c>
      <c r="S467" s="1">
        <f>Exchanges!T471</f>
        <v>1</v>
      </c>
      <c r="T467" s="1">
        <f>Exchanges!U471</f>
        <v>5</v>
      </c>
      <c r="U467" s="1">
        <f>Exchanges!V471</f>
        <v>2013</v>
      </c>
      <c r="V467" s="1" t="str">
        <f>Exchanges!W471</f>
        <v>Phosphorus</v>
      </c>
      <c r="W467" s="1" t="str">
        <f>Exchanges!X471</f>
        <v>USEPA DMR 2013</v>
      </c>
    </row>
    <row r="468" spans="1:23" x14ac:dyDescent="0.2">
      <c r="A468" s="1" t="str">
        <f>Exchanges!B472</f>
        <v>Phosphorus</v>
      </c>
      <c r="B468" s="1">
        <f>Exchanges!C472</f>
        <v>7723140</v>
      </c>
      <c r="C468" s="1" t="str">
        <f>Exchanges!D472</f>
        <v>water</v>
      </c>
      <c r="D468" s="1" t="str">
        <f>Exchanges!E472</f>
        <v>unspecified</v>
      </c>
      <c r="E468" s="1" t="str">
        <f>Exchanges!F472</f>
        <v>1d91ba69-9367-32d9-9acc-b6884944eda8</v>
      </c>
      <c r="F468" s="1" t="str">
        <f>Exchanges!G472</f>
        <v>All other miscellaneous electrical equipment and component manufacturing</v>
      </c>
      <c r="G468" s="1">
        <f>Exchanges!H472</f>
        <v>335999</v>
      </c>
      <c r="H468" s="1" t="str">
        <f>Exchanges!I472</f>
        <v>US</v>
      </c>
      <c r="I468" s="1">
        <f>Exchanges!J472</f>
        <v>5.886712116191666E-9</v>
      </c>
      <c r="J468" s="1" t="str">
        <f>Exchanges!K472</f>
        <v>kg</v>
      </c>
      <c r="K468" s="1"/>
      <c r="L468" s="1"/>
      <c r="M468" s="1"/>
      <c r="N468" s="1"/>
      <c r="O468" s="1"/>
      <c r="P468" s="1">
        <f>ROUND(Exchanges!Q472,0)</f>
        <v>2</v>
      </c>
      <c r="Q468" s="1">
        <f>Exchanges!R472</f>
        <v>1</v>
      </c>
      <c r="R468" s="1">
        <f>Exchanges!S472</f>
        <v>1</v>
      </c>
      <c r="S468" s="1">
        <f>Exchanges!T472</f>
        <v>1</v>
      </c>
      <c r="T468" s="1">
        <f>Exchanges!U472</f>
        <v>5</v>
      </c>
      <c r="U468" s="1">
        <f>Exchanges!V472</f>
        <v>2013</v>
      </c>
      <c r="V468" s="1" t="str">
        <f>Exchanges!W472</f>
        <v>Phosphorus</v>
      </c>
      <c r="W468" s="1" t="str">
        <f>Exchanges!X472</f>
        <v>USEPA DMR 2013</v>
      </c>
    </row>
    <row r="469" spans="1:23" x14ac:dyDescent="0.2">
      <c r="A469" s="1" t="str">
        <f>Exchanges!B473</f>
        <v>Phosphorus</v>
      </c>
      <c r="B469" s="1">
        <f>Exchanges!C473</f>
        <v>7723140</v>
      </c>
      <c r="C469" s="1" t="str">
        <f>Exchanges!D473</f>
        <v>water</v>
      </c>
      <c r="D469" s="1" t="str">
        <f>Exchanges!E473</f>
        <v>unspecified</v>
      </c>
      <c r="E469" s="1" t="str">
        <f>Exchanges!F473</f>
        <v>1d91ba69-9367-32d9-9acc-b6884944eda8</v>
      </c>
      <c r="F469" s="1" t="str">
        <f>Exchanges!G473</f>
        <v>Automobile manufacturing</v>
      </c>
      <c r="G469" s="1">
        <f>Exchanges!H473</f>
        <v>336111</v>
      </c>
      <c r="H469" s="1" t="str">
        <f>Exchanges!I473</f>
        <v>US</v>
      </c>
      <c r="I469" s="1">
        <f>Exchanges!J473</f>
        <v>5.919025383756574E-8</v>
      </c>
      <c r="J469" s="1" t="str">
        <f>Exchanges!K473</f>
        <v>kg</v>
      </c>
      <c r="K469" s="1"/>
      <c r="L469" s="1"/>
      <c r="M469" s="1"/>
      <c r="N469" s="1"/>
      <c r="O469" s="1"/>
      <c r="P469" s="1">
        <f>ROUND(Exchanges!Q473,0)</f>
        <v>2</v>
      </c>
      <c r="Q469" s="1">
        <f>Exchanges!R473</f>
        <v>1</v>
      </c>
      <c r="R469" s="1">
        <f>Exchanges!S473</f>
        <v>1</v>
      </c>
      <c r="S469" s="1">
        <f>Exchanges!T473</f>
        <v>1</v>
      </c>
      <c r="T469" s="1">
        <f>Exchanges!U473</f>
        <v>5</v>
      </c>
      <c r="U469" s="1">
        <f>Exchanges!V473</f>
        <v>2013</v>
      </c>
      <c r="V469" s="1" t="str">
        <f>Exchanges!W473</f>
        <v>Phosphorus</v>
      </c>
      <c r="W469" s="1" t="str">
        <f>Exchanges!X473</f>
        <v>USEPA DMR 2013</v>
      </c>
    </row>
    <row r="470" spans="1:23" x14ac:dyDescent="0.2">
      <c r="A470" s="1" t="str">
        <f>Exchanges!B474</f>
        <v>Phosphorus</v>
      </c>
      <c r="B470" s="1">
        <f>Exchanges!C474</f>
        <v>7723140</v>
      </c>
      <c r="C470" s="1" t="str">
        <f>Exchanges!D474</f>
        <v>water</v>
      </c>
      <c r="D470" s="1" t="str">
        <f>Exchanges!E474</f>
        <v>unspecified</v>
      </c>
      <c r="E470" s="1" t="str">
        <f>Exchanges!F474</f>
        <v>1d91ba69-9367-32d9-9acc-b6884944eda8</v>
      </c>
      <c r="F470" s="1" t="str">
        <f>Exchanges!G474</f>
        <v>Light truck and utility vehicle manufacturing</v>
      </c>
      <c r="G470" s="1">
        <f>Exchanges!H474</f>
        <v>336112</v>
      </c>
      <c r="H470" s="1" t="str">
        <f>Exchanges!I474</f>
        <v>US</v>
      </c>
      <c r="I470" s="1">
        <f>Exchanges!J474</f>
        <v>5.9190253837565747E-8</v>
      </c>
      <c r="J470" s="1" t="str">
        <f>Exchanges!K474</f>
        <v>kg</v>
      </c>
      <c r="K470" s="1"/>
      <c r="L470" s="1"/>
      <c r="M470" s="1"/>
      <c r="N470" s="1"/>
      <c r="O470" s="1"/>
      <c r="P470" s="1">
        <f>ROUND(Exchanges!Q474,0)</f>
        <v>2</v>
      </c>
      <c r="Q470" s="1">
        <f>Exchanges!R474</f>
        <v>1</v>
      </c>
      <c r="R470" s="1">
        <f>Exchanges!S474</f>
        <v>1</v>
      </c>
      <c r="S470" s="1">
        <f>Exchanges!T474</f>
        <v>1</v>
      </c>
      <c r="T470" s="1">
        <f>Exchanges!U474</f>
        <v>5</v>
      </c>
      <c r="U470" s="1">
        <f>Exchanges!V474</f>
        <v>2013</v>
      </c>
      <c r="V470" s="1" t="str">
        <f>Exchanges!W474</f>
        <v>Phosphorus</v>
      </c>
      <c r="W470" s="1" t="str">
        <f>Exchanges!X474</f>
        <v>USEPA DMR 2013</v>
      </c>
    </row>
    <row r="471" spans="1:23" x14ac:dyDescent="0.2">
      <c r="A471" s="1" t="str">
        <f>Exchanges!B475</f>
        <v>Phosphorus</v>
      </c>
      <c r="B471" s="1">
        <f>Exchanges!C475</f>
        <v>7723140</v>
      </c>
      <c r="C471" s="1" t="str">
        <f>Exchanges!D475</f>
        <v>water</v>
      </c>
      <c r="D471" s="1" t="str">
        <f>Exchanges!E475</f>
        <v>unspecified</v>
      </c>
      <c r="E471" s="1" t="str">
        <f>Exchanges!F475</f>
        <v>1d91ba69-9367-32d9-9acc-b6884944eda8</v>
      </c>
      <c r="F471" s="1" t="str">
        <f>Exchanges!G475</f>
        <v>Heavy duty truck manufacturing</v>
      </c>
      <c r="G471" s="1">
        <f>Exchanges!H475</f>
        <v>336120</v>
      </c>
      <c r="H471" s="1" t="str">
        <f>Exchanges!I475</f>
        <v>US</v>
      </c>
      <c r="I471" s="1">
        <f>Exchanges!J475</f>
        <v>5.9190253837565733E-8</v>
      </c>
      <c r="J471" s="1" t="str">
        <f>Exchanges!K475</f>
        <v>kg</v>
      </c>
      <c r="K471" s="1"/>
      <c r="L471" s="1"/>
      <c r="M471" s="1"/>
      <c r="N471" s="1"/>
      <c r="O471" s="1"/>
      <c r="P471" s="1">
        <f>ROUND(Exchanges!Q475,0)</f>
        <v>2</v>
      </c>
      <c r="Q471" s="1">
        <f>Exchanges!R475</f>
        <v>1</v>
      </c>
      <c r="R471" s="1">
        <f>Exchanges!S475</f>
        <v>1</v>
      </c>
      <c r="S471" s="1">
        <f>Exchanges!T475</f>
        <v>1</v>
      </c>
      <c r="T471" s="1">
        <f>Exchanges!U475</f>
        <v>5</v>
      </c>
      <c r="U471" s="1">
        <f>Exchanges!V475</f>
        <v>2013</v>
      </c>
      <c r="V471" s="1" t="str">
        <f>Exchanges!W475</f>
        <v>Phosphorus</v>
      </c>
      <c r="W471" s="1" t="str">
        <f>Exchanges!X475</f>
        <v>USEPA DMR 2013</v>
      </c>
    </row>
    <row r="472" spans="1:23" x14ac:dyDescent="0.2">
      <c r="A472" s="1" t="str">
        <f>Exchanges!B476</f>
        <v>Phosphorus</v>
      </c>
      <c r="B472" s="1">
        <f>Exchanges!C476</f>
        <v>7723140</v>
      </c>
      <c r="C472" s="1" t="str">
        <f>Exchanges!D476</f>
        <v>water</v>
      </c>
      <c r="D472" s="1" t="str">
        <f>Exchanges!E476</f>
        <v>unspecified</v>
      </c>
      <c r="E472" s="1" t="str">
        <f>Exchanges!F476</f>
        <v>1d91ba69-9367-32d9-9acc-b6884944eda8</v>
      </c>
      <c r="F472" s="1" t="str">
        <f>Exchanges!G476</f>
        <v>Motor vehicle body manufacturing</v>
      </c>
      <c r="G472" s="1">
        <f>Exchanges!H476</f>
        <v>336211</v>
      </c>
      <c r="H472" s="1" t="str">
        <f>Exchanges!I476</f>
        <v>US</v>
      </c>
      <c r="I472" s="1">
        <f>Exchanges!J476</f>
        <v>6.0168732427691428E-8</v>
      </c>
      <c r="J472" s="1" t="str">
        <f>Exchanges!K476</f>
        <v>kg</v>
      </c>
      <c r="K472" s="1"/>
      <c r="L472" s="1"/>
      <c r="M472" s="1"/>
      <c r="N472" s="1"/>
      <c r="O472" s="1"/>
      <c r="P472" s="1">
        <f>ROUND(Exchanges!Q476,0)</f>
        <v>2</v>
      </c>
      <c r="Q472" s="1">
        <f>Exchanges!R476</f>
        <v>1</v>
      </c>
      <c r="R472" s="1">
        <f>Exchanges!S476</f>
        <v>1</v>
      </c>
      <c r="S472" s="1">
        <f>Exchanges!T476</f>
        <v>1</v>
      </c>
      <c r="T472" s="1">
        <f>Exchanges!U476</f>
        <v>5</v>
      </c>
      <c r="U472" s="1">
        <f>Exchanges!V476</f>
        <v>2013</v>
      </c>
      <c r="V472" s="1" t="str">
        <f>Exchanges!W476</f>
        <v>Phosphorus</v>
      </c>
      <c r="W472" s="1" t="str">
        <f>Exchanges!X476</f>
        <v>USEPA DMR 2013</v>
      </c>
    </row>
    <row r="473" spans="1:23" x14ac:dyDescent="0.2">
      <c r="A473" s="1" t="str">
        <f>Exchanges!B477</f>
        <v>Phosphorus</v>
      </c>
      <c r="B473" s="1">
        <f>Exchanges!C477</f>
        <v>7723140</v>
      </c>
      <c r="C473" s="1" t="str">
        <f>Exchanges!D477</f>
        <v>water</v>
      </c>
      <c r="D473" s="1" t="str">
        <f>Exchanges!E477</f>
        <v>unspecified</v>
      </c>
      <c r="E473" s="1" t="str">
        <f>Exchanges!F477</f>
        <v>1d91ba69-9367-32d9-9acc-b6884944eda8</v>
      </c>
      <c r="F473" s="1" t="str">
        <f>Exchanges!G477</f>
        <v>Truck trailer manufacturing</v>
      </c>
      <c r="G473" s="1">
        <f>Exchanges!H477</f>
        <v>336212</v>
      </c>
      <c r="H473" s="1" t="str">
        <f>Exchanges!I477</f>
        <v>US</v>
      </c>
      <c r="I473" s="1">
        <f>Exchanges!J477</f>
        <v>5.9653975212093164E-9</v>
      </c>
      <c r="J473" s="1" t="str">
        <f>Exchanges!K477</f>
        <v>kg</v>
      </c>
      <c r="K473" s="1"/>
      <c r="L473" s="1"/>
      <c r="M473" s="1"/>
      <c r="N473" s="1"/>
      <c r="O473" s="1"/>
      <c r="P473" s="1">
        <f>ROUND(Exchanges!Q477,0)</f>
        <v>2</v>
      </c>
      <c r="Q473" s="1">
        <f>Exchanges!R477</f>
        <v>1</v>
      </c>
      <c r="R473" s="1">
        <f>Exchanges!S477</f>
        <v>1</v>
      </c>
      <c r="S473" s="1">
        <f>Exchanges!T477</f>
        <v>1</v>
      </c>
      <c r="T473" s="1">
        <f>Exchanges!U477</f>
        <v>5</v>
      </c>
      <c r="U473" s="1">
        <f>Exchanges!V477</f>
        <v>2013</v>
      </c>
      <c r="V473" s="1" t="str">
        <f>Exchanges!W477</f>
        <v>Phosphorus</v>
      </c>
      <c r="W473" s="1" t="str">
        <f>Exchanges!X477</f>
        <v>USEPA DMR 2013</v>
      </c>
    </row>
    <row r="474" spans="1:23" x14ac:dyDescent="0.2">
      <c r="A474" s="1" t="str">
        <f>Exchanges!B478</f>
        <v>Phosphorus</v>
      </c>
      <c r="B474" s="1">
        <f>Exchanges!C478</f>
        <v>7723140</v>
      </c>
      <c r="C474" s="1" t="str">
        <f>Exchanges!D478</f>
        <v>water</v>
      </c>
      <c r="D474" s="1" t="str">
        <f>Exchanges!E478</f>
        <v>unspecified</v>
      </c>
      <c r="E474" s="1" t="str">
        <f>Exchanges!F478</f>
        <v>1d91ba69-9367-32d9-9acc-b6884944eda8</v>
      </c>
      <c r="F474" s="1" t="str">
        <f>Exchanges!G478</f>
        <v>Motor vehicle gasoline engine and engine parts manufacturing</v>
      </c>
      <c r="G474" s="1">
        <f>Exchanges!H478</f>
        <v>336310</v>
      </c>
      <c r="H474" s="1" t="str">
        <f>Exchanges!I478</f>
        <v>US</v>
      </c>
      <c r="I474" s="1">
        <f>Exchanges!J478</f>
        <v>8.9354262093442529E-10</v>
      </c>
      <c r="J474" s="1" t="str">
        <f>Exchanges!K478</f>
        <v>kg</v>
      </c>
      <c r="K474" s="1"/>
      <c r="L474" s="1"/>
      <c r="M474" s="1"/>
      <c r="N474" s="1"/>
      <c r="O474" s="1"/>
      <c r="P474" s="1">
        <f>ROUND(Exchanges!Q478,0)</f>
        <v>2</v>
      </c>
      <c r="Q474" s="1">
        <f>Exchanges!R478</f>
        <v>1</v>
      </c>
      <c r="R474" s="1">
        <f>Exchanges!S478</f>
        <v>1</v>
      </c>
      <c r="S474" s="1">
        <f>Exchanges!T478</f>
        <v>1</v>
      </c>
      <c r="T474" s="1">
        <f>Exchanges!U478</f>
        <v>5</v>
      </c>
      <c r="U474" s="1">
        <f>Exchanges!V478</f>
        <v>2013</v>
      </c>
      <c r="V474" s="1" t="str">
        <f>Exchanges!W478</f>
        <v>Phosphorus</v>
      </c>
      <c r="W474" s="1" t="str">
        <f>Exchanges!X478</f>
        <v>USEPA DMR 2013</v>
      </c>
    </row>
    <row r="475" spans="1:23" x14ac:dyDescent="0.2">
      <c r="A475" s="1" t="str">
        <f>Exchanges!B479</f>
        <v>Phosphorus</v>
      </c>
      <c r="B475" s="1">
        <f>Exchanges!C479</f>
        <v>7723140</v>
      </c>
      <c r="C475" s="1" t="str">
        <f>Exchanges!D479</f>
        <v>water</v>
      </c>
      <c r="D475" s="1" t="str">
        <f>Exchanges!E479</f>
        <v>unspecified</v>
      </c>
      <c r="E475" s="1" t="str">
        <f>Exchanges!F479</f>
        <v>1d91ba69-9367-32d9-9acc-b6884944eda8</v>
      </c>
      <c r="F475" s="1" t="str">
        <f>Exchanges!G479</f>
        <v>Motor vehicle electrical and electronic equipment manufacturing</v>
      </c>
      <c r="G475" s="1">
        <f>Exchanges!H479</f>
        <v>336320</v>
      </c>
      <c r="H475" s="1" t="str">
        <f>Exchanges!I479</f>
        <v>US</v>
      </c>
      <c r="I475" s="1">
        <f>Exchanges!J479</f>
        <v>2.5529797330976084E-9</v>
      </c>
      <c r="J475" s="1" t="str">
        <f>Exchanges!K479</f>
        <v>kg</v>
      </c>
      <c r="K475" s="1"/>
      <c r="L475" s="1"/>
      <c r="M475" s="1"/>
      <c r="N475" s="1"/>
      <c r="O475" s="1"/>
      <c r="P475" s="1">
        <f>ROUND(Exchanges!Q479,0)</f>
        <v>2</v>
      </c>
      <c r="Q475" s="1">
        <f>Exchanges!R479</f>
        <v>1</v>
      </c>
      <c r="R475" s="1">
        <f>Exchanges!S479</f>
        <v>1</v>
      </c>
      <c r="S475" s="1">
        <f>Exchanges!T479</f>
        <v>1</v>
      </c>
      <c r="T475" s="1">
        <f>Exchanges!U479</f>
        <v>5</v>
      </c>
      <c r="U475" s="1">
        <f>Exchanges!V479</f>
        <v>2013</v>
      </c>
      <c r="V475" s="1" t="str">
        <f>Exchanges!W479</f>
        <v>Phosphorus</v>
      </c>
      <c r="W475" s="1" t="str">
        <f>Exchanges!X479</f>
        <v>USEPA DMR 2013</v>
      </c>
    </row>
    <row r="476" spans="1:23" x14ac:dyDescent="0.2">
      <c r="A476" s="1" t="str">
        <f>Exchanges!B480</f>
        <v>Phosphorus</v>
      </c>
      <c r="B476" s="1">
        <f>Exchanges!C480</f>
        <v>7723140</v>
      </c>
      <c r="C476" s="1" t="str">
        <f>Exchanges!D480</f>
        <v>water</v>
      </c>
      <c r="D476" s="1" t="str">
        <f>Exchanges!E480</f>
        <v>unspecified</v>
      </c>
      <c r="E476" s="1" t="str">
        <f>Exchanges!F480</f>
        <v>1d91ba69-9367-32d9-9acc-b6884944eda8</v>
      </c>
      <c r="F476" s="1" t="str">
        <f>Exchanges!G480</f>
        <v>Motor vehicle transmission and power train parts manufacturing</v>
      </c>
      <c r="G476" s="1">
        <f>Exchanges!H480</f>
        <v>336350</v>
      </c>
      <c r="H476" s="1" t="str">
        <f>Exchanges!I480</f>
        <v>US</v>
      </c>
      <c r="I476" s="1">
        <f>Exchanges!J480</f>
        <v>8.9354262093442529E-10</v>
      </c>
      <c r="J476" s="1" t="str">
        <f>Exchanges!K480</f>
        <v>kg</v>
      </c>
      <c r="K476" s="1"/>
      <c r="L476" s="1"/>
      <c r="M476" s="1"/>
      <c r="N476" s="1"/>
      <c r="O476" s="1"/>
      <c r="P476" s="1">
        <f>ROUND(Exchanges!Q480,0)</f>
        <v>2</v>
      </c>
      <c r="Q476" s="1">
        <f>Exchanges!R480</f>
        <v>1</v>
      </c>
      <c r="R476" s="1">
        <f>Exchanges!S480</f>
        <v>1</v>
      </c>
      <c r="S476" s="1">
        <f>Exchanges!T480</f>
        <v>1</v>
      </c>
      <c r="T476" s="1">
        <f>Exchanges!U480</f>
        <v>5</v>
      </c>
      <c r="U476" s="1">
        <f>Exchanges!V480</f>
        <v>2013</v>
      </c>
      <c r="V476" s="1" t="str">
        <f>Exchanges!W480</f>
        <v>Phosphorus</v>
      </c>
      <c r="W476" s="1" t="str">
        <f>Exchanges!X480</f>
        <v>USEPA DMR 2013</v>
      </c>
    </row>
    <row r="477" spans="1:23" x14ac:dyDescent="0.2">
      <c r="A477" s="1" t="str">
        <f>Exchanges!B481</f>
        <v>Phosphorus</v>
      </c>
      <c r="B477" s="1">
        <f>Exchanges!C481</f>
        <v>7723140</v>
      </c>
      <c r="C477" s="1" t="str">
        <f>Exchanges!D481</f>
        <v>water</v>
      </c>
      <c r="D477" s="1" t="str">
        <f>Exchanges!E481</f>
        <v>unspecified</v>
      </c>
      <c r="E477" s="1" t="str">
        <f>Exchanges!F481</f>
        <v>1d91ba69-9367-32d9-9acc-b6884944eda8</v>
      </c>
      <c r="F477" s="1" t="str">
        <f>Exchanges!G481</f>
        <v>Motor vehicle seating and interior trim manufacturing</v>
      </c>
      <c r="G477" s="1">
        <f>Exchanges!H481</f>
        <v>336360</v>
      </c>
      <c r="H477" s="1" t="str">
        <f>Exchanges!I481</f>
        <v>US</v>
      </c>
      <c r="I477" s="1">
        <f>Exchanges!J481</f>
        <v>1.7542236463457845E-10</v>
      </c>
      <c r="J477" s="1" t="str">
        <f>Exchanges!K481</f>
        <v>kg</v>
      </c>
      <c r="K477" s="1"/>
      <c r="L477" s="1"/>
      <c r="M477" s="1"/>
      <c r="N477" s="1"/>
      <c r="O477" s="1"/>
      <c r="P477" s="1">
        <f>ROUND(Exchanges!Q481,0)</f>
        <v>2</v>
      </c>
      <c r="Q477" s="1">
        <f>Exchanges!R481</f>
        <v>1</v>
      </c>
      <c r="R477" s="1">
        <f>Exchanges!S481</f>
        <v>1</v>
      </c>
      <c r="S477" s="1">
        <f>Exchanges!T481</f>
        <v>1</v>
      </c>
      <c r="T477" s="1">
        <f>Exchanges!U481</f>
        <v>5</v>
      </c>
      <c r="U477" s="1">
        <f>Exchanges!V481</f>
        <v>2013</v>
      </c>
      <c r="V477" s="1" t="str">
        <f>Exchanges!W481</f>
        <v>Phosphorus</v>
      </c>
      <c r="W477" s="1" t="str">
        <f>Exchanges!X481</f>
        <v>USEPA DMR 2013</v>
      </c>
    </row>
    <row r="478" spans="1:23" x14ac:dyDescent="0.2">
      <c r="A478" s="1" t="str">
        <f>Exchanges!B482</f>
        <v>Phosphorus</v>
      </c>
      <c r="B478" s="1">
        <f>Exchanges!C482</f>
        <v>7723140</v>
      </c>
      <c r="C478" s="1" t="str">
        <f>Exchanges!D482</f>
        <v>water</v>
      </c>
      <c r="D478" s="1" t="str">
        <f>Exchanges!E482</f>
        <v>unspecified</v>
      </c>
      <c r="E478" s="1" t="str">
        <f>Exchanges!F482</f>
        <v>1d91ba69-9367-32d9-9acc-b6884944eda8</v>
      </c>
      <c r="F478" s="1" t="str">
        <f>Exchanges!G482</f>
        <v>Other motor vehicle parts manufacturing</v>
      </c>
      <c r="G478" s="1">
        <f>Exchanges!H482</f>
        <v>336390</v>
      </c>
      <c r="H478" s="1" t="str">
        <f>Exchanges!I482</f>
        <v>US</v>
      </c>
      <c r="I478" s="1">
        <f>Exchanges!J482</f>
        <v>1.2466286457224813E-6</v>
      </c>
      <c r="J478" s="1" t="str">
        <f>Exchanges!K482</f>
        <v>kg</v>
      </c>
      <c r="K478" s="1"/>
      <c r="L478" s="1"/>
      <c r="M478" s="1"/>
      <c r="N478" s="1"/>
      <c r="O478" s="1"/>
      <c r="P478" s="1">
        <f>ROUND(Exchanges!Q482,0)</f>
        <v>2</v>
      </c>
      <c r="Q478" s="1">
        <f>Exchanges!R482</f>
        <v>1</v>
      </c>
      <c r="R478" s="1">
        <f>Exchanges!S482</f>
        <v>1</v>
      </c>
      <c r="S478" s="1">
        <f>Exchanges!T482</f>
        <v>1</v>
      </c>
      <c r="T478" s="1">
        <f>Exchanges!U482</f>
        <v>5</v>
      </c>
      <c r="U478" s="1">
        <f>Exchanges!V482</f>
        <v>2013</v>
      </c>
      <c r="V478" s="1" t="str">
        <f>Exchanges!W482</f>
        <v>Phosphorus</v>
      </c>
      <c r="W478" s="1" t="str">
        <f>Exchanges!X482</f>
        <v>USEPA DMR 2013</v>
      </c>
    </row>
    <row r="479" spans="1:23" x14ac:dyDescent="0.2">
      <c r="A479" s="1" t="str">
        <f>Exchanges!B483</f>
        <v>Phosphorus</v>
      </c>
      <c r="B479" s="1">
        <f>Exchanges!C483</f>
        <v>7723140</v>
      </c>
      <c r="C479" s="1" t="str">
        <f>Exchanges!D483</f>
        <v>water</v>
      </c>
      <c r="D479" s="1" t="str">
        <f>Exchanges!E483</f>
        <v>unspecified</v>
      </c>
      <c r="E479" s="1" t="str">
        <f>Exchanges!F483</f>
        <v>1d91ba69-9367-32d9-9acc-b6884944eda8</v>
      </c>
      <c r="F479" s="1" t="str">
        <f>Exchanges!G483</f>
        <v>Aircraft manufacturing</v>
      </c>
      <c r="G479" s="1">
        <f>Exchanges!H483</f>
        <v>336411</v>
      </c>
      <c r="H479" s="1" t="str">
        <f>Exchanges!I483</f>
        <v>US</v>
      </c>
      <c r="I479" s="1">
        <f>Exchanges!J483</f>
        <v>3.7321907151417353E-7</v>
      </c>
      <c r="J479" s="1" t="str">
        <f>Exchanges!K483</f>
        <v>kg</v>
      </c>
      <c r="K479" s="1"/>
      <c r="L479" s="1"/>
      <c r="M479" s="1"/>
      <c r="N479" s="1"/>
      <c r="O479" s="1"/>
      <c r="P479" s="1">
        <f>ROUND(Exchanges!Q483,0)</f>
        <v>5</v>
      </c>
      <c r="Q479" s="1">
        <f>Exchanges!R483</f>
        <v>1</v>
      </c>
      <c r="R479" s="1">
        <f>Exchanges!S483</f>
        <v>1</v>
      </c>
      <c r="S479" s="1">
        <f>Exchanges!T483</f>
        <v>1</v>
      </c>
      <c r="T479" s="1">
        <f>Exchanges!U483</f>
        <v>5</v>
      </c>
      <c r="U479" s="1">
        <f>Exchanges!V483</f>
        <v>2013</v>
      </c>
      <c r="V479" s="1" t="str">
        <f>Exchanges!W483</f>
        <v>Phosphorus</v>
      </c>
      <c r="W479" s="1" t="str">
        <f>Exchanges!X483</f>
        <v>USEPA DMR 2013</v>
      </c>
    </row>
    <row r="480" spans="1:23" x14ac:dyDescent="0.2">
      <c r="A480" s="1" t="str">
        <f>Exchanges!B484</f>
        <v>Phosphorus</v>
      </c>
      <c r="B480" s="1">
        <f>Exchanges!C484</f>
        <v>7723140</v>
      </c>
      <c r="C480" s="1" t="str">
        <f>Exchanges!D484</f>
        <v>water</v>
      </c>
      <c r="D480" s="1" t="str">
        <f>Exchanges!E484</f>
        <v>unspecified</v>
      </c>
      <c r="E480" s="1" t="str">
        <f>Exchanges!F484</f>
        <v>1d91ba69-9367-32d9-9acc-b6884944eda8</v>
      </c>
      <c r="F480" s="1" t="str">
        <f>Exchanges!G484</f>
        <v>Aircraft engine and engine parts manufacturing</v>
      </c>
      <c r="G480" s="1">
        <f>Exchanges!H484</f>
        <v>336412</v>
      </c>
      <c r="H480" s="1" t="str">
        <f>Exchanges!I484</f>
        <v>US</v>
      </c>
      <c r="I480" s="1">
        <f>Exchanges!J484</f>
        <v>1.0392765096511605E-7</v>
      </c>
      <c r="J480" s="1" t="str">
        <f>Exchanges!K484</f>
        <v>kg</v>
      </c>
      <c r="K480" s="1"/>
      <c r="L480" s="1"/>
      <c r="M480" s="1"/>
      <c r="N480" s="1"/>
      <c r="O480" s="1"/>
      <c r="P480" s="1">
        <f>ROUND(Exchanges!Q484,0)</f>
        <v>2</v>
      </c>
      <c r="Q480" s="1">
        <f>Exchanges!R484</f>
        <v>1</v>
      </c>
      <c r="R480" s="1">
        <f>Exchanges!S484</f>
        <v>1</v>
      </c>
      <c r="S480" s="1">
        <f>Exchanges!T484</f>
        <v>1</v>
      </c>
      <c r="T480" s="1">
        <f>Exchanges!U484</f>
        <v>5</v>
      </c>
      <c r="U480" s="1">
        <f>Exchanges!V484</f>
        <v>2013</v>
      </c>
      <c r="V480" s="1" t="str">
        <f>Exchanges!W484</f>
        <v>Phosphorus</v>
      </c>
      <c r="W480" s="1" t="str">
        <f>Exchanges!X484</f>
        <v>USEPA DMR 2013</v>
      </c>
    </row>
    <row r="481" spans="1:23" x14ac:dyDescent="0.2">
      <c r="A481" s="1" t="str">
        <f>Exchanges!B485</f>
        <v>Phosphorus</v>
      </c>
      <c r="B481" s="1">
        <f>Exchanges!C485</f>
        <v>7723140</v>
      </c>
      <c r="C481" s="1" t="str">
        <f>Exchanges!D485</f>
        <v>water</v>
      </c>
      <c r="D481" s="1" t="str">
        <f>Exchanges!E485</f>
        <v>unspecified</v>
      </c>
      <c r="E481" s="1" t="str">
        <f>Exchanges!F485</f>
        <v>1d91ba69-9367-32d9-9acc-b6884944eda8</v>
      </c>
      <c r="F481" s="1" t="str">
        <f>Exchanges!G485</f>
        <v>Other aircraft parts and auxiliary equipment manufacturing</v>
      </c>
      <c r="G481" s="1">
        <f>Exchanges!H485</f>
        <v>336413</v>
      </c>
      <c r="H481" s="1" t="str">
        <f>Exchanges!I485</f>
        <v>US</v>
      </c>
      <c r="I481" s="1">
        <f>Exchanges!J485</f>
        <v>1.526315348882328E-9</v>
      </c>
      <c r="J481" s="1" t="str">
        <f>Exchanges!K485</f>
        <v>kg</v>
      </c>
      <c r="K481" s="1"/>
      <c r="L481" s="1"/>
      <c r="M481" s="1"/>
      <c r="N481" s="1"/>
      <c r="O481" s="1"/>
      <c r="P481" s="1">
        <f>ROUND(Exchanges!Q485,0)</f>
        <v>2</v>
      </c>
      <c r="Q481" s="1">
        <f>Exchanges!R485</f>
        <v>1</v>
      </c>
      <c r="R481" s="1">
        <f>Exchanges!S485</f>
        <v>1</v>
      </c>
      <c r="S481" s="1">
        <f>Exchanges!T485</f>
        <v>1</v>
      </c>
      <c r="T481" s="1">
        <f>Exchanges!U485</f>
        <v>5</v>
      </c>
      <c r="U481" s="1">
        <f>Exchanges!V485</f>
        <v>2013</v>
      </c>
      <c r="V481" s="1" t="str">
        <f>Exchanges!W485</f>
        <v>Phosphorus</v>
      </c>
      <c r="W481" s="1" t="str">
        <f>Exchanges!X485</f>
        <v>USEPA DMR 2013</v>
      </c>
    </row>
    <row r="482" spans="1:23" x14ac:dyDescent="0.2">
      <c r="A482" s="1" t="str">
        <f>Exchanges!B486</f>
        <v>Phosphorus</v>
      </c>
      <c r="B482" s="1">
        <f>Exchanges!C486</f>
        <v>7723140</v>
      </c>
      <c r="C482" s="1" t="str">
        <f>Exchanges!D486</f>
        <v>water</v>
      </c>
      <c r="D482" s="1" t="str">
        <f>Exchanges!E486</f>
        <v>unspecified</v>
      </c>
      <c r="E482" s="1" t="str">
        <f>Exchanges!F486</f>
        <v>1d91ba69-9367-32d9-9acc-b6884944eda8</v>
      </c>
      <c r="F482" s="1" t="str">
        <f>Exchanges!G486</f>
        <v>Guided missile and space vehicle manufacturing</v>
      </c>
      <c r="G482" s="1">
        <f>Exchanges!H486</f>
        <v>336414</v>
      </c>
      <c r="H482" s="1" t="str">
        <f>Exchanges!I486</f>
        <v>US</v>
      </c>
      <c r="I482" s="1">
        <f>Exchanges!J486</f>
        <v>0</v>
      </c>
      <c r="J482" s="1" t="str">
        <f>Exchanges!K486</f>
        <v>kg</v>
      </c>
      <c r="K482" s="1"/>
      <c r="L482" s="1"/>
      <c r="M482" s="1"/>
      <c r="N482" s="1"/>
      <c r="O482" s="1"/>
      <c r="P482" s="1">
        <f>ROUND(Exchanges!Q486,0)</f>
        <v>5</v>
      </c>
      <c r="Q482" s="1">
        <f>Exchanges!R486</f>
        <v>1</v>
      </c>
      <c r="R482" s="1">
        <f>Exchanges!S486</f>
        <v>1</v>
      </c>
      <c r="S482" s="1">
        <f>Exchanges!T486</f>
        <v>1</v>
      </c>
      <c r="T482" s="1">
        <f>Exchanges!U486</f>
        <v>5</v>
      </c>
      <c r="U482" s="1">
        <f>Exchanges!V486</f>
        <v>2013</v>
      </c>
      <c r="V482" s="1" t="str">
        <f>Exchanges!W486</f>
        <v>Phosphorus</v>
      </c>
      <c r="W482" s="1" t="str">
        <f>Exchanges!X486</f>
        <v>USEPA DMR 2013</v>
      </c>
    </row>
    <row r="483" spans="1:23" x14ac:dyDescent="0.2">
      <c r="A483" s="1" t="str">
        <f>Exchanges!B487</f>
        <v>Phosphorus</v>
      </c>
      <c r="B483" s="1">
        <f>Exchanges!C487</f>
        <v>7723140</v>
      </c>
      <c r="C483" s="1" t="str">
        <f>Exchanges!D487</f>
        <v>water</v>
      </c>
      <c r="D483" s="1" t="str">
        <f>Exchanges!E487</f>
        <v>unspecified</v>
      </c>
      <c r="E483" s="1" t="str">
        <f>Exchanges!F487</f>
        <v>1d91ba69-9367-32d9-9acc-b6884944eda8</v>
      </c>
      <c r="F483" s="1" t="str">
        <f>Exchanges!G487</f>
        <v>Railroad rolling stock manufacturing</v>
      </c>
      <c r="G483" s="1">
        <f>Exchanges!H487</f>
        <v>336500</v>
      </c>
      <c r="H483" s="1" t="str">
        <f>Exchanges!I487</f>
        <v>US</v>
      </c>
      <c r="I483" s="1">
        <f>Exchanges!J487</f>
        <v>5.3836536046376475E-8</v>
      </c>
      <c r="J483" s="1" t="str">
        <f>Exchanges!K487</f>
        <v>kg</v>
      </c>
      <c r="K483" s="1"/>
      <c r="L483" s="1"/>
      <c r="M483" s="1"/>
      <c r="N483" s="1"/>
      <c r="O483" s="1"/>
      <c r="P483" s="1">
        <f>ROUND(Exchanges!Q487,0)</f>
        <v>2</v>
      </c>
      <c r="Q483" s="1">
        <f>Exchanges!R487</f>
        <v>1</v>
      </c>
      <c r="R483" s="1">
        <f>Exchanges!S487</f>
        <v>1</v>
      </c>
      <c r="S483" s="1">
        <f>Exchanges!T487</f>
        <v>1</v>
      </c>
      <c r="T483" s="1">
        <f>Exchanges!U487</f>
        <v>5</v>
      </c>
      <c r="U483" s="1">
        <f>Exchanges!V487</f>
        <v>2013</v>
      </c>
      <c r="V483" s="1" t="str">
        <f>Exchanges!W487</f>
        <v>Phosphorus</v>
      </c>
      <c r="W483" s="1" t="str">
        <f>Exchanges!X487</f>
        <v>USEPA DMR 2013</v>
      </c>
    </row>
    <row r="484" spans="1:23" x14ac:dyDescent="0.2">
      <c r="A484" s="1" t="str">
        <f>Exchanges!B488</f>
        <v>Phosphorus</v>
      </c>
      <c r="B484" s="1">
        <f>Exchanges!C488</f>
        <v>7723140</v>
      </c>
      <c r="C484" s="1" t="str">
        <f>Exchanges!D488</f>
        <v>water</v>
      </c>
      <c r="D484" s="1" t="str">
        <f>Exchanges!E488</f>
        <v>unspecified</v>
      </c>
      <c r="E484" s="1" t="str">
        <f>Exchanges!F488</f>
        <v>1d91ba69-9367-32d9-9acc-b6884944eda8</v>
      </c>
      <c r="F484" s="1" t="str">
        <f>Exchanges!G488</f>
        <v>Ship building and repairing</v>
      </c>
      <c r="G484" s="1">
        <f>Exchanges!H488</f>
        <v>336611</v>
      </c>
      <c r="H484" s="1" t="str">
        <f>Exchanges!I488</f>
        <v>US</v>
      </c>
      <c r="I484" s="1">
        <f>Exchanges!J488</f>
        <v>1.4118332225291655E-9</v>
      </c>
      <c r="J484" s="1" t="str">
        <f>Exchanges!K488</f>
        <v>kg</v>
      </c>
      <c r="K484" s="1"/>
      <c r="L484" s="1"/>
      <c r="M484" s="1"/>
      <c r="N484" s="1"/>
      <c r="O484" s="1"/>
      <c r="P484" s="1">
        <f>ROUND(Exchanges!Q488,0)</f>
        <v>5</v>
      </c>
      <c r="Q484" s="1">
        <f>Exchanges!R488</f>
        <v>1</v>
      </c>
      <c r="R484" s="1">
        <f>Exchanges!S488</f>
        <v>1</v>
      </c>
      <c r="S484" s="1">
        <f>Exchanges!T488</f>
        <v>1</v>
      </c>
      <c r="T484" s="1">
        <f>Exchanges!U488</f>
        <v>5</v>
      </c>
      <c r="U484" s="1">
        <f>Exchanges!V488</f>
        <v>2013</v>
      </c>
      <c r="V484" s="1" t="str">
        <f>Exchanges!W488</f>
        <v>Phosphorus</v>
      </c>
      <c r="W484" s="1" t="str">
        <f>Exchanges!X488</f>
        <v>USEPA DMR 2013</v>
      </c>
    </row>
    <row r="485" spans="1:23" x14ac:dyDescent="0.2">
      <c r="A485" s="1" t="str">
        <f>Exchanges!B489</f>
        <v>Phosphorus</v>
      </c>
      <c r="B485" s="1">
        <f>Exchanges!C489</f>
        <v>7723140</v>
      </c>
      <c r="C485" s="1" t="str">
        <f>Exchanges!D489</f>
        <v>water</v>
      </c>
      <c r="D485" s="1" t="str">
        <f>Exchanges!E489</f>
        <v>unspecified</v>
      </c>
      <c r="E485" s="1" t="str">
        <f>Exchanges!F489</f>
        <v>1d91ba69-9367-32d9-9acc-b6884944eda8</v>
      </c>
      <c r="F485" s="1" t="str">
        <f>Exchanges!G489</f>
        <v>Boat building</v>
      </c>
      <c r="G485" s="1">
        <f>Exchanges!H489</f>
        <v>336612</v>
      </c>
      <c r="H485" s="1" t="str">
        <f>Exchanges!I489</f>
        <v>US</v>
      </c>
      <c r="I485" s="1">
        <f>Exchanges!J489</f>
        <v>4.5113474910743213E-8</v>
      </c>
      <c r="J485" s="1" t="str">
        <f>Exchanges!K489</f>
        <v>kg</v>
      </c>
      <c r="K485" s="1"/>
      <c r="L485" s="1"/>
      <c r="M485" s="1"/>
      <c r="N485" s="1"/>
      <c r="O485" s="1"/>
      <c r="P485" s="1">
        <f>ROUND(Exchanges!Q489,0)</f>
        <v>2</v>
      </c>
      <c r="Q485" s="1">
        <f>Exchanges!R489</f>
        <v>1</v>
      </c>
      <c r="R485" s="1">
        <f>Exchanges!S489</f>
        <v>1</v>
      </c>
      <c r="S485" s="1">
        <f>Exchanges!T489</f>
        <v>1</v>
      </c>
      <c r="T485" s="1">
        <f>Exchanges!U489</f>
        <v>5</v>
      </c>
      <c r="U485" s="1">
        <f>Exchanges!V489</f>
        <v>2013</v>
      </c>
      <c r="V485" s="1" t="str">
        <f>Exchanges!W489</f>
        <v>Phosphorus</v>
      </c>
      <c r="W485" s="1" t="str">
        <f>Exchanges!X489</f>
        <v>USEPA DMR 2013</v>
      </c>
    </row>
    <row r="486" spans="1:23" x14ac:dyDescent="0.2">
      <c r="A486" s="1" t="str">
        <f>Exchanges!B490</f>
        <v>Phosphorus</v>
      </c>
      <c r="B486" s="1">
        <f>Exchanges!C490</f>
        <v>7723140</v>
      </c>
      <c r="C486" s="1" t="str">
        <f>Exchanges!D490</f>
        <v>water</v>
      </c>
      <c r="D486" s="1" t="str">
        <f>Exchanges!E490</f>
        <v>unspecified</v>
      </c>
      <c r="E486" s="1" t="str">
        <f>Exchanges!F490</f>
        <v>1d91ba69-9367-32d9-9acc-b6884944eda8</v>
      </c>
      <c r="F486" s="1" t="str">
        <f>Exchanges!G490</f>
        <v>Motorcycle, bicycle, and parts manufacturing</v>
      </c>
      <c r="G486" s="1">
        <f>Exchanges!H490</f>
        <v>336991</v>
      </c>
      <c r="H486" s="1" t="str">
        <f>Exchanges!I490</f>
        <v>US</v>
      </c>
      <c r="I486" s="1">
        <f>Exchanges!J490</f>
        <v>1.6330533387566046E-6</v>
      </c>
      <c r="J486" s="1" t="str">
        <f>Exchanges!K490</f>
        <v>kg</v>
      </c>
      <c r="K486" s="1"/>
      <c r="L486" s="1"/>
      <c r="M486" s="1"/>
      <c r="N486" s="1"/>
      <c r="O486" s="1"/>
      <c r="P486" s="1">
        <f>ROUND(Exchanges!Q490,0)</f>
        <v>2</v>
      </c>
      <c r="Q486" s="1">
        <f>Exchanges!R490</f>
        <v>1</v>
      </c>
      <c r="R486" s="1">
        <f>Exchanges!S490</f>
        <v>1</v>
      </c>
      <c r="S486" s="1">
        <f>Exchanges!T490</f>
        <v>1</v>
      </c>
      <c r="T486" s="1">
        <f>Exchanges!U490</f>
        <v>5</v>
      </c>
      <c r="U486" s="1">
        <f>Exchanges!V490</f>
        <v>2013</v>
      </c>
      <c r="V486" s="1" t="str">
        <f>Exchanges!W490</f>
        <v>Phosphorus</v>
      </c>
      <c r="W486" s="1" t="str">
        <f>Exchanges!X490</f>
        <v>USEPA DMR 2013</v>
      </c>
    </row>
    <row r="487" spans="1:23" x14ac:dyDescent="0.2">
      <c r="A487" s="1" t="str">
        <f>Exchanges!B491</f>
        <v>Phosphorus</v>
      </c>
      <c r="B487" s="1">
        <f>Exchanges!C491</f>
        <v>7723140</v>
      </c>
      <c r="C487" s="1" t="str">
        <f>Exchanges!D491</f>
        <v>water</v>
      </c>
      <c r="D487" s="1" t="str">
        <f>Exchanges!E491</f>
        <v>unspecified</v>
      </c>
      <c r="E487" s="1" t="str">
        <f>Exchanges!F491</f>
        <v>1d91ba69-9367-32d9-9acc-b6884944eda8</v>
      </c>
      <c r="F487" s="1" t="str">
        <f>Exchanges!G491</f>
        <v>Military armored vehicle, tank, and tank component manufacturing</v>
      </c>
      <c r="G487" s="1">
        <f>Exchanges!H491</f>
        <v>336992</v>
      </c>
      <c r="H487" s="1" t="str">
        <f>Exchanges!I491</f>
        <v>US</v>
      </c>
      <c r="I487" s="1">
        <f>Exchanges!J491</f>
        <v>5.9190253837565747E-8</v>
      </c>
      <c r="J487" s="1" t="str">
        <f>Exchanges!K491</f>
        <v>kg</v>
      </c>
      <c r="K487" s="1"/>
      <c r="L487" s="1"/>
      <c r="M487" s="1"/>
      <c r="N487" s="1"/>
      <c r="O487" s="1"/>
      <c r="P487" s="1">
        <f>ROUND(Exchanges!Q491,0)</f>
        <v>2</v>
      </c>
      <c r="Q487" s="1">
        <f>Exchanges!R491</f>
        <v>1</v>
      </c>
      <c r="R487" s="1">
        <f>Exchanges!S491</f>
        <v>1</v>
      </c>
      <c r="S487" s="1">
        <f>Exchanges!T491</f>
        <v>1</v>
      </c>
      <c r="T487" s="1">
        <f>Exchanges!U491</f>
        <v>5</v>
      </c>
      <c r="U487" s="1">
        <f>Exchanges!V491</f>
        <v>2013</v>
      </c>
      <c r="V487" s="1" t="str">
        <f>Exchanges!W491</f>
        <v>Phosphorus</v>
      </c>
      <c r="W487" s="1" t="str">
        <f>Exchanges!X491</f>
        <v>USEPA DMR 2013</v>
      </c>
    </row>
    <row r="488" spans="1:23" x14ac:dyDescent="0.2">
      <c r="A488" s="1" t="str">
        <f>Exchanges!B492</f>
        <v>Phosphorus</v>
      </c>
      <c r="B488" s="1">
        <f>Exchanges!C492</f>
        <v>7723140</v>
      </c>
      <c r="C488" s="1" t="str">
        <f>Exchanges!D492</f>
        <v>water</v>
      </c>
      <c r="D488" s="1" t="str">
        <f>Exchanges!E492</f>
        <v>unspecified</v>
      </c>
      <c r="E488" s="1" t="str">
        <f>Exchanges!F492</f>
        <v>1d91ba69-9367-32d9-9acc-b6884944eda8</v>
      </c>
      <c r="F488" s="1" t="str">
        <f>Exchanges!G492</f>
        <v>Wood kitchen cabinet and countertop manufacturing</v>
      </c>
      <c r="G488" s="1">
        <f>Exchanges!H492</f>
        <v>337110</v>
      </c>
      <c r="H488" s="1" t="str">
        <f>Exchanges!I492</f>
        <v>US</v>
      </c>
      <c r="I488" s="1">
        <f>Exchanges!J492</f>
        <v>0</v>
      </c>
      <c r="J488" s="1" t="str">
        <f>Exchanges!K492</f>
        <v>kg</v>
      </c>
      <c r="K488" s="1"/>
      <c r="L488" s="1"/>
      <c r="M488" s="1"/>
      <c r="N488" s="1"/>
      <c r="O488" s="1"/>
      <c r="P488" s="1">
        <f>ROUND(Exchanges!Q492,0)</f>
        <v>5</v>
      </c>
      <c r="Q488" s="1">
        <f>Exchanges!R492</f>
        <v>1</v>
      </c>
      <c r="R488" s="1">
        <f>Exchanges!S492</f>
        <v>1</v>
      </c>
      <c r="S488" s="1">
        <f>Exchanges!T492</f>
        <v>1</v>
      </c>
      <c r="T488" s="1">
        <f>Exchanges!U492</f>
        <v>5</v>
      </c>
      <c r="U488" s="1">
        <f>Exchanges!V492</f>
        <v>2013</v>
      </c>
      <c r="V488" s="1" t="str">
        <f>Exchanges!W492</f>
        <v>Phosphorus</v>
      </c>
      <c r="W488" s="1" t="str">
        <f>Exchanges!X492</f>
        <v>USEPA DMR 2013</v>
      </c>
    </row>
    <row r="489" spans="1:23" x14ac:dyDescent="0.2">
      <c r="A489" s="1" t="str">
        <f>Exchanges!B493</f>
        <v>Phosphorus</v>
      </c>
      <c r="B489" s="1">
        <f>Exchanges!C493</f>
        <v>7723140</v>
      </c>
      <c r="C489" s="1" t="str">
        <f>Exchanges!D493</f>
        <v>water</v>
      </c>
      <c r="D489" s="1" t="str">
        <f>Exchanges!E493</f>
        <v>unspecified</v>
      </c>
      <c r="E489" s="1" t="str">
        <f>Exchanges!F493</f>
        <v>1d91ba69-9367-32d9-9acc-b6884944eda8</v>
      </c>
      <c r="F489" s="1" t="str">
        <f>Exchanges!G493</f>
        <v>Upholstered household furniture manufacturing</v>
      </c>
      <c r="G489" s="1">
        <f>Exchanges!H493</f>
        <v>337121</v>
      </c>
      <c r="H489" s="1" t="str">
        <f>Exchanges!I493</f>
        <v>US</v>
      </c>
      <c r="I489" s="1">
        <f>Exchanges!J493</f>
        <v>0</v>
      </c>
      <c r="J489" s="1" t="str">
        <f>Exchanges!K493</f>
        <v>kg</v>
      </c>
      <c r="K489" s="1"/>
      <c r="L489" s="1"/>
      <c r="M489" s="1"/>
      <c r="N489" s="1"/>
      <c r="O489" s="1"/>
      <c r="P489" s="1">
        <f>ROUND(Exchanges!Q493,0)</f>
        <v>5</v>
      </c>
      <c r="Q489" s="1">
        <f>Exchanges!R493</f>
        <v>1</v>
      </c>
      <c r="R489" s="1">
        <f>Exchanges!S493</f>
        <v>1</v>
      </c>
      <c r="S489" s="1">
        <f>Exchanges!T493</f>
        <v>1</v>
      </c>
      <c r="T489" s="1">
        <f>Exchanges!U493</f>
        <v>5</v>
      </c>
      <c r="U489" s="1">
        <f>Exchanges!V493</f>
        <v>2013</v>
      </c>
      <c r="V489" s="1" t="str">
        <f>Exchanges!W493</f>
        <v>Phosphorus</v>
      </c>
      <c r="W489" s="1" t="str">
        <f>Exchanges!X493</f>
        <v>USEPA DMR 2013</v>
      </c>
    </row>
    <row r="490" spans="1:23" x14ac:dyDescent="0.2">
      <c r="A490" s="1" t="str">
        <f>Exchanges!B494</f>
        <v>Phosphorus</v>
      </c>
      <c r="B490" s="1">
        <f>Exchanges!C494</f>
        <v>7723140</v>
      </c>
      <c r="C490" s="1" t="str">
        <f>Exchanges!D494</f>
        <v>water</v>
      </c>
      <c r="D490" s="1" t="str">
        <f>Exchanges!E494</f>
        <v>unspecified</v>
      </c>
      <c r="E490" s="1" t="str">
        <f>Exchanges!F494</f>
        <v>1d91ba69-9367-32d9-9acc-b6884944eda8</v>
      </c>
      <c r="F490" s="1" t="str">
        <f>Exchanges!G494</f>
        <v>Institutional furniture manufacturing</v>
      </c>
      <c r="G490" s="1">
        <f>Exchanges!H494</f>
        <v>337127</v>
      </c>
      <c r="H490" s="1" t="str">
        <f>Exchanges!I494</f>
        <v>US</v>
      </c>
      <c r="I490" s="1">
        <f>Exchanges!J494</f>
        <v>9.9911874360529785E-10</v>
      </c>
      <c r="J490" s="1" t="str">
        <f>Exchanges!K494</f>
        <v>kg</v>
      </c>
      <c r="K490" s="1"/>
      <c r="L490" s="1"/>
      <c r="M490" s="1"/>
      <c r="N490" s="1"/>
      <c r="O490" s="1"/>
      <c r="P490" s="1">
        <f>ROUND(Exchanges!Q494,0)</f>
        <v>2</v>
      </c>
      <c r="Q490" s="1">
        <f>Exchanges!R494</f>
        <v>1</v>
      </c>
      <c r="R490" s="1">
        <f>Exchanges!S494</f>
        <v>1</v>
      </c>
      <c r="S490" s="1">
        <f>Exchanges!T494</f>
        <v>1</v>
      </c>
      <c r="T490" s="1">
        <f>Exchanges!U494</f>
        <v>5</v>
      </c>
      <c r="U490" s="1">
        <f>Exchanges!V494</f>
        <v>2013</v>
      </c>
      <c r="V490" s="1" t="str">
        <f>Exchanges!W494</f>
        <v>Phosphorus</v>
      </c>
      <c r="W490" s="1" t="str">
        <f>Exchanges!X494</f>
        <v>USEPA DMR 2013</v>
      </c>
    </row>
    <row r="491" spans="1:23" x14ac:dyDescent="0.2">
      <c r="A491" s="1" t="str">
        <f>Exchanges!B495</f>
        <v>Phosphorus</v>
      </c>
      <c r="B491" s="1">
        <f>Exchanges!C495</f>
        <v>7723140</v>
      </c>
      <c r="C491" s="1" t="str">
        <f>Exchanges!D495</f>
        <v>water</v>
      </c>
      <c r="D491" s="1" t="str">
        <f>Exchanges!E495</f>
        <v>unspecified</v>
      </c>
      <c r="E491" s="1" t="str">
        <f>Exchanges!F495</f>
        <v>1d91ba69-9367-32d9-9acc-b6884944eda8</v>
      </c>
      <c r="F491" s="1" t="str">
        <f>Exchanges!G495</f>
        <v>Showcase, partition, shelving, and locker manufacturing</v>
      </c>
      <c r="G491" s="1">
        <f>Exchanges!H495</f>
        <v>337215</v>
      </c>
      <c r="H491" s="1" t="str">
        <f>Exchanges!I495</f>
        <v>US</v>
      </c>
      <c r="I491" s="1">
        <f>Exchanges!J495</f>
        <v>4.5297969720062635E-8</v>
      </c>
      <c r="J491" s="1" t="str">
        <f>Exchanges!K495</f>
        <v>kg</v>
      </c>
      <c r="K491" s="1"/>
      <c r="L491" s="1"/>
      <c r="M491" s="1"/>
      <c r="N491" s="1"/>
      <c r="O491" s="1"/>
      <c r="P491" s="1">
        <f>ROUND(Exchanges!Q495,0)</f>
        <v>2</v>
      </c>
      <c r="Q491" s="1">
        <f>Exchanges!R495</f>
        <v>1</v>
      </c>
      <c r="R491" s="1">
        <f>Exchanges!S495</f>
        <v>1</v>
      </c>
      <c r="S491" s="1">
        <f>Exchanges!T495</f>
        <v>1</v>
      </c>
      <c r="T491" s="1">
        <f>Exchanges!U495</f>
        <v>5</v>
      </c>
      <c r="U491" s="1">
        <f>Exchanges!V495</f>
        <v>2013</v>
      </c>
      <c r="V491" s="1" t="str">
        <f>Exchanges!W495</f>
        <v>Phosphorus</v>
      </c>
      <c r="W491" s="1" t="str">
        <f>Exchanges!X495</f>
        <v>USEPA DMR 2013</v>
      </c>
    </row>
    <row r="492" spans="1:23" x14ac:dyDescent="0.2">
      <c r="A492" s="1" t="str">
        <f>Exchanges!B496</f>
        <v>Phosphorus</v>
      </c>
      <c r="B492" s="1">
        <f>Exchanges!C496</f>
        <v>7723140</v>
      </c>
      <c r="C492" s="1" t="str">
        <f>Exchanges!D496</f>
        <v>water</v>
      </c>
      <c r="D492" s="1" t="str">
        <f>Exchanges!E496</f>
        <v>unspecified</v>
      </c>
      <c r="E492" s="1" t="str">
        <f>Exchanges!F496</f>
        <v>1d91ba69-9367-32d9-9acc-b6884944eda8</v>
      </c>
      <c r="F492" s="1" t="str">
        <f>Exchanges!G496</f>
        <v>Other furniture related product manufacturing</v>
      </c>
      <c r="G492" s="1">
        <f>Exchanges!H496</f>
        <v>337900</v>
      </c>
      <c r="H492" s="1" t="str">
        <f>Exchanges!I496</f>
        <v>US</v>
      </c>
      <c r="I492" s="1">
        <f>Exchanges!J496</f>
        <v>9.9911874360529806E-10</v>
      </c>
      <c r="J492" s="1" t="str">
        <f>Exchanges!K496</f>
        <v>kg</v>
      </c>
      <c r="K492" s="1"/>
      <c r="L492" s="1"/>
      <c r="M492" s="1"/>
      <c r="N492" s="1"/>
      <c r="O492" s="1"/>
      <c r="P492" s="1">
        <f>ROUND(Exchanges!Q496,0)</f>
        <v>2</v>
      </c>
      <c r="Q492" s="1">
        <f>Exchanges!R496</f>
        <v>1</v>
      </c>
      <c r="R492" s="1">
        <f>Exchanges!S496</f>
        <v>1</v>
      </c>
      <c r="S492" s="1">
        <f>Exchanges!T496</f>
        <v>1</v>
      </c>
      <c r="T492" s="1">
        <f>Exchanges!U496</f>
        <v>5</v>
      </c>
      <c r="U492" s="1">
        <f>Exchanges!V496</f>
        <v>2013</v>
      </c>
      <c r="V492" s="1" t="str">
        <f>Exchanges!W496</f>
        <v>Phosphorus</v>
      </c>
      <c r="W492" s="1" t="str">
        <f>Exchanges!X496</f>
        <v>USEPA DMR 2013</v>
      </c>
    </row>
    <row r="493" spans="1:23" x14ac:dyDescent="0.2">
      <c r="A493" s="1" t="str">
        <f>Exchanges!B497</f>
        <v>Phosphorus</v>
      </c>
      <c r="B493" s="1">
        <f>Exchanges!C497</f>
        <v>7723140</v>
      </c>
      <c r="C493" s="1" t="str">
        <f>Exchanges!D497</f>
        <v>water</v>
      </c>
      <c r="D493" s="1" t="str">
        <f>Exchanges!E497</f>
        <v>unspecified</v>
      </c>
      <c r="E493" s="1" t="str">
        <f>Exchanges!F497</f>
        <v>1d91ba69-9367-32d9-9acc-b6884944eda8</v>
      </c>
      <c r="F493" s="1" t="str">
        <f>Exchanges!G497</f>
        <v>Surgical and medical instrument manufacturing</v>
      </c>
      <c r="G493" s="1">
        <f>Exchanges!H497</f>
        <v>339112</v>
      </c>
      <c r="H493" s="1" t="str">
        <f>Exchanges!I497</f>
        <v>US</v>
      </c>
      <c r="I493" s="1">
        <f>Exchanges!J497</f>
        <v>1.0923185879434939E-9</v>
      </c>
      <c r="J493" s="1" t="str">
        <f>Exchanges!K497</f>
        <v>kg</v>
      </c>
      <c r="K493" s="1"/>
      <c r="L493" s="1"/>
      <c r="M493" s="1"/>
      <c r="N493" s="1"/>
      <c r="O493" s="1"/>
      <c r="P493" s="1">
        <f>ROUND(Exchanges!Q497,0)</f>
        <v>2</v>
      </c>
      <c r="Q493" s="1">
        <f>Exchanges!R497</f>
        <v>1</v>
      </c>
      <c r="R493" s="1">
        <f>Exchanges!S497</f>
        <v>1</v>
      </c>
      <c r="S493" s="1">
        <f>Exchanges!T497</f>
        <v>1</v>
      </c>
      <c r="T493" s="1">
        <f>Exchanges!U497</f>
        <v>5</v>
      </c>
      <c r="U493" s="1">
        <f>Exchanges!V497</f>
        <v>2013</v>
      </c>
      <c r="V493" s="1" t="str">
        <f>Exchanges!W497</f>
        <v>Phosphorus</v>
      </c>
      <c r="W493" s="1" t="str">
        <f>Exchanges!X497</f>
        <v>USEPA DMR 2013</v>
      </c>
    </row>
    <row r="494" spans="1:23" x14ac:dyDescent="0.2">
      <c r="A494" s="1" t="str">
        <f>Exchanges!B498</f>
        <v>Phosphorus</v>
      </c>
      <c r="B494" s="1">
        <f>Exchanges!C498</f>
        <v>7723140</v>
      </c>
      <c r="C494" s="1" t="str">
        <f>Exchanges!D498</f>
        <v>water</v>
      </c>
      <c r="D494" s="1" t="str">
        <f>Exchanges!E498</f>
        <v>unspecified</v>
      </c>
      <c r="E494" s="1" t="str">
        <f>Exchanges!F498</f>
        <v>1d91ba69-9367-32d9-9acc-b6884944eda8</v>
      </c>
      <c r="F494" s="1" t="str">
        <f>Exchanges!G498</f>
        <v>Surgical appliance and supplies manufacturing</v>
      </c>
      <c r="G494" s="1">
        <f>Exchanges!H498</f>
        <v>339113</v>
      </c>
      <c r="H494" s="1" t="str">
        <f>Exchanges!I498</f>
        <v>US</v>
      </c>
      <c r="I494" s="1">
        <f>Exchanges!J498</f>
        <v>9.8385397666831864E-8</v>
      </c>
      <c r="J494" s="1" t="str">
        <f>Exchanges!K498</f>
        <v>kg</v>
      </c>
      <c r="K494" s="1"/>
      <c r="L494" s="1"/>
      <c r="M494" s="1"/>
      <c r="N494" s="1"/>
      <c r="O494" s="1"/>
      <c r="P494" s="1">
        <f>ROUND(Exchanges!Q498,0)</f>
        <v>2</v>
      </c>
      <c r="Q494" s="1">
        <f>Exchanges!R498</f>
        <v>1</v>
      </c>
      <c r="R494" s="1">
        <f>Exchanges!S498</f>
        <v>1</v>
      </c>
      <c r="S494" s="1">
        <f>Exchanges!T498</f>
        <v>1</v>
      </c>
      <c r="T494" s="1">
        <f>Exchanges!U498</f>
        <v>5</v>
      </c>
      <c r="U494" s="1">
        <f>Exchanges!V498</f>
        <v>2013</v>
      </c>
      <c r="V494" s="1" t="str">
        <f>Exchanges!W498</f>
        <v>Phosphorus</v>
      </c>
      <c r="W494" s="1" t="str">
        <f>Exchanges!X498</f>
        <v>USEPA DMR 2013</v>
      </c>
    </row>
    <row r="495" spans="1:23" x14ac:dyDescent="0.2">
      <c r="A495" s="1" t="str">
        <f>Exchanges!B499</f>
        <v>Phosphorus</v>
      </c>
      <c r="B495" s="1">
        <f>Exchanges!C499</f>
        <v>7723140</v>
      </c>
      <c r="C495" s="1" t="str">
        <f>Exchanges!D499</f>
        <v>water</v>
      </c>
      <c r="D495" s="1" t="str">
        <f>Exchanges!E499</f>
        <v>unspecified</v>
      </c>
      <c r="E495" s="1" t="str">
        <f>Exchanges!F499</f>
        <v>1d91ba69-9367-32d9-9acc-b6884944eda8</v>
      </c>
      <c r="F495" s="1" t="str">
        <f>Exchanges!G499</f>
        <v>Dental equipment and supplies manufacturing</v>
      </c>
      <c r="G495" s="1">
        <f>Exchanges!H499</f>
        <v>339114</v>
      </c>
      <c r="H495" s="1" t="str">
        <f>Exchanges!I499</f>
        <v>US</v>
      </c>
      <c r="I495" s="1">
        <f>Exchanges!J499</f>
        <v>9.9911874360529785E-10</v>
      </c>
      <c r="J495" s="1" t="str">
        <f>Exchanges!K499</f>
        <v>kg</v>
      </c>
      <c r="K495" s="1"/>
      <c r="L495" s="1"/>
      <c r="M495" s="1"/>
      <c r="N495" s="1"/>
      <c r="O495" s="1"/>
      <c r="P495" s="1">
        <f>ROUND(Exchanges!Q499,0)</f>
        <v>2</v>
      </c>
      <c r="Q495" s="1">
        <f>Exchanges!R499</f>
        <v>1</v>
      </c>
      <c r="R495" s="1">
        <f>Exchanges!S499</f>
        <v>1</v>
      </c>
      <c r="S495" s="1">
        <f>Exchanges!T499</f>
        <v>1</v>
      </c>
      <c r="T495" s="1">
        <f>Exchanges!U499</f>
        <v>5</v>
      </c>
      <c r="U495" s="1">
        <f>Exchanges!V499</f>
        <v>2013</v>
      </c>
      <c r="V495" s="1" t="str">
        <f>Exchanges!W499</f>
        <v>Phosphorus</v>
      </c>
      <c r="W495" s="1" t="str">
        <f>Exchanges!X499</f>
        <v>USEPA DMR 2013</v>
      </c>
    </row>
    <row r="496" spans="1:23" x14ac:dyDescent="0.2">
      <c r="A496" s="1" t="str">
        <f>Exchanges!B500</f>
        <v>Phosphorus</v>
      </c>
      <c r="B496" s="1">
        <f>Exchanges!C500</f>
        <v>7723140</v>
      </c>
      <c r="C496" s="1" t="str">
        <f>Exchanges!D500</f>
        <v>water</v>
      </c>
      <c r="D496" s="1" t="str">
        <f>Exchanges!E500</f>
        <v>unspecified</v>
      </c>
      <c r="E496" s="1" t="str">
        <f>Exchanges!F500</f>
        <v>1d91ba69-9367-32d9-9acc-b6884944eda8</v>
      </c>
      <c r="F496" s="1" t="str">
        <f>Exchanges!G500</f>
        <v>Ophthalmic goods manufacturing</v>
      </c>
      <c r="G496" s="1">
        <f>Exchanges!H500</f>
        <v>339115</v>
      </c>
      <c r="H496" s="1" t="str">
        <f>Exchanges!I500</f>
        <v>US</v>
      </c>
      <c r="I496" s="1">
        <f>Exchanges!J500</f>
        <v>6.6817251995167677E-9</v>
      </c>
      <c r="J496" s="1" t="str">
        <f>Exchanges!K500</f>
        <v>kg</v>
      </c>
      <c r="K496" s="1"/>
      <c r="L496" s="1"/>
      <c r="M496" s="1"/>
      <c r="N496" s="1"/>
      <c r="O496" s="1"/>
      <c r="P496" s="1">
        <f>ROUND(Exchanges!Q500,0)</f>
        <v>2</v>
      </c>
      <c r="Q496" s="1">
        <f>Exchanges!R500</f>
        <v>1</v>
      </c>
      <c r="R496" s="1">
        <f>Exchanges!S500</f>
        <v>1</v>
      </c>
      <c r="S496" s="1">
        <f>Exchanges!T500</f>
        <v>1</v>
      </c>
      <c r="T496" s="1">
        <f>Exchanges!U500</f>
        <v>5</v>
      </c>
      <c r="U496" s="1">
        <f>Exchanges!V500</f>
        <v>2013</v>
      </c>
      <c r="V496" s="1" t="str">
        <f>Exchanges!W500</f>
        <v>Phosphorus</v>
      </c>
      <c r="W496" s="1" t="str">
        <f>Exchanges!X500</f>
        <v>USEPA DMR 2013</v>
      </c>
    </row>
    <row r="497" spans="1:23" x14ac:dyDescent="0.2">
      <c r="A497" s="1" t="str">
        <f>Exchanges!B501</f>
        <v>Phosphorus</v>
      </c>
      <c r="B497" s="1">
        <f>Exchanges!C501</f>
        <v>7723140</v>
      </c>
      <c r="C497" s="1" t="str">
        <f>Exchanges!D501</f>
        <v>water</v>
      </c>
      <c r="D497" s="1" t="str">
        <f>Exchanges!E501</f>
        <v>unspecified</v>
      </c>
      <c r="E497" s="1" t="str">
        <f>Exchanges!F501</f>
        <v>1d91ba69-9367-32d9-9acc-b6884944eda8</v>
      </c>
      <c r="F497" s="1" t="str">
        <f>Exchanges!G501</f>
        <v>Dental laboratories</v>
      </c>
      <c r="G497" s="1">
        <f>Exchanges!H501</f>
        <v>339116</v>
      </c>
      <c r="H497" s="1" t="str">
        <f>Exchanges!I501</f>
        <v>US</v>
      </c>
      <c r="I497" s="1">
        <f>Exchanges!J501</f>
        <v>9.9911874360529785E-10</v>
      </c>
      <c r="J497" s="1" t="str">
        <f>Exchanges!K501</f>
        <v>kg</v>
      </c>
      <c r="K497" s="1"/>
      <c r="L497" s="1"/>
      <c r="M497" s="1"/>
      <c r="N497" s="1"/>
      <c r="O497" s="1"/>
      <c r="P497" s="1">
        <f>ROUND(Exchanges!Q501,0)</f>
        <v>2</v>
      </c>
      <c r="Q497" s="1">
        <f>Exchanges!R501</f>
        <v>1</v>
      </c>
      <c r="R497" s="1">
        <f>Exchanges!S501</f>
        <v>1</v>
      </c>
      <c r="S497" s="1">
        <f>Exchanges!T501</f>
        <v>1</v>
      </c>
      <c r="T497" s="1">
        <f>Exchanges!U501</f>
        <v>5</v>
      </c>
      <c r="U497" s="1">
        <f>Exchanges!V501</f>
        <v>2013</v>
      </c>
      <c r="V497" s="1" t="str">
        <f>Exchanges!W501</f>
        <v>Phosphorus</v>
      </c>
      <c r="W497" s="1" t="str">
        <f>Exchanges!X501</f>
        <v>USEPA DMR 2013</v>
      </c>
    </row>
    <row r="498" spans="1:23" x14ac:dyDescent="0.2">
      <c r="A498" s="1" t="str">
        <f>Exchanges!B502</f>
        <v>Phosphorus</v>
      </c>
      <c r="B498" s="1">
        <f>Exchanges!C502</f>
        <v>7723140</v>
      </c>
      <c r="C498" s="1" t="str">
        <f>Exchanges!D502</f>
        <v>water</v>
      </c>
      <c r="D498" s="1" t="str">
        <f>Exchanges!E502</f>
        <v>unspecified</v>
      </c>
      <c r="E498" s="1" t="str">
        <f>Exchanges!F502</f>
        <v>1d91ba69-9367-32d9-9acc-b6884944eda8</v>
      </c>
      <c r="F498" s="1" t="str">
        <f>Exchanges!G502</f>
        <v>Jewelry and silverware manufacturing</v>
      </c>
      <c r="G498" s="1">
        <f>Exchanges!H502</f>
        <v>339910</v>
      </c>
      <c r="H498" s="1" t="str">
        <f>Exchanges!I502</f>
        <v>US</v>
      </c>
      <c r="I498" s="1">
        <f>Exchanges!J502</f>
        <v>1.3963080280528972E-7</v>
      </c>
      <c r="J498" s="1" t="str">
        <f>Exchanges!K502</f>
        <v>kg</v>
      </c>
      <c r="K498" s="1"/>
      <c r="L498" s="1"/>
      <c r="M498" s="1"/>
      <c r="N498" s="1"/>
      <c r="O498" s="1"/>
      <c r="P498" s="1">
        <f>ROUND(Exchanges!Q502,0)</f>
        <v>3</v>
      </c>
      <c r="Q498" s="1">
        <f>Exchanges!R502</f>
        <v>1</v>
      </c>
      <c r="R498" s="1">
        <f>Exchanges!S502</f>
        <v>1</v>
      </c>
      <c r="S498" s="1">
        <f>Exchanges!T502</f>
        <v>1</v>
      </c>
      <c r="T498" s="1">
        <f>Exchanges!U502</f>
        <v>5</v>
      </c>
      <c r="U498" s="1">
        <f>Exchanges!V502</f>
        <v>2013</v>
      </c>
      <c r="V498" s="1" t="str">
        <f>Exchanges!W502</f>
        <v>Phosphorus</v>
      </c>
      <c r="W498" s="1" t="str">
        <f>Exchanges!X502</f>
        <v>USEPA DMR 2013</v>
      </c>
    </row>
    <row r="499" spans="1:23" x14ac:dyDescent="0.2">
      <c r="A499" s="1" t="str">
        <f>Exchanges!B503</f>
        <v>Phosphorus</v>
      </c>
      <c r="B499" s="1">
        <f>Exchanges!C503</f>
        <v>7723140</v>
      </c>
      <c r="C499" s="1" t="str">
        <f>Exchanges!D503</f>
        <v>water</v>
      </c>
      <c r="D499" s="1" t="str">
        <f>Exchanges!E503</f>
        <v>unspecified</v>
      </c>
      <c r="E499" s="1" t="str">
        <f>Exchanges!F503</f>
        <v>1d91ba69-9367-32d9-9acc-b6884944eda8</v>
      </c>
      <c r="F499" s="1" t="str">
        <f>Exchanges!G503</f>
        <v>Sporting and athletic goods manufacturing</v>
      </c>
      <c r="G499" s="1">
        <f>Exchanges!H503</f>
        <v>339920</v>
      </c>
      <c r="H499" s="1" t="str">
        <f>Exchanges!I503</f>
        <v>US</v>
      </c>
      <c r="I499" s="1">
        <f>Exchanges!J503</f>
        <v>0</v>
      </c>
      <c r="J499" s="1" t="str">
        <f>Exchanges!K503</f>
        <v>kg</v>
      </c>
      <c r="K499" s="1"/>
      <c r="L499" s="1"/>
      <c r="M499" s="1"/>
      <c r="N499" s="1"/>
      <c r="O499" s="1"/>
      <c r="P499" s="1">
        <f>ROUND(Exchanges!Q503,0)</f>
        <v>5</v>
      </c>
      <c r="Q499" s="1">
        <f>Exchanges!R503</f>
        <v>1</v>
      </c>
      <c r="R499" s="1">
        <f>Exchanges!S503</f>
        <v>1</v>
      </c>
      <c r="S499" s="1">
        <f>Exchanges!T503</f>
        <v>1</v>
      </c>
      <c r="T499" s="1">
        <f>Exchanges!U503</f>
        <v>5</v>
      </c>
      <c r="U499" s="1">
        <f>Exchanges!V503</f>
        <v>2013</v>
      </c>
      <c r="V499" s="1" t="str">
        <f>Exchanges!W503</f>
        <v>Phosphorus</v>
      </c>
      <c r="W499" s="1" t="str">
        <f>Exchanges!X503</f>
        <v>USEPA DMR 2013</v>
      </c>
    </row>
    <row r="500" spans="1:23" x14ac:dyDescent="0.2">
      <c r="A500" s="1" t="str">
        <f>Exchanges!B504</f>
        <v>Phosphorus</v>
      </c>
      <c r="B500" s="1">
        <f>Exchanges!C504</f>
        <v>7723140</v>
      </c>
      <c r="C500" s="1" t="str">
        <f>Exchanges!D504</f>
        <v>water</v>
      </c>
      <c r="D500" s="1" t="str">
        <f>Exchanges!E504</f>
        <v>unspecified</v>
      </c>
      <c r="E500" s="1" t="str">
        <f>Exchanges!F504</f>
        <v>1d91ba69-9367-32d9-9acc-b6884944eda8</v>
      </c>
      <c r="F500" s="1" t="str">
        <f>Exchanges!G504</f>
        <v>Doll, toy, and game manufacturing</v>
      </c>
      <c r="G500" s="1">
        <f>Exchanges!H504</f>
        <v>339930</v>
      </c>
      <c r="H500" s="1" t="str">
        <f>Exchanges!I504</f>
        <v>US</v>
      </c>
      <c r="I500" s="1">
        <f>Exchanges!J504</f>
        <v>0</v>
      </c>
      <c r="J500" s="1" t="str">
        <f>Exchanges!K504</f>
        <v>kg</v>
      </c>
      <c r="K500" s="1"/>
      <c r="L500" s="1"/>
      <c r="M500" s="1"/>
      <c r="N500" s="1"/>
      <c r="O500" s="1"/>
      <c r="P500" s="1">
        <f>ROUND(Exchanges!Q504,0)</f>
        <v>5</v>
      </c>
      <c r="Q500" s="1">
        <f>Exchanges!R504</f>
        <v>1</v>
      </c>
      <c r="R500" s="1">
        <f>Exchanges!S504</f>
        <v>1</v>
      </c>
      <c r="S500" s="1">
        <f>Exchanges!T504</f>
        <v>1</v>
      </c>
      <c r="T500" s="1">
        <f>Exchanges!U504</f>
        <v>5</v>
      </c>
      <c r="U500" s="1">
        <f>Exchanges!V504</f>
        <v>2013</v>
      </c>
      <c r="V500" s="1" t="str">
        <f>Exchanges!W504</f>
        <v>Phosphorus</v>
      </c>
      <c r="W500" s="1" t="str">
        <f>Exchanges!X504</f>
        <v>USEPA DMR 2013</v>
      </c>
    </row>
    <row r="501" spans="1:23" x14ac:dyDescent="0.2">
      <c r="A501" s="1" t="str">
        <f>Exchanges!B505</f>
        <v>Phosphorus</v>
      </c>
      <c r="B501" s="1">
        <f>Exchanges!C505</f>
        <v>7723140</v>
      </c>
      <c r="C501" s="1" t="str">
        <f>Exchanges!D505</f>
        <v>water</v>
      </c>
      <c r="D501" s="1" t="str">
        <f>Exchanges!E505</f>
        <v>unspecified</v>
      </c>
      <c r="E501" s="1" t="str">
        <f>Exchanges!F505</f>
        <v>1d91ba69-9367-32d9-9acc-b6884944eda8</v>
      </c>
      <c r="F501" s="1" t="str">
        <f>Exchanges!G505</f>
        <v>All other miscellaneous manufacturing</v>
      </c>
      <c r="G501" s="1">
        <f>Exchanges!H505</f>
        <v>339990</v>
      </c>
      <c r="H501" s="1" t="str">
        <f>Exchanges!I505</f>
        <v>US</v>
      </c>
      <c r="I501" s="1">
        <f>Exchanges!J505</f>
        <v>5.0022183494309487E-8</v>
      </c>
      <c r="J501" s="1" t="str">
        <f>Exchanges!K505</f>
        <v>kg</v>
      </c>
      <c r="K501" s="1"/>
      <c r="L501" s="1"/>
      <c r="M501" s="1"/>
      <c r="N501" s="1"/>
      <c r="O501" s="1"/>
      <c r="P501" s="1">
        <f>ROUND(Exchanges!Q505,0)</f>
        <v>2</v>
      </c>
      <c r="Q501" s="1">
        <f>Exchanges!R505</f>
        <v>1</v>
      </c>
      <c r="R501" s="1">
        <f>Exchanges!S505</f>
        <v>1</v>
      </c>
      <c r="S501" s="1">
        <f>Exchanges!T505</f>
        <v>1</v>
      </c>
      <c r="T501" s="1">
        <f>Exchanges!U505</f>
        <v>5</v>
      </c>
      <c r="U501" s="1">
        <f>Exchanges!V505</f>
        <v>2013</v>
      </c>
      <c r="V501" s="1" t="str">
        <f>Exchanges!W505</f>
        <v>Phosphorus</v>
      </c>
      <c r="W501" s="1" t="str">
        <f>Exchanges!X505</f>
        <v>USEPA DMR 2013</v>
      </c>
    </row>
    <row r="502" spans="1:23" x14ac:dyDescent="0.2">
      <c r="A502" s="1" t="str">
        <f>Exchanges!B506</f>
        <v>Phosphorus</v>
      </c>
      <c r="B502" s="1">
        <f>Exchanges!C506</f>
        <v>7723140</v>
      </c>
      <c r="C502" s="1" t="str">
        <f>Exchanges!D506</f>
        <v>water</v>
      </c>
      <c r="D502" s="1" t="str">
        <f>Exchanges!E506</f>
        <v>unspecified</v>
      </c>
      <c r="E502" s="1" t="str">
        <f>Exchanges!F506</f>
        <v>1d91ba69-9367-32d9-9acc-b6884944eda8</v>
      </c>
      <c r="F502" s="1" t="str">
        <f>Exchanges!G506</f>
        <v>Wholesale trade</v>
      </c>
      <c r="G502" s="1">
        <f>Exchanges!H506</f>
        <v>420000</v>
      </c>
      <c r="H502" s="1" t="str">
        <f>Exchanges!I506</f>
        <v>US</v>
      </c>
      <c r="I502" s="1">
        <f>Exchanges!J506</f>
        <v>1.2224482200765301E-7</v>
      </c>
      <c r="J502" s="1" t="str">
        <f>Exchanges!K506</f>
        <v>kg</v>
      </c>
      <c r="K502" s="1"/>
      <c r="L502" s="1"/>
      <c r="M502" s="1"/>
      <c r="N502" s="1"/>
      <c r="O502" s="1"/>
      <c r="P502" s="1">
        <f>ROUND(Exchanges!Q506,0)</f>
        <v>2</v>
      </c>
      <c r="Q502" s="1">
        <f>Exchanges!R506</f>
        <v>1</v>
      </c>
      <c r="R502" s="1">
        <f>Exchanges!S506</f>
        <v>1</v>
      </c>
      <c r="S502" s="1">
        <f>Exchanges!T506</f>
        <v>1</v>
      </c>
      <c r="T502" s="1">
        <f>Exchanges!U506</f>
        <v>5</v>
      </c>
      <c r="U502" s="1">
        <f>Exchanges!V506</f>
        <v>2013</v>
      </c>
      <c r="V502" s="1" t="str">
        <f>Exchanges!W506</f>
        <v>Phosphorus</v>
      </c>
      <c r="W502" s="1" t="str">
        <f>Exchanges!X506</f>
        <v>USEPA DMR 2013</v>
      </c>
    </row>
    <row r="503" spans="1:23" x14ac:dyDescent="0.2">
      <c r="A503" s="1" t="str">
        <f>Exchanges!B507</f>
        <v>Phosphorus</v>
      </c>
      <c r="B503" s="1">
        <f>Exchanges!C507</f>
        <v>7723140</v>
      </c>
      <c r="C503" s="1" t="str">
        <f>Exchanges!D507</f>
        <v>water</v>
      </c>
      <c r="D503" s="1" t="str">
        <f>Exchanges!E507</f>
        <v>unspecified</v>
      </c>
      <c r="E503" s="1" t="str">
        <f>Exchanges!F507</f>
        <v>1d91ba69-9367-32d9-9acc-b6884944eda8</v>
      </c>
      <c r="F503" s="1" t="str">
        <f>Exchanges!G507</f>
        <v>Food and beverage stores</v>
      </c>
      <c r="G503" s="1">
        <f>Exchanges!H507</f>
        <v>445000</v>
      </c>
      <c r="H503" s="1" t="str">
        <f>Exchanges!I507</f>
        <v>US</v>
      </c>
      <c r="I503" s="1">
        <f>Exchanges!J507</f>
        <v>5.17366349997504E-10</v>
      </c>
      <c r="J503" s="1" t="str">
        <f>Exchanges!K507</f>
        <v>kg</v>
      </c>
      <c r="K503" s="1"/>
      <c r="L503" s="1"/>
      <c r="M503" s="1"/>
      <c r="N503" s="1"/>
      <c r="O503" s="1"/>
      <c r="P503" s="1">
        <f>ROUND(Exchanges!Q507,0)</f>
        <v>3</v>
      </c>
      <c r="Q503" s="1">
        <f>Exchanges!R507</f>
        <v>1</v>
      </c>
      <c r="R503" s="1">
        <f>Exchanges!S507</f>
        <v>1</v>
      </c>
      <c r="S503" s="1">
        <f>Exchanges!T507</f>
        <v>1</v>
      </c>
      <c r="T503" s="1">
        <f>Exchanges!U507</f>
        <v>5</v>
      </c>
      <c r="U503" s="1">
        <f>Exchanges!V507</f>
        <v>2013</v>
      </c>
      <c r="V503" s="1" t="str">
        <f>Exchanges!W507</f>
        <v>Phosphorus</v>
      </c>
      <c r="W503" s="1" t="str">
        <f>Exchanges!X507</f>
        <v>USEPA DMR 2013</v>
      </c>
    </row>
    <row r="504" spans="1:23" x14ac:dyDescent="0.2">
      <c r="A504" s="1" t="str">
        <f>Exchanges!B508</f>
        <v>Phosphorus</v>
      </c>
      <c r="B504" s="1">
        <f>Exchanges!C508</f>
        <v>7723140</v>
      </c>
      <c r="C504" s="1" t="str">
        <f>Exchanges!D508</f>
        <v>water</v>
      </c>
      <c r="D504" s="1" t="str">
        <f>Exchanges!E508</f>
        <v>unspecified</v>
      </c>
      <c r="E504" s="1" t="str">
        <f>Exchanges!F508</f>
        <v>1d91ba69-9367-32d9-9acc-b6884944eda8</v>
      </c>
      <c r="F504" s="1" t="str">
        <f>Exchanges!G508</f>
        <v>Air transportation</v>
      </c>
      <c r="G504" s="1">
        <f>Exchanges!H508</f>
        <v>481000</v>
      </c>
      <c r="H504" s="1" t="str">
        <f>Exchanges!I508</f>
        <v>US</v>
      </c>
      <c r="I504" s="1">
        <f>Exchanges!J508</f>
        <v>2.629392320963457E-10</v>
      </c>
      <c r="J504" s="1" t="str">
        <f>Exchanges!K508</f>
        <v>kg</v>
      </c>
      <c r="K504" s="1"/>
      <c r="L504" s="1"/>
      <c r="M504" s="1"/>
      <c r="N504" s="1"/>
      <c r="O504" s="1"/>
      <c r="P504" s="1">
        <f>ROUND(Exchanges!Q508,0)</f>
        <v>2</v>
      </c>
      <c r="Q504" s="1">
        <f>Exchanges!R508</f>
        <v>1</v>
      </c>
      <c r="R504" s="1">
        <f>Exchanges!S508</f>
        <v>1</v>
      </c>
      <c r="S504" s="1">
        <f>Exchanges!T508</f>
        <v>1</v>
      </c>
      <c r="T504" s="1">
        <f>Exchanges!U508</f>
        <v>5</v>
      </c>
      <c r="U504" s="1">
        <f>Exchanges!V508</f>
        <v>2013</v>
      </c>
      <c r="V504" s="1" t="str">
        <f>Exchanges!W508</f>
        <v>Phosphorus</v>
      </c>
      <c r="W504" s="1" t="str">
        <f>Exchanges!X508</f>
        <v>USEPA DMR 2013</v>
      </c>
    </row>
    <row r="505" spans="1:23" x14ac:dyDescent="0.2">
      <c r="A505" s="1" t="str">
        <f>Exchanges!B509</f>
        <v>Phosphorus</v>
      </c>
      <c r="B505" s="1">
        <f>Exchanges!C509</f>
        <v>7723140</v>
      </c>
      <c r="C505" s="1" t="str">
        <f>Exchanges!D509</f>
        <v>water</v>
      </c>
      <c r="D505" s="1" t="str">
        <f>Exchanges!E509</f>
        <v>unspecified</v>
      </c>
      <c r="E505" s="1" t="str">
        <f>Exchanges!F509</f>
        <v>1d91ba69-9367-32d9-9acc-b6884944eda8</v>
      </c>
      <c r="F505" s="1" t="str">
        <f>Exchanges!G509</f>
        <v>Rail transportation</v>
      </c>
      <c r="G505" s="1">
        <f>Exchanges!H509</f>
        <v>482000</v>
      </c>
      <c r="H505" s="1" t="str">
        <f>Exchanges!I509</f>
        <v>US</v>
      </c>
      <c r="I505" s="1">
        <f>Exchanges!J509</f>
        <v>6.5196534708476702E-8</v>
      </c>
      <c r="J505" s="1" t="str">
        <f>Exchanges!K509</f>
        <v>kg</v>
      </c>
      <c r="K505" s="1"/>
      <c r="L505" s="1"/>
      <c r="M505" s="1"/>
      <c r="N505" s="1"/>
      <c r="O505" s="1"/>
      <c r="P505" s="1">
        <f>ROUND(Exchanges!Q509,0)</f>
        <v>3</v>
      </c>
      <c r="Q505" s="1">
        <f>Exchanges!R509</f>
        <v>1</v>
      </c>
      <c r="R505" s="1">
        <f>Exchanges!S509</f>
        <v>1</v>
      </c>
      <c r="S505" s="1">
        <f>Exchanges!T509</f>
        <v>1</v>
      </c>
      <c r="T505" s="1">
        <f>Exchanges!U509</f>
        <v>5</v>
      </c>
      <c r="U505" s="1">
        <f>Exchanges!V509</f>
        <v>2013</v>
      </c>
      <c r="V505" s="1" t="str">
        <f>Exchanges!W509</f>
        <v>Phosphorus</v>
      </c>
      <c r="W505" s="1" t="str">
        <f>Exchanges!X509</f>
        <v>USEPA DMR 2013</v>
      </c>
    </row>
    <row r="506" spans="1:23" x14ac:dyDescent="0.2">
      <c r="A506" s="1" t="str">
        <f>Exchanges!B510</f>
        <v>Phosphorus</v>
      </c>
      <c r="B506" s="1">
        <f>Exchanges!C510</f>
        <v>7723140</v>
      </c>
      <c r="C506" s="1" t="str">
        <f>Exchanges!D510</f>
        <v>water</v>
      </c>
      <c r="D506" s="1" t="str">
        <f>Exchanges!E510</f>
        <v>unspecified</v>
      </c>
      <c r="E506" s="1" t="str">
        <f>Exchanges!F510</f>
        <v>1d91ba69-9367-32d9-9acc-b6884944eda8</v>
      </c>
      <c r="F506" s="1" t="str">
        <f>Exchanges!G510</f>
        <v>Water transportation</v>
      </c>
      <c r="G506" s="1">
        <f>Exchanges!H510</f>
        <v>483000</v>
      </c>
      <c r="H506" s="1" t="str">
        <f>Exchanges!I510</f>
        <v>US</v>
      </c>
      <c r="I506" s="1">
        <f>Exchanges!J510</f>
        <v>1.1625482122084854E-8</v>
      </c>
      <c r="J506" s="1" t="str">
        <f>Exchanges!K510</f>
        <v>kg</v>
      </c>
      <c r="K506" s="1"/>
      <c r="L506" s="1"/>
      <c r="M506" s="1"/>
      <c r="N506" s="1"/>
      <c r="O506" s="1"/>
      <c r="P506" s="1">
        <f>ROUND(Exchanges!Q510,0)</f>
        <v>2</v>
      </c>
      <c r="Q506" s="1">
        <f>Exchanges!R510</f>
        <v>1</v>
      </c>
      <c r="R506" s="1">
        <f>Exchanges!S510</f>
        <v>1</v>
      </c>
      <c r="S506" s="1">
        <f>Exchanges!T510</f>
        <v>1</v>
      </c>
      <c r="T506" s="1">
        <f>Exchanges!U510</f>
        <v>5</v>
      </c>
      <c r="U506" s="1">
        <f>Exchanges!V510</f>
        <v>2013</v>
      </c>
      <c r="V506" s="1" t="str">
        <f>Exchanges!W510</f>
        <v>Phosphorus</v>
      </c>
      <c r="W506" s="1" t="str">
        <f>Exchanges!X510</f>
        <v>USEPA DMR 2013</v>
      </c>
    </row>
    <row r="507" spans="1:23" x14ac:dyDescent="0.2">
      <c r="A507" s="1" t="str">
        <f>Exchanges!B511</f>
        <v>Phosphorus</v>
      </c>
      <c r="B507" s="1">
        <f>Exchanges!C511</f>
        <v>7723140</v>
      </c>
      <c r="C507" s="1" t="str">
        <f>Exchanges!D511</f>
        <v>water</v>
      </c>
      <c r="D507" s="1" t="str">
        <f>Exchanges!E511</f>
        <v>unspecified</v>
      </c>
      <c r="E507" s="1" t="str">
        <f>Exchanges!F511</f>
        <v>1d91ba69-9367-32d9-9acc-b6884944eda8</v>
      </c>
      <c r="F507" s="1" t="str">
        <f>Exchanges!G511</f>
        <v>Truck transportation</v>
      </c>
      <c r="G507" s="1">
        <f>Exchanges!H511</f>
        <v>484000</v>
      </c>
      <c r="H507" s="1" t="str">
        <f>Exchanges!I511</f>
        <v>US</v>
      </c>
      <c r="I507" s="1">
        <f>Exchanges!J511</f>
        <v>1.3529101533965651E-11</v>
      </c>
      <c r="J507" s="1" t="str">
        <f>Exchanges!K511</f>
        <v>kg</v>
      </c>
      <c r="K507" s="1"/>
      <c r="L507" s="1"/>
      <c r="M507" s="1"/>
      <c r="N507" s="1"/>
      <c r="O507" s="1"/>
      <c r="P507" s="1">
        <f>ROUND(Exchanges!Q511,0)</f>
        <v>5</v>
      </c>
      <c r="Q507" s="1">
        <f>Exchanges!R511</f>
        <v>1</v>
      </c>
      <c r="R507" s="1">
        <f>Exchanges!S511</f>
        <v>1</v>
      </c>
      <c r="S507" s="1">
        <f>Exchanges!T511</f>
        <v>1</v>
      </c>
      <c r="T507" s="1">
        <f>Exchanges!U511</f>
        <v>5</v>
      </c>
      <c r="U507" s="1">
        <f>Exchanges!V511</f>
        <v>2013</v>
      </c>
      <c r="V507" s="1" t="str">
        <f>Exchanges!W511</f>
        <v>Phosphorus</v>
      </c>
      <c r="W507" s="1" t="str">
        <f>Exchanges!X511</f>
        <v>USEPA DMR 2013</v>
      </c>
    </row>
    <row r="508" spans="1:23" x14ac:dyDescent="0.2">
      <c r="A508" s="1" t="str">
        <f>Exchanges!B512</f>
        <v>Phosphorus</v>
      </c>
      <c r="B508" s="1">
        <f>Exchanges!C512</f>
        <v>7723140</v>
      </c>
      <c r="C508" s="1" t="str">
        <f>Exchanges!D512</f>
        <v>water</v>
      </c>
      <c r="D508" s="1" t="str">
        <f>Exchanges!E512</f>
        <v>unspecified</v>
      </c>
      <c r="E508" s="1" t="str">
        <f>Exchanges!F512</f>
        <v>1d91ba69-9367-32d9-9acc-b6884944eda8</v>
      </c>
      <c r="F508" s="1" t="str">
        <f>Exchanges!G512</f>
        <v>Transit and ground passenger transportation</v>
      </c>
      <c r="G508" s="1">
        <f>Exchanges!H512</f>
        <v>485000</v>
      </c>
      <c r="H508" s="1" t="str">
        <f>Exchanges!I512</f>
        <v>US</v>
      </c>
      <c r="I508" s="1">
        <f>Exchanges!J512</f>
        <v>1.5924837370682416E-8</v>
      </c>
      <c r="J508" s="1" t="str">
        <f>Exchanges!K512</f>
        <v>kg</v>
      </c>
      <c r="K508" s="1"/>
      <c r="L508" s="1"/>
      <c r="M508" s="1"/>
      <c r="N508" s="1"/>
      <c r="O508" s="1"/>
      <c r="P508" s="1">
        <f>ROUND(Exchanges!Q512,0)</f>
        <v>2</v>
      </c>
      <c r="Q508" s="1">
        <f>Exchanges!R512</f>
        <v>1</v>
      </c>
      <c r="R508" s="1">
        <f>Exchanges!S512</f>
        <v>1</v>
      </c>
      <c r="S508" s="1">
        <f>Exchanges!T512</f>
        <v>1</v>
      </c>
      <c r="T508" s="1">
        <f>Exchanges!U512</f>
        <v>5</v>
      </c>
      <c r="U508" s="1">
        <f>Exchanges!V512</f>
        <v>2013</v>
      </c>
      <c r="V508" s="1" t="str">
        <f>Exchanges!W512</f>
        <v>Phosphorus</v>
      </c>
      <c r="W508" s="1" t="str">
        <f>Exchanges!X512</f>
        <v>USEPA DMR 2013</v>
      </c>
    </row>
    <row r="509" spans="1:23" x14ac:dyDescent="0.2">
      <c r="A509" s="1" t="str">
        <f>Exchanges!B513</f>
        <v>Phosphorus</v>
      </c>
      <c r="B509" s="1">
        <f>Exchanges!C513</f>
        <v>7723140</v>
      </c>
      <c r="C509" s="1" t="str">
        <f>Exchanges!D513</f>
        <v>water</v>
      </c>
      <c r="D509" s="1" t="str">
        <f>Exchanges!E513</f>
        <v>unspecified</v>
      </c>
      <c r="E509" s="1" t="str">
        <f>Exchanges!F513</f>
        <v>1d91ba69-9367-32d9-9acc-b6884944eda8</v>
      </c>
      <c r="F509" s="1" t="str">
        <f>Exchanges!G513</f>
        <v>Pipeline transportation</v>
      </c>
      <c r="G509" s="1">
        <f>Exchanges!H513</f>
        <v>486000</v>
      </c>
      <c r="H509" s="1" t="str">
        <f>Exchanges!I513</f>
        <v>US</v>
      </c>
      <c r="I509" s="1">
        <f>Exchanges!J513</f>
        <v>1.0659491380323288E-8</v>
      </c>
      <c r="J509" s="1" t="str">
        <f>Exchanges!K513</f>
        <v>kg</v>
      </c>
      <c r="K509" s="1"/>
      <c r="L509" s="1"/>
      <c r="M509" s="1"/>
      <c r="N509" s="1"/>
      <c r="O509" s="1"/>
      <c r="P509" s="1">
        <f>ROUND(Exchanges!Q513,0)</f>
        <v>2</v>
      </c>
      <c r="Q509" s="1">
        <f>Exchanges!R513</f>
        <v>1</v>
      </c>
      <c r="R509" s="1">
        <f>Exchanges!S513</f>
        <v>1</v>
      </c>
      <c r="S509" s="1">
        <f>Exchanges!T513</f>
        <v>1</v>
      </c>
      <c r="T509" s="1">
        <f>Exchanges!U513</f>
        <v>5</v>
      </c>
      <c r="U509" s="1">
        <f>Exchanges!V513</f>
        <v>2013</v>
      </c>
      <c r="V509" s="1" t="str">
        <f>Exchanges!W513</f>
        <v>Phosphorus</v>
      </c>
      <c r="W509" s="1" t="str">
        <f>Exchanges!X513</f>
        <v>USEPA DMR 2013</v>
      </c>
    </row>
    <row r="510" spans="1:23" x14ac:dyDescent="0.2">
      <c r="A510" s="1" t="str">
        <f>Exchanges!B514</f>
        <v>Phosphorus</v>
      </c>
      <c r="B510" s="1">
        <f>Exchanges!C514</f>
        <v>7723140</v>
      </c>
      <c r="C510" s="1" t="str">
        <f>Exchanges!D514</f>
        <v>water</v>
      </c>
      <c r="D510" s="1" t="str">
        <f>Exchanges!E514</f>
        <v>unspecified</v>
      </c>
      <c r="E510" s="1" t="str">
        <f>Exchanges!F514</f>
        <v>1d91ba69-9367-32d9-9acc-b6884944eda8</v>
      </c>
      <c r="F510" s="1" t="str">
        <f>Exchanges!G514</f>
        <v>Postal service</v>
      </c>
      <c r="G510" s="1">
        <f>Exchanges!H514</f>
        <v>491000</v>
      </c>
      <c r="H510" s="1" t="str">
        <f>Exchanges!I514</f>
        <v>US</v>
      </c>
      <c r="I510" s="1">
        <f>Exchanges!J514</f>
        <v>1.9882586168427819E-10</v>
      </c>
      <c r="J510" s="1" t="str">
        <f>Exchanges!K514</f>
        <v>kg</v>
      </c>
      <c r="K510" s="1"/>
      <c r="L510" s="1"/>
      <c r="M510" s="1"/>
      <c r="N510" s="1"/>
      <c r="O510" s="1"/>
      <c r="P510" s="1">
        <f>ROUND(Exchanges!Q514,0)</f>
        <v>2</v>
      </c>
      <c r="Q510" s="1">
        <f>Exchanges!R514</f>
        <v>1</v>
      </c>
      <c r="R510" s="1">
        <f>Exchanges!S514</f>
        <v>1</v>
      </c>
      <c r="S510" s="1">
        <f>Exchanges!T514</f>
        <v>1</v>
      </c>
      <c r="T510" s="1">
        <f>Exchanges!U514</f>
        <v>5</v>
      </c>
      <c r="U510" s="1">
        <f>Exchanges!V514</f>
        <v>2013</v>
      </c>
      <c r="V510" s="1" t="str">
        <f>Exchanges!W514</f>
        <v>Phosphorus</v>
      </c>
      <c r="W510" s="1" t="str">
        <f>Exchanges!X514</f>
        <v>USEPA DMR 2013</v>
      </c>
    </row>
    <row r="511" spans="1:23" x14ac:dyDescent="0.2">
      <c r="A511" s="1" t="str">
        <f>Exchanges!B515</f>
        <v>Phosphorus</v>
      </c>
      <c r="B511" s="1">
        <f>Exchanges!C515</f>
        <v>7723140</v>
      </c>
      <c r="C511" s="1" t="str">
        <f>Exchanges!D515</f>
        <v>water</v>
      </c>
      <c r="D511" s="1" t="str">
        <f>Exchanges!E515</f>
        <v>unspecified</v>
      </c>
      <c r="E511" s="1" t="str">
        <f>Exchanges!F515</f>
        <v>1d91ba69-9367-32d9-9acc-b6884944eda8</v>
      </c>
      <c r="F511" s="1" t="str">
        <f>Exchanges!G515</f>
        <v>Couriers and messengers</v>
      </c>
      <c r="G511" s="1">
        <f>Exchanges!H515</f>
        <v>492000</v>
      </c>
      <c r="H511" s="1" t="str">
        <f>Exchanges!I515</f>
        <v>US</v>
      </c>
      <c r="I511" s="1">
        <f>Exchanges!J515</f>
        <v>1.7139881429639758E-7</v>
      </c>
      <c r="J511" s="1" t="str">
        <f>Exchanges!K515</f>
        <v>kg</v>
      </c>
      <c r="K511" s="1"/>
      <c r="L511" s="1"/>
      <c r="M511" s="1"/>
      <c r="N511" s="1"/>
      <c r="O511" s="1"/>
      <c r="P511" s="1">
        <f>ROUND(Exchanges!Q515,0)</f>
        <v>2</v>
      </c>
      <c r="Q511" s="1">
        <f>Exchanges!R515</f>
        <v>1</v>
      </c>
      <c r="R511" s="1">
        <f>Exchanges!S515</f>
        <v>1</v>
      </c>
      <c r="S511" s="1">
        <f>Exchanges!T515</f>
        <v>1</v>
      </c>
      <c r="T511" s="1">
        <f>Exchanges!U515</f>
        <v>5</v>
      </c>
      <c r="U511" s="1">
        <f>Exchanges!V515</f>
        <v>2013</v>
      </c>
      <c r="V511" s="1" t="str">
        <f>Exchanges!W515</f>
        <v>Phosphorus</v>
      </c>
      <c r="W511" s="1" t="str">
        <f>Exchanges!X515</f>
        <v>USEPA DMR 2013</v>
      </c>
    </row>
    <row r="512" spans="1:23" x14ac:dyDescent="0.2">
      <c r="A512" s="1" t="str">
        <f>Exchanges!B516</f>
        <v>Phosphorus</v>
      </c>
      <c r="B512" s="1">
        <f>Exchanges!C516</f>
        <v>7723140</v>
      </c>
      <c r="C512" s="1" t="str">
        <f>Exchanges!D516</f>
        <v>water</v>
      </c>
      <c r="D512" s="1" t="str">
        <f>Exchanges!E516</f>
        <v>unspecified</v>
      </c>
      <c r="E512" s="1" t="str">
        <f>Exchanges!F516</f>
        <v>1d91ba69-9367-32d9-9acc-b6884944eda8</v>
      </c>
      <c r="F512" s="1" t="str">
        <f>Exchanges!G516</f>
        <v>Warehousing and storage</v>
      </c>
      <c r="G512" s="1">
        <f>Exchanges!H516</f>
        <v>493000</v>
      </c>
      <c r="H512" s="1" t="str">
        <f>Exchanges!I516</f>
        <v>US</v>
      </c>
      <c r="I512" s="1">
        <f>Exchanges!J516</f>
        <v>8.8331761847278863E-7</v>
      </c>
      <c r="J512" s="1" t="str">
        <f>Exchanges!K516</f>
        <v>kg</v>
      </c>
      <c r="K512" s="1"/>
      <c r="L512" s="1"/>
      <c r="M512" s="1"/>
      <c r="N512" s="1"/>
      <c r="O512" s="1"/>
      <c r="P512" s="1">
        <f>ROUND(Exchanges!Q516,0)</f>
        <v>4</v>
      </c>
      <c r="Q512" s="1">
        <f>Exchanges!R516</f>
        <v>1</v>
      </c>
      <c r="R512" s="1">
        <f>Exchanges!S516</f>
        <v>1</v>
      </c>
      <c r="S512" s="1">
        <f>Exchanges!T516</f>
        <v>1</v>
      </c>
      <c r="T512" s="1">
        <f>Exchanges!U516</f>
        <v>5</v>
      </c>
      <c r="U512" s="1">
        <f>Exchanges!V516</f>
        <v>2013</v>
      </c>
      <c r="V512" s="1" t="str">
        <f>Exchanges!W516</f>
        <v>Phosphorus</v>
      </c>
      <c r="W512" s="1" t="str">
        <f>Exchanges!X516</f>
        <v>USEPA DMR 2013</v>
      </c>
    </row>
    <row r="513" spans="1:23" x14ac:dyDescent="0.2">
      <c r="A513" s="1" t="str">
        <f>Exchanges!B517</f>
        <v>Phosphorus</v>
      </c>
      <c r="B513" s="1">
        <f>Exchanges!C517</f>
        <v>7723140</v>
      </c>
      <c r="C513" s="1" t="str">
        <f>Exchanges!D517</f>
        <v>water</v>
      </c>
      <c r="D513" s="1" t="str">
        <f>Exchanges!E517</f>
        <v>unspecified</v>
      </c>
      <c r="E513" s="1" t="str">
        <f>Exchanges!F517</f>
        <v>1d91ba69-9367-32d9-9acc-b6884944eda8</v>
      </c>
      <c r="F513" s="1" t="str">
        <f>Exchanges!G517</f>
        <v>Sound recording industries</v>
      </c>
      <c r="G513" s="1">
        <f>Exchanges!H517</f>
        <v>512200</v>
      </c>
      <c r="H513" s="1" t="str">
        <f>Exchanges!I517</f>
        <v>US</v>
      </c>
      <c r="I513" s="1">
        <f>Exchanges!J517</f>
        <v>6.6028589308147924E-9</v>
      </c>
      <c r="J513" s="1" t="str">
        <f>Exchanges!K517</f>
        <v>kg</v>
      </c>
      <c r="K513" s="1"/>
      <c r="L513" s="1"/>
      <c r="M513" s="1"/>
      <c r="N513" s="1"/>
      <c r="O513" s="1"/>
      <c r="P513" s="1">
        <f>ROUND(Exchanges!Q517,0)</f>
        <v>2</v>
      </c>
      <c r="Q513" s="1">
        <f>Exchanges!R517</f>
        <v>1</v>
      </c>
      <c r="R513" s="1">
        <f>Exchanges!S517</f>
        <v>1</v>
      </c>
      <c r="S513" s="1">
        <f>Exchanges!T517</f>
        <v>1</v>
      </c>
      <c r="T513" s="1">
        <f>Exchanges!U517</f>
        <v>5</v>
      </c>
      <c r="U513" s="1">
        <f>Exchanges!V517</f>
        <v>2013</v>
      </c>
      <c r="V513" s="1" t="str">
        <f>Exchanges!W517</f>
        <v>Phosphorus</v>
      </c>
      <c r="W513" s="1" t="str">
        <f>Exchanges!X517</f>
        <v>USEPA DMR 2013</v>
      </c>
    </row>
    <row r="514" spans="1:23" x14ac:dyDescent="0.2">
      <c r="A514" s="1" t="str">
        <f>Exchanges!B518</f>
        <v>Phosphorus</v>
      </c>
      <c r="B514" s="1">
        <f>Exchanges!C518</f>
        <v>7723140</v>
      </c>
      <c r="C514" s="1" t="str">
        <f>Exchanges!D518</f>
        <v>water</v>
      </c>
      <c r="D514" s="1" t="str">
        <f>Exchanges!E518</f>
        <v>unspecified</v>
      </c>
      <c r="E514" s="1" t="str">
        <f>Exchanges!F518</f>
        <v>1d91ba69-9367-32d9-9acc-b6884944eda8</v>
      </c>
      <c r="F514" s="1" t="str">
        <f>Exchanges!G518</f>
        <v>Data processing, hosting, and related services</v>
      </c>
      <c r="G514" s="1">
        <f>Exchanges!H518</f>
        <v>518200</v>
      </c>
      <c r="H514" s="1" t="str">
        <f>Exchanges!I518</f>
        <v>US</v>
      </c>
      <c r="I514" s="1">
        <f>Exchanges!J518</f>
        <v>1.9882586168427822E-10</v>
      </c>
      <c r="J514" s="1" t="str">
        <f>Exchanges!K518</f>
        <v>kg</v>
      </c>
      <c r="K514" s="1"/>
      <c r="L514" s="1"/>
      <c r="M514" s="1"/>
      <c r="N514" s="1"/>
      <c r="O514" s="1"/>
      <c r="P514" s="1">
        <f>ROUND(Exchanges!Q518,0)</f>
        <v>2</v>
      </c>
      <c r="Q514" s="1">
        <f>Exchanges!R518</f>
        <v>1</v>
      </c>
      <c r="R514" s="1">
        <f>Exchanges!S518</f>
        <v>1</v>
      </c>
      <c r="S514" s="1">
        <f>Exchanges!T518</f>
        <v>1</v>
      </c>
      <c r="T514" s="1">
        <f>Exchanges!U518</f>
        <v>5</v>
      </c>
      <c r="U514" s="1">
        <f>Exchanges!V518</f>
        <v>2013</v>
      </c>
      <c r="V514" s="1" t="str">
        <f>Exchanges!W518</f>
        <v>Phosphorus</v>
      </c>
      <c r="W514" s="1" t="str">
        <f>Exchanges!X518</f>
        <v>USEPA DMR 2013</v>
      </c>
    </row>
    <row r="515" spans="1:23" x14ac:dyDescent="0.2">
      <c r="A515" s="1" t="str">
        <f>Exchanges!B519</f>
        <v>Phosphorus</v>
      </c>
      <c r="B515" s="1">
        <f>Exchanges!C519</f>
        <v>7723140</v>
      </c>
      <c r="C515" s="1" t="str">
        <f>Exchanges!D519</f>
        <v>water</v>
      </c>
      <c r="D515" s="1" t="str">
        <f>Exchanges!E519</f>
        <v>unspecified</v>
      </c>
      <c r="E515" s="1" t="str">
        <f>Exchanges!F519</f>
        <v>1d91ba69-9367-32d9-9acc-b6884944eda8</v>
      </c>
      <c r="F515" s="1" t="str">
        <f>Exchanges!G519</f>
        <v>Internet publishing and broadcasting and Web search portals</v>
      </c>
      <c r="G515" s="1">
        <f>Exchanges!H519</f>
        <v>519130</v>
      </c>
      <c r="H515" s="1" t="str">
        <f>Exchanges!I519</f>
        <v>US</v>
      </c>
      <c r="I515" s="1">
        <f>Exchanges!J519</f>
        <v>6.404033069130515E-9</v>
      </c>
      <c r="J515" s="1" t="str">
        <f>Exchanges!K519</f>
        <v>kg</v>
      </c>
      <c r="K515" s="1"/>
      <c r="L515" s="1"/>
      <c r="M515" s="1"/>
      <c r="N515" s="1"/>
      <c r="O515" s="1"/>
      <c r="P515" s="1">
        <f>ROUND(Exchanges!Q519,0)</f>
        <v>2</v>
      </c>
      <c r="Q515" s="1">
        <f>Exchanges!R519</f>
        <v>1</v>
      </c>
      <c r="R515" s="1">
        <f>Exchanges!S519</f>
        <v>1</v>
      </c>
      <c r="S515" s="1">
        <f>Exchanges!T519</f>
        <v>1</v>
      </c>
      <c r="T515" s="1">
        <f>Exchanges!U519</f>
        <v>5</v>
      </c>
      <c r="U515" s="1">
        <f>Exchanges!V519</f>
        <v>2013</v>
      </c>
      <c r="V515" s="1" t="str">
        <f>Exchanges!W519</f>
        <v>Phosphorus</v>
      </c>
      <c r="W515" s="1" t="str">
        <f>Exchanges!X519</f>
        <v>USEPA DMR 2013</v>
      </c>
    </row>
    <row r="516" spans="1:23" x14ac:dyDescent="0.2">
      <c r="A516" s="1" t="str">
        <f>Exchanges!B520</f>
        <v>Phosphorus</v>
      </c>
      <c r="B516" s="1">
        <f>Exchanges!C520</f>
        <v>7723140</v>
      </c>
      <c r="C516" s="1" t="str">
        <f>Exchanges!D520</f>
        <v>water</v>
      </c>
      <c r="D516" s="1" t="str">
        <f>Exchanges!E520</f>
        <v>unspecified</v>
      </c>
      <c r="E516" s="1" t="str">
        <f>Exchanges!F520</f>
        <v>1d91ba69-9367-32d9-9acc-b6884944eda8</v>
      </c>
      <c r="F516" s="1" t="str">
        <f>Exchanges!G520</f>
        <v>Commercial and industrial machinery and equipment rental and leasing</v>
      </c>
      <c r="G516" s="1">
        <f>Exchanges!H520</f>
        <v>532400</v>
      </c>
      <c r="H516" s="1" t="str">
        <f>Exchanges!I520</f>
        <v>US</v>
      </c>
      <c r="I516" s="1">
        <f>Exchanges!J520</f>
        <v>7.802861849514692E-11</v>
      </c>
      <c r="J516" s="1" t="str">
        <f>Exchanges!K520</f>
        <v>kg</v>
      </c>
      <c r="K516" s="1"/>
      <c r="L516" s="1"/>
      <c r="M516" s="1"/>
      <c r="N516" s="1"/>
      <c r="O516" s="1"/>
      <c r="P516" s="1">
        <f>ROUND(Exchanges!Q520,0)</f>
        <v>2</v>
      </c>
      <c r="Q516" s="1">
        <f>Exchanges!R520</f>
        <v>1</v>
      </c>
      <c r="R516" s="1">
        <f>Exchanges!S520</f>
        <v>1</v>
      </c>
      <c r="S516" s="1">
        <f>Exchanges!T520</f>
        <v>1</v>
      </c>
      <c r="T516" s="1">
        <f>Exchanges!U520</f>
        <v>5</v>
      </c>
      <c r="U516" s="1">
        <f>Exchanges!V520</f>
        <v>2013</v>
      </c>
      <c r="V516" s="1" t="str">
        <f>Exchanges!W520</f>
        <v>Phosphorus</v>
      </c>
      <c r="W516" s="1" t="str">
        <f>Exchanges!X520</f>
        <v>USEPA DMR 2013</v>
      </c>
    </row>
    <row r="517" spans="1:23" x14ac:dyDescent="0.2">
      <c r="A517" s="1" t="str">
        <f>Exchanges!B521</f>
        <v>Phosphorus</v>
      </c>
      <c r="B517" s="1">
        <f>Exchanges!C521</f>
        <v>7723140</v>
      </c>
      <c r="C517" s="1" t="str">
        <f>Exchanges!D521</f>
        <v>water</v>
      </c>
      <c r="D517" s="1" t="str">
        <f>Exchanges!E521</f>
        <v>unspecified</v>
      </c>
      <c r="E517" s="1" t="str">
        <f>Exchanges!F521</f>
        <v>1d91ba69-9367-32d9-9acc-b6884944eda8</v>
      </c>
      <c r="F517" s="1" t="str">
        <f>Exchanges!G521</f>
        <v>Legal services</v>
      </c>
      <c r="G517" s="1">
        <f>Exchanges!H521</f>
        <v>541100</v>
      </c>
      <c r="H517" s="1" t="str">
        <f>Exchanges!I521</f>
        <v>US</v>
      </c>
      <c r="I517" s="1">
        <f>Exchanges!J521</f>
        <v>1.9882586168427822E-10</v>
      </c>
      <c r="J517" s="1" t="str">
        <f>Exchanges!K521</f>
        <v>kg</v>
      </c>
      <c r="K517" s="1"/>
      <c r="L517" s="1"/>
      <c r="M517" s="1"/>
      <c r="N517" s="1"/>
      <c r="O517" s="1"/>
      <c r="P517" s="1">
        <f>ROUND(Exchanges!Q521,0)</f>
        <v>2</v>
      </c>
      <c r="Q517" s="1">
        <f>Exchanges!R521</f>
        <v>1</v>
      </c>
      <c r="R517" s="1">
        <f>Exchanges!S521</f>
        <v>1</v>
      </c>
      <c r="S517" s="1">
        <f>Exchanges!T521</f>
        <v>1</v>
      </c>
      <c r="T517" s="1">
        <f>Exchanges!U521</f>
        <v>5</v>
      </c>
      <c r="U517" s="1">
        <f>Exchanges!V521</f>
        <v>2013</v>
      </c>
      <c r="V517" s="1" t="str">
        <f>Exchanges!W521</f>
        <v>Phosphorus</v>
      </c>
      <c r="W517" s="1" t="str">
        <f>Exchanges!X521</f>
        <v>USEPA DMR 2013</v>
      </c>
    </row>
    <row r="518" spans="1:23" x14ac:dyDescent="0.2">
      <c r="A518" s="1" t="str">
        <f>Exchanges!B522</f>
        <v>Phosphorus</v>
      </c>
      <c r="B518" s="1">
        <f>Exchanges!C522</f>
        <v>7723140</v>
      </c>
      <c r="C518" s="1" t="str">
        <f>Exchanges!D522</f>
        <v>water</v>
      </c>
      <c r="D518" s="1" t="str">
        <f>Exchanges!E522</f>
        <v>unspecified</v>
      </c>
      <c r="E518" s="1" t="str">
        <f>Exchanges!F522</f>
        <v>1d91ba69-9367-32d9-9acc-b6884944eda8</v>
      </c>
      <c r="F518" s="1" t="str">
        <f>Exchanges!G522</f>
        <v>Architectural, engineering, and related services</v>
      </c>
      <c r="G518" s="1">
        <f>Exchanges!H522</f>
        <v>541300</v>
      </c>
      <c r="H518" s="1" t="str">
        <f>Exchanges!I522</f>
        <v>US</v>
      </c>
      <c r="I518" s="1">
        <f>Exchanges!J522</f>
        <v>1.6547737779356332E-9</v>
      </c>
      <c r="J518" s="1" t="str">
        <f>Exchanges!K522</f>
        <v>kg</v>
      </c>
      <c r="K518" s="1"/>
      <c r="L518" s="1"/>
      <c r="M518" s="1"/>
      <c r="N518" s="1"/>
      <c r="O518" s="1"/>
      <c r="P518" s="1">
        <f>ROUND(Exchanges!Q522,0)</f>
        <v>2</v>
      </c>
      <c r="Q518" s="1">
        <f>Exchanges!R522</f>
        <v>1</v>
      </c>
      <c r="R518" s="1">
        <f>Exchanges!S522</f>
        <v>1</v>
      </c>
      <c r="S518" s="1">
        <f>Exchanges!T522</f>
        <v>1</v>
      </c>
      <c r="T518" s="1">
        <f>Exchanges!U522</f>
        <v>5</v>
      </c>
      <c r="U518" s="1">
        <f>Exchanges!V522</f>
        <v>2013</v>
      </c>
      <c r="V518" s="1" t="str">
        <f>Exchanges!W522</f>
        <v>Phosphorus</v>
      </c>
      <c r="W518" s="1" t="str">
        <f>Exchanges!X522</f>
        <v>USEPA DMR 2013</v>
      </c>
    </row>
    <row r="519" spans="1:23" x14ac:dyDescent="0.2">
      <c r="A519" s="1" t="str">
        <f>Exchanges!B523</f>
        <v>Phosphorus</v>
      </c>
      <c r="B519" s="1">
        <f>Exchanges!C523</f>
        <v>7723140</v>
      </c>
      <c r="C519" s="1" t="str">
        <f>Exchanges!D523</f>
        <v>water</v>
      </c>
      <c r="D519" s="1" t="str">
        <f>Exchanges!E523</f>
        <v>unspecified</v>
      </c>
      <c r="E519" s="1" t="str">
        <f>Exchanges!F523</f>
        <v>1d91ba69-9367-32d9-9acc-b6884944eda8</v>
      </c>
      <c r="F519" s="1" t="str">
        <f>Exchanges!G523</f>
        <v>Specialized design services</v>
      </c>
      <c r="G519" s="1">
        <f>Exchanges!H523</f>
        <v>541400</v>
      </c>
      <c r="H519" s="1" t="str">
        <f>Exchanges!I523</f>
        <v>US</v>
      </c>
      <c r="I519" s="1">
        <f>Exchanges!J523</f>
        <v>4.0457089303016129E-9</v>
      </c>
      <c r="J519" s="1" t="str">
        <f>Exchanges!K523</f>
        <v>kg</v>
      </c>
      <c r="K519" s="1"/>
      <c r="L519" s="1"/>
      <c r="M519" s="1"/>
      <c r="N519" s="1"/>
      <c r="O519" s="1"/>
      <c r="P519" s="1">
        <f>ROUND(Exchanges!Q523,0)</f>
        <v>2</v>
      </c>
      <c r="Q519" s="1">
        <f>Exchanges!R523</f>
        <v>1</v>
      </c>
      <c r="R519" s="1">
        <f>Exchanges!S523</f>
        <v>1</v>
      </c>
      <c r="S519" s="1">
        <f>Exchanges!T523</f>
        <v>1</v>
      </c>
      <c r="T519" s="1">
        <f>Exchanges!U523</f>
        <v>5</v>
      </c>
      <c r="U519" s="1">
        <f>Exchanges!V523</f>
        <v>2013</v>
      </c>
      <c r="V519" s="1" t="str">
        <f>Exchanges!W523</f>
        <v>Phosphorus</v>
      </c>
      <c r="W519" s="1" t="str">
        <f>Exchanges!X523</f>
        <v>USEPA DMR 2013</v>
      </c>
    </row>
    <row r="520" spans="1:23" x14ac:dyDescent="0.2">
      <c r="A520" s="1" t="str">
        <f>Exchanges!B524</f>
        <v>Phosphorus</v>
      </c>
      <c r="B520" s="1">
        <f>Exchanges!C524</f>
        <v>7723140</v>
      </c>
      <c r="C520" s="1" t="str">
        <f>Exchanges!D524</f>
        <v>water</v>
      </c>
      <c r="D520" s="1" t="str">
        <f>Exchanges!E524</f>
        <v>unspecified</v>
      </c>
      <c r="E520" s="1" t="str">
        <f>Exchanges!F524</f>
        <v>1d91ba69-9367-32d9-9acc-b6884944eda8</v>
      </c>
      <c r="F520" s="1" t="str">
        <f>Exchanges!G524</f>
        <v>Custom computer programming services</v>
      </c>
      <c r="G520" s="1">
        <f>Exchanges!H524</f>
        <v>541511</v>
      </c>
      <c r="H520" s="1" t="str">
        <f>Exchanges!I524</f>
        <v>US</v>
      </c>
      <c r="I520" s="1">
        <f>Exchanges!J524</f>
        <v>1.4536197320205929E-12</v>
      </c>
      <c r="J520" s="1" t="str">
        <f>Exchanges!K524</f>
        <v>kg</v>
      </c>
      <c r="K520" s="1"/>
      <c r="L520" s="1"/>
      <c r="M520" s="1"/>
      <c r="N520" s="1"/>
      <c r="O520" s="1"/>
      <c r="P520" s="1">
        <f>ROUND(Exchanges!Q524,0)</f>
        <v>2</v>
      </c>
      <c r="Q520" s="1">
        <f>Exchanges!R524</f>
        <v>1</v>
      </c>
      <c r="R520" s="1">
        <f>Exchanges!S524</f>
        <v>1</v>
      </c>
      <c r="S520" s="1">
        <f>Exchanges!T524</f>
        <v>1</v>
      </c>
      <c r="T520" s="1">
        <f>Exchanges!U524</f>
        <v>5</v>
      </c>
      <c r="U520" s="1">
        <f>Exchanges!V524</f>
        <v>2013</v>
      </c>
      <c r="V520" s="1" t="str">
        <f>Exchanges!W524</f>
        <v>Phosphorus</v>
      </c>
      <c r="W520" s="1" t="str">
        <f>Exchanges!X524</f>
        <v>USEPA DMR 2013</v>
      </c>
    </row>
    <row r="521" spans="1:23" x14ac:dyDescent="0.2">
      <c r="A521" s="1" t="str">
        <f>Exchanges!B525</f>
        <v>Phosphorus</v>
      </c>
      <c r="B521" s="1">
        <f>Exchanges!C525</f>
        <v>7723140</v>
      </c>
      <c r="C521" s="1" t="str">
        <f>Exchanges!D525</f>
        <v>water</v>
      </c>
      <c r="D521" s="1" t="str">
        <f>Exchanges!E525</f>
        <v>unspecified</v>
      </c>
      <c r="E521" s="1" t="str">
        <f>Exchanges!F525</f>
        <v>1d91ba69-9367-32d9-9acc-b6884944eda8</v>
      </c>
      <c r="F521" s="1" t="str">
        <f>Exchanges!G525</f>
        <v>Computer systems design services</v>
      </c>
      <c r="G521" s="1">
        <f>Exchanges!H525</f>
        <v>541512</v>
      </c>
      <c r="H521" s="1" t="str">
        <f>Exchanges!I525</f>
        <v>US</v>
      </c>
      <c r="I521" s="1">
        <f>Exchanges!J525</f>
        <v>0</v>
      </c>
      <c r="J521" s="1" t="str">
        <f>Exchanges!K525</f>
        <v>kg</v>
      </c>
      <c r="K521" s="1"/>
      <c r="L521" s="1"/>
      <c r="M521" s="1"/>
      <c r="N521" s="1"/>
      <c r="O521" s="1"/>
      <c r="P521" s="1">
        <f>ROUND(Exchanges!Q525,0)</f>
        <v>5</v>
      </c>
      <c r="Q521" s="1">
        <f>Exchanges!R525</f>
        <v>1</v>
      </c>
      <c r="R521" s="1">
        <f>Exchanges!S525</f>
        <v>1</v>
      </c>
      <c r="S521" s="1">
        <f>Exchanges!T525</f>
        <v>1</v>
      </c>
      <c r="T521" s="1">
        <f>Exchanges!U525</f>
        <v>5</v>
      </c>
      <c r="U521" s="1">
        <f>Exchanges!V525</f>
        <v>2013</v>
      </c>
      <c r="V521" s="1" t="str">
        <f>Exchanges!W525</f>
        <v>Phosphorus</v>
      </c>
      <c r="W521" s="1" t="str">
        <f>Exchanges!X525</f>
        <v>USEPA DMR 2013</v>
      </c>
    </row>
    <row r="522" spans="1:23" x14ac:dyDescent="0.2">
      <c r="A522" s="1" t="str">
        <f>Exchanges!B526</f>
        <v>Phosphorus</v>
      </c>
      <c r="B522" s="1">
        <f>Exchanges!C526</f>
        <v>7723140</v>
      </c>
      <c r="C522" s="1" t="str">
        <f>Exchanges!D526</f>
        <v>water</v>
      </c>
      <c r="D522" s="1" t="str">
        <f>Exchanges!E526</f>
        <v>unspecified</v>
      </c>
      <c r="E522" s="1" t="str">
        <f>Exchanges!F526</f>
        <v>1d91ba69-9367-32d9-9acc-b6884944eda8</v>
      </c>
      <c r="F522" s="1" t="str">
        <f>Exchanges!G526</f>
        <v>Management consulting services</v>
      </c>
      <c r="G522" s="1">
        <f>Exchanges!H526</f>
        <v>541610</v>
      </c>
      <c r="H522" s="1" t="str">
        <f>Exchanges!I526</f>
        <v>US</v>
      </c>
      <c r="I522" s="1">
        <f>Exchanges!J526</f>
        <v>6.4040330691305166E-9</v>
      </c>
      <c r="J522" s="1" t="str">
        <f>Exchanges!K526</f>
        <v>kg</v>
      </c>
      <c r="K522" s="1"/>
      <c r="L522" s="1"/>
      <c r="M522" s="1"/>
      <c r="N522" s="1"/>
      <c r="O522" s="1"/>
      <c r="P522" s="1">
        <f>ROUND(Exchanges!Q526,0)</f>
        <v>2</v>
      </c>
      <c r="Q522" s="1">
        <f>Exchanges!R526</f>
        <v>1</v>
      </c>
      <c r="R522" s="1">
        <f>Exchanges!S526</f>
        <v>1</v>
      </c>
      <c r="S522" s="1">
        <f>Exchanges!T526</f>
        <v>1</v>
      </c>
      <c r="T522" s="1">
        <f>Exchanges!U526</f>
        <v>5</v>
      </c>
      <c r="U522" s="1">
        <f>Exchanges!V526</f>
        <v>2013</v>
      </c>
      <c r="V522" s="1" t="str">
        <f>Exchanges!W526</f>
        <v>Phosphorus</v>
      </c>
      <c r="W522" s="1" t="str">
        <f>Exchanges!X526</f>
        <v>USEPA DMR 2013</v>
      </c>
    </row>
    <row r="523" spans="1:23" x14ac:dyDescent="0.2">
      <c r="A523" s="1" t="str">
        <f>Exchanges!B527</f>
        <v>Phosphorus</v>
      </c>
      <c r="B523" s="1">
        <f>Exchanges!C527</f>
        <v>7723140</v>
      </c>
      <c r="C523" s="1" t="str">
        <f>Exchanges!D527</f>
        <v>water</v>
      </c>
      <c r="D523" s="1" t="str">
        <f>Exchanges!E527</f>
        <v>unspecified</v>
      </c>
      <c r="E523" s="1" t="str">
        <f>Exchanges!F527</f>
        <v>1d91ba69-9367-32d9-9acc-b6884944eda8</v>
      </c>
      <c r="F523" s="1" t="str">
        <f>Exchanges!G527</f>
        <v>Scientific research and development services</v>
      </c>
      <c r="G523" s="1">
        <f>Exchanges!H527</f>
        <v>541700</v>
      </c>
      <c r="H523" s="1" t="str">
        <f>Exchanges!I527</f>
        <v>US</v>
      </c>
      <c r="I523" s="1">
        <f>Exchanges!J527</f>
        <v>5.4634547851172974E-7</v>
      </c>
      <c r="J523" s="1" t="str">
        <f>Exchanges!K527</f>
        <v>kg</v>
      </c>
      <c r="K523" s="1"/>
      <c r="L523" s="1"/>
      <c r="M523" s="1"/>
      <c r="N523" s="1"/>
      <c r="O523" s="1"/>
      <c r="P523" s="1">
        <f>ROUND(Exchanges!Q527,0)</f>
        <v>4</v>
      </c>
      <c r="Q523" s="1">
        <f>Exchanges!R527</f>
        <v>1</v>
      </c>
      <c r="R523" s="1">
        <f>Exchanges!S527</f>
        <v>1</v>
      </c>
      <c r="S523" s="1">
        <f>Exchanges!T527</f>
        <v>1</v>
      </c>
      <c r="T523" s="1">
        <f>Exchanges!U527</f>
        <v>5</v>
      </c>
      <c r="U523" s="1">
        <f>Exchanges!V527</f>
        <v>2013</v>
      </c>
      <c r="V523" s="1" t="str">
        <f>Exchanges!W527</f>
        <v>Phosphorus</v>
      </c>
      <c r="W523" s="1" t="str">
        <f>Exchanges!X527</f>
        <v>USEPA DMR 2013</v>
      </c>
    </row>
    <row r="524" spans="1:23" x14ac:dyDescent="0.2">
      <c r="A524" s="1" t="str">
        <f>Exchanges!B528</f>
        <v>Phosphorus</v>
      </c>
      <c r="B524" s="1">
        <f>Exchanges!C528</f>
        <v>7723140</v>
      </c>
      <c r="C524" s="1" t="str">
        <f>Exchanges!D528</f>
        <v>water</v>
      </c>
      <c r="D524" s="1" t="str">
        <f>Exchanges!E528</f>
        <v>unspecified</v>
      </c>
      <c r="E524" s="1" t="str">
        <f>Exchanges!F528</f>
        <v>1d91ba69-9367-32d9-9acc-b6884944eda8</v>
      </c>
      <c r="F524" s="1" t="str">
        <f>Exchanges!G528</f>
        <v>Advertising, public relations, and related services</v>
      </c>
      <c r="G524" s="1">
        <f>Exchanges!H528</f>
        <v>541800</v>
      </c>
      <c r="H524" s="1" t="str">
        <f>Exchanges!I528</f>
        <v>US</v>
      </c>
      <c r="I524" s="1">
        <f>Exchanges!J528</f>
        <v>1.9882586168427819E-10</v>
      </c>
      <c r="J524" s="1" t="str">
        <f>Exchanges!K528</f>
        <v>kg</v>
      </c>
      <c r="K524" s="1"/>
      <c r="L524" s="1"/>
      <c r="M524" s="1"/>
      <c r="N524" s="1"/>
      <c r="O524" s="1"/>
      <c r="P524" s="1">
        <f>ROUND(Exchanges!Q528,0)</f>
        <v>2</v>
      </c>
      <c r="Q524" s="1">
        <f>Exchanges!R528</f>
        <v>1</v>
      </c>
      <c r="R524" s="1">
        <f>Exchanges!S528</f>
        <v>1</v>
      </c>
      <c r="S524" s="1">
        <f>Exchanges!T528</f>
        <v>1</v>
      </c>
      <c r="T524" s="1">
        <f>Exchanges!U528</f>
        <v>5</v>
      </c>
      <c r="U524" s="1">
        <f>Exchanges!V528</f>
        <v>2013</v>
      </c>
      <c r="V524" s="1" t="str">
        <f>Exchanges!W528</f>
        <v>Phosphorus</v>
      </c>
      <c r="W524" s="1" t="str">
        <f>Exchanges!X528</f>
        <v>USEPA DMR 2013</v>
      </c>
    </row>
    <row r="525" spans="1:23" x14ac:dyDescent="0.2">
      <c r="A525" s="1" t="str">
        <f>Exchanges!B529</f>
        <v>Phosphorus</v>
      </c>
      <c r="B525" s="1">
        <f>Exchanges!C529</f>
        <v>7723140</v>
      </c>
      <c r="C525" s="1" t="str">
        <f>Exchanges!D529</f>
        <v>water</v>
      </c>
      <c r="D525" s="1" t="str">
        <f>Exchanges!E529</f>
        <v>unspecified</v>
      </c>
      <c r="E525" s="1" t="str">
        <f>Exchanges!F529</f>
        <v>1d91ba69-9367-32d9-9acc-b6884944eda8</v>
      </c>
      <c r="F525" s="1" t="str">
        <f>Exchanges!G529</f>
        <v>Photographic services</v>
      </c>
      <c r="G525" s="1">
        <f>Exchanges!H529</f>
        <v>541920</v>
      </c>
      <c r="H525" s="1" t="str">
        <f>Exchanges!I529</f>
        <v>US</v>
      </c>
      <c r="I525" s="1">
        <f>Exchanges!J529</f>
        <v>3.8468830686173354E-9</v>
      </c>
      <c r="J525" s="1" t="str">
        <f>Exchanges!K529</f>
        <v>kg</v>
      </c>
      <c r="K525" s="1"/>
      <c r="L525" s="1"/>
      <c r="M525" s="1"/>
      <c r="N525" s="1"/>
      <c r="O525" s="1"/>
      <c r="P525" s="1">
        <f>ROUND(Exchanges!Q529,0)</f>
        <v>2</v>
      </c>
      <c r="Q525" s="1">
        <f>Exchanges!R529</f>
        <v>1</v>
      </c>
      <c r="R525" s="1">
        <f>Exchanges!S529</f>
        <v>1</v>
      </c>
      <c r="S525" s="1">
        <f>Exchanges!T529</f>
        <v>1</v>
      </c>
      <c r="T525" s="1">
        <f>Exchanges!U529</f>
        <v>5</v>
      </c>
      <c r="U525" s="1">
        <f>Exchanges!V529</f>
        <v>2013</v>
      </c>
      <c r="V525" s="1" t="str">
        <f>Exchanges!W529</f>
        <v>Phosphorus</v>
      </c>
      <c r="W525" s="1" t="str">
        <f>Exchanges!X529</f>
        <v>USEPA DMR 2013</v>
      </c>
    </row>
    <row r="526" spans="1:23" x14ac:dyDescent="0.2">
      <c r="A526" s="1" t="str">
        <f>Exchanges!B530</f>
        <v>Phosphorus</v>
      </c>
      <c r="B526" s="1">
        <f>Exchanges!C530</f>
        <v>7723140</v>
      </c>
      <c r="C526" s="1" t="str">
        <f>Exchanges!D530</f>
        <v>water</v>
      </c>
      <c r="D526" s="1" t="str">
        <f>Exchanges!E530</f>
        <v>unspecified</v>
      </c>
      <c r="E526" s="1" t="str">
        <f>Exchanges!F530</f>
        <v>1d91ba69-9367-32d9-9acc-b6884944eda8</v>
      </c>
      <c r="F526" s="1" t="str">
        <f>Exchanges!G530</f>
        <v>Veterinary services</v>
      </c>
      <c r="G526" s="1">
        <f>Exchanges!H530</f>
        <v>541940</v>
      </c>
      <c r="H526" s="1" t="str">
        <f>Exchanges!I530</f>
        <v>US</v>
      </c>
      <c r="I526" s="1">
        <f>Exchanges!J530</f>
        <v>1.4559479162513551E-9</v>
      </c>
      <c r="J526" s="1" t="str">
        <f>Exchanges!K530</f>
        <v>kg</v>
      </c>
      <c r="K526" s="1"/>
      <c r="L526" s="1"/>
      <c r="M526" s="1"/>
      <c r="N526" s="1"/>
      <c r="O526" s="1"/>
      <c r="P526" s="1">
        <f>ROUND(Exchanges!Q530,0)</f>
        <v>2</v>
      </c>
      <c r="Q526" s="1">
        <f>Exchanges!R530</f>
        <v>1</v>
      </c>
      <c r="R526" s="1">
        <f>Exchanges!S530</f>
        <v>1</v>
      </c>
      <c r="S526" s="1">
        <f>Exchanges!T530</f>
        <v>1</v>
      </c>
      <c r="T526" s="1">
        <f>Exchanges!U530</f>
        <v>5</v>
      </c>
      <c r="U526" s="1">
        <f>Exchanges!V530</f>
        <v>2013</v>
      </c>
      <c r="V526" s="1" t="str">
        <f>Exchanges!W530</f>
        <v>Phosphorus</v>
      </c>
      <c r="W526" s="1" t="str">
        <f>Exchanges!X530</f>
        <v>USEPA DMR 2013</v>
      </c>
    </row>
    <row r="527" spans="1:23" x14ac:dyDescent="0.2">
      <c r="A527" s="1" t="str">
        <f>Exchanges!B531</f>
        <v>Phosphorus</v>
      </c>
      <c r="B527" s="1">
        <f>Exchanges!C531</f>
        <v>7723140</v>
      </c>
      <c r="C527" s="1" t="str">
        <f>Exchanges!D531</f>
        <v>water</v>
      </c>
      <c r="D527" s="1" t="str">
        <f>Exchanges!E531</f>
        <v>unspecified</v>
      </c>
      <c r="E527" s="1" t="str">
        <f>Exchanges!F531</f>
        <v>1d91ba69-9367-32d9-9acc-b6884944eda8</v>
      </c>
      <c r="F527" s="1" t="str">
        <f>Exchanges!G531</f>
        <v>Facilities support services</v>
      </c>
      <c r="G527" s="1">
        <f>Exchanges!H531</f>
        <v>561200</v>
      </c>
      <c r="H527" s="1" t="str">
        <f>Exchanges!I531</f>
        <v>US</v>
      </c>
      <c r="I527" s="1">
        <f>Exchanges!J531</f>
        <v>4.4019705629579498E-9</v>
      </c>
      <c r="J527" s="1" t="str">
        <f>Exchanges!K531</f>
        <v>kg</v>
      </c>
      <c r="K527" s="1"/>
      <c r="L527" s="1"/>
      <c r="M527" s="1"/>
      <c r="N527" s="1"/>
      <c r="O527" s="1"/>
      <c r="P527" s="1">
        <f>ROUND(Exchanges!Q531,0)</f>
        <v>2</v>
      </c>
      <c r="Q527" s="1">
        <f>Exchanges!R531</f>
        <v>1</v>
      </c>
      <c r="R527" s="1">
        <f>Exchanges!S531</f>
        <v>1</v>
      </c>
      <c r="S527" s="1">
        <f>Exchanges!T531</f>
        <v>1</v>
      </c>
      <c r="T527" s="1">
        <f>Exchanges!U531</f>
        <v>5</v>
      </c>
      <c r="U527" s="1">
        <f>Exchanges!V531</f>
        <v>2013</v>
      </c>
      <c r="V527" s="1" t="str">
        <f>Exchanges!W531</f>
        <v>Phosphorus</v>
      </c>
      <c r="W527" s="1" t="str">
        <f>Exchanges!X531</f>
        <v>USEPA DMR 2013</v>
      </c>
    </row>
    <row r="528" spans="1:23" x14ac:dyDescent="0.2">
      <c r="A528" s="1" t="str">
        <f>Exchanges!B532</f>
        <v>Phosphorus</v>
      </c>
      <c r="B528" s="1">
        <f>Exchanges!C532</f>
        <v>7723140</v>
      </c>
      <c r="C528" s="1" t="str">
        <f>Exchanges!D532</f>
        <v>water</v>
      </c>
      <c r="D528" s="1" t="str">
        <f>Exchanges!E532</f>
        <v>unspecified</v>
      </c>
      <c r="E528" s="1" t="str">
        <f>Exchanges!F532</f>
        <v>1d91ba69-9367-32d9-9acc-b6884944eda8</v>
      </c>
      <c r="F528" s="1" t="str">
        <f>Exchanges!G532</f>
        <v>Employment services</v>
      </c>
      <c r="G528" s="1">
        <f>Exchanges!H532</f>
        <v>561300</v>
      </c>
      <c r="H528" s="1" t="str">
        <f>Exchanges!I532</f>
        <v>US</v>
      </c>
      <c r="I528" s="1">
        <f>Exchanges!J532</f>
        <v>7.1505358949167939E-9</v>
      </c>
      <c r="J528" s="1" t="str">
        <f>Exchanges!K532</f>
        <v>kg</v>
      </c>
      <c r="K528" s="1"/>
      <c r="L528" s="1"/>
      <c r="M528" s="1"/>
      <c r="N528" s="1"/>
      <c r="O528" s="1"/>
      <c r="P528" s="1">
        <f>ROUND(Exchanges!Q532,0)</f>
        <v>2</v>
      </c>
      <c r="Q528" s="1">
        <f>Exchanges!R532</f>
        <v>1</v>
      </c>
      <c r="R528" s="1">
        <f>Exchanges!S532</f>
        <v>1</v>
      </c>
      <c r="S528" s="1">
        <f>Exchanges!T532</f>
        <v>1</v>
      </c>
      <c r="T528" s="1">
        <f>Exchanges!U532</f>
        <v>5</v>
      </c>
      <c r="U528" s="1">
        <f>Exchanges!V532</f>
        <v>2013</v>
      </c>
      <c r="V528" s="1" t="str">
        <f>Exchanges!W532</f>
        <v>Phosphorus</v>
      </c>
      <c r="W528" s="1" t="str">
        <f>Exchanges!X532</f>
        <v>USEPA DMR 2013</v>
      </c>
    </row>
    <row r="529" spans="1:23" x14ac:dyDescent="0.2">
      <c r="A529" s="1" t="str">
        <f>Exchanges!B533</f>
        <v>Phosphorus</v>
      </c>
      <c r="B529" s="1">
        <f>Exchanges!C533</f>
        <v>7723140</v>
      </c>
      <c r="C529" s="1" t="str">
        <f>Exchanges!D533</f>
        <v>water</v>
      </c>
      <c r="D529" s="1" t="str">
        <f>Exchanges!E533</f>
        <v>unspecified</v>
      </c>
      <c r="E529" s="1" t="str">
        <f>Exchanges!F533</f>
        <v>1d91ba69-9367-32d9-9acc-b6884944eda8</v>
      </c>
      <c r="F529" s="1" t="str">
        <f>Exchanges!G533</f>
        <v>Business support services</v>
      </c>
      <c r="G529" s="1">
        <f>Exchanges!H533</f>
        <v>561400</v>
      </c>
      <c r="H529" s="1" t="str">
        <f>Exchanges!I533</f>
        <v>US</v>
      </c>
      <c r="I529" s="1">
        <f>Exchanges!J533</f>
        <v>1.9882586168427822E-10</v>
      </c>
      <c r="J529" s="1" t="str">
        <f>Exchanges!K533</f>
        <v>kg</v>
      </c>
      <c r="K529" s="1"/>
      <c r="L529" s="1"/>
      <c r="M529" s="1"/>
      <c r="N529" s="1"/>
      <c r="O529" s="1"/>
      <c r="P529" s="1">
        <f>ROUND(Exchanges!Q533,0)</f>
        <v>2</v>
      </c>
      <c r="Q529" s="1">
        <f>Exchanges!R533</f>
        <v>1</v>
      </c>
      <c r="R529" s="1">
        <f>Exchanges!S533</f>
        <v>1</v>
      </c>
      <c r="S529" s="1">
        <f>Exchanges!T533</f>
        <v>1</v>
      </c>
      <c r="T529" s="1">
        <f>Exchanges!U533</f>
        <v>5</v>
      </c>
      <c r="U529" s="1">
        <f>Exchanges!V533</f>
        <v>2013</v>
      </c>
      <c r="V529" s="1" t="str">
        <f>Exchanges!W533</f>
        <v>Phosphorus</v>
      </c>
      <c r="W529" s="1" t="str">
        <f>Exchanges!X533</f>
        <v>USEPA DMR 2013</v>
      </c>
    </row>
    <row r="530" spans="1:23" x14ac:dyDescent="0.2">
      <c r="A530" s="1" t="str">
        <f>Exchanges!B534</f>
        <v>Phosphorus</v>
      </c>
      <c r="B530" s="1">
        <f>Exchanges!C534</f>
        <v>7723140</v>
      </c>
      <c r="C530" s="1" t="str">
        <f>Exchanges!D534</f>
        <v>water</v>
      </c>
      <c r="D530" s="1" t="str">
        <f>Exchanges!E534</f>
        <v>unspecified</v>
      </c>
      <c r="E530" s="1" t="str">
        <f>Exchanges!F534</f>
        <v>1d91ba69-9367-32d9-9acc-b6884944eda8</v>
      </c>
      <c r="F530" s="1" t="str">
        <f>Exchanges!G534</f>
        <v>Travel arrangement and reservation services</v>
      </c>
      <c r="G530" s="1">
        <f>Exchanges!H534</f>
        <v>561500</v>
      </c>
      <c r="H530" s="1" t="str">
        <f>Exchanges!I534</f>
        <v>US</v>
      </c>
      <c r="I530" s="1">
        <f>Exchanges!J534</f>
        <v>1.7400710885257434E-6</v>
      </c>
      <c r="J530" s="1" t="str">
        <f>Exchanges!K534</f>
        <v>kg</v>
      </c>
      <c r="K530" s="1"/>
      <c r="L530" s="1"/>
      <c r="M530" s="1"/>
      <c r="N530" s="1"/>
      <c r="O530" s="1"/>
      <c r="P530" s="1">
        <f>ROUND(Exchanges!Q534,0)</f>
        <v>4</v>
      </c>
      <c r="Q530" s="1">
        <f>Exchanges!R534</f>
        <v>1</v>
      </c>
      <c r="R530" s="1">
        <f>Exchanges!S534</f>
        <v>1</v>
      </c>
      <c r="S530" s="1">
        <f>Exchanges!T534</f>
        <v>1</v>
      </c>
      <c r="T530" s="1">
        <f>Exchanges!U534</f>
        <v>5</v>
      </c>
      <c r="U530" s="1">
        <f>Exchanges!V534</f>
        <v>2013</v>
      </c>
      <c r="V530" s="1" t="str">
        <f>Exchanges!W534</f>
        <v>Phosphorus</v>
      </c>
      <c r="W530" s="1" t="str">
        <f>Exchanges!X534</f>
        <v>USEPA DMR 2013</v>
      </c>
    </row>
    <row r="531" spans="1:23" x14ac:dyDescent="0.2">
      <c r="A531" s="1" t="str">
        <f>Exchanges!B535</f>
        <v>Phosphorus</v>
      </c>
      <c r="B531" s="1">
        <f>Exchanges!C535</f>
        <v>7723140</v>
      </c>
      <c r="C531" s="1" t="str">
        <f>Exchanges!D535</f>
        <v>water</v>
      </c>
      <c r="D531" s="1" t="str">
        <f>Exchanges!E535</f>
        <v>unspecified</v>
      </c>
      <c r="E531" s="1" t="str">
        <f>Exchanges!F535</f>
        <v>1d91ba69-9367-32d9-9acc-b6884944eda8</v>
      </c>
      <c r="F531" s="1" t="str">
        <f>Exchanges!G535</f>
        <v>Investigation and security services</v>
      </c>
      <c r="G531" s="1">
        <f>Exchanges!H535</f>
        <v>561600</v>
      </c>
      <c r="H531" s="1" t="str">
        <f>Exchanges!I535</f>
        <v>US</v>
      </c>
      <c r="I531" s="1">
        <f>Exchanges!J535</f>
        <v>1.3325204439750324E-10</v>
      </c>
      <c r="J531" s="1" t="str">
        <f>Exchanges!K535</f>
        <v>kg</v>
      </c>
      <c r="K531" s="1"/>
      <c r="L531" s="1"/>
      <c r="M531" s="1"/>
      <c r="N531" s="1"/>
      <c r="O531" s="1"/>
      <c r="P531" s="1">
        <f>ROUND(Exchanges!Q535,0)</f>
        <v>2</v>
      </c>
      <c r="Q531" s="1">
        <f>Exchanges!R535</f>
        <v>1</v>
      </c>
      <c r="R531" s="1">
        <f>Exchanges!S535</f>
        <v>1</v>
      </c>
      <c r="S531" s="1">
        <f>Exchanges!T535</f>
        <v>1</v>
      </c>
      <c r="T531" s="1">
        <f>Exchanges!U535</f>
        <v>5</v>
      </c>
      <c r="U531" s="1">
        <f>Exchanges!V535</f>
        <v>2013</v>
      </c>
      <c r="V531" s="1" t="str">
        <f>Exchanges!W535</f>
        <v>Phosphorus</v>
      </c>
      <c r="W531" s="1" t="str">
        <f>Exchanges!X535</f>
        <v>USEPA DMR 2013</v>
      </c>
    </row>
    <row r="532" spans="1:23" x14ac:dyDescent="0.2">
      <c r="A532" s="1" t="str">
        <f>Exchanges!B536</f>
        <v>Phosphorus</v>
      </c>
      <c r="B532" s="1">
        <f>Exchanges!C536</f>
        <v>7723140</v>
      </c>
      <c r="C532" s="1" t="str">
        <f>Exchanges!D536</f>
        <v>water</v>
      </c>
      <c r="D532" s="1" t="str">
        <f>Exchanges!E536</f>
        <v>unspecified</v>
      </c>
      <c r="E532" s="1" t="str">
        <f>Exchanges!F536</f>
        <v>1d91ba69-9367-32d9-9acc-b6884944eda8</v>
      </c>
      <c r="F532" s="1" t="str">
        <f>Exchanges!G536</f>
        <v>Services to buildings and dwellings</v>
      </c>
      <c r="G532" s="1">
        <f>Exchanges!H536</f>
        <v>561700</v>
      </c>
      <c r="H532" s="1" t="str">
        <f>Exchanges!I536</f>
        <v>US</v>
      </c>
      <c r="I532" s="1">
        <f>Exchanges!J536</f>
        <v>4.5567920452517725E-7</v>
      </c>
      <c r="J532" s="1" t="str">
        <f>Exchanges!K536</f>
        <v>kg</v>
      </c>
      <c r="K532" s="1"/>
      <c r="L532" s="1"/>
      <c r="M532" s="1"/>
      <c r="N532" s="1"/>
      <c r="O532" s="1"/>
      <c r="P532" s="1">
        <f>ROUND(Exchanges!Q536,0)</f>
        <v>2</v>
      </c>
      <c r="Q532" s="1">
        <f>Exchanges!R536</f>
        <v>1</v>
      </c>
      <c r="R532" s="1">
        <f>Exchanges!S536</f>
        <v>1</v>
      </c>
      <c r="S532" s="1">
        <f>Exchanges!T536</f>
        <v>1</v>
      </c>
      <c r="T532" s="1">
        <f>Exchanges!U536</f>
        <v>5</v>
      </c>
      <c r="U532" s="1">
        <f>Exchanges!V536</f>
        <v>2013</v>
      </c>
      <c r="V532" s="1" t="str">
        <f>Exchanges!W536</f>
        <v>Phosphorus</v>
      </c>
      <c r="W532" s="1" t="str">
        <f>Exchanges!X536</f>
        <v>USEPA DMR 2013</v>
      </c>
    </row>
    <row r="533" spans="1:23" x14ac:dyDescent="0.2">
      <c r="A533" s="1" t="str">
        <f>Exchanges!B537</f>
        <v>Phosphorus</v>
      </c>
      <c r="B533" s="1">
        <f>Exchanges!C537</f>
        <v>7723140</v>
      </c>
      <c r="C533" s="1" t="str">
        <f>Exchanges!D537</f>
        <v>water</v>
      </c>
      <c r="D533" s="1" t="str">
        <f>Exchanges!E537</f>
        <v>unspecified</v>
      </c>
      <c r="E533" s="1" t="str">
        <f>Exchanges!F537</f>
        <v>1d91ba69-9367-32d9-9acc-b6884944eda8</v>
      </c>
      <c r="F533" s="1" t="str">
        <f>Exchanges!G537</f>
        <v>Other support services</v>
      </c>
      <c r="G533" s="1">
        <f>Exchanges!H537</f>
        <v>561900</v>
      </c>
      <c r="H533" s="1" t="str">
        <f>Exchanges!I537</f>
        <v>US</v>
      </c>
      <c r="I533" s="1">
        <f>Exchanges!J537</f>
        <v>9.4532868747055741E-10</v>
      </c>
      <c r="J533" s="1" t="str">
        <f>Exchanges!K537</f>
        <v>kg</v>
      </c>
      <c r="K533" s="1"/>
      <c r="L533" s="1"/>
      <c r="M533" s="1"/>
      <c r="N533" s="1"/>
      <c r="O533" s="1"/>
      <c r="P533" s="1">
        <f>ROUND(Exchanges!Q537,0)</f>
        <v>3</v>
      </c>
      <c r="Q533" s="1">
        <f>Exchanges!R537</f>
        <v>1</v>
      </c>
      <c r="R533" s="1">
        <f>Exchanges!S537</f>
        <v>1</v>
      </c>
      <c r="S533" s="1">
        <f>Exchanges!T537</f>
        <v>1</v>
      </c>
      <c r="T533" s="1">
        <f>Exchanges!U537</f>
        <v>5</v>
      </c>
      <c r="U533" s="1">
        <f>Exchanges!V537</f>
        <v>2013</v>
      </c>
      <c r="V533" s="1" t="str">
        <f>Exchanges!W537</f>
        <v>Phosphorus</v>
      </c>
      <c r="W533" s="1" t="str">
        <f>Exchanges!X537</f>
        <v>USEPA DMR 2013</v>
      </c>
    </row>
    <row r="534" spans="1:23" x14ac:dyDescent="0.2">
      <c r="A534" s="1" t="str">
        <f>Exchanges!B538</f>
        <v>Phosphorus</v>
      </c>
      <c r="B534" s="1">
        <f>Exchanges!C538</f>
        <v>7723140</v>
      </c>
      <c r="C534" s="1" t="str">
        <f>Exchanges!D538</f>
        <v>water</v>
      </c>
      <c r="D534" s="1" t="str">
        <f>Exchanges!E538</f>
        <v>unspecified</v>
      </c>
      <c r="E534" s="1" t="str">
        <f>Exchanges!F538</f>
        <v>1d91ba69-9367-32d9-9acc-b6884944eda8</v>
      </c>
      <c r="F534" s="1" t="str">
        <f>Exchanges!G538</f>
        <v>Waste management and remediation services</v>
      </c>
      <c r="G534" s="1">
        <f>Exchanges!H538</f>
        <v>562000</v>
      </c>
      <c r="H534" s="1" t="str">
        <f>Exchanges!I538</f>
        <v>US</v>
      </c>
      <c r="I534" s="1">
        <f>Exchanges!J538</f>
        <v>1.6294584269978894E-7</v>
      </c>
      <c r="J534" s="1" t="str">
        <f>Exchanges!K538</f>
        <v>kg</v>
      </c>
      <c r="K534" s="1"/>
      <c r="L534" s="1"/>
      <c r="M534" s="1"/>
      <c r="N534" s="1"/>
      <c r="O534" s="1"/>
      <c r="P534" s="1">
        <f>ROUND(Exchanges!Q538,0)</f>
        <v>2</v>
      </c>
      <c r="Q534" s="1">
        <f>Exchanges!R538</f>
        <v>1</v>
      </c>
      <c r="R534" s="1">
        <f>Exchanges!S538</f>
        <v>1</v>
      </c>
      <c r="S534" s="1">
        <f>Exchanges!T538</f>
        <v>1</v>
      </c>
      <c r="T534" s="1">
        <f>Exchanges!U538</f>
        <v>5</v>
      </c>
      <c r="U534" s="1">
        <f>Exchanges!V538</f>
        <v>2013</v>
      </c>
      <c r="V534" s="1" t="str">
        <f>Exchanges!W538</f>
        <v>Phosphorus</v>
      </c>
      <c r="W534" s="1" t="str">
        <f>Exchanges!X538</f>
        <v>USEPA DMR 2013</v>
      </c>
    </row>
    <row r="535" spans="1:23" x14ac:dyDescent="0.2">
      <c r="A535" s="1" t="str">
        <f>Exchanges!B539</f>
        <v>Phosphorus</v>
      </c>
      <c r="B535" s="1">
        <f>Exchanges!C539</f>
        <v>7723140</v>
      </c>
      <c r="C535" s="1" t="str">
        <f>Exchanges!D539</f>
        <v>water</v>
      </c>
      <c r="D535" s="1" t="str">
        <f>Exchanges!E539</f>
        <v>unspecified</v>
      </c>
      <c r="E535" s="1" t="str">
        <f>Exchanges!F539</f>
        <v>1d91ba69-9367-32d9-9acc-b6884944eda8</v>
      </c>
      <c r="F535" s="1" t="str">
        <f>Exchanges!G539</f>
        <v>Elementary and secondary schools</v>
      </c>
      <c r="G535" s="1">
        <f>Exchanges!H539</f>
        <v>611100</v>
      </c>
      <c r="H535" s="1" t="str">
        <f>Exchanges!I539</f>
        <v>US</v>
      </c>
      <c r="I535" s="1">
        <f>Exchanges!J539</f>
        <v>7.2584583869232403E-5</v>
      </c>
      <c r="J535" s="1" t="str">
        <f>Exchanges!K539</f>
        <v>kg</v>
      </c>
      <c r="K535" s="1"/>
      <c r="L535" s="1"/>
      <c r="M535" s="1"/>
      <c r="N535" s="1"/>
      <c r="O535" s="1"/>
      <c r="P535" s="1">
        <f>ROUND(Exchanges!Q539,0)</f>
        <v>5</v>
      </c>
      <c r="Q535" s="1">
        <f>Exchanges!R539</f>
        <v>1</v>
      </c>
      <c r="R535" s="1">
        <f>Exchanges!S539</f>
        <v>1</v>
      </c>
      <c r="S535" s="1">
        <f>Exchanges!T539</f>
        <v>1</v>
      </c>
      <c r="T535" s="1">
        <f>Exchanges!U539</f>
        <v>5</v>
      </c>
      <c r="U535" s="1">
        <f>Exchanges!V539</f>
        <v>2013</v>
      </c>
      <c r="V535" s="1" t="str">
        <f>Exchanges!W539</f>
        <v>Phosphorus</v>
      </c>
      <c r="W535" s="1" t="str">
        <f>Exchanges!X539</f>
        <v>USEPA DMR 2013</v>
      </c>
    </row>
    <row r="536" spans="1:23" x14ac:dyDescent="0.2">
      <c r="A536" s="1" t="str">
        <f>Exchanges!B540</f>
        <v>Phosphorus</v>
      </c>
      <c r="B536" s="1">
        <f>Exchanges!C540</f>
        <v>7723140</v>
      </c>
      <c r="C536" s="1" t="str">
        <f>Exchanges!D540</f>
        <v>water</v>
      </c>
      <c r="D536" s="1" t="str">
        <f>Exchanges!E540</f>
        <v>unspecified</v>
      </c>
      <c r="E536" s="1" t="str">
        <f>Exchanges!F540</f>
        <v>1d91ba69-9367-32d9-9acc-b6884944eda8</v>
      </c>
      <c r="F536" s="1" t="str">
        <f>Exchanges!G540</f>
        <v>Offices of other health practitioners</v>
      </c>
      <c r="G536" s="1">
        <f>Exchanges!H540</f>
        <v>621300</v>
      </c>
      <c r="H536" s="1" t="str">
        <f>Exchanges!I540</f>
        <v>US</v>
      </c>
      <c r="I536" s="1">
        <f>Exchanges!J540</f>
        <v>7.7567050070924934E-11</v>
      </c>
      <c r="J536" s="1" t="str">
        <f>Exchanges!K540</f>
        <v>kg</v>
      </c>
      <c r="K536" s="1"/>
      <c r="L536" s="1"/>
      <c r="M536" s="1"/>
      <c r="N536" s="1"/>
      <c r="O536" s="1"/>
      <c r="P536" s="1">
        <f>ROUND(Exchanges!Q540,0)</f>
        <v>2</v>
      </c>
      <c r="Q536" s="1">
        <f>Exchanges!R540</f>
        <v>1</v>
      </c>
      <c r="R536" s="1">
        <f>Exchanges!S540</f>
        <v>1</v>
      </c>
      <c r="S536" s="1">
        <f>Exchanges!T540</f>
        <v>1</v>
      </c>
      <c r="T536" s="1">
        <f>Exchanges!U540</f>
        <v>5</v>
      </c>
      <c r="U536" s="1">
        <f>Exchanges!V540</f>
        <v>2013</v>
      </c>
      <c r="V536" s="1" t="str">
        <f>Exchanges!W540</f>
        <v>Phosphorus</v>
      </c>
      <c r="W536" s="1" t="str">
        <f>Exchanges!X540</f>
        <v>USEPA DMR 2013</v>
      </c>
    </row>
    <row r="537" spans="1:23" x14ac:dyDescent="0.2">
      <c r="A537" s="1" t="str">
        <f>Exchanges!B541</f>
        <v>Phosphorus</v>
      </c>
      <c r="B537" s="1">
        <f>Exchanges!C541</f>
        <v>7723140</v>
      </c>
      <c r="C537" s="1" t="str">
        <f>Exchanges!D541</f>
        <v>water</v>
      </c>
      <c r="D537" s="1" t="str">
        <f>Exchanges!E541</f>
        <v>unspecified</v>
      </c>
      <c r="E537" s="1" t="str">
        <f>Exchanges!F541</f>
        <v>1d91ba69-9367-32d9-9acc-b6884944eda8</v>
      </c>
      <c r="F537" s="1" t="str">
        <f>Exchanges!G541</f>
        <v>Outpatient care centers</v>
      </c>
      <c r="G537" s="1">
        <f>Exchanges!H541</f>
        <v>621400</v>
      </c>
      <c r="H537" s="1" t="str">
        <f>Exchanges!I541</f>
        <v>US</v>
      </c>
      <c r="I537" s="1">
        <f>Exchanges!J541</f>
        <v>3.8468830686173346E-9</v>
      </c>
      <c r="J537" s="1" t="str">
        <f>Exchanges!K541</f>
        <v>kg</v>
      </c>
      <c r="K537" s="1"/>
      <c r="L537" s="1"/>
      <c r="M537" s="1"/>
      <c r="N537" s="1"/>
      <c r="O537" s="1"/>
      <c r="P537" s="1">
        <f>ROUND(Exchanges!Q541,0)</f>
        <v>2</v>
      </c>
      <c r="Q537" s="1">
        <f>Exchanges!R541</f>
        <v>1</v>
      </c>
      <c r="R537" s="1">
        <f>Exchanges!S541</f>
        <v>1</v>
      </c>
      <c r="S537" s="1">
        <f>Exchanges!T541</f>
        <v>1</v>
      </c>
      <c r="T537" s="1">
        <f>Exchanges!U541</f>
        <v>5</v>
      </c>
      <c r="U537" s="1">
        <f>Exchanges!V541</f>
        <v>2013</v>
      </c>
      <c r="V537" s="1" t="str">
        <f>Exchanges!W541</f>
        <v>Phosphorus</v>
      </c>
      <c r="W537" s="1" t="str">
        <f>Exchanges!X541</f>
        <v>USEPA DMR 2013</v>
      </c>
    </row>
    <row r="538" spans="1:23" x14ac:dyDescent="0.2">
      <c r="A538" s="1" t="str">
        <f>Exchanges!B542</f>
        <v>Phosphorus</v>
      </c>
      <c r="B538" s="1">
        <f>Exchanges!C542</f>
        <v>7723140</v>
      </c>
      <c r="C538" s="1" t="str">
        <f>Exchanges!D542</f>
        <v>water</v>
      </c>
      <c r="D538" s="1" t="str">
        <f>Exchanges!E542</f>
        <v>unspecified</v>
      </c>
      <c r="E538" s="1" t="str">
        <f>Exchanges!F542</f>
        <v>1d91ba69-9367-32d9-9acc-b6884944eda8</v>
      </c>
      <c r="F538" s="1" t="str">
        <f>Exchanges!G542</f>
        <v>Medical and diagnostic laboratories</v>
      </c>
      <c r="G538" s="1">
        <f>Exchanges!H542</f>
        <v>621500</v>
      </c>
      <c r="H538" s="1" t="str">
        <f>Exchanges!I542</f>
        <v>US</v>
      </c>
      <c r="I538" s="1">
        <f>Exchanges!J542</f>
        <v>2.0530189070925096E-8</v>
      </c>
      <c r="J538" s="1" t="str">
        <f>Exchanges!K542</f>
        <v>kg</v>
      </c>
      <c r="K538" s="1"/>
      <c r="L538" s="1"/>
      <c r="M538" s="1"/>
      <c r="N538" s="1"/>
      <c r="O538" s="1"/>
      <c r="P538" s="1">
        <f>ROUND(Exchanges!Q542,0)</f>
        <v>2</v>
      </c>
      <c r="Q538" s="1">
        <f>Exchanges!R542</f>
        <v>1</v>
      </c>
      <c r="R538" s="1">
        <f>Exchanges!S542</f>
        <v>1</v>
      </c>
      <c r="S538" s="1">
        <f>Exchanges!T542</f>
        <v>1</v>
      </c>
      <c r="T538" s="1">
        <f>Exchanges!U542</f>
        <v>5</v>
      </c>
      <c r="U538" s="1">
        <f>Exchanges!V542</f>
        <v>2013</v>
      </c>
      <c r="V538" s="1" t="str">
        <f>Exchanges!W542</f>
        <v>Phosphorus</v>
      </c>
      <c r="W538" s="1" t="str">
        <f>Exchanges!X542</f>
        <v>USEPA DMR 2013</v>
      </c>
    </row>
    <row r="539" spans="1:23" x14ac:dyDescent="0.2">
      <c r="A539" s="1" t="str">
        <f>Exchanges!B543</f>
        <v>Phosphorus</v>
      </c>
      <c r="B539" s="1">
        <f>Exchanges!C543</f>
        <v>7723140</v>
      </c>
      <c r="C539" s="1" t="str">
        <f>Exchanges!D543</f>
        <v>water</v>
      </c>
      <c r="D539" s="1" t="str">
        <f>Exchanges!E543</f>
        <v>unspecified</v>
      </c>
      <c r="E539" s="1" t="str">
        <f>Exchanges!F543</f>
        <v>1d91ba69-9367-32d9-9acc-b6884944eda8</v>
      </c>
      <c r="F539" s="1" t="str">
        <f>Exchanges!G543</f>
        <v>Other ambulatory health care services</v>
      </c>
      <c r="G539" s="1">
        <f>Exchanges!H543</f>
        <v>621900</v>
      </c>
      <c r="H539" s="1" t="str">
        <f>Exchanges!I543</f>
        <v>US</v>
      </c>
      <c r="I539" s="1">
        <f>Exchanges!J543</f>
        <v>3.8468830686173354E-9</v>
      </c>
      <c r="J539" s="1" t="str">
        <f>Exchanges!K543</f>
        <v>kg</v>
      </c>
      <c r="K539" s="1"/>
      <c r="L539" s="1"/>
      <c r="M539" s="1"/>
      <c r="N539" s="1"/>
      <c r="O539" s="1"/>
      <c r="P539" s="1">
        <f>ROUND(Exchanges!Q543,0)</f>
        <v>2</v>
      </c>
      <c r="Q539" s="1">
        <f>Exchanges!R543</f>
        <v>1</v>
      </c>
      <c r="R539" s="1">
        <f>Exchanges!S543</f>
        <v>1</v>
      </c>
      <c r="S539" s="1">
        <f>Exchanges!T543</f>
        <v>1</v>
      </c>
      <c r="T539" s="1">
        <f>Exchanges!U543</f>
        <v>5</v>
      </c>
      <c r="U539" s="1">
        <f>Exchanges!V543</f>
        <v>2013</v>
      </c>
      <c r="V539" s="1" t="str">
        <f>Exchanges!W543</f>
        <v>Phosphorus</v>
      </c>
      <c r="W539" s="1" t="str">
        <f>Exchanges!X543</f>
        <v>USEPA DMR 2013</v>
      </c>
    </row>
    <row r="540" spans="1:23" x14ac:dyDescent="0.2">
      <c r="A540" s="1" t="str">
        <f>Exchanges!B544</f>
        <v>Phosphorus</v>
      </c>
      <c r="B540" s="1">
        <f>Exchanges!C544</f>
        <v>7723140</v>
      </c>
      <c r="C540" s="1" t="str">
        <f>Exchanges!D544</f>
        <v>water</v>
      </c>
      <c r="D540" s="1" t="str">
        <f>Exchanges!E544</f>
        <v>unspecified</v>
      </c>
      <c r="E540" s="1" t="str">
        <f>Exchanges!F544</f>
        <v>1d91ba69-9367-32d9-9acc-b6884944eda8</v>
      </c>
      <c r="F540" s="1" t="str">
        <f>Exchanges!G544</f>
        <v>Hospitals</v>
      </c>
      <c r="G540" s="1">
        <f>Exchanges!H544</f>
        <v>622000</v>
      </c>
      <c r="H540" s="1" t="str">
        <f>Exchanges!I544</f>
        <v>US</v>
      </c>
      <c r="I540" s="1">
        <f>Exchanges!J544</f>
        <v>2.6071777143937032E-8</v>
      </c>
      <c r="J540" s="1" t="str">
        <f>Exchanges!K544</f>
        <v>kg</v>
      </c>
      <c r="K540" s="1"/>
      <c r="L540" s="1"/>
      <c r="M540" s="1"/>
      <c r="N540" s="1"/>
      <c r="O540" s="1"/>
      <c r="P540" s="1">
        <f>ROUND(Exchanges!Q544,0)</f>
        <v>5</v>
      </c>
      <c r="Q540" s="1">
        <f>Exchanges!R544</f>
        <v>1</v>
      </c>
      <c r="R540" s="1">
        <f>Exchanges!S544</f>
        <v>1</v>
      </c>
      <c r="S540" s="1">
        <f>Exchanges!T544</f>
        <v>1</v>
      </c>
      <c r="T540" s="1">
        <f>Exchanges!U544</f>
        <v>5</v>
      </c>
      <c r="U540" s="1">
        <f>Exchanges!V544</f>
        <v>2013</v>
      </c>
      <c r="V540" s="1" t="str">
        <f>Exchanges!W544</f>
        <v>Phosphorus</v>
      </c>
      <c r="W540" s="1" t="str">
        <f>Exchanges!X544</f>
        <v>USEPA DMR 2013</v>
      </c>
    </row>
    <row r="541" spans="1:23" x14ac:dyDescent="0.2">
      <c r="A541" s="1" t="str">
        <f>Exchanges!B545</f>
        <v>Phosphorus</v>
      </c>
      <c r="B541" s="1">
        <f>Exchanges!C545</f>
        <v>7723140</v>
      </c>
      <c r="C541" s="1" t="str">
        <f>Exchanges!D545</f>
        <v>water</v>
      </c>
      <c r="D541" s="1" t="str">
        <f>Exchanges!E545</f>
        <v>unspecified</v>
      </c>
      <c r="E541" s="1" t="str">
        <f>Exchanges!F545</f>
        <v>1d91ba69-9367-32d9-9acc-b6884944eda8</v>
      </c>
      <c r="F541" s="1" t="str">
        <f>Exchanges!G545</f>
        <v>Individual and family services</v>
      </c>
      <c r="G541" s="1">
        <f>Exchanges!H545</f>
        <v>624100</v>
      </c>
      <c r="H541" s="1" t="str">
        <f>Exchanges!I545</f>
        <v>US</v>
      </c>
      <c r="I541" s="1">
        <f>Exchanges!J545</f>
        <v>2.096521973577778E-13</v>
      </c>
      <c r="J541" s="1" t="str">
        <f>Exchanges!K545</f>
        <v>kg</v>
      </c>
      <c r="K541" s="1"/>
      <c r="L541" s="1"/>
      <c r="M541" s="1"/>
      <c r="N541" s="1"/>
      <c r="O541" s="1"/>
      <c r="P541" s="1">
        <f>ROUND(Exchanges!Q545,0)</f>
        <v>2</v>
      </c>
      <c r="Q541" s="1">
        <f>Exchanges!R545</f>
        <v>1</v>
      </c>
      <c r="R541" s="1">
        <f>Exchanges!S545</f>
        <v>1</v>
      </c>
      <c r="S541" s="1">
        <f>Exchanges!T545</f>
        <v>1</v>
      </c>
      <c r="T541" s="1">
        <f>Exchanges!U545</f>
        <v>5</v>
      </c>
      <c r="U541" s="1">
        <f>Exchanges!V545</f>
        <v>2013</v>
      </c>
      <c r="V541" s="1" t="str">
        <f>Exchanges!W545</f>
        <v>Phosphorus</v>
      </c>
      <c r="W541" s="1" t="str">
        <f>Exchanges!X545</f>
        <v>USEPA DMR 2013</v>
      </c>
    </row>
    <row r="542" spans="1:23" x14ac:dyDescent="0.2">
      <c r="A542" s="1" t="str">
        <f>Exchanges!B546</f>
        <v>Phosphorus</v>
      </c>
      <c r="B542" s="1">
        <f>Exchanges!C546</f>
        <v>7723140</v>
      </c>
      <c r="C542" s="1" t="str">
        <f>Exchanges!D546</f>
        <v>water</v>
      </c>
      <c r="D542" s="1" t="str">
        <f>Exchanges!E546</f>
        <v>unspecified</v>
      </c>
      <c r="E542" s="1" t="str">
        <f>Exchanges!F546</f>
        <v>1d91ba69-9367-32d9-9acc-b6884944eda8</v>
      </c>
      <c r="F542" s="1" t="str">
        <f>Exchanges!G546</f>
        <v>Child day care services</v>
      </c>
      <c r="G542" s="1">
        <f>Exchanges!H546</f>
        <v>624400</v>
      </c>
      <c r="H542" s="1" t="str">
        <f>Exchanges!I546</f>
        <v>US</v>
      </c>
      <c r="I542" s="1">
        <f>Exchanges!J546</f>
        <v>2.0333422390760913E-11</v>
      </c>
      <c r="J542" s="1" t="str">
        <f>Exchanges!K546</f>
        <v>kg</v>
      </c>
      <c r="K542" s="1"/>
      <c r="L542" s="1"/>
      <c r="M542" s="1"/>
      <c r="N542" s="1"/>
      <c r="O542" s="1"/>
      <c r="P542" s="1">
        <f>ROUND(Exchanges!Q546,0)</f>
        <v>2</v>
      </c>
      <c r="Q542" s="1">
        <f>Exchanges!R546</f>
        <v>1</v>
      </c>
      <c r="R542" s="1">
        <f>Exchanges!S546</f>
        <v>1</v>
      </c>
      <c r="S542" s="1">
        <f>Exchanges!T546</f>
        <v>1</v>
      </c>
      <c r="T542" s="1">
        <f>Exchanges!U546</f>
        <v>5</v>
      </c>
      <c r="U542" s="1">
        <f>Exchanges!V546</f>
        <v>2013</v>
      </c>
      <c r="V542" s="1" t="str">
        <f>Exchanges!W546</f>
        <v>Phosphorus</v>
      </c>
      <c r="W542" s="1" t="str">
        <f>Exchanges!X546</f>
        <v>USEPA DMR 2013</v>
      </c>
    </row>
    <row r="543" spans="1:23" x14ac:dyDescent="0.2">
      <c r="A543" s="1" t="str">
        <f>Exchanges!B547</f>
        <v>Phosphorus</v>
      </c>
      <c r="B543" s="1">
        <f>Exchanges!C547</f>
        <v>7723140</v>
      </c>
      <c r="C543" s="1" t="str">
        <f>Exchanges!D547</f>
        <v>water</v>
      </c>
      <c r="D543" s="1" t="str">
        <f>Exchanges!E547</f>
        <v>unspecified</v>
      </c>
      <c r="E543" s="1" t="str">
        <f>Exchanges!F547</f>
        <v>1d91ba69-9367-32d9-9acc-b6884944eda8</v>
      </c>
      <c r="F543" s="1" t="str">
        <f>Exchanges!G547</f>
        <v>Performing arts companies</v>
      </c>
      <c r="G543" s="1">
        <f>Exchanges!H547</f>
        <v>711100</v>
      </c>
      <c r="H543" s="1" t="str">
        <f>Exchanges!I547</f>
        <v>US</v>
      </c>
      <c r="I543" s="1">
        <f>Exchanges!J547</f>
        <v>1.7413125210834952E-6</v>
      </c>
      <c r="J543" s="1" t="str">
        <f>Exchanges!K547</f>
        <v>kg</v>
      </c>
      <c r="K543" s="1"/>
      <c r="L543" s="1"/>
      <c r="M543" s="1"/>
      <c r="N543" s="1"/>
      <c r="O543" s="1"/>
      <c r="P543" s="1">
        <f>ROUND(Exchanges!Q547,0)</f>
        <v>4</v>
      </c>
      <c r="Q543" s="1">
        <f>Exchanges!R547</f>
        <v>1</v>
      </c>
      <c r="R543" s="1">
        <f>Exchanges!S547</f>
        <v>1</v>
      </c>
      <c r="S543" s="1">
        <f>Exchanges!T547</f>
        <v>1</v>
      </c>
      <c r="T543" s="1">
        <f>Exchanges!U547</f>
        <v>5</v>
      </c>
      <c r="U543" s="1">
        <f>Exchanges!V547</f>
        <v>2013</v>
      </c>
      <c r="V543" s="1" t="str">
        <f>Exchanges!W547</f>
        <v>Phosphorus</v>
      </c>
      <c r="W543" s="1" t="str">
        <f>Exchanges!X547</f>
        <v>USEPA DMR 2013</v>
      </c>
    </row>
    <row r="544" spans="1:23" x14ac:dyDescent="0.2">
      <c r="A544" s="1" t="str">
        <f>Exchanges!B548</f>
        <v>Phosphorus</v>
      </c>
      <c r="B544" s="1">
        <f>Exchanges!C548</f>
        <v>7723140</v>
      </c>
      <c r="C544" s="1" t="str">
        <f>Exchanges!D548</f>
        <v>water</v>
      </c>
      <c r="D544" s="1" t="str">
        <f>Exchanges!E548</f>
        <v>unspecified</v>
      </c>
      <c r="E544" s="1" t="str">
        <f>Exchanges!F548</f>
        <v>1d91ba69-9367-32d9-9acc-b6884944eda8</v>
      </c>
      <c r="F544" s="1" t="str">
        <f>Exchanges!G548</f>
        <v>Spectator sports</v>
      </c>
      <c r="G544" s="1">
        <f>Exchanges!H548</f>
        <v>711200</v>
      </c>
      <c r="H544" s="1" t="str">
        <f>Exchanges!I548</f>
        <v>US</v>
      </c>
      <c r="I544" s="1">
        <f>Exchanges!J548</f>
        <v>1.7406374665249509E-6</v>
      </c>
      <c r="J544" s="1" t="str">
        <f>Exchanges!K548</f>
        <v>kg</v>
      </c>
      <c r="K544" s="1"/>
      <c r="L544" s="1"/>
      <c r="M544" s="1"/>
      <c r="N544" s="1"/>
      <c r="O544" s="1"/>
      <c r="P544" s="1">
        <f>ROUND(Exchanges!Q548,0)</f>
        <v>4</v>
      </c>
      <c r="Q544" s="1">
        <f>Exchanges!R548</f>
        <v>1</v>
      </c>
      <c r="R544" s="1">
        <f>Exchanges!S548</f>
        <v>1</v>
      </c>
      <c r="S544" s="1">
        <f>Exchanges!T548</f>
        <v>1</v>
      </c>
      <c r="T544" s="1">
        <f>Exchanges!U548</f>
        <v>5</v>
      </c>
      <c r="U544" s="1">
        <f>Exchanges!V548</f>
        <v>2013</v>
      </c>
      <c r="V544" s="1" t="str">
        <f>Exchanges!W548</f>
        <v>Phosphorus</v>
      </c>
      <c r="W544" s="1" t="str">
        <f>Exchanges!X548</f>
        <v>USEPA DMR 2013</v>
      </c>
    </row>
    <row r="545" spans="1:23" x14ac:dyDescent="0.2">
      <c r="A545" s="1" t="str">
        <f>Exchanges!B549</f>
        <v>Phosphorus</v>
      </c>
      <c r="B545" s="1">
        <f>Exchanges!C549</f>
        <v>7723140</v>
      </c>
      <c r="C545" s="1" t="str">
        <f>Exchanges!D549</f>
        <v>water</v>
      </c>
      <c r="D545" s="1" t="str">
        <f>Exchanges!E549</f>
        <v>unspecified</v>
      </c>
      <c r="E545" s="1" t="str">
        <f>Exchanges!F549</f>
        <v>1d91ba69-9367-32d9-9acc-b6884944eda8</v>
      </c>
      <c r="F545" s="1" t="str">
        <f>Exchanges!G549</f>
        <v>Independent artists, writers, and performers</v>
      </c>
      <c r="G545" s="1">
        <f>Exchanges!H549</f>
        <v>711500</v>
      </c>
      <c r="H545" s="1" t="str">
        <f>Exchanges!I549</f>
        <v>US</v>
      </c>
      <c r="I545" s="1">
        <f>Exchanges!J549</f>
        <v>6.5372851135280186E-9</v>
      </c>
      <c r="J545" s="1" t="str">
        <f>Exchanges!K549</f>
        <v>kg</v>
      </c>
      <c r="K545" s="1"/>
      <c r="L545" s="1"/>
      <c r="M545" s="1"/>
      <c r="N545" s="1"/>
      <c r="O545" s="1"/>
      <c r="P545" s="1">
        <f>ROUND(Exchanges!Q549,0)</f>
        <v>2</v>
      </c>
      <c r="Q545" s="1">
        <f>Exchanges!R549</f>
        <v>1</v>
      </c>
      <c r="R545" s="1">
        <f>Exchanges!S549</f>
        <v>1</v>
      </c>
      <c r="S545" s="1">
        <f>Exchanges!T549</f>
        <v>1</v>
      </c>
      <c r="T545" s="1">
        <f>Exchanges!U549</f>
        <v>5</v>
      </c>
      <c r="U545" s="1">
        <f>Exchanges!V549</f>
        <v>2013</v>
      </c>
      <c r="V545" s="1" t="str">
        <f>Exchanges!W549</f>
        <v>Phosphorus</v>
      </c>
      <c r="W545" s="1" t="str">
        <f>Exchanges!X549</f>
        <v>USEPA DMR 2013</v>
      </c>
    </row>
    <row r="546" spans="1:23" x14ac:dyDescent="0.2">
      <c r="A546" s="1" t="str">
        <f>Exchanges!B550</f>
        <v>Phosphorus</v>
      </c>
      <c r="B546" s="1">
        <f>Exchanges!C550</f>
        <v>7723140</v>
      </c>
      <c r="C546" s="1" t="str">
        <f>Exchanges!D550</f>
        <v>water</v>
      </c>
      <c r="D546" s="1" t="str">
        <f>Exchanges!E550</f>
        <v>unspecified</v>
      </c>
      <c r="E546" s="1" t="str">
        <f>Exchanges!F550</f>
        <v>1d91ba69-9367-32d9-9acc-b6884944eda8</v>
      </c>
      <c r="F546" s="1" t="str">
        <f>Exchanges!G550</f>
        <v>Museums, historical sites, zoos, and parks</v>
      </c>
      <c r="G546" s="1">
        <f>Exchanges!H550</f>
        <v>712000</v>
      </c>
      <c r="H546" s="1" t="str">
        <f>Exchanges!I550</f>
        <v>US</v>
      </c>
      <c r="I546" s="1">
        <f>Exchanges!J550</f>
        <v>7.5397826560097468E-6</v>
      </c>
      <c r="J546" s="1" t="str">
        <f>Exchanges!K550</f>
        <v>kg</v>
      </c>
      <c r="K546" s="1"/>
      <c r="L546" s="1"/>
      <c r="M546" s="1"/>
      <c r="N546" s="1"/>
      <c r="O546" s="1"/>
      <c r="P546" s="1">
        <f>ROUND(Exchanges!Q550,0)</f>
        <v>2</v>
      </c>
      <c r="Q546" s="1">
        <f>Exchanges!R550</f>
        <v>1</v>
      </c>
      <c r="R546" s="1">
        <f>Exchanges!S550</f>
        <v>1</v>
      </c>
      <c r="S546" s="1">
        <f>Exchanges!T550</f>
        <v>1</v>
      </c>
      <c r="T546" s="1">
        <f>Exchanges!U550</f>
        <v>5</v>
      </c>
      <c r="U546" s="1">
        <f>Exchanges!V550</f>
        <v>2013</v>
      </c>
      <c r="V546" s="1" t="str">
        <f>Exchanges!W550</f>
        <v>Phosphorus</v>
      </c>
      <c r="W546" s="1" t="str">
        <f>Exchanges!X550</f>
        <v>USEPA DMR 2013</v>
      </c>
    </row>
    <row r="547" spans="1:23" x14ac:dyDescent="0.2">
      <c r="A547" s="1" t="str">
        <f>Exchanges!B551</f>
        <v>Phosphorus</v>
      </c>
      <c r="B547" s="1">
        <f>Exchanges!C551</f>
        <v>7723140</v>
      </c>
      <c r="C547" s="1" t="str">
        <f>Exchanges!D551</f>
        <v>water</v>
      </c>
      <c r="D547" s="1" t="str">
        <f>Exchanges!E551</f>
        <v>unspecified</v>
      </c>
      <c r="E547" s="1" t="str">
        <f>Exchanges!F551</f>
        <v>1d91ba69-9367-32d9-9acc-b6884944eda8</v>
      </c>
      <c r="F547" s="1" t="str">
        <f>Exchanges!G551</f>
        <v>Gambling industries (except casino hotels)</v>
      </c>
      <c r="G547" s="1">
        <f>Exchanges!H551</f>
        <v>713200</v>
      </c>
      <c r="H547" s="1" t="str">
        <f>Exchanges!I551</f>
        <v>US</v>
      </c>
      <c r="I547" s="1">
        <f>Exchanges!J551</f>
        <v>1.739872262664059E-6</v>
      </c>
      <c r="J547" s="1" t="str">
        <f>Exchanges!K551</f>
        <v>kg</v>
      </c>
      <c r="K547" s="1"/>
      <c r="L547" s="1"/>
      <c r="M547" s="1"/>
      <c r="N547" s="1"/>
      <c r="O547" s="1"/>
      <c r="P547" s="1">
        <f>ROUND(Exchanges!Q551,0)</f>
        <v>4</v>
      </c>
      <c r="Q547" s="1">
        <f>Exchanges!R551</f>
        <v>1</v>
      </c>
      <c r="R547" s="1">
        <f>Exchanges!S551</f>
        <v>1</v>
      </c>
      <c r="S547" s="1">
        <f>Exchanges!T551</f>
        <v>1</v>
      </c>
      <c r="T547" s="1">
        <f>Exchanges!U551</f>
        <v>5</v>
      </c>
      <c r="U547" s="1">
        <f>Exchanges!V551</f>
        <v>2013</v>
      </c>
      <c r="V547" s="1" t="str">
        <f>Exchanges!W551</f>
        <v>Phosphorus</v>
      </c>
      <c r="W547" s="1" t="str">
        <f>Exchanges!X551</f>
        <v>USEPA DMR 2013</v>
      </c>
    </row>
    <row r="548" spans="1:23" x14ac:dyDescent="0.2">
      <c r="A548" s="1" t="str">
        <f>Exchanges!B552</f>
        <v>Phosphorus</v>
      </c>
      <c r="B548" s="1">
        <f>Exchanges!C552</f>
        <v>7723140</v>
      </c>
      <c r="C548" s="1" t="str">
        <f>Exchanges!D552</f>
        <v>water</v>
      </c>
      <c r="D548" s="1" t="str">
        <f>Exchanges!E552</f>
        <v>unspecified</v>
      </c>
      <c r="E548" s="1" t="str">
        <f>Exchanges!F552</f>
        <v>1d91ba69-9367-32d9-9acc-b6884944eda8</v>
      </c>
      <c r="F548" s="1" t="str">
        <f>Exchanges!G552</f>
        <v>Other amusement and recreation industries</v>
      </c>
      <c r="G548" s="1">
        <f>Exchanges!H552</f>
        <v>713900</v>
      </c>
      <c r="H548" s="1" t="str">
        <f>Exchanges!I552</f>
        <v>US</v>
      </c>
      <c r="I548" s="1">
        <f>Exchanges!J552</f>
        <v>7.8558177786342881E-6</v>
      </c>
      <c r="J548" s="1" t="str">
        <f>Exchanges!K552</f>
        <v>kg</v>
      </c>
      <c r="K548" s="1"/>
      <c r="L548" s="1"/>
      <c r="M548" s="1"/>
      <c r="N548" s="1"/>
      <c r="O548" s="1"/>
      <c r="P548" s="1">
        <f>ROUND(Exchanges!Q552,0)</f>
        <v>2</v>
      </c>
      <c r="Q548" s="1">
        <f>Exchanges!R552</f>
        <v>1</v>
      </c>
      <c r="R548" s="1">
        <f>Exchanges!S552</f>
        <v>1</v>
      </c>
      <c r="S548" s="1">
        <f>Exchanges!T552</f>
        <v>1</v>
      </c>
      <c r="T548" s="1">
        <f>Exchanges!U552</f>
        <v>5</v>
      </c>
      <c r="U548" s="1">
        <f>Exchanges!V552</f>
        <v>2013</v>
      </c>
      <c r="V548" s="1" t="str">
        <f>Exchanges!W552</f>
        <v>Phosphorus</v>
      </c>
      <c r="W548" s="1" t="str">
        <f>Exchanges!X552</f>
        <v>USEPA DMR 2013</v>
      </c>
    </row>
    <row r="549" spans="1:23" x14ac:dyDescent="0.2">
      <c r="A549" s="1" t="str">
        <f>Exchanges!B553</f>
        <v>Phosphorus</v>
      </c>
      <c r="B549" s="1">
        <f>Exchanges!C553</f>
        <v>7723140</v>
      </c>
      <c r="C549" s="1" t="str">
        <f>Exchanges!D553</f>
        <v>water</v>
      </c>
      <c r="D549" s="1" t="str">
        <f>Exchanges!E553</f>
        <v>unspecified</v>
      </c>
      <c r="E549" s="1" t="str">
        <f>Exchanges!F553</f>
        <v>1d91ba69-9367-32d9-9acc-b6884944eda8</v>
      </c>
      <c r="F549" s="1" t="str">
        <f>Exchanges!G553</f>
        <v>Accommodation</v>
      </c>
      <c r="G549" s="1">
        <f>Exchanges!H553</f>
        <v>721000</v>
      </c>
      <c r="H549" s="1" t="str">
        <f>Exchanges!I553</f>
        <v>US</v>
      </c>
      <c r="I549" s="1">
        <f>Exchanges!J553</f>
        <v>1.3733275262707891E-5</v>
      </c>
      <c r="J549" s="1" t="str">
        <f>Exchanges!K553</f>
        <v>kg</v>
      </c>
      <c r="K549" s="1"/>
      <c r="L549" s="1"/>
      <c r="M549" s="1"/>
      <c r="N549" s="1"/>
      <c r="O549" s="1"/>
      <c r="P549" s="1">
        <f>ROUND(Exchanges!Q553,0)</f>
        <v>2</v>
      </c>
      <c r="Q549" s="1">
        <f>Exchanges!R553</f>
        <v>1</v>
      </c>
      <c r="R549" s="1">
        <f>Exchanges!S553</f>
        <v>1</v>
      </c>
      <c r="S549" s="1">
        <f>Exchanges!T553</f>
        <v>1</v>
      </c>
      <c r="T549" s="1">
        <f>Exchanges!U553</f>
        <v>5</v>
      </c>
      <c r="U549" s="1">
        <f>Exchanges!V553</f>
        <v>2013</v>
      </c>
      <c r="V549" s="1" t="str">
        <f>Exchanges!W553</f>
        <v>Phosphorus</v>
      </c>
      <c r="W549" s="1" t="str">
        <f>Exchanges!X553</f>
        <v>USEPA DMR 2013</v>
      </c>
    </row>
    <row r="550" spans="1:23" x14ac:dyDescent="0.2">
      <c r="A550" s="1" t="str">
        <f>Exchanges!B554</f>
        <v>Phosphorus</v>
      </c>
      <c r="B550" s="1">
        <f>Exchanges!C554</f>
        <v>7723140</v>
      </c>
      <c r="C550" s="1" t="str">
        <f>Exchanges!D554</f>
        <v>water</v>
      </c>
      <c r="D550" s="1" t="str">
        <f>Exchanges!E554</f>
        <v>unspecified</v>
      </c>
      <c r="E550" s="1" t="str">
        <f>Exchanges!F554</f>
        <v>1d91ba69-9367-32d9-9acc-b6884944eda8</v>
      </c>
      <c r="F550" s="1" t="str">
        <f>Exchanges!G554</f>
        <v>Full-service restaurants</v>
      </c>
      <c r="G550" s="1">
        <f>Exchanges!H554</f>
        <v>722110</v>
      </c>
      <c r="H550" s="1" t="str">
        <f>Exchanges!I554</f>
        <v>US</v>
      </c>
      <c r="I550" s="1">
        <f>Exchanges!J554</f>
        <v>1.4402584194362563E-9</v>
      </c>
      <c r="J550" s="1" t="str">
        <f>Exchanges!K554</f>
        <v>kg</v>
      </c>
      <c r="K550" s="1"/>
      <c r="L550" s="1"/>
      <c r="M550" s="1"/>
      <c r="N550" s="1"/>
      <c r="O550" s="1"/>
      <c r="P550" s="1">
        <f>ROUND(Exchanges!Q554,0)</f>
        <v>4</v>
      </c>
      <c r="Q550" s="1">
        <f>Exchanges!R554</f>
        <v>1</v>
      </c>
      <c r="R550" s="1">
        <f>Exchanges!S554</f>
        <v>1</v>
      </c>
      <c r="S550" s="1">
        <f>Exchanges!T554</f>
        <v>1</v>
      </c>
      <c r="T550" s="1">
        <f>Exchanges!U554</f>
        <v>5</v>
      </c>
      <c r="U550" s="1">
        <f>Exchanges!V554</f>
        <v>2013</v>
      </c>
      <c r="V550" s="1" t="str">
        <f>Exchanges!W554</f>
        <v>Phosphorus</v>
      </c>
      <c r="W550" s="1" t="str">
        <f>Exchanges!X554</f>
        <v>USEPA DMR 2013</v>
      </c>
    </row>
    <row r="551" spans="1:23" x14ac:dyDescent="0.2">
      <c r="A551" s="1" t="str">
        <f>Exchanges!B555</f>
        <v>Phosphorus</v>
      </c>
      <c r="B551" s="1">
        <f>Exchanges!C555</f>
        <v>7723140</v>
      </c>
      <c r="C551" s="1" t="str">
        <f>Exchanges!D555</f>
        <v>water</v>
      </c>
      <c r="D551" s="1" t="str">
        <f>Exchanges!E555</f>
        <v>unspecified</v>
      </c>
      <c r="E551" s="1" t="str">
        <f>Exchanges!F555</f>
        <v>1d91ba69-9367-32d9-9acc-b6884944eda8</v>
      </c>
      <c r="F551" s="1" t="str">
        <f>Exchanges!G555</f>
        <v>Limited-service restaurants</v>
      </c>
      <c r="G551" s="1">
        <f>Exchanges!H555</f>
        <v>722211</v>
      </c>
      <c r="H551" s="1" t="str">
        <f>Exchanges!I555</f>
        <v>US</v>
      </c>
      <c r="I551" s="1">
        <f>Exchanges!J555</f>
        <v>2.8987784388500372E-9</v>
      </c>
      <c r="J551" s="1" t="str">
        <f>Exchanges!K555</f>
        <v>kg</v>
      </c>
      <c r="K551" s="1"/>
      <c r="L551" s="1"/>
      <c r="M551" s="1"/>
      <c r="N551" s="1"/>
      <c r="O551" s="1"/>
      <c r="P551" s="1">
        <f>ROUND(Exchanges!Q555,0)</f>
        <v>4</v>
      </c>
      <c r="Q551" s="1">
        <f>Exchanges!R555</f>
        <v>1</v>
      </c>
      <c r="R551" s="1">
        <f>Exchanges!S555</f>
        <v>1</v>
      </c>
      <c r="S551" s="1">
        <f>Exchanges!T555</f>
        <v>1</v>
      </c>
      <c r="T551" s="1">
        <f>Exchanges!U555</f>
        <v>5</v>
      </c>
      <c r="U551" s="1">
        <f>Exchanges!V555</f>
        <v>2013</v>
      </c>
      <c r="V551" s="1" t="str">
        <f>Exchanges!W555</f>
        <v>Phosphorus</v>
      </c>
      <c r="W551" s="1" t="str">
        <f>Exchanges!X555</f>
        <v>USEPA DMR 2013</v>
      </c>
    </row>
    <row r="552" spans="1:23" x14ac:dyDescent="0.2">
      <c r="A552" s="1" t="str">
        <f>Exchanges!B556</f>
        <v>Phosphorus</v>
      </c>
      <c r="B552" s="1">
        <f>Exchanges!C556</f>
        <v>7723140</v>
      </c>
      <c r="C552" s="1" t="str">
        <f>Exchanges!D556</f>
        <v>water</v>
      </c>
      <c r="D552" s="1" t="str">
        <f>Exchanges!E556</f>
        <v>unspecified</v>
      </c>
      <c r="E552" s="1" t="str">
        <f>Exchanges!F556</f>
        <v>1d91ba69-9367-32d9-9acc-b6884944eda8</v>
      </c>
      <c r="F552" s="1" t="str">
        <f>Exchanges!G556</f>
        <v>Automotive repair and maintenance</v>
      </c>
      <c r="G552" s="1">
        <f>Exchanges!H556</f>
        <v>811100</v>
      </c>
      <c r="H552" s="1" t="str">
        <f>Exchanges!I556</f>
        <v>US</v>
      </c>
      <c r="I552" s="1">
        <f>Exchanges!J556</f>
        <v>1.9072918850035905E-7</v>
      </c>
      <c r="J552" s="1" t="str">
        <f>Exchanges!K556</f>
        <v>kg</v>
      </c>
      <c r="K552" s="1"/>
      <c r="L552" s="1"/>
      <c r="M552" s="1"/>
      <c r="N552" s="1"/>
      <c r="O552" s="1"/>
      <c r="P552" s="1">
        <f>ROUND(Exchanges!Q556,0)</f>
        <v>2</v>
      </c>
      <c r="Q552" s="1">
        <f>Exchanges!R556</f>
        <v>1</v>
      </c>
      <c r="R552" s="1">
        <f>Exchanges!S556</f>
        <v>1</v>
      </c>
      <c r="S552" s="1">
        <f>Exchanges!T556</f>
        <v>1</v>
      </c>
      <c r="T552" s="1">
        <f>Exchanges!U556</f>
        <v>5</v>
      </c>
      <c r="U552" s="1">
        <f>Exchanges!V556</f>
        <v>2013</v>
      </c>
      <c r="V552" s="1" t="str">
        <f>Exchanges!W556</f>
        <v>Phosphorus</v>
      </c>
      <c r="W552" s="1" t="str">
        <f>Exchanges!X556</f>
        <v>USEPA DMR 2013</v>
      </c>
    </row>
    <row r="553" spans="1:23" x14ac:dyDescent="0.2">
      <c r="A553" s="1" t="str">
        <f>Exchanges!B557</f>
        <v>Phosphorus</v>
      </c>
      <c r="B553" s="1">
        <f>Exchanges!C557</f>
        <v>7723140</v>
      </c>
      <c r="C553" s="1" t="str">
        <f>Exchanges!D557</f>
        <v>water</v>
      </c>
      <c r="D553" s="1" t="str">
        <f>Exchanges!E557</f>
        <v>unspecified</v>
      </c>
      <c r="E553" s="1" t="str">
        <f>Exchanges!F557</f>
        <v>1d91ba69-9367-32d9-9acc-b6884944eda8</v>
      </c>
      <c r="F553" s="1" t="str">
        <f>Exchanges!G557</f>
        <v>Electronic and precision equipment repair and maintenance</v>
      </c>
      <c r="G553" s="1">
        <f>Exchanges!H557</f>
        <v>811200</v>
      </c>
      <c r="H553" s="1" t="str">
        <f>Exchanges!I557</f>
        <v>US</v>
      </c>
      <c r="I553" s="1">
        <f>Exchanges!J557</f>
        <v>1.3325204439750327E-10</v>
      </c>
      <c r="J553" s="1" t="str">
        <f>Exchanges!K557</f>
        <v>kg</v>
      </c>
      <c r="K553" s="1"/>
      <c r="L553" s="1"/>
      <c r="M553" s="1"/>
      <c r="N553" s="1"/>
      <c r="O553" s="1"/>
      <c r="P553" s="1">
        <f>ROUND(Exchanges!Q557,0)</f>
        <v>2</v>
      </c>
      <c r="Q553" s="1">
        <f>Exchanges!R557</f>
        <v>1</v>
      </c>
      <c r="R553" s="1">
        <f>Exchanges!S557</f>
        <v>1</v>
      </c>
      <c r="S553" s="1">
        <f>Exchanges!T557</f>
        <v>1</v>
      </c>
      <c r="T553" s="1">
        <f>Exchanges!U557</f>
        <v>5</v>
      </c>
      <c r="U553" s="1">
        <f>Exchanges!V557</f>
        <v>2013</v>
      </c>
      <c r="V553" s="1" t="str">
        <f>Exchanges!W557</f>
        <v>Phosphorus</v>
      </c>
      <c r="W553" s="1" t="str">
        <f>Exchanges!X557</f>
        <v>USEPA DMR 2013</v>
      </c>
    </row>
    <row r="554" spans="1:23" x14ac:dyDescent="0.2">
      <c r="A554" s="1" t="str">
        <f>Exchanges!B558</f>
        <v>Phosphorus</v>
      </c>
      <c r="B554" s="1">
        <f>Exchanges!C558</f>
        <v>7723140</v>
      </c>
      <c r="C554" s="1" t="str">
        <f>Exchanges!D558</f>
        <v>water</v>
      </c>
      <c r="D554" s="1" t="str">
        <f>Exchanges!E558</f>
        <v>unspecified</v>
      </c>
      <c r="E554" s="1" t="str">
        <f>Exchanges!F558</f>
        <v>1d91ba69-9367-32d9-9acc-b6884944eda8</v>
      </c>
      <c r="F554" s="1" t="str">
        <f>Exchanges!G558</f>
        <v>Commercial and industrial machinery and equipment repair and maintenance</v>
      </c>
      <c r="G554" s="1">
        <f>Exchanges!H558</f>
        <v>811300</v>
      </c>
      <c r="H554" s="1" t="str">
        <f>Exchanges!I558</f>
        <v>US</v>
      </c>
      <c r="I554" s="1">
        <f>Exchanges!J558</f>
        <v>1.4796411201746111E-10</v>
      </c>
      <c r="J554" s="1" t="str">
        <f>Exchanges!K558</f>
        <v>kg</v>
      </c>
      <c r="K554" s="1"/>
      <c r="L554" s="1"/>
      <c r="M554" s="1"/>
      <c r="N554" s="1"/>
      <c r="O554" s="1"/>
      <c r="P554" s="1">
        <f>ROUND(Exchanges!Q558,0)</f>
        <v>2</v>
      </c>
      <c r="Q554" s="1">
        <f>Exchanges!R558</f>
        <v>1</v>
      </c>
      <c r="R554" s="1">
        <f>Exchanges!S558</f>
        <v>1</v>
      </c>
      <c r="S554" s="1">
        <f>Exchanges!T558</f>
        <v>1</v>
      </c>
      <c r="T554" s="1">
        <f>Exchanges!U558</f>
        <v>5</v>
      </c>
      <c r="U554" s="1">
        <f>Exchanges!V558</f>
        <v>2013</v>
      </c>
      <c r="V554" s="1" t="str">
        <f>Exchanges!W558</f>
        <v>Phosphorus</v>
      </c>
      <c r="W554" s="1" t="str">
        <f>Exchanges!X558</f>
        <v>USEPA DMR 2013</v>
      </c>
    </row>
    <row r="555" spans="1:23" x14ac:dyDescent="0.2">
      <c r="A555" s="1" t="str">
        <f>Exchanges!B559</f>
        <v>Phosphorus</v>
      </c>
      <c r="B555" s="1">
        <f>Exchanges!C559</f>
        <v>7723140</v>
      </c>
      <c r="C555" s="1" t="str">
        <f>Exchanges!D559</f>
        <v>water</v>
      </c>
      <c r="D555" s="1" t="str">
        <f>Exchanges!E559</f>
        <v>unspecified</v>
      </c>
      <c r="E555" s="1" t="str">
        <f>Exchanges!F559</f>
        <v>1d91ba69-9367-32d9-9acc-b6884944eda8</v>
      </c>
      <c r="F555" s="1" t="str">
        <f>Exchanges!G559</f>
        <v>Personal and household goods repair and maintenance</v>
      </c>
      <c r="G555" s="1">
        <f>Exchanges!H559</f>
        <v>811400</v>
      </c>
      <c r="H555" s="1" t="str">
        <f>Exchanges!I559</f>
        <v>US</v>
      </c>
      <c r="I555" s="1">
        <f>Exchanges!J559</f>
        <v>4.3671905408894795E-7</v>
      </c>
      <c r="J555" s="1" t="str">
        <f>Exchanges!K559</f>
        <v>kg</v>
      </c>
      <c r="K555" s="1"/>
      <c r="L555" s="1"/>
      <c r="M555" s="1"/>
      <c r="N555" s="1"/>
      <c r="O555" s="1"/>
      <c r="P555" s="1">
        <f>ROUND(Exchanges!Q559,0)</f>
        <v>2</v>
      </c>
      <c r="Q555" s="1">
        <f>Exchanges!R559</f>
        <v>1</v>
      </c>
      <c r="R555" s="1">
        <f>Exchanges!S559</f>
        <v>1</v>
      </c>
      <c r="S555" s="1">
        <f>Exchanges!T559</f>
        <v>1</v>
      </c>
      <c r="T555" s="1">
        <f>Exchanges!U559</f>
        <v>5</v>
      </c>
      <c r="U555" s="1">
        <f>Exchanges!V559</f>
        <v>2013</v>
      </c>
      <c r="V555" s="1" t="str">
        <f>Exchanges!W559</f>
        <v>Phosphorus</v>
      </c>
      <c r="W555" s="1" t="str">
        <f>Exchanges!X559</f>
        <v>USEPA DMR 2013</v>
      </c>
    </row>
    <row r="556" spans="1:23" x14ac:dyDescent="0.2">
      <c r="A556" s="1" t="str">
        <f>Exchanges!B560</f>
        <v>Phosphorus</v>
      </c>
      <c r="B556" s="1">
        <f>Exchanges!C560</f>
        <v>7723140</v>
      </c>
      <c r="C556" s="1" t="str">
        <f>Exchanges!D560</f>
        <v>water</v>
      </c>
      <c r="D556" s="1" t="str">
        <f>Exchanges!E560</f>
        <v>unspecified</v>
      </c>
      <c r="E556" s="1" t="str">
        <f>Exchanges!F560</f>
        <v>1d91ba69-9367-32d9-9acc-b6884944eda8</v>
      </c>
      <c r="F556" s="1" t="str">
        <f>Exchanges!G560</f>
        <v>Personal care services</v>
      </c>
      <c r="G556" s="1">
        <f>Exchanges!H560</f>
        <v>812100</v>
      </c>
      <c r="H556" s="1" t="str">
        <f>Exchanges!I560</f>
        <v>US</v>
      </c>
      <c r="I556" s="1">
        <f>Exchanges!J560</f>
        <v>7.4650282578627904E-10</v>
      </c>
      <c r="J556" s="1" t="str">
        <f>Exchanges!K560</f>
        <v>kg</v>
      </c>
      <c r="K556" s="1"/>
      <c r="L556" s="1"/>
      <c r="M556" s="1"/>
      <c r="N556" s="1"/>
      <c r="O556" s="1"/>
      <c r="P556" s="1">
        <f>ROUND(Exchanges!Q560,0)</f>
        <v>3</v>
      </c>
      <c r="Q556" s="1">
        <f>Exchanges!R560</f>
        <v>1</v>
      </c>
      <c r="R556" s="1">
        <f>Exchanges!S560</f>
        <v>1</v>
      </c>
      <c r="S556" s="1">
        <f>Exchanges!T560</f>
        <v>1</v>
      </c>
      <c r="T556" s="1">
        <f>Exchanges!U560</f>
        <v>5</v>
      </c>
      <c r="U556" s="1">
        <f>Exchanges!V560</f>
        <v>2013</v>
      </c>
      <c r="V556" s="1" t="str">
        <f>Exchanges!W560</f>
        <v>Phosphorus</v>
      </c>
      <c r="W556" s="1" t="str">
        <f>Exchanges!X560</f>
        <v>USEPA DMR 2013</v>
      </c>
    </row>
    <row r="557" spans="1:23" x14ac:dyDescent="0.2">
      <c r="A557" s="1" t="str">
        <f>Exchanges!B561</f>
        <v>Phosphorus</v>
      </c>
      <c r="B557" s="1">
        <f>Exchanges!C561</f>
        <v>7723140</v>
      </c>
      <c r="C557" s="1" t="str">
        <f>Exchanges!D561</f>
        <v>water</v>
      </c>
      <c r="D557" s="1" t="str">
        <f>Exchanges!E561</f>
        <v>unspecified</v>
      </c>
      <c r="E557" s="1" t="str">
        <f>Exchanges!F561</f>
        <v>1d91ba69-9367-32d9-9acc-b6884944eda8</v>
      </c>
      <c r="F557" s="1" t="str">
        <f>Exchanges!G561</f>
        <v>Dry-cleaning and laundry services</v>
      </c>
      <c r="G557" s="1">
        <f>Exchanges!H561</f>
        <v>812300</v>
      </c>
      <c r="H557" s="1" t="str">
        <f>Exchanges!I561</f>
        <v>US</v>
      </c>
      <c r="I557" s="1">
        <f>Exchanges!J561</f>
        <v>6.6347764551538384E-9</v>
      </c>
      <c r="J557" s="1" t="str">
        <f>Exchanges!K561</f>
        <v>kg</v>
      </c>
      <c r="K557" s="1"/>
      <c r="L557" s="1"/>
      <c r="M557" s="1"/>
      <c r="N557" s="1"/>
      <c r="O557" s="1"/>
      <c r="P557" s="1">
        <f>ROUND(Exchanges!Q561,0)</f>
        <v>2</v>
      </c>
      <c r="Q557" s="1">
        <f>Exchanges!R561</f>
        <v>1</v>
      </c>
      <c r="R557" s="1">
        <f>Exchanges!S561</f>
        <v>1</v>
      </c>
      <c r="S557" s="1">
        <f>Exchanges!T561</f>
        <v>1</v>
      </c>
      <c r="T557" s="1">
        <f>Exchanges!U561</f>
        <v>5</v>
      </c>
      <c r="U557" s="1">
        <f>Exchanges!V561</f>
        <v>2013</v>
      </c>
      <c r="V557" s="1" t="str">
        <f>Exchanges!W561</f>
        <v>Phosphorus</v>
      </c>
      <c r="W557" s="1" t="str">
        <f>Exchanges!X561</f>
        <v>USEPA DMR 2013</v>
      </c>
    </row>
    <row r="558" spans="1:23" x14ac:dyDescent="0.2">
      <c r="A558" s="1" t="str">
        <f>Exchanges!B562</f>
        <v>Phosphorus</v>
      </c>
      <c r="B558" s="1">
        <f>Exchanges!C562</f>
        <v>7723140</v>
      </c>
      <c r="C558" s="1" t="str">
        <f>Exchanges!D562</f>
        <v>water</v>
      </c>
      <c r="D558" s="1" t="str">
        <f>Exchanges!E562</f>
        <v>unspecified</v>
      </c>
      <c r="E558" s="1" t="str">
        <f>Exchanges!F562</f>
        <v>1d91ba69-9367-32d9-9acc-b6884944eda8</v>
      </c>
      <c r="F558" s="1" t="str">
        <f>Exchanges!G562</f>
        <v>Other personal services</v>
      </c>
      <c r="G558" s="1">
        <f>Exchanges!H562</f>
        <v>812900</v>
      </c>
      <c r="H558" s="1" t="str">
        <f>Exchanges!I562</f>
        <v>US</v>
      </c>
      <c r="I558" s="1">
        <f>Exchanges!J562</f>
        <v>1.7419753500318721E-6</v>
      </c>
      <c r="J558" s="1" t="str">
        <f>Exchanges!K562</f>
        <v>kg</v>
      </c>
      <c r="K558" s="1"/>
      <c r="L558" s="1"/>
      <c r="M558" s="1"/>
      <c r="N558" s="1"/>
      <c r="O558" s="1"/>
      <c r="P558" s="1">
        <f>ROUND(Exchanges!Q562,0)</f>
        <v>4</v>
      </c>
      <c r="Q558" s="1">
        <f>Exchanges!R562</f>
        <v>1</v>
      </c>
      <c r="R558" s="1">
        <f>Exchanges!S562</f>
        <v>1</v>
      </c>
      <c r="S558" s="1">
        <f>Exchanges!T562</f>
        <v>1</v>
      </c>
      <c r="T558" s="1">
        <f>Exchanges!U562</f>
        <v>5</v>
      </c>
      <c r="U558" s="1">
        <f>Exchanges!V562</f>
        <v>2013</v>
      </c>
      <c r="V558" s="1" t="str">
        <f>Exchanges!W562</f>
        <v>Phosphorus</v>
      </c>
      <c r="W558" s="1" t="str">
        <f>Exchanges!X562</f>
        <v>USEPA DMR 2013</v>
      </c>
    </row>
    <row r="559" spans="1:23" x14ac:dyDescent="0.2">
      <c r="A559" s="1" t="str">
        <f>Exchanges!B563</f>
        <v>Phosphorus</v>
      </c>
      <c r="B559" s="1">
        <f>Exchanges!C563</f>
        <v>7723140</v>
      </c>
      <c r="C559" s="1" t="str">
        <f>Exchanges!D563</f>
        <v>water</v>
      </c>
      <c r="D559" s="1" t="str">
        <f>Exchanges!E563</f>
        <v>unspecified</v>
      </c>
      <c r="E559" s="1" t="str">
        <f>Exchanges!F563</f>
        <v>1d91ba69-9367-32d9-9acc-b6884944eda8</v>
      </c>
      <c r="F559" s="1" t="str">
        <f>Exchanges!G563</f>
        <v>Religious organizations</v>
      </c>
      <c r="G559" s="1">
        <f>Exchanges!H563</f>
        <v>813100</v>
      </c>
      <c r="H559" s="1" t="str">
        <f>Exchanges!I563</f>
        <v>US</v>
      </c>
      <c r="I559" s="1">
        <f>Exchanges!J563</f>
        <v>5.8702516955538244E-10</v>
      </c>
      <c r="J559" s="1" t="str">
        <f>Exchanges!K563</f>
        <v>kg</v>
      </c>
      <c r="K559" s="1"/>
      <c r="L559" s="1"/>
      <c r="M559" s="1"/>
      <c r="N559" s="1"/>
      <c r="O559" s="1"/>
      <c r="P559" s="1">
        <f>ROUND(Exchanges!Q563,0)</f>
        <v>2</v>
      </c>
      <c r="Q559" s="1">
        <f>Exchanges!R563</f>
        <v>1</v>
      </c>
      <c r="R559" s="1">
        <f>Exchanges!S563</f>
        <v>1</v>
      </c>
      <c r="S559" s="1">
        <f>Exchanges!T563</f>
        <v>1</v>
      </c>
      <c r="T559" s="1">
        <f>Exchanges!U563</f>
        <v>5</v>
      </c>
      <c r="U559" s="1">
        <f>Exchanges!V563</f>
        <v>2013</v>
      </c>
      <c r="V559" s="1" t="str">
        <f>Exchanges!W563</f>
        <v>Phosphorus</v>
      </c>
      <c r="W559" s="1" t="str">
        <f>Exchanges!X563</f>
        <v>USEPA DMR 2013</v>
      </c>
    </row>
    <row r="560" spans="1:23" x14ac:dyDescent="0.2">
      <c r="A560" s="1" t="str">
        <f>Exchanges!B564</f>
        <v>Phosphorus</v>
      </c>
      <c r="B560" s="1">
        <f>Exchanges!C564</f>
        <v>7723140</v>
      </c>
      <c r="C560" s="1" t="str">
        <f>Exchanges!D564</f>
        <v>water</v>
      </c>
      <c r="D560" s="1" t="str">
        <f>Exchanges!E564</f>
        <v>unspecified</v>
      </c>
      <c r="E560" s="1" t="str">
        <f>Exchanges!F564</f>
        <v>1d91ba69-9367-32d9-9acc-b6884944eda8</v>
      </c>
      <c r="F560" s="1" t="str">
        <f>Exchanges!G564</f>
        <v>Private households</v>
      </c>
      <c r="G560" s="1">
        <f>Exchanges!H564</f>
        <v>814000</v>
      </c>
      <c r="H560" s="1" t="str">
        <f>Exchanges!I564</f>
        <v>US</v>
      </c>
      <c r="I560" s="1">
        <f>Exchanges!J564</f>
        <v>2.1659573344381272E-8</v>
      </c>
      <c r="J560" s="1" t="str">
        <f>Exchanges!K564</f>
        <v>kg</v>
      </c>
      <c r="K560" s="1"/>
      <c r="L560" s="1"/>
      <c r="M560" s="1"/>
      <c r="N560" s="1"/>
      <c r="O560" s="1"/>
      <c r="P560" s="1">
        <f>ROUND(Exchanges!Q564,0)</f>
        <v>2</v>
      </c>
      <c r="Q560" s="1">
        <f>Exchanges!R564</f>
        <v>1</v>
      </c>
      <c r="R560" s="1">
        <f>Exchanges!S564</f>
        <v>1</v>
      </c>
      <c r="S560" s="1">
        <f>Exchanges!T564</f>
        <v>1</v>
      </c>
      <c r="T560" s="1">
        <f>Exchanges!U564</f>
        <v>5</v>
      </c>
      <c r="U560" s="1">
        <f>Exchanges!V564</f>
        <v>2013</v>
      </c>
      <c r="V560" s="1" t="str">
        <f>Exchanges!W564</f>
        <v>Phosphorus</v>
      </c>
      <c r="W560" s="1" t="str">
        <f>Exchanges!X564</f>
        <v>USEPA DMR 2013</v>
      </c>
    </row>
    <row r="561" spans="1:23" x14ac:dyDescent="0.2">
      <c r="A561" s="1" t="str">
        <f>Exchanges!B565</f>
        <v>Phosphorus</v>
      </c>
      <c r="B561" s="1">
        <f>Exchanges!C565</f>
        <v>7723140</v>
      </c>
      <c r="C561" s="1" t="str">
        <f>Exchanges!D565</f>
        <v>water</v>
      </c>
      <c r="D561" s="1" t="str">
        <f>Exchanges!E565</f>
        <v>unspecified</v>
      </c>
      <c r="E561" s="1" t="str">
        <f>Exchanges!F565</f>
        <v>1d91ba69-9367-32d9-9acc-b6884944eda8</v>
      </c>
      <c r="F561" s="1" t="str">
        <f>Exchanges!G565</f>
        <v>Oilseed farming</v>
      </c>
      <c r="G561" s="1" t="str">
        <f>Exchanges!H565</f>
        <v>1111A0</v>
      </c>
      <c r="H561" s="1" t="str">
        <f>Exchanges!I565</f>
        <v>US</v>
      </c>
      <c r="I561" s="1">
        <f>Exchanges!J565</f>
        <v>3.2686967064620295E-8</v>
      </c>
      <c r="J561" s="1" t="str">
        <f>Exchanges!K565</f>
        <v>kg</v>
      </c>
      <c r="K561" s="1"/>
      <c r="L561" s="1"/>
      <c r="M561" s="1"/>
      <c r="N561" s="1"/>
      <c r="O561" s="1"/>
      <c r="P561" s="1">
        <f>ROUND(Exchanges!Q565,0)</f>
        <v>2</v>
      </c>
      <c r="Q561" s="1">
        <f>Exchanges!R565</f>
        <v>1</v>
      </c>
      <c r="R561" s="1">
        <f>Exchanges!S565</f>
        <v>1</v>
      </c>
      <c r="S561" s="1">
        <f>Exchanges!T565</f>
        <v>1</v>
      </c>
      <c r="T561" s="1">
        <f>Exchanges!U565</f>
        <v>5</v>
      </c>
      <c r="U561" s="1">
        <f>Exchanges!V565</f>
        <v>2013</v>
      </c>
      <c r="V561" s="1" t="str">
        <f>Exchanges!W565</f>
        <v>Phosphorus</v>
      </c>
      <c r="W561" s="1" t="str">
        <f>Exchanges!X565</f>
        <v>USEPA DMR 2013</v>
      </c>
    </row>
    <row r="562" spans="1:23" x14ac:dyDescent="0.2">
      <c r="A562" s="1" t="str">
        <f>Exchanges!B566</f>
        <v>Phosphorus</v>
      </c>
      <c r="B562" s="1">
        <f>Exchanges!C566</f>
        <v>7723140</v>
      </c>
      <c r="C562" s="1" t="str">
        <f>Exchanges!D566</f>
        <v>water</v>
      </c>
      <c r="D562" s="1" t="str">
        <f>Exchanges!E566</f>
        <v>unspecified</v>
      </c>
      <c r="E562" s="1" t="str">
        <f>Exchanges!F566</f>
        <v>1d91ba69-9367-32d9-9acc-b6884944eda8</v>
      </c>
      <c r="F562" s="1" t="str">
        <f>Exchanges!G566</f>
        <v>Beef cattle ranching and farming, including feedlots and dual-purpose ranching and farming</v>
      </c>
      <c r="G562" s="1" t="str">
        <f>Exchanges!H566</f>
        <v>1121A0</v>
      </c>
      <c r="H562" s="1" t="str">
        <f>Exchanges!I566</f>
        <v>US</v>
      </c>
      <c r="I562" s="1">
        <f>Exchanges!J566</f>
        <v>2.6539774288490153E-9</v>
      </c>
      <c r="J562" s="1" t="str">
        <f>Exchanges!K566</f>
        <v>kg</v>
      </c>
      <c r="K562" s="1"/>
      <c r="L562" s="1"/>
      <c r="M562" s="1"/>
      <c r="N562" s="1"/>
      <c r="O562" s="1"/>
      <c r="P562" s="1">
        <f>ROUND(Exchanges!Q566,0)</f>
        <v>2</v>
      </c>
      <c r="Q562" s="1">
        <f>Exchanges!R566</f>
        <v>1</v>
      </c>
      <c r="R562" s="1">
        <f>Exchanges!S566</f>
        <v>1</v>
      </c>
      <c r="S562" s="1">
        <f>Exchanges!T566</f>
        <v>1</v>
      </c>
      <c r="T562" s="1">
        <f>Exchanges!U566</f>
        <v>5</v>
      </c>
      <c r="U562" s="1">
        <f>Exchanges!V566</f>
        <v>2013</v>
      </c>
      <c r="V562" s="1" t="str">
        <f>Exchanges!W566</f>
        <v>Phosphorus</v>
      </c>
      <c r="W562" s="1" t="str">
        <f>Exchanges!X566</f>
        <v>USEPA DMR 2013</v>
      </c>
    </row>
    <row r="563" spans="1:23" x14ac:dyDescent="0.2">
      <c r="A563" s="1" t="str">
        <f>Exchanges!B567</f>
        <v>Phosphorus</v>
      </c>
      <c r="B563" s="1">
        <f>Exchanges!C567</f>
        <v>7723140</v>
      </c>
      <c r="C563" s="1" t="str">
        <f>Exchanges!D567</f>
        <v>water</v>
      </c>
      <c r="D563" s="1" t="str">
        <f>Exchanges!E567</f>
        <v>unspecified</v>
      </c>
      <c r="E563" s="1" t="str">
        <f>Exchanges!F567</f>
        <v>1d91ba69-9367-32d9-9acc-b6884944eda8</v>
      </c>
      <c r="F563" s="1" t="str">
        <f>Exchanges!G567</f>
        <v>Animal production, except cattle and poultry and eggs</v>
      </c>
      <c r="G563" s="1" t="str">
        <f>Exchanges!H567</f>
        <v>112A00</v>
      </c>
      <c r="H563" s="1" t="str">
        <f>Exchanges!I567</f>
        <v>US</v>
      </c>
      <c r="I563" s="1">
        <f>Exchanges!J567</f>
        <v>9.6223739784942486E-6</v>
      </c>
      <c r="J563" s="1" t="str">
        <f>Exchanges!K567</f>
        <v>kg</v>
      </c>
      <c r="K563" s="1"/>
      <c r="L563" s="1"/>
      <c r="M563" s="1"/>
      <c r="N563" s="1"/>
      <c r="O563" s="1"/>
      <c r="P563" s="1">
        <f>ROUND(Exchanges!Q567,0)</f>
        <v>2</v>
      </c>
      <c r="Q563" s="1">
        <f>Exchanges!R567</f>
        <v>1</v>
      </c>
      <c r="R563" s="1">
        <f>Exchanges!S567</f>
        <v>1</v>
      </c>
      <c r="S563" s="1">
        <f>Exchanges!T567</f>
        <v>1</v>
      </c>
      <c r="T563" s="1">
        <f>Exchanges!U567</f>
        <v>5</v>
      </c>
      <c r="U563" s="1">
        <f>Exchanges!V567</f>
        <v>2013</v>
      </c>
      <c r="V563" s="1" t="str">
        <f>Exchanges!W567</f>
        <v>Phosphorus</v>
      </c>
      <c r="W563" s="1" t="str">
        <f>Exchanges!X567</f>
        <v>USEPA DMR 2013</v>
      </c>
    </row>
    <row r="564" spans="1:23" x14ac:dyDescent="0.2">
      <c r="A564" s="1" t="str">
        <f>Exchanges!B568</f>
        <v>Phosphorus</v>
      </c>
      <c r="B564" s="1">
        <f>Exchanges!C568</f>
        <v>7723140</v>
      </c>
      <c r="C564" s="1" t="str">
        <f>Exchanges!D568</f>
        <v>water</v>
      </c>
      <c r="D564" s="1" t="str">
        <f>Exchanges!E568</f>
        <v>unspecified</v>
      </c>
      <c r="E564" s="1" t="str">
        <f>Exchanges!F568</f>
        <v>1d91ba69-9367-32d9-9acc-b6884944eda8</v>
      </c>
      <c r="F564" s="1" t="str">
        <f>Exchanges!G568</f>
        <v>Iron, gold, silver, and other metal ore mining</v>
      </c>
      <c r="G564" s="1" t="str">
        <f>Exchanges!H568</f>
        <v>2122A0</v>
      </c>
      <c r="H564" s="1" t="str">
        <f>Exchanges!I568</f>
        <v>US</v>
      </c>
      <c r="I564" s="1">
        <f>Exchanges!J568</f>
        <v>1.1647381508189275E-5</v>
      </c>
      <c r="J564" s="1" t="str">
        <f>Exchanges!K568</f>
        <v>kg</v>
      </c>
      <c r="K564" s="1"/>
      <c r="L564" s="1"/>
      <c r="M564" s="1"/>
      <c r="N564" s="1"/>
      <c r="O564" s="1"/>
      <c r="P564" s="1">
        <f>ROUND(Exchanges!Q568,0)</f>
        <v>2</v>
      </c>
      <c r="Q564" s="1">
        <f>Exchanges!R568</f>
        <v>1</v>
      </c>
      <c r="R564" s="1">
        <f>Exchanges!S568</f>
        <v>1</v>
      </c>
      <c r="S564" s="1">
        <f>Exchanges!T568</f>
        <v>1</v>
      </c>
      <c r="T564" s="1">
        <f>Exchanges!U568</f>
        <v>5</v>
      </c>
      <c r="U564" s="1">
        <f>Exchanges!V568</f>
        <v>2013</v>
      </c>
      <c r="V564" s="1" t="str">
        <f>Exchanges!W568</f>
        <v>Phosphorus</v>
      </c>
      <c r="W564" s="1" t="str">
        <f>Exchanges!X568</f>
        <v>USEPA DMR 2013</v>
      </c>
    </row>
    <row r="565" spans="1:23" x14ac:dyDescent="0.2">
      <c r="A565" s="1" t="str">
        <f>Exchanges!B569</f>
        <v>Phosphorus</v>
      </c>
      <c r="B565" s="1">
        <f>Exchanges!C569</f>
        <v>7723140</v>
      </c>
      <c r="C565" s="1" t="str">
        <f>Exchanges!D569</f>
        <v>water</v>
      </c>
      <c r="D565" s="1" t="str">
        <f>Exchanges!E569</f>
        <v>unspecified</v>
      </c>
      <c r="E565" s="1" t="str">
        <f>Exchanges!F569</f>
        <v>1d91ba69-9367-32d9-9acc-b6884944eda8</v>
      </c>
      <c r="F565" s="1" t="str">
        <f>Exchanges!G569</f>
        <v>Other nonmetallic mineral mining and quarrying</v>
      </c>
      <c r="G565" s="1" t="str">
        <f>Exchanges!H569</f>
        <v>2123A0</v>
      </c>
      <c r="H565" s="1" t="str">
        <f>Exchanges!I569</f>
        <v>US</v>
      </c>
      <c r="I565" s="1">
        <f>Exchanges!J569</f>
        <v>2.314621967888488E-5</v>
      </c>
      <c r="J565" s="1" t="str">
        <f>Exchanges!K569</f>
        <v>kg</v>
      </c>
      <c r="K565" s="1"/>
      <c r="L565" s="1"/>
      <c r="M565" s="1"/>
      <c r="N565" s="1"/>
      <c r="O565" s="1"/>
      <c r="P565" s="1">
        <f>ROUND(Exchanges!Q569,0)</f>
        <v>2</v>
      </c>
      <c r="Q565" s="1">
        <f>Exchanges!R569</f>
        <v>1</v>
      </c>
      <c r="R565" s="1">
        <f>Exchanges!S569</f>
        <v>1</v>
      </c>
      <c r="S565" s="1">
        <f>Exchanges!T569</f>
        <v>1</v>
      </c>
      <c r="T565" s="1">
        <f>Exchanges!U569</f>
        <v>5</v>
      </c>
      <c r="U565" s="1">
        <f>Exchanges!V569</f>
        <v>2013</v>
      </c>
      <c r="V565" s="1" t="str">
        <f>Exchanges!W569</f>
        <v>Phosphorus</v>
      </c>
      <c r="W565" s="1" t="str">
        <f>Exchanges!X569</f>
        <v>USEPA DMR 2013</v>
      </c>
    </row>
    <row r="566" spans="1:23" x14ac:dyDescent="0.2">
      <c r="A566" s="1" t="str">
        <f>Exchanges!B570</f>
        <v>Phosphorus</v>
      </c>
      <c r="B566" s="1">
        <f>Exchanges!C570</f>
        <v>7723140</v>
      </c>
      <c r="C566" s="1" t="str">
        <f>Exchanges!D570</f>
        <v>water</v>
      </c>
      <c r="D566" s="1" t="str">
        <f>Exchanges!E570</f>
        <v>unspecified</v>
      </c>
      <c r="E566" s="1" t="str">
        <f>Exchanges!F570</f>
        <v>1d91ba69-9367-32d9-9acc-b6884944eda8</v>
      </c>
      <c r="F566" s="1" t="str">
        <f>Exchanges!G570</f>
        <v>Other support activities for mining</v>
      </c>
      <c r="G566" s="1" t="str">
        <f>Exchanges!H570</f>
        <v>21311A</v>
      </c>
      <c r="H566" s="1" t="str">
        <f>Exchanges!I570</f>
        <v>US</v>
      </c>
      <c r="I566" s="1">
        <f>Exchanges!J570</f>
        <v>2.5195585388364947E-8</v>
      </c>
      <c r="J566" s="1" t="str">
        <f>Exchanges!K570</f>
        <v>kg</v>
      </c>
      <c r="K566" s="1"/>
      <c r="L566" s="1"/>
      <c r="M566" s="1"/>
      <c r="N566" s="1"/>
      <c r="O566" s="1"/>
      <c r="P566" s="1">
        <f>ROUND(Exchanges!Q570,0)</f>
        <v>5</v>
      </c>
      <c r="Q566" s="1">
        <f>Exchanges!R570</f>
        <v>1</v>
      </c>
      <c r="R566" s="1">
        <f>Exchanges!S570</f>
        <v>1</v>
      </c>
      <c r="S566" s="1">
        <f>Exchanges!T570</f>
        <v>1</v>
      </c>
      <c r="T566" s="1">
        <f>Exchanges!U570</f>
        <v>5</v>
      </c>
      <c r="U566" s="1">
        <f>Exchanges!V570</f>
        <v>2013</v>
      </c>
      <c r="V566" s="1" t="str">
        <f>Exchanges!W570</f>
        <v>Phosphorus</v>
      </c>
      <c r="W566" s="1" t="str">
        <f>Exchanges!X570</f>
        <v>USEPA DMR 2013</v>
      </c>
    </row>
    <row r="567" spans="1:23" x14ac:dyDescent="0.2">
      <c r="A567" s="1" t="str">
        <f>Exchanges!B571</f>
        <v>Phosphorus</v>
      </c>
      <c r="B567" s="1">
        <f>Exchanges!C571</f>
        <v>7723140</v>
      </c>
      <c r="C567" s="1" t="str">
        <f>Exchanges!D571</f>
        <v>water</v>
      </c>
      <c r="D567" s="1" t="str">
        <f>Exchanges!E571</f>
        <v>unspecified</v>
      </c>
      <c r="E567" s="1" t="str">
        <f>Exchanges!F571</f>
        <v>1d91ba69-9367-32d9-9acc-b6884944eda8</v>
      </c>
      <c r="F567" s="1" t="str">
        <f>Exchanges!G571</f>
        <v>Commercial structures, including farm structures</v>
      </c>
      <c r="G567" s="1" t="str">
        <f>Exchanges!H571</f>
        <v>2332A0</v>
      </c>
      <c r="H567" s="1" t="str">
        <f>Exchanges!I571</f>
        <v>US</v>
      </c>
      <c r="I567" s="1">
        <f>Exchanges!J571</f>
        <v>5.9673146951867243E-7</v>
      </c>
      <c r="J567" s="1" t="str">
        <f>Exchanges!K571</f>
        <v>kg</v>
      </c>
      <c r="K567" s="1"/>
      <c r="L567" s="1"/>
      <c r="M567" s="1"/>
      <c r="N567" s="1"/>
      <c r="O567" s="1"/>
      <c r="P567" s="1">
        <f>ROUND(Exchanges!Q571,0)</f>
        <v>2</v>
      </c>
      <c r="Q567" s="1">
        <f>Exchanges!R571</f>
        <v>1</v>
      </c>
      <c r="R567" s="1">
        <f>Exchanges!S571</f>
        <v>1</v>
      </c>
      <c r="S567" s="1">
        <f>Exchanges!T571</f>
        <v>1</v>
      </c>
      <c r="T567" s="1">
        <f>Exchanges!U571</f>
        <v>5</v>
      </c>
      <c r="U567" s="1">
        <f>Exchanges!V571</f>
        <v>2013</v>
      </c>
      <c r="V567" s="1" t="str">
        <f>Exchanges!W571</f>
        <v>Phosphorus</v>
      </c>
      <c r="W567" s="1" t="str">
        <f>Exchanges!X571</f>
        <v>USEPA DMR 2013</v>
      </c>
    </row>
    <row r="568" spans="1:23" x14ac:dyDescent="0.2">
      <c r="A568" s="1" t="str">
        <f>Exchanges!B572</f>
        <v>Phosphorus</v>
      </c>
      <c r="B568" s="1">
        <f>Exchanges!C572</f>
        <v>7723140</v>
      </c>
      <c r="C568" s="1" t="str">
        <f>Exchanges!D572</f>
        <v>water</v>
      </c>
      <c r="D568" s="1" t="str">
        <f>Exchanges!E572</f>
        <v>unspecified</v>
      </c>
      <c r="E568" s="1" t="str">
        <f>Exchanges!F572</f>
        <v>1d91ba69-9367-32d9-9acc-b6884944eda8</v>
      </c>
      <c r="F568" s="1" t="str">
        <f>Exchanges!G572</f>
        <v>Other nonresidential structures</v>
      </c>
      <c r="G568" s="1" t="str">
        <f>Exchanges!H572</f>
        <v>2332B0</v>
      </c>
      <c r="H568" s="1" t="str">
        <f>Exchanges!I572</f>
        <v>US</v>
      </c>
      <c r="I568" s="1">
        <f>Exchanges!J572</f>
        <v>5.9673146951867243E-7</v>
      </c>
      <c r="J568" s="1" t="str">
        <f>Exchanges!K572</f>
        <v>kg</v>
      </c>
      <c r="K568" s="1"/>
      <c r="L568" s="1"/>
      <c r="M568" s="1"/>
      <c r="N568" s="1"/>
      <c r="O568" s="1"/>
      <c r="P568" s="1">
        <f>ROUND(Exchanges!Q572,0)</f>
        <v>2</v>
      </c>
      <c r="Q568" s="1">
        <f>Exchanges!R572</f>
        <v>1</v>
      </c>
      <c r="R568" s="1">
        <f>Exchanges!S572</f>
        <v>1</v>
      </c>
      <c r="S568" s="1">
        <f>Exchanges!T572</f>
        <v>1</v>
      </c>
      <c r="T568" s="1">
        <f>Exchanges!U572</f>
        <v>5</v>
      </c>
      <c r="U568" s="1">
        <f>Exchanges!V572</f>
        <v>2013</v>
      </c>
      <c r="V568" s="1" t="str">
        <f>Exchanges!W572</f>
        <v>Phosphorus</v>
      </c>
      <c r="W568" s="1" t="str">
        <f>Exchanges!X572</f>
        <v>USEPA DMR 2013</v>
      </c>
    </row>
    <row r="569" spans="1:23" x14ac:dyDescent="0.2">
      <c r="A569" s="1" t="str">
        <f>Exchanges!B573</f>
        <v>Phosphorus</v>
      </c>
      <c r="B569" s="1">
        <f>Exchanges!C573</f>
        <v>7723140</v>
      </c>
      <c r="C569" s="1" t="str">
        <f>Exchanges!D573</f>
        <v>water</v>
      </c>
      <c r="D569" s="1" t="str">
        <f>Exchanges!E573</f>
        <v>unspecified</v>
      </c>
      <c r="E569" s="1" t="str">
        <f>Exchanges!F573</f>
        <v>1d91ba69-9367-32d9-9acc-b6884944eda8</v>
      </c>
      <c r="F569" s="1" t="str">
        <f>Exchanges!G573</f>
        <v>Other residential structures</v>
      </c>
      <c r="G569" s="1" t="str">
        <f>Exchanges!H573</f>
        <v>2334A0</v>
      </c>
      <c r="H569" s="1" t="str">
        <f>Exchanges!I573</f>
        <v>US</v>
      </c>
      <c r="I569" s="1">
        <f>Exchanges!J573</f>
        <v>5.9673146951867243E-7</v>
      </c>
      <c r="J569" s="1" t="str">
        <f>Exchanges!K573</f>
        <v>kg</v>
      </c>
      <c r="K569" s="1"/>
      <c r="L569" s="1"/>
      <c r="M569" s="1"/>
      <c r="N569" s="1"/>
      <c r="O569" s="1"/>
      <c r="P569" s="1">
        <f>ROUND(Exchanges!Q573,0)</f>
        <v>2</v>
      </c>
      <c r="Q569" s="1">
        <f>Exchanges!R573</f>
        <v>1</v>
      </c>
      <c r="R569" s="1">
        <f>Exchanges!S573</f>
        <v>1</v>
      </c>
      <c r="S569" s="1">
        <f>Exchanges!T573</f>
        <v>1</v>
      </c>
      <c r="T569" s="1">
        <f>Exchanges!U573</f>
        <v>5</v>
      </c>
      <c r="U569" s="1">
        <f>Exchanges!V573</f>
        <v>2013</v>
      </c>
      <c r="V569" s="1" t="str">
        <f>Exchanges!W573</f>
        <v>Phosphorus</v>
      </c>
      <c r="W569" s="1" t="str">
        <f>Exchanges!X573</f>
        <v>USEPA DMR 2013</v>
      </c>
    </row>
    <row r="570" spans="1:23" x14ac:dyDescent="0.2">
      <c r="A570" s="1" t="str">
        <f>Exchanges!B574</f>
        <v>Phosphorus</v>
      </c>
      <c r="B570" s="1">
        <f>Exchanges!C574</f>
        <v>7723140</v>
      </c>
      <c r="C570" s="1" t="str">
        <f>Exchanges!D574</f>
        <v>water</v>
      </c>
      <c r="D570" s="1" t="str">
        <f>Exchanges!E574</f>
        <v>unspecified</v>
      </c>
      <c r="E570" s="1" t="str">
        <f>Exchanges!F574</f>
        <v>1d91ba69-9367-32d9-9acc-b6884944eda8</v>
      </c>
      <c r="F570" s="1" t="str">
        <f>Exchanges!G574</f>
        <v>Soybean and other oilseed processing</v>
      </c>
      <c r="G570" s="1" t="str">
        <f>Exchanges!H574</f>
        <v>31122A</v>
      </c>
      <c r="H570" s="1" t="str">
        <f>Exchanges!I574</f>
        <v>US</v>
      </c>
      <c r="I570" s="1">
        <f>Exchanges!J574</f>
        <v>1.8691336595591919E-6</v>
      </c>
      <c r="J570" s="1" t="str">
        <f>Exchanges!K574</f>
        <v>kg</v>
      </c>
      <c r="K570" s="1"/>
      <c r="L570" s="1"/>
      <c r="M570" s="1"/>
      <c r="N570" s="1"/>
      <c r="O570" s="1"/>
      <c r="P570" s="1">
        <f>ROUND(Exchanges!Q574,0)</f>
        <v>2</v>
      </c>
      <c r="Q570" s="1">
        <f>Exchanges!R574</f>
        <v>1</v>
      </c>
      <c r="R570" s="1">
        <f>Exchanges!S574</f>
        <v>1</v>
      </c>
      <c r="S570" s="1">
        <f>Exchanges!T574</f>
        <v>1</v>
      </c>
      <c r="T570" s="1">
        <f>Exchanges!U574</f>
        <v>5</v>
      </c>
      <c r="U570" s="1">
        <f>Exchanges!V574</f>
        <v>2013</v>
      </c>
      <c r="V570" s="1" t="str">
        <f>Exchanges!W574</f>
        <v>Phosphorus</v>
      </c>
      <c r="W570" s="1" t="str">
        <f>Exchanges!X574</f>
        <v>USEPA DMR 2013</v>
      </c>
    </row>
    <row r="571" spans="1:23" x14ac:dyDescent="0.2">
      <c r="A571" s="1" t="str">
        <f>Exchanges!B575</f>
        <v>Phosphorus</v>
      </c>
      <c r="B571" s="1">
        <f>Exchanges!C575</f>
        <v>7723140</v>
      </c>
      <c r="C571" s="1" t="str">
        <f>Exchanges!D575</f>
        <v>water</v>
      </c>
      <c r="D571" s="1" t="str">
        <f>Exchanges!E575</f>
        <v>unspecified</v>
      </c>
      <c r="E571" s="1" t="str">
        <f>Exchanges!F575</f>
        <v>1d91ba69-9367-32d9-9acc-b6884944eda8</v>
      </c>
      <c r="F571" s="1" t="str">
        <f>Exchanges!G575</f>
        <v>Fluid milk and butter manufacturing</v>
      </c>
      <c r="G571" s="1" t="str">
        <f>Exchanges!H575</f>
        <v>31151A</v>
      </c>
      <c r="H571" s="1" t="str">
        <f>Exchanges!I575</f>
        <v>US</v>
      </c>
      <c r="I571" s="1">
        <f>Exchanges!J575</f>
        <v>3.170219424392505E-7</v>
      </c>
      <c r="J571" s="1" t="str">
        <f>Exchanges!K575</f>
        <v>kg</v>
      </c>
      <c r="K571" s="1"/>
      <c r="L571" s="1"/>
      <c r="M571" s="1"/>
      <c r="N571" s="1"/>
      <c r="O571" s="1"/>
      <c r="P571" s="1">
        <f>ROUND(Exchanges!Q575,0)</f>
        <v>2</v>
      </c>
      <c r="Q571" s="1">
        <f>Exchanges!R575</f>
        <v>1</v>
      </c>
      <c r="R571" s="1">
        <f>Exchanges!S575</f>
        <v>1</v>
      </c>
      <c r="S571" s="1">
        <f>Exchanges!T575</f>
        <v>1</v>
      </c>
      <c r="T571" s="1">
        <f>Exchanges!U575</f>
        <v>5</v>
      </c>
      <c r="U571" s="1">
        <f>Exchanges!V575</f>
        <v>2013</v>
      </c>
      <c r="V571" s="1" t="str">
        <f>Exchanges!W575</f>
        <v>Phosphorus</v>
      </c>
      <c r="W571" s="1" t="str">
        <f>Exchanges!X575</f>
        <v>USEPA DMR 2013</v>
      </c>
    </row>
    <row r="572" spans="1:23" x14ac:dyDescent="0.2">
      <c r="A572" s="1" t="str">
        <f>Exchanges!B576</f>
        <v>Phosphorus</v>
      </c>
      <c r="B572" s="1">
        <f>Exchanges!C576</f>
        <v>7723140</v>
      </c>
      <c r="C572" s="1" t="str">
        <f>Exchanges!D576</f>
        <v>water</v>
      </c>
      <c r="D572" s="1" t="str">
        <f>Exchanges!E576</f>
        <v>unspecified</v>
      </c>
      <c r="E572" s="1" t="str">
        <f>Exchanges!F576</f>
        <v>1d91ba69-9367-32d9-9acc-b6884944eda8</v>
      </c>
      <c r="F572" s="1" t="str">
        <f>Exchanges!G576</f>
        <v>Animal (except poultry) slaughtering, rendering, and processing</v>
      </c>
      <c r="G572" s="1" t="str">
        <f>Exchanges!H576</f>
        <v>31161A</v>
      </c>
      <c r="H572" s="1" t="str">
        <f>Exchanges!I576</f>
        <v>US</v>
      </c>
      <c r="I572" s="1">
        <f>Exchanges!J576</f>
        <v>8.3832734354723972E-6</v>
      </c>
      <c r="J572" s="1" t="str">
        <f>Exchanges!K576</f>
        <v>kg</v>
      </c>
      <c r="K572" s="1"/>
      <c r="L572" s="1"/>
      <c r="M572" s="1"/>
      <c r="N572" s="1"/>
      <c r="O572" s="1"/>
      <c r="P572" s="1">
        <f>ROUND(Exchanges!Q576,0)</f>
        <v>3</v>
      </c>
      <c r="Q572" s="1">
        <f>Exchanges!R576</f>
        <v>1</v>
      </c>
      <c r="R572" s="1">
        <f>Exchanges!S576</f>
        <v>1</v>
      </c>
      <c r="S572" s="1">
        <f>Exchanges!T576</f>
        <v>1</v>
      </c>
      <c r="T572" s="1">
        <f>Exchanges!U576</f>
        <v>5</v>
      </c>
      <c r="U572" s="1">
        <f>Exchanges!V576</f>
        <v>2013</v>
      </c>
      <c r="V572" s="1" t="str">
        <f>Exchanges!W576</f>
        <v>Phosphorus</v>
      </c>
      <c r="W572" s="1" t="str">
        <f>Exchanges!X576</f>
        <v>USEPA DMR 2013</v>
      </c>
    </row>
    <row r="573" spans="1:23" x14ac:dyDescent="0.2">
      <c r="A573" s="1" t="str">
        <f>Exchanges!B577</f>
        <v>Phosphorus</v>
      </c>
      <c r="B573" s="1">
        <f>Exchanges!C577</f>
        <v>7723140</v>
      </c>
      <c r="C573" s="1" t="str">
        <f>Exchanges!D577</f>
        <v>water</v>
      </c>
      <c r="D573" s="1" t="str">
        <f>Exchanges!E577</f>
        <v>unspecified</v>
      </c>
      <c r="E573" s="1" t="str">
        <f>Exchanges!F577</f>
        <v>1d91ba69-9367-32d9-9acc-b6884944eda8</v>
      </c>
      <c r="F573" s="1" t="str">
        <f>Exchanges!G577</f>
        <v>Cookie, cracker, pasta, and tortilla manufacturing</v>
      </c>
      <c r="G573" s="1" t="str">
        <f>Exchanges!H577</f>
        <v>3118A0</v>
      </c>
      <c r="H573" s="1" t="str">
        <f>Exchanges!I577</f>
        <v>US</v>
      </c>
      <c r="I573" s="1">
        <f>Exchanges!J577</f>
        <v>3.163290721756935E-9</v>
      </c>
      <c r="J573" s="1" t="str">
        <f>Exchanges!K577</f>
        <v>kg</v>
      </c>
      <c r="K573" s="1"/>
      <c r="L573" s="1"/>
      <c r="M573" s="1"/>
      <c r="N573" s="1"/>
      <c r="O573" s="1"/>
      <c r="P573" s="1">
        <f>ROUND(Exchanges!Q577,0)</f>
        <v>2</v>
      </c>
      <c r="Q573" s="1">
        <f>Exchanges!R577</f>
        <v>1</v>
      </c>
      <c r="R573" s="1">
        <f>Exchanges!S577</f>
        <v>1</v>
      </c>
      <c r="S573" s="1">
        <f>Exchanges!T577</f>
        <v>1</v>
      </c>
      <c r="T573" s="1">
        <f>Exchanges!U577</f>
        <v>5</v>
      </c>
      <c r="U573" s="1">
        <f>Exchanges!V577</f>
        <v>2013</v>
      </c>
      <c r="V573" s="1" t="str">
        <f>Exchanges!W577</f>
        <v>Phosphorus</v>
      </c>
      <c r="W573" s="1" t="str">
        <f>Exchanges!X577</f>
        <v>USEPA DMR 2013</v>
      </c>
    </row>
    <row r="574" spans="1:23" x14ac:dyDescent="0.2">
      <c r="A574" s="1" t="str">
        <f>Exchanges!B578</f>
        <v>Phosphorus</v>
      </c>
      <c r="B574" s="1">
        <f>Exchanges!C578</f>
        <v>7723140</v>
      </c>
      <c r="C574" s="1" t="str">
        <f>Exchanges!D578</f>
        <v>water</v>
      </c>
      <c r="D574" s="1" t="str">
        <f>Exchanges!E578</f>
        <v>unspecified</v>
      </c>
      <c r="E574" s="1" t="str">
        <f>Exchanges!F578</f>
        <v>1d91ba69-9367-32d9-9acc-b6884944eda8</v>
      </c>
      <c r="F574" s="1" t="str">
        <f>Exchanges!G578</f>
        <v>All other wood product manufacturing</v>
      </c>
      <c r="G574" s="1" t="str">
        <f>Exchanges!H578</f>
        <v>3219A0</v>
      </c>
      <c r="H574" s="1" t="str">
        <f>Exchanges!I578</f>
        <v>US</v>
      </c>
      <c r="I574" s="1">
        <f>Exchanges!J578</f>
        <v>4.6986336104611596E-8</v>
      </c>
      <c r="J574" s="1" t="str">
        <f>Exchanges!K578</f>
        <v>kg</v>
      </c>
      <c r="K574" s="1"/>
      <c r="L574" s="1"/>
      <c r="M574" s="1"/>
      <c r="N574" s="1"/>
      <c r="O574" s="1"/>
      <c r="P574" s="1">
        <f>ROUND(Exchanges!Q578,0)</f>
        <v>2</v>
      </c>
      <c r="Q574" s="1">
        <f>Exchanges!R578</f>
        <v>1</v>
      </c>
      <c r="R574" s="1">
        <f>Exchanges!S578</f>
        <v>1</v>
      </c>
      <c r="S574" s="1">
        <f>Exchanges!T578</f>
        <v>1</v>
      </c>
      <c r="T574" s="1">
        <f>Exchanges!U578</f>
        <v>5</v>
      </c>
      <c r="U574" s="1">
        <f>Exchanges!V578</f>
        <v>2013</v>
      </c>
      <c r="V574" s="1" t="str">
        <f>Exchanges!W578</f>
        <v>Phosphorus</v>
      </c>
      <c r="W574" s="1" t="str">
        <f>Exchanges!X578</f>
        <v>USEPA DMR 2013</v>
      </c>
    </row>
    <row r="575" spans="1:23" x14ac:dyDescent="0.2">
      <c r="A575" s="1" t="str">
        <f>Exchanges!B579</f>
        <v>Phosphorus</v>
      </c>
      <c r="B575" s="1">
        <f>Exchanges!C579</f>
        <v>7723140</v>
      </c>
      <c r="C575" s="1" t="str">
        <f>Exchanges!D579</f>
        <v>water</v>
      </c>
      <c r="D575" s="1" t="str">
        <f>Exchanges!E579</f>
        <v>unspecified</v>
      </c>
      <c r="E575" s="1" t="str">
        <f>Exchanges!F579</f>
        <v>1d91ba69-9367-32d9-9acc-b6884944eda8</v>
      </c>
      <c r="F575" s="1" t="str">
        <f>Exchanges!G579</f>
        <v>Synthetic rubber and artificial and synthetic fibers and filaments manufacturing</v>
      </c>
      <c r="G575" s="1" t="str">
        <f>Exchanges!H579</f>
        <v>3252A0</v>
      </c>
      <c r="H575" s="1" t="str">
        <f>Exchanges!I579</f>
        <v>US</v>
      </c>
      <c r="I575" s="1">
        <f>Exchanges!J579</f>
        <v>1.2227687348459049E-5</v>
      </c>
      <c r="J575" s="1" t="str">
        <f>Exchanges!K579</f>
        <v>kg</v>
      </c>
      <c r="K575" s="1"/>
      <c r="L575" s="1"/>
      <c r="M575" s="1"/>
      <c r="N575" s="1"/>
      <c r="O575" s="1"/>
      <c r="P575" s="1">
        <f>ROUND(Exchanges!Q579,0)</f>
        <v>4</v>
      </c>
      <c r="Q575" s="1">
        <f>Exchanges!R579</f>
        <v>1</v>
      </c>
      <c r="R575" s="1">
        <f>Exchanges!S579</f>
        <v>1</v>
      </c>
      <c r="S575" s="1">
        <f>Exchanges!T579</f>
        <v>1</v>
      </c>
      <c r="T575" s="1">
        <f>Exchanges!U579</f>
        <v>5</v>
      </c>
      <c r="U575" s="1">
        <f>Exchanges!V579</f>
        <v>2013</v>
      </c>
      <c r="V575" s="1" t="str">
        <f>Exchanges!W579</f>
        <v>Phosphorus</v>
      </c>
      <c r="W575" s="1" t="str">
        <f>Exchanges!X579</f>
        <v>USEPA DMR 2013</v>
      </c>
    </row>
    <row r="576" spans="1:23" x14ac:dyDescent="0.2">
      <c r="A576" s="1" t="str">
        <f>Exchanges!B580</f>
        <v>Phosphorus</v>
      </c>
      <c r="B576" s="1">
        <f>Exchanges!C580</f>
        <v>7723140</v>
      </c>
      <c r="C576" s="1" t="str">
        <f>Exchanges!D580</f>
        <v>water</v>
      </c>
      <c r="D576" s="1" t="str">
        <f>Exchanges!E580</f>
        <v>unspecified</v>
      </c>
      <c r="E576" s="1" t="str">
        <f>Exchanges!F580</f>
        <v>1d91ba69-9367-32d9-9acc-b6884944eda8</v>
      </c>
      <c r="F576" s="1" t="str">
        <f>Exchanges!G580</f>
        <v>All other chemical product and preparation manufacturing</v>
      </c>
      <c r="G576" s="1" t="str">
        <f>Exchanges!H580</f>
        <v>3259A0</v>
      </c>
      <c r="H576" s="1" t="str">
        <f>Exchanges!I580</f>
        <v>US</v>
      </c>
      <c r="I576" s="1">
        <f>Exchanges!J580</f>
        <v>2.6539180926913687E-5</v>
      </c>
      <c r="J576" s="1" t="str">
        <f>Exchanges!K580</f>
        <v>kg</v>
      </c>
      <c r="K576" s="1"/>
      <c r="L576" s="1"/>
      <c r="M576" s="1"/>
      <c r="N576" s="1"/>
      <c r="O576" s="1"/>
      <c r="P576" s="1">
        <f>ROUND(Exchanges!Q580,0)</f>
        <v>2</v>
      </c>
      <c r="Q576" s="1">
        <f>Exchanges!R580</f>
        <v>1</v>
      </c>
      <c r="R576" s="1">
        <f>Exchanges!S580</f>
        <v>1</v>
      </c>
      <c r="S576" s="1">
        <f>Exchanges!T580</f>
        <v>1</v>
      </c>
      <c r="T576" s="1">
        <f>Exchanges!U580</f>
        <v>5</v>
      </c>
      <c r="U576" s="1">
        <f>Exchanges!V580</f>
        <v>2013</v>
      </c>
      <c r="V576" s="1" t="str">
        <f>Exchanges!W580</f>
        <v>Phosphorus</v>
      </c>
      <c r="W576" s="1" t="str">
        <f>Exchanges!X580</f>
        <v>USEPA DMR 2013</v>
      </c>
    </row>
    <row r="577" spans="1:23" x14ac:dyDescent="0.2">
      <c r="A577" s="1" t="str">
        <f>Exchanges!B581</f>
        <v>Phosphorus</v>
      </c>
      <c r="B577" s="1">
        <f>Exchanges!C581</f>
        <v>7723140</v>
      </c>
      <c r="C577" s="1" t="str">
        <f>Exchanges!D581</f>
        <v>water</v>
      </c>
      <c r="D577" s="1" t="str">
        <f>Exchanges!E581</f>
        <v>unspecified</v>
      </c>
      <c r="E577" s="1" t="str">
        <f>Exchanges!F581</f>
        <v>1d91ba69-9367-32d9-9acc-b6884944eda8</v>
      </c>
      <c r="F577" s="1" t="str">
        <f>Exchanges!G581</f>
        <v>Alumina refining and primary aluminum production</v>
      </c>
      <c r="G577" s="1" t="str">
        <f>Exchanges!H581</f>
        <v>33131A</v>
      </c>
      <c r="H577" s="1" t="str">
        <f>Exchanges!I581</f>
        <v>US</v>
      </c>
      <c r="I577" s="1">
        <f>Exchanges!J581</f>
        <v>2.0495942666842721E-4</v>
      </c>
      <c r="J577" s="1" t="str">
        <f>Exchanges!K581</f>
        <v>kg</v>
      </c>
      <c r="K577" s="1"/>
      <c r="L577" s="1"/>
      <c r="M577" s="1"/>
      <c r="N577" s="1"/>
      <c r="O577" s="1"/>
      <c r="P577" s="1">
        <f>ROUND(Exchanges!Q581,0)</f>
        <v>2</v>
      </c>
      <c r="Q577" s="1">
        <f>Exchanges!R581</f>
        <v>1</v>
      </c>
      <c r="R577" s="1">
        <f>Exchanges!S581</f>
        <v>1</v>
      </c>
      <c r="S577" s="1">
        <f>Exchanges!T581</f>
        <v>1</v>
      </c>
      <c r="T577" s="1">
        <f>Exchanges!U581</f>
        <v>5</v>
      </c>
      <c r="U577" s="1">
        <f>Exchanges!V581</f>
        <v>2013</v>
      </c>
      <c r="V577" s="1" t="str">
        <f>Exchanges!W581</f>
        <v>Phosphorus</v>
      </c>
      <c r="W577" s="1" t="str">
        <f>Exchanges!X581</f>
        <v>USEPA DMR 2013</v>
      </c>
    </row>
    <row r="578" spans="1:23" x14ac:dyDescent="0.2">
      <c r="A578" s="1" t="str">
        <f>Exchanges!B582</f>
        <v>Phosphorus</v>
      </c>
      <c r="B578" s="1">
        <f>Exchanges!C582</f>
        <v>7723140</v>
      </c>
      <c r="C578" s="1" t="str">
        <f>Exchanges!D582</f>
        <v>water</v>
      </c>
      <c r="D578" s="1" t="str">
        <f>Exchanges!E582</f>
        <v>unspecified</v>
      </c>
      <c r="E578" s="1" t="str">
        <f>Exchanges!F582</f>
        <v>1d91ba69-9367-32d9-9acc-b6884944eda8</v>
      </c>
      <c r="F578" s="1" t="str">
        <f>Exchanges!G582</f>
        <v>Aluminum product manufacturing from purchased aluminum</v>
      </c>
      <c r="G578" s="1" t="str">
        <f>Exchanges!H582</f>
        <v>33131B</v>
      </c>
      <c r="H578" s="1" t="str">
        <f>Exchanges!I582</f>
        <v>US</v>
      </c>
      <c r="I578" s="1">
        <f>Exchanges!J582</f>
        <v>1.6581598521001622E-6</v>
      </c>
      <c r="J578" s="1" t="str">
        <f>Exchanges!K582</f>
        <v>kg</v>
      </c>
      <c r="K578" s="1"/>
      <c r="L578" s="1"/>
      <c r="M578" s="1"/>
      <c r="N578" s="1"/>
      <c r="O578" s="1"/>
      <c r="P578" s="1">
        <f>ROUND(Exchanges!Q582,0)</f>
        <v>2</v>
      </c>
      <c r="Q578" s="1">
        <f>Exchanges!R582</f>
        <v>1</v>
      </c>
      <c r="R578" s="1">
        <f>Exchanges!S582</f>
        <v>1</v>
      </c>
      <c r="S578" s="1">
        <f>Exchanges!T582</f>
        <v>1</v>
      </c>
      <c r="T578" s="1">
        <f>Exchanges!U582</f>
        <v>5</v>
      </c>
      <c r="U578" s="1">
        <f>Exchanges!V582</f>
        <v>2013</v>
      </c>
      <c r="V578" s="1" t="str">
        <f>Exchanges!W582</f>
        <v>Phosphorus</v>
      </c>
      <c r="W578" s="1" t="str">
        <f>Exchanges!X582</f>
        <v>USEPA DMR 2013</v>
      </c>
    </row>
    <row r="579" spans="1:23" x14ac:dyDescent="0.2">
      <c r="A579" s="1" t="str">
        <f>Exchanges!B583</f>
        <v>Phosphorus</v>
      </c>
      <c r="B579" s="1">
        <f>Exchanges!C583</f>
        <v>7723140</v>
      </c>
      <c r="C579" s="1" t="str">
        <f>Exchanges!D583</f>
        <v>water</v>
      </c>
      <c r="D579" s="1" t="str">
        <f>Exchanges!E583</f>
        <v>unspecified</v>
      </c>
      <c r="E579" s="1" t="str">
        <f>Exchanges!F583</f>
        <v>1d91ba69-9367-32d9-9acc-b6884944eda8</v>
      </c>
      <c r="F579" s="1" t="str">
        <f>Exchanges!G583</f>
        <v>All other forging, stamping, and sintering</v>
      </c>
      <c r="G579" s="1" t="str">
        <f>Exchanges!H583</f>
        <v>33211A</v>
      </c>
      <c r="H579" s="1" t="str">
        <f>Exchanges!I583</f>
        <v>US</v>
      </c>
      <c r="I579" s="1">
        <f>Exchanges!J583</f>
        <v>1.7542236463457843E-10</v>
      </c>
      <c r="J579" s="1" t="str">
        <f>Exchanges!K583</f>
        <v>kg</v>
      </c>
      <c r="K579" s="1"/>
      <c r="L579" s="1"/>
      <c r="M579" s="1"/>
      <c r="N579" s="1"/>
      <c r="O579" s="1"/>
      <c r="P579" s="1">
        <f>ROUND(Exchanges!Q583,0)</f>
        <v>2</v>
      </c>
      <c r="Q579" s="1">
        <f>Exchanges!R583</f>
        <v>1</v>
      </c>
      <c r="R579" s="1">
        <f>Exchanges!S583</f>
        <v>1</v>
      </c>
      <c r="S579" s="1">
        <f>Exchanges!T583</f>
        <v>1</v>
      </c>
      <c r="T579" s="1">
        <f>Exchanges!U583</f>
        <v>5</v>
      </c>
      <c r="U579" s="1">
        <f>Exchanges!V583</f>
        <v>2013</v>
      </c>
      <c r="V579" s="1" t="str">
        <f>Exchanges!W583</f>
        <v>Phosphorus</v>
      </c>
      <c r="W579" s="1" t="str">
        <f>Exchanges!X583</f>
        <v>USEPA DMR 2013</v>
      </c>
    </row>
    <row r="580" spans="1:23" x14ac:dyDescent="0.2">
      <c r="A580" s="1" t="str">
        <f>Exchanges!B584</f>
        <v>Phosphorus</v>
      </c>
      <c r="B580" s="1">
        <f>Exchanges!C584</f>
        <v>7723140</v>
      </c>
      <c r="C580" s="1" t="str">
        <f>Exchanges!D584</f>
        <v>water</v>
      </c>
      <c r="D580" s="1" t="str">
        <f>Exchanges!E584</f>
        <v>unspecified</v>
      </c>
      <c r="E580" s="1" t="str">
        <f>Exchanges!F584</f>
        <v>1d91ba69-9367-32d9-9acc-b6884944eda8</v>
      </c>
      <c r="F580" s="1" t="str">
        <f>Exchanges!G584</f>
        <v>Crown and closure manufacturing and metal stamping</v>
      </c>
      <c r="G580" s="1" t="str">
        <f>Exchanges!H584</f>
        <v>33211B</v>
      </c>
      <c r="H580" s="1" t="str">
        <f>Exchanges!I584</f>
        <v>US</v>
      </c>
      <c r="I580" s="1">
        <f>Exchanges!J584</f>
        <v>2.4648708324957921E-8</v>
      </c>
      <c r="J580" s="1" t="str">
        <f>Exchanges!K584</f>
        <v>kg</v>
      </c>
      <c r="K580" s="1"/>
      <c r="L580" s="1"/>
      <c r="M580" s="1"/>
      <c r="N580" s="1"/>
      <c r="O580" s="1"/>
      <c r="P580" s="1">
        <f>ROUND(Exchanges!Q584,0)</f>
        <v>2</v>
      </c>
      <c r="Q580" s="1">
        <f>Exchanges!R584</f>
        <v>1</v>
      </c>
      <c r="R580" s="1">
        <f>Exchanges!S584</f>
        <v>1</v>
      </c>
      <c r="S580" s="1">
        <f>Exchanges!T584</f>
        <v>1</v>
      </c>
      <c r="T580" s="1">
        <f>Exchanges!U584</f>
        <v>5</v>
      </c>
      <c r="U580" s="1">
        <f>Exchanges!V584</f>
        <v>2013</v>
      </c>
      <c r="V580" s="1" t="str">
        <f>Exchanges!W584</f>
        <v>Phosphorus</v>
      </c>
      <c r="W580" s="1" t="str">
        <f>Exchanges!X584</f>
        <v>USEPA DMR 2013</v>
      </c>
    </row>
    <row r="581" spans="1:23" x14ac:dyDescent="0.2">
      <c r="A581" s="1" t="str">
        <f>Exchanges!B585</f>
        <v>Phosphorus</v>
      </c>
      <c r="B581" s="1">
        <f>Exchanges!C585</f>
        <v>7723140</v>
      </c>
      <c r="C581" s="1" t="str">
        <f>Exchanges!D585</f>
        <v>water</v>
      </c>
      <c r="D581" s="1" t="str">
        <f>Exchanges!E585</f>
        <v>unspecified</v>
      </c>
      <c r="E581" s="1" t="str">
        <f>Exchanges!F585</f>
        <v>1d91ba69-9367-32d9-9acc-b6884944eda8</v>
      </c>
      <c r="F581" s="1" t="str">
        <f>Exchanges!G585</f>
        <v>Valve and fittings other than plumbing</v>
      </c>
      <c r="G581" s="1" t="str">
        <f>Exchanges!H585</f>
        <v>33291A</v>
      </c>
      <c r="H581" s="1" t="str">
        <f>Exchanges!I585</f>
        <v>US</v>
      </c>
      <c r="I581" s="1">
        <f>Exchanges!J585</f>
        <v>1.5612222332563256E-9</v>
      </c>
      <c r="J581" s="1" t="str">
        <f>Exchanges!K585</f>
        <v>kg</v>
      </c>
      <c r="K581" s="1"/>
      <c r="L581" s="1"/>
      <c r="M581" s="1"/>
      <c r="N581" s="1"/>
      <c r="O581" s="1"/>
      <c r="P581" s="1">
        <f>ROUND(Exchanges!Q585,0)</f>
        <v>2</v>
      </c>
      <c r="Q581" s="1">
        <f>Exchanges!R585</f>
        <v>1</v>
      </c>
      <c r="R581" s="1">
        <f>Exchanges!S585</f>
        <v>1</v>
      </c>
      <c r="S581" s="1">
        <f>Exchanges!T585</f>
        <v>1</v>
      </c>
      <c r="T581" s="1">
        <f>Exchanges!U585</f>
        <v>5</v>
      </c>
      <c r="U581" s="1">
        <f>Exchanges!V585</f>
        <v>2013</v>
      </c>
      <c r="V581" s="1" t="str">
        <f>Exchanges!W585</f>
        <v>Phosphorus</v>
      </c>
      <c r="W581" s="1" t="str">
        <f>Exchanges!X585</f>
        <v>USEPA DMR 2013</v>
      </c>
    </row>
    <row r="582" spans="1:23" x14ac:dyDescent="0.2">
      <c r="A582" s="1" t="str">
        <f>Exchanges!B586</f>
        <v>Phosphorus</v>
      </c>
      <c r="B582" s="1">
        <f>Exchanges!C586</f>
        <v>7723140</v>
      </c>
      <c r="C582" s="1" t="str">
        <f>Exchanges!D586</f>
        <v>water</v>
      </c>
      <c r="D582" s="1" t="str">
        <f>Exchanges!E586</f>
        <v>unspecified</v>
      </c>
      <c r="E582" s="1" t="str">
        <f>Exchanges!F586</f>
        <v>1d91ba69-9367-32d9-9acc-b6884944eda8</v>
      </c>
      <c r="F582" s="1" t="str">
        <f>Exchanges!G586</f>
        <v>Ammunition, arms, ordnance, and accessories manufacturing</v>
      </c>
      <c r="G582" s="1" t="str">
        <f>Exchanges!H586</f>
        <v>33299A</v>
      </c>
      <c r="H582" s="1" t="str">
        <f>Exchanges!I586</f>
        <v>US</v>
      </c>
      <c r="I582" s="1">
        <f>Exchanges!J586</f>
        <v>1.4176728481185818E-9</v>
      </c>
      <c r="J582" s="1" t="str">
        <f>Exchanges!K586</f>
        <v>kg</v>
      </c>
      <c r="K582" s="1"/>
      <c r="L582" s="1"/>
      <c r="M582" s="1"/>
      <c r="N582" s="1"/>
      <c r="O582" s="1"/>
      <c r="P582" s="1">
        <f>ROUND(Exchanges!Q586,0)</f>
        <v>2</v>
      </c>
      <c r="Q582" s="1">
        <f>Exchanges!R586</f>
        <v>1</v>
      </c>
      <c r="R582" s="1">
        <f>Exchanges!S586</f>
        <v>1</v>
      </c>
      <c r="S582" s="1">
        <f>Exchanges!T586</f>
        <v>1</v>
      </c>
      <c r="T582" s="1">
        <f>Exchanges!U586</f>
        <v>5</v>
      </c>
      <c r="U582" s="1">
        <f>Exchanges!V586</f>
        <v>2013</v>
      </c>
      <c r="V582" s="1" t="str">
        <f>Exchanges!W586</f>
        <v>Phosphorus</v>
      </c>
      <c r="W582" s="1" t="str">
        <f>Exchanges!X586</f>
        <v>USEPA DMR 2013</v>
      </c>
    </row>
    <row r="583" spans="1:23" x14ac:dyDescent="0.2">
      <c r="A583" s="1" t="str">
        <f>Exchanges!B587</f>
        <v>Phosphorus</v>
      </c>
      <c r="B583" s="1">
        <f>Exchanges!C587</f>
        <v>7723140</v>
      </c>
      <c r="C583" s="1" t="str">
        <f>Exchanges!D587</f>
        <v>water</v>
      </c>
      <c r="D583" s="1" t="str">
        <f>Exchanges!E587</f>
        <v>unspecified</v>
      </c>
      <c r="E583" s="1" t="str">
        <f>Exchanges!F587</f>
        <v>1d91ba69-9367-32d9-9acc-b6884944eda8</v>
      </c>
      <c r="F583" s="1" t="str">
        <f>Exchanges!G587</f>
        <v>Other fabricated metal manufacturing</v>
      </c>
      <c r="G583" s="1" t="str">
        <f>Exchanges!H587</f>
        <v>33299B</v>
      </c>
      <c r="H583" s="1" t="str">
        <f>Exchanges!I587</f>
        <v>US</v>
      </c>
      <c r="I583" s="1">
        <f>Exchanges!J587</f>
        <v>1.5612222332563259E-9</v>
      </c>
      <c r="J583" s="1" t="str">
        <f>Exchanges!K587</f>
        <v>kg</v>
      </c>
      <c r="K583" s="1"/>
      <c r="L583" s="1"/>
      <c r="M583" s="1"/>
      <c r="N583" s="1"/>
      <c r="O583" s="1"/>
      <c r="P583" s="1">
        <f>ROUND(Exchanges!Q587,0)</f>
        <v>2</v>
      </c>
      <c r="Q583" s="1">
        <f>Exchanges!R587</f>
        <v>1</v>
      </c>
      <c r="R583" s="1">
        <f>Exchanges!S587</f>
        <v>1</v>
      </c>
      <c r="S583" s="1">
        <f>Exchanges!T587</f>
        <v>1</v>
      </c>
      <c r="T583" s="1">
        <f>Exchanges!U587</f>
        <v>5</v>
      </c>
      <c r="U583" s="1">
        <f>Exchanges!V587</f>
        <v>2013</v>
      </c>
      <c r="V583" s="1" t="str">
        <f>Exchanges!W587</f>
        <v>Phosphorus</v>
      </c>
      <c r="W583" s="1" t="str">
        <f>Exchanges!X587</f>
        <v>USEPA DMR 2013</v>
      </c>
    </row>
    <row r="584" spans="1:23" x14ac:dyDescent="0.2">
      <c r="A584" s="1" t="str">
        <f>Exchanges!B588</f>
        <v>Phosphorus</v>
      </c>
      <c r="B584" s="1">
        <f>Exchanges!C588</f>
        <v>7723140</v>
      </c>
      <c r="C584" s="1" t="str">
        <f>Exchanges!D588</f>
        <v>water</v>
      </c>
      <c r="D584" s="1" t="str">
        <f>Exchanges!E588</f>
        <v>unspecified</v>
      </c>
      <c r="E584" s="1" t="str">
        <f>Exchanges!F588</f>
        <v>1d91ba69-9367-32d9-9acc-b6884944eda8</v>
      </c>
      <c r="F584" s="1" t="str">
        <f>Exchanges!G588</f>
        <v>Other industrial machinery manufacturing</v>
      </c>
      <c r="G584" s="1" t="str">
        <f>Exchanges!H588</f>
        <v>33329A</v>
      </c>
      <c r="H584" s="1" t="str">
        <f>Exchanges!I588</f>
        <v>US</v>
      </c>
      <c r="I584" s="1">
        <f>Exchanges!J588</f>
        <v>1.189582811259034E-11</v>
      </c>
      <c r="J584" s="1" t="str">
        <f>Exchanges!K588</f>
        <v>kg</v>
      </c>
      <c r="K584" s="1"/>
      <c r="L584" s="1"/>
      <c r="M584" s="1"/>
      <c r="N584" s="1"/>
      <c r="O584" s="1"/>
      <c r="P584" s="1">
        <f>ROUND(Exchanges!Q588,0)</f>
        <v>5</v>
      </c>
      <c r="Q584" s="1">
        <f>Exchanges!R588</f>
        <v>1</v>
      </c>
      <c r="R584" s="1">
        <f>Exchanges!S588</f>
        <v>1</v>
      </c>
      <c r="S584" s="1">
        <f>Exchanges!T588</f>
        <v>1</v>
      </c>
      <c r="T584" s="1">
        <f>Exchanges!U588</f>
        <v>5</v>
      </c>
      <c r="U584" s="1">
        <f>Exchanges!V588</f>
        <v>2013</v>
      </c>
      <c r="V584" s="1" t="str">
        <f>Exchanges!W588</f>
        <v>Phosphorus</v>
      </c>
      <c r="W584" s="1" t="str">
        <f>Exchanges!X588</f>
        <v>USEPA DMR 2013</v>
      </c>
    </row>
    <row r="585" spans="1:23" x14ac:dyDescent="0.2">
      <c r="A585" s="1" t="str">
        <f>Exchanges!B589</f>
        <v>Phosphorus</v>
      </c>
      <c r="B585" s="1">
        <f>Exchanges!C589</f>
        <v>7723140</v>
      </c>
      <c r="C585" s="1" t="str">
        <f>Exchanges!D589</f>
        <v>water</v>
      </c>
      <c r="D585" s="1" t="str">
        <f>Exchanges!E589</f>
        <v>unspecified</v>
      </c>
      <c r="E585" s="1" t="str">
        <f>Exchanges!F589</f>
        <v>1d91ba69-9367-32d9-9acc-b6884944eda8</v>
      </c>
      <c r="F585" s="1" t="str">
        <f>Exchanges!G589</f>
        <v>Vending, commercial laundry, and other commercial and service industry machinery manufacturing</v>
      </c>
      <c r="G585" s="1" t="str">
        <f>Exchanges!H589</f>
        <v>33331A</v>
      </c>
      <c r="H585" s="1" t="str">
        <f>Exchanges!I589</f>
        <v>US</v>
      </c>
      <c r="I585" s="1">
        <f>Exchanges!J589</f>
        <v>5.8880640778893358E-9</v>
      </c>
      <c r="J585" s="1" t="str">
        <f>Exchanges!K589</f>
        <v>kg</v>
      </c>
      <c r="K585" s="1"/>
      <c r="L585" s="1"/>
      <c r="M585" s="1"/>
      <c r="N585" s="1"/>
      <c r="O585" s="1"/>
      <c r="P585" s="1">
        <f>ROUND(Exchanges!Q589,0)</f>
        <v>2</v>
      </c>
      <c r="Q585" s="1">
        <f>Exchanges!R589</f>
        <v>1</v>
      </c>
      <c r="R585" s="1">
        <f>Exchanges!S589</f>
        <v>1</v>
      </c>
      <c r="S585" s="1">
        <f>Exchanges!T589</f>
        <v>1</v>
      </c>
      <c r="T585" s="1">
        <f>Exchanges!U589</f>
        <v>5</v>
      </c>
      <c r="U585" s="1">
        <f>Exchanges!V589</f>
        <v>2013</v>
      </c>
      <c r="V585" s="1" t="str">
        <f>Exchanges!W589</f>
        <v>Phosphorus</v>
      </c>
      <c r="W585" s="1" t="str">
        <f>Exchanges!X589</f>
        <v>USEPA DMR 2013</v>
      </c>
    </row>
    <row r="586" spans="1:23" x14ac:dyDescent="0.2">
      <c r="A586" s="1" t="str">
        <f>Exchanges!B590</f>
        <v>Phosphorus</v>
      </c>
      <c r="B586" s="1">
        <f>Exchanges!C590</f>
        <v>7723140</v>
      </c>
      <c r="C586" s="1" t="str">
        <f>Exchanges!D590</f>
        <v>water</v>
      </c>
      <c r="D586" s="1" t="str">
        <f>Exchanges!E590</f>
        <v>unspecified</v>
      </c>
      <c r="E586" s="1" t="str">
        <f>Exchanges!F590</f>
        <v>1d91ba69-9367-32d9-9acc-b6884944eda8</v>
      </c>
      <c r="F586" s="1" t="str">
        <f>Exchanges!G590</f>
        <v>Metal cutting and forming machine tool manufacturing</v>
      </c>
      <c r="G586" s="1" t="str">
        <f>Exchanges!H590</f>
        <v>33351A</v>
      </c>
      <c r="H586" s="1" t="str">
        <f>Exchanges!I590</f>
        <v>US</v>
      </c>
      <c r="I586" s="1">
        <f>Exchanges!J590</f>
        <v>0</v>
      </c>
      <c r="J586" s="1" t="str">
        <f>Exchanges!K590</f>
        <v>kg</v>
      </c>
      <c r="K586" s="1"/>
      <c r="L586" s="1"/>
      <c r="M586" s="1"/>
      <c r="N586" s="1"/>
      <c r="O586" s="1"/>
      <c r="P586" s="1">
        <f>ROUND(Exchanges!Q590,0)</f>
        <v>5</v>
      </c>
      <c r="Q586" s="1">
        <f>Exchanges!R590</f>
        <v>1</v>
      </c>
      <c r="R586" s="1">
        <f>Exchanges!S590</f>
        <v>1</v>
      </c>
      <c r="S586" s="1">
        <f>Exchanges!T590</f>
        <v>1</v>
      </c>
      <c r="T586" s="1">
        <f>Exchanges!U590</f>
        <v>5</v>
      </c>
      <c r="U586" s="1">
        <f>Exchanges!V590</f>
        <v>2013</v>
      </c>
      <c r="V586" s="1" t="str">
        <f>Exchanges!W590</f>
        <v>Phosphorus</v>
      </c>
      <c r="W586" s="1" t="str">
        <f>Exchanges!X590</f>
        <v>USEPA DMR 2013</v>
      </c>
    </row>
    <row r="587" spans="1:23" x14ac:dyDescent="0.2">
      <c r="A587" s="1" t="str">
        <f>Exchanges!B591</f>
        <v>Phosphorus</v>
      </c>
      <c r="B587" s="1">
        <f>Exchanges!C591</f>
        <v>7723140</v>
      </c>
      <c r="C587" s="1" t="str">
        <f>Exchanges!D591</f>
        <v>water</v>
      </c>
      <c r="D587" s="1" t="str">
        <f>Exchanges!E591</f>
        <v>unspecified</v>
      </c>
      <c r="E587" s="1" t="str">
        <f>Exchanges!F591</f>
        <v>1d91ba69-9367-32d9-9acc-b6884944eda8</v>
      </c>
      <c r="F587" s="1" t="str">
        <f>Exchanges!G591</f>
        <v>Pump and pumping equipment manufacturing</v>
      </c>
      <c r="G587" s="1" t="str">
        <f>Exchanges!H591</f>
        <v>33391A</v>
      </c>
      <c r="H587" s="1" t="str">
        <f>Exchanges!I591</f>
        <v>US</v>
      </c>
      <c r="I587" s="1">
        <f>Exchanges!J591</f>
        <v>5.3836536046376469E-8</v>
      </c>
      <c r="J587" s="1" t="str">
        <f>Exchanges!K591</f>
        <v>kg</v>
      </c>
      <c r="K587" s="1"/>
      <c r="L587" s="1"/>
      <c r="M587" s="1"/>
      <c r="N587" s="1"/>
      <c r="O587" s="1"/>
      <c r="P587" s="1">
        <f>ROUND(Exchanges!Q591,0)</f>
        <v>2</v>
      </c>
      <c r="Q587" s="1">
        <f>Exchanges!R591</f>
        <v>1</v>
      </c>
      <c r="R587" s="1">
        <f>Exchanges!S591</f>
        <v>1</v>
      </c>
      <c r="S587" s="1">
        <f>Exchanges!T591</f>
        <v>1</v>
      </c>
      <c r="T587" s="1">
        <f>Exchanges!U591</f>
        <v>5</v>
      </c>
      <c r="U587" s="1">
        <f>Exchanges!V591</f>
        <v>2013</v>
      </c>
      <c r="V587" s="1" t="str">
        <f>Exchanges!W591</f>
        <v>Phosphorus</v>
      </c>
      <c r="W587" s="1" t="str">
        <f>Exchanges!X591</f>
        <v>USEPA DMR 2013</v>
      </c>
    </row>
    <row r="588" spans="1:23" x14ac:dyDescent="0.2">
      <c r="A588" s="1" t="str">
        <f>Exchanges!B592</f>
        <v>Phosphorus</v>
      </c>
      <c r="B588" s="1">
        <f>Exchanges!C592</f>
        <v>7723140</v>
      </c>
      <c r="C588" s="1" t="str">
        <f>Exchanges!D592</f>
        <v>water</v>
      </c>
      <c r="D588" s="1" t="str">
        <f>Exchanges!E592</f>
        <v>unspecified</v>
      </c>
      <c r="E588" s="1" t="str">
        <f>Exchanges!F592</f>
        <v>1d91ba69-9367-32d9-9acc-b6884944eda8</v>
      </c>
      <c r="F588" s="1" t="str">
        <f>Exchanges!G592</f>
        <v>Other general purpose machinery manufacturing</v>
      </c>
      <c r="G588" s="1" t="str">
        <f>Exchanges!H592</f>
        <v>33399A</v>
      </c>
      <c r="H588" s="1" t="str">
        <f>Exchanges!I592</f>
        <v>US</v>
      </c>
      <c r="I588" s="1">
        <f>Exchanges!J592</f>
        <v>5.8761682497767454E-9</v>
      </c>
      <c r="J588" s="1" t="str">
        <f>Exchanges!K592</f>
        <v>kg</v>
      </c>
      <c r="K588" s="1"/>
      <c r="L588" s="1"/>
      <c r="M588" s="1"/>
      <c r="N588" s="1"/>
      <c r="O588" s="1"/>
      <c r="P588" s="1">
        <f>ROUND(Exchanges!Q592,0)</f>
        <v>2</v>
      </c>
      <c r="Q588" s="1">
        <f>Exchanges!R592</f>
        <v>1</v>
      </c>
      <c r="R588" s="1">
        <f>Exchanges!S592</f>
        <v>1</v>
      </c>
      <c r="S588" s="1">
        <f>Exchanges!T592</f>
        <v>1</v>
      </c>
      <c r="T588" s="1">
        <f>Exchanges!U592</f>
        <v>5</v>
      </c>
      <c r="U588" s="1">
        <f>Exchanges!V592</f>
        <v>2013</v>
      </c>
      <c r="V588" s="1" t="str">
        <f>Exchanges!W592</f>
        <v>Phosphorus</v>
      </c>
      <c r="W588" s="1" t="str">
        <f>Exchanges!X592</f>
        <v>USEPA DMR 2013</v>
      </c>
    </row>
    <row r="589" spans="1:23" x14ac:dyDescent="0.2">
      <c r="A589" s="1" t="str">
        <f>Exchanges!B593</f>
        <v>Phosphorus</v>
      </c>
      <c r="B589" s="1">
        <f>Exchanges!C593</f>
        <v>7723140</v>
      </c>
      <c r="C589" s="1" t="str">
        <f>Exchanges!D593</f>
        <v>water</v>
      </c>
      <c r="D589" s="1" t="str">
        <f>Exchanges!E593</f>
        <v>unspecified</v>
      </c>
      <c r="E589" s="1" t="str">
        <f>Exchanges!F593</f>
        <v>1d91ba69-9367-32d9-9acc-b6884944eda8</v>
      </c>
      <c r="F589" s="1" t="str">
        <f>Exchanges!G593</f>
        <v>Other electronic component manufacturing</v>
      </c>
      <c r="G589" s="1" t="str">
        <f>Exchanges!H593</f>
        <v>33441A</v>
      </c>
      <c r="H589" s="1" t="str">
        <f>Exchanges!I593</f>
        <v>US</v>
      </c>
      <c r="I589" s="1">
        <f>Exchanges!J593</f>
        <v>7.1839524062716364E-6</v>
      </c>
      <c r="J589" s="1" t="str">
        <f>Exchanges!K593</f>
        <v>kg</v>
      </c>
      <c r="K589" s="1"/>
      <c r="L589" s="1"/>
      <c r="M589" s="1"/>
      <c r="N589" s="1"/>
      <c r="O589" s="1"/>
      <c r="P589" s="1">
        <f>ROUND(Exchanges!Q593,0)</f>
        <v>2</v>
      </c>
      <c r="Q589" s="1">
        <f>Exchanges!R593</f>
        <v>1</v>
      </c>
      <c r="R589" s="1">
        <f>Exchanges!S593</f>
        <v>1</v>
      </c>
      <c r="S589" s="1">
        <f>Exchanges!T593</f>
        <v>1</v>
      </c>
      <c r="T589" s="1">
        <f>Exchanges!U593</f>
        <v>5</v>
      </c>
      <c r="U589" s="1">
        <f>Exchanges!V593</f>
        <v>2013</v>
      </c>
      <c r="V589" s="1" t="str">
        <f>Exchanges!W593</f>
        <v>Phosphorus</v>
      </c>
      <c r="W589" s="1" t="str">
        <f>Exchanges!X593</f>
        <v>USEPA DMR 2013</v>
      </c>
    </row>
    <row r="590" spans="1:23" x14ac:dyDescent="0.2">
      <c r="A590" s="1" t="str">
        <f>Exchanges!B594</f>
        <v>Phosphorus</v>
      </c>
      <c r="B590" s="1">
        <f>Exchanges!C594</f>
        <v>7723140</v>
      </c>
      <c r="C590" s="1" t="str">
        <f>Exchanges!D594</f>
        <v>water</v>
      </c>
      <c r="D590" s="1" t="str">
        <f>Exchanges!E594</f>
        <v>unspecified</v>
      </c>
      <c r="E590" s="1" t="str">
        <f>Exchanges!F594</f>
        <v>1d91ba69-9367-32d9-9acc-b6884944eda8</v>
      </c>
      <c r="F590" s="1" t="str">
        <f>Exchanges!G594</f>
        <v>Motor vehicle steering, suspension component (except spring), and brake systems manufacturing</v>
      </c>
      <c r="G590" s="1" t="str">
        <f>Exchanges!H594</f>
        <v>3363A0</v>
      </c>
      <c r="H590" s="1" t="str">
        <f>Exchanges!I594</f>
        <v>US</v>
      </c>
      <c r="I590" s="1">
        <f>Exchanges!J594</f>
        <v>8.9354262093442529E-10</v>
      </c>
      <c r="J590" s="1" t="str">
        <f>Exchanges!K594</f>
        <v>kg</v>
      </c>
      <c r="K590" s="1"/>
      <c r="L590" s="1"/>
      <c r="M590" s="1"/>
      <c r="N590" s="1"/>
      <c r="O590" s="1"/>
      <c r="P590" s="1">
        <f>ROUND(Exchanges!Q594,0)</f>
        <v>2</v>
      </c>
      <c r="Q590" s="1">
        <f>Exchanges!R594</f>
        <v>1</v>
      </c>
      <c r="R590" s="1">
        <f>Exchanges!S594</f>
        <v>1</v>
      </c>
      <c r="S590" s="1">
        <f>Exchanges!T594</f>
        <v>1</v>
      </c>
      <c r="T590" s="1">
        <f>Exchanges!U594</f>
        <v>5</v>
      </c>
      <c r="U590" s="1">
        <f>Exchanges!V594</f>
        <v>2013</v>
      </c>
      <c r="V590" s="1" t="str">
        <f>Exchanges!W594</f>
        <v>Phosphorus</v>
      </c>
      <c r="W590" s="1" t="str">
        <f>Exchanges!X594</f>
        <v>USEPA DMR 2013</v>
      </c>
    </row>
    <row r="591" spans="1:23" x14ac:dyDescent="0.2">
      <c r="A591" s="1" t="str">
        <f>Exchanges!B595</f>
        <v>Phosphorus</v>
      </c>
      <c r="B591" s="1">
        <f>Exchanges!C595</f>
        <v>7723140</v>
      </c>
      <c r="C591" s="1" t="str">
        <f>Exchanges!D595</f>
        <v>water</v>
      </c>
      <c r="D591" s="1" t="str">
        <f>Exchanges!E595</f>
        <v>unspecified</v>
      </c>
      <c r="E591" s="1" t="str">
        <f>Exchanges!F595</f>
        <v>1d91ba69-9367-32d9-9acc-b6884944eda8</v>
      </c>
      <c r="F591" s="1" t="str">
        <f>Exchanges!G595</f>
        <v>Other household nonupholstered furniture</v>
      </c>
      <c r="G591" s="1" t="str">
        <f>Exchanges!H595</f>
        <v>33712A</v>
      </c>
      <c r="H591" s="1" t="str">
        <f>Exchanges!I595</f>
        <v>US</v>
      </c>
      <c r="I591" s="1">
        <f>Exchanges!J595</f>
        <v>4.0804834301051776E-8</v>
      </c>
      <c r="J591" s="1" t="str">
        <f>Exchanges!K595</f>
        <v>kg</v>
      </c>
      <c r="K591" s="1"/>
      <c r="L591" s="1"/>
      <c r="M591" s="1"/>
      <c r="N591" s="1"/>
      <c r="O591" s="1"/>
      <c r="P591" s="1">
        <f>ROUND(Exchanges!Q595,0)</f>
        <v>2</v>
      </c>
      <c r="Q591" s="1">
        <f>Exchanges!R595</f>
        <v>1</v>
      </c>
      <c r="R591" s="1">
        <f>Exchanges!S595</f>
        <v>1</v>
      </c>
      <c r="S591" s="1">
        <f>Exchanges!T595</f>
        <v>1</v>
      </c>
      <c r="T591" s="1">
        <f>Exchanges!U595</f>
        <v>5</v>
      </c>
      <c r="U591" s="1">
        <f>Exchanges!V595</f>
        <v>2013</v>
      </c>
      <c r="V591" s="1" t="str">
        <f>Exchanges!W595</f>
        <v>Phosphorus</v>
      </c>
      <c r="W591" s="1" t="str">
        <f>Exchanges!X595</f>
        <v>USEPA DMR 2013</v>
      </c>
    </row>
    <row r="592" spans="1:23" x14ac:dyDescent="0.2">
      <c r="A592" s="1" t="str">
        <f>Exchanges!B596</f>
        <v>Phosphorus</v>
      </c>
      <c r="B592" s="1">
        <f>Exchanges!C596</f>
        <v>7723140</v>
      </c>
      <c r="C592" s="1" t="str">
        <f>Exchanges!D596</f>
        <v>water</v>
      </c>
      <c r="D592" s="1" t="str">
        <f>Exchanges!E596</f>
        <v>unspecified</v>
      </c>
      <c r="E592" s="1" t="str">
        <f>Exchanges!F596</f>
        <v>1d91ba69-9367-32d9-9acc-b6884944eda8</v>
      </c>
      <c r="F592" s="1" t="str">
        <f>Exchanges!G596</f>
        <v>Scenic and sightseeing transportation and support activities for transportation</v>
      </c>
      <c r="G592" s="1" t="str">
        <f>Exchanges!H596</f>
        <v>48A000</v>
      </c>
      <c r="H592" s="1" t="str">
        <f>Exchanges!I596</f>
        <v>US</v>
      </c>
      <c r="I592" s="1">
        <f>Exchanges!J596</f>
        <v>2.2604111579978075E-6</v>
      </c>
      <c r="J592" s="1" t="str">
        <f>Exchanges!K596</f>
        <v>kg</v>
      </c>
      <c r="K592" s="1"/>
      <c r="L592" s="1"/>
      <c r="M592" s="1"/>
      <c r="N592" s="1"/>
      <c r="O592" s="1"/>
      <c r="P592" s="1">
        <f>ROUND(Exchanges!Q596,0)</f>
        <v>3</v>
      </c>
      <c r="Q592" s="1">
        <f>Exchanges!R596</f>
        <v>1</v>
      </c>
      <c r="R592" s="1">
        <f>Exchanges!S596</f>
        <v>1</v>
      </c>
      <c r="S592" s="1">
        <f>Exchanges!T596</f>
        <v>1</v>
      </c>
      <c r="T592" s="1">
        <f>Exchanges!U596</f>
        <v>5</v>
      </c>
      <c r="U592" s="1">
        <f>Exchanges!V596</f>
        <v>2013</v>
      </c>
      <c r="V592" s="1" t="str">
        <f>Exchanges!W596</f>
        <v>Phosphorus</v>
      </c>
      <c r="W592" s="1" t="str">
        <f>Exchanges!X596</f>
        <v>USEPA DMR 2013</v>
      </c>
    </row>
    <row r="593" spans="1:23" x14ac:dyDescent="0.2">
      <c r="A593" s="1" t="str">
        <f>Exchanges!B597</f>
        <v>Phosphorus</v>
      </c>
      <c r="B593" s="1">
        <f>Exchanges!C597</f>
        <v>7723140</v>
      </c>
      <c r="C593" s="1" t="str">
        <f>Exchanges!D597</f>
        <v>water</v>
      </c>
      <c r="D593" s="1" t="str">
        <f>Exchanges!E597</f>
        <v>unspecified</v>
      </c>
      <c r="E593" s="1" t="str">
        <f>Exchanges!F597</f>
        <v>1d91ba69-9367-32d9-9acc-b6884944eda8</v>
      </c>
      <c r="F593" s="1" t="str">
        <f>Exchanges!G597</f>
        <v>Other retail</v>
      </c>
      <c r="G593" s="1" t="str">
        <f>Exchanges!H597</f>
        <v>4A0000</v>
      </c>
      <c r="H593" s="1" t="str">
        <f>Exchanges!I597</f>
        <v>US</v>
      </c>
      <c r="I593" s="1">
        <f>Exchanges!J597</f>
        <v>7.2872494429369972E-8</v>
      </c>
      <c r="J593" s="1" t="str">
        <f>Exchanges!K597</f>
        <v>kg</v>
      </c>
      <c r="K593" s="1"/>
      <c r="L593" s="1"/>
      <c r="M593" s="1"/>
      <c r="N593" s="1"/>
      <c r="O593" s="1"/>
      <c r="P593" s="1">
        <f>ROUND(Exchanges!Q597,0)</f>
        <v>2</v>
      </c>
      <c r="Q593" s="1">
        <f>Exchanges!R597</f>
        <v>1</v>
      </c>
      <c r="R593" s="1">
        <f>Exchanges!S597</f>
        <v>1</v>
      </c>
      <c r="S593" s="1">
        <f>Exchanges!T597</f>
        <v>1</v>
      </c>
      <c r="T593" s="1">
        <f>Exchanges!U597</f>
        <v>5</v>
      </c>
      <c r="U593" s="1">
        <f>Exchanges!V597</f>
        <v>2013</v>
      </c>
      <c r="V593" s="1" t="str">
        <f>Exchanges!W597</f>
        <v>Phosphorus</v>
      </c>
      <c r="W593" s="1" t="str">
        <f>Exchanges!X597</f>
        <v>USEPA DMR 2013</v>
      </c>
    </row>
    <row r="594" spans="1:23" x14ac:dyDescent="0.2">
      <c r="A594" s="1" t="str">
        <f>Exchanges!B598</f>
        <v>Phosphorus</v>
      </c>
      <c r="B594" s="1">
        <f>Exchanges!C598</f>
        <v>7723140</v>
      </c>
      <c r="C594" s="1" t="str">
        <f>Exchanges!D598</f>
        <v>water</v>
      </c>
      <c r="D594" s="1" t="str">
        <f>Exchanges!E598</f>
        <v>unspecified</v>
      </c>
      <c r="E594" s="1" t="str">
        <f>Exchanges!F598</f>
        <v>1d91ba69-9367-32d9-9acc-b6884944eda8</v>
      </c>
      <c r="F594" s="1" t="str">
        <f>Exchanges!G598</f>
        <v>News syndicates, libraries, archives and all other information services</v>
      </c>
      <c r="G594" s="1" t="str">
        <f>Exchanges!H598</f>
        <v>5191A0</v>
      </c>
      <c r="H594" s="1" t="str">
        <f>Exchanges!I598</f>
        <v>US</v>
      </c>
      <c r="I594" s="1">
        <f>Exchanges!J598</f>
        <v>1.9882586168427819E-10</v>
      </c>
      <c r="J594" s="1" t="str">
        <f>Exchanges!K598</f>
        <v>kg</v>
      </c>
      <c r="K594" s="1"/>
      <c r="L594" s="1"/>
      <c r="M594" s="1"/>
      <c r="N594" s="1"/>
      <c r="O594" s="1"/>
      <c r="P594" s="1">
        <f>ROUND(Exchanges!Q598,0)</f>
        <v>2</v>
      </c>
      <c r="Q594" s="1">
        <f>Exchanges!R598</f>
        <v>1</v>
      </c>
      <c r="R594" s="1">
        <f>Exchanges!S598</f>
        <v>1</v>
      </c>
      <c r="S594" s="1">
        <f>Exchanges!T598</f>
        <v>1</v>
      </c>
      <c r="T594" s="1">
        <f>Exchanges!U598</f>
        <v>5</v>
      </c>
      <c r="U594" s="1">
        <f>Exchanges!V598</f>
        <v>2013</v>
      </c>
      <c r="V594" s="1" t="str">
        <f>Exchanges!W598</f>
        <v>Phosphorus</v>
      </c>
      <c r="W594" s="1" t="str">
        <f>Exchanges!X598</f>
        <v>USEPA DMR 2013</v>
      </c>
    </row>
    <row r="595" spans="1:23" x14ac:dyDescent="0.2">
      <c r="A595" s="1" t="str">
        <f>Exchanges!B599</f>
        <v>Phosphorus</v>
      </c>
      <c r="B595" s="1">
        <f>Exchanges!C599</f>
        <v>7723140</v>
      </c>
      <c r="C595" s="1" t="str">
        <f>Exchanges!D599</f>
        <v>water</v>
      </c>
      <c r="D595" s="1" t="str">
        <f>Exchanges!E599</f>
        <v>unspecified</v>
      </c>
      <c r="E595" s="1" t="str">
        <f>Exchanges!F599</f>
        <v>1d91ba69-9367-32d9-9acc-b6884944eda8</v>
      </c>
      <c r="F595" s="1" t="str">
        <f>Exchanges!G599</f>
        <v>Nondepository credit intermediation and related activities</v>
      </c>
      <c r="G595" s="1" t="str">
        <f>Exchanges!H599</f>
        <v>522A00</v>
      </c>
      <c r="H595" s="1" t="str">
        <f>Exchanges!I599</f>
        <v>US</v>
      </c>
      <c r="I595" s="1">
        <f>Exchanges!J599</f>
        <v>1.9882586168427819E-10</v>
      </c>
      <c r="J595" s="1" t="str">
        <f>Exchanges!K599</f>
        <v>kg</v>
      </c>
      <c r="K595" s="1"/>
      <c r="L595" s="1"/>
      <c r="M595" s="1"/>
      <c r="N595" s="1"/>
      <c r="O595" s="1"/>
      <c r="P595" s="1">
        <f>ROUND(Exchanges!Q599,0)</f>
        <v>2</v>
      </c>
      <c r="Q595" s="1">
        <f>Exchanges!R599</f>
        <v>1</v>
      </c>
      <c r="R595" s="1">
        <f>Exchanges!S599</f>
        <v>1</v>
      </c>
      <c r="S595" s="1">
        <f>Exchanges!T599</f>
        <v>1</v>
      </c>
      <c r="T595" s="1">
        <f>Exchanges!U599</f>
        <v>5</v>
      </c>
      <c r="U595" s="1">
        <f>Exchanges!V599</f>
        <v>2013</v>
      </c>
      <c r="V595" s="1" t="str">
        <f>Exchanges!W599</f>
        <v>Phosphorus</v>
      </c>
      <c r="W595" s="1" t="str">
        <f>Exchanges!X599</f>
        <v>USEPA DMR 2013</v>
      </c>
    </row>
    <row r="596" spans="1:23" x14ac:dyDescent="0.2">
      <c r="A596" s="1" t="str">
        <f>Exchanges!B600</f>
        <v>Phosphorus</v>
      </c>
      <c r="B596" s="1">
        <f>Exchanges!C600</f>
        <v>7723140</v>
      </c>
      <c r="C596" s="1" t="str">
        <f>Exchanges!D600</f>
        <v>water</v>
      </c>
      <c r="D596" s="1" t="str">
        <f>Exchanges!E600</f>
        <v>unspecified</v>
      </c>
      <c r="E596" s="1" t="str">
        <f>Exchanges!F600</f>
        <v>1d91ba69-9367-32d9-9acc-b6884944eda8</v>
      </c>
      <c r="F596" s="1" t="str">
        <f>Exchanges!G600</f>
        <v>Housing</v>
      </c>
      <c r="G596" s="1" t="str">
        <f>Exchanges!H600</f>
        <v>5310HS</v>
      </c>
      <c r="H596" s="1" t="str">
        <f>Exchanges!I600</f>
        <v>US</v>
      </c>
      <c r="I596" s="1">
        <f>Exchanges!J600</f>
        <v>2.2197713396129247E-6</v>
      </c>
      <c r="J596" s="1" t="str">
        <f>Exchanges!K600</f>
        <v>kg</v>
      </c>
      <c r="K596" s="1"/>
      <c r="L596" s="1"/>
      <c r="M596" s="1"/>
      <c r="N596" s="1"/>
      <c r="O596" s="1"/>
      <c r="P596" s="1">
        <f>ROUND(Exchanges!Q600,0)</f>
        <v>2</v>
      </c>
      <c r="Q596" s="1">
        <f>Exchanges!R600</f>
        <v>1</v>
      </c>
      <c r="R596" s="1">
        <f>Exchanges!S600</f>
        <v>1</v>
      </c>
      <c r="S596" s="1">
        <f>Exchanges!T600</f>
        <v>1</v>
      </c>
      <c r="T596" s="1">
        <f>Exchanges!U600</f>
        <v>1</v>
      </c>
      <c r="U596" s="1">
        <f>Exchanges!V600</f>
        <v>2013</v>
      </c>
      <c r="V596" s="1" t="str">
        <f>Exchanges!W600</f>
        <v>Phosphorus</v>
      </c>
      <c r="W596" s="1" t="str">
        <f>Exchanges!X600</f>
        <v>USEPA DMR 2013</v>
      </c>
    </row>
    <row r="597" spans="1:23" x14ac:dyDescent="0.2">
      <c r="A597" s="1" t="str">
        <f>Exchanges!B601</f>
        <v>Phosphorus</v>
      </c>
      <c r="B597" s="1">
        <f>Exchanges!C601</f>
        <v>7723140</v>
      </c>
      <c r="C597" s="1" t="str">
        <f>Exchanges!D601</f>
        <v>water</v>
      </c>
      <c r="D597" s="1" t="str">
        <f>Exchanges!E601</f>
        <v>unspecified</v>
      </c>
      <c r="E597" s="1" t="str">
        <f>Exchanges!F601</f>
        <v>1d91ba69-9367-32d9-9acc-b6884944eda8</v>
      </c>
      <c r="F597" s="1" t="str">
        <f>Exchanges!G601</f>
        <v>Other real estate</v>
      </c>
      <c r="G597" s="1" t="str">
        <f>Exchanges!H601</f>
        <v>531ORE</v>
      </c>
      <c r="H597" s="1" t="str">
        <f>Exchanges!I601</f>
        <v>US</v>
      </c>
      <c r="I597" s="1">
        <f>Exchanges!J601</f>
        <v>2.2197713396129247E-6</v>
      </c>
      <c r="J597" s="1" t="str">
        <f>Exchanges!K601</f>
        <v>kg</v>
      </c>
      <c r="K597" s="1"/>
      <c r="L597" s="1"/>
      <c r="M597" s="1"/>
      <c r="N597" s="1"/>
      <c r="O597" s="1"/>
      <c r="P597" s="1">
        <f>ROUND(Exchanges!Q601,0)</f>
        <v>2</v>
      </c>
      <c r="Q597" s="1">
        <f>Exchanges!R601</f>
        <v>1</v>
      </c>
      <c r="R597" s="1">
        <f>Exchanges!S601</f>
        <v>1</v>
      </c>
      <c r="S597" s="1">
        <f>Exchanges!T601</f>
        <v>1</v>
      </c>
      <c r="T597" s="1">
        <f>Exchanges!U601</f>
        <v>4</v>
      </c>
      <c r="U597" s="1">
        <f>Exchanges!V601</f>
        <v>2013</v>
      </c>
      <c r="V597" s="1" t="str">
        <f>Exchanges!W601</f>
        <v>Phosphorus</v>
      </c>
      <c r="W597" s="1" t="str">
        <f>Exchanges!X601</f>
        <v>USEPA DMR 2013</v>
      </c>
    </row>
    <row r="598" spans="1:23" x14ac:dyDescent="0.2">
      <c r="A598" s="1" t="str">
        <f>Exchanges!B602</f>
        <v>Phosphorus</v>
      </c>
      <c r="B598" s="1">
        <f>Exchanges!C602</f>
        <v>7723140</v>
      </c>
      <c r="C598" s="1" t="str">
        <f>Exchanges!D602</f>
        <v>water</v>
      </c>
      <c r="D598" s="1" t="str">
        <f>Exchanges!E602</f>
        <v>unspecified</v>
      </c>
      <c r="E598" s="1" t="str">
        <f>Exchanges!F602</f>
        <v>1d91ba69-9367-32d9-9acc-b6884944eda8</v>
      </c>
      <c r="F598" s="1" t="str">
        <f>Exchanges!G602</f>
        <v>Consumer goods and general rental centers</v>
      </c>
      <c r="G598" s="1" t="str">
        <f>Exchanges!H602</f>
        <v>532A00</v>
      </c>
      <c r="H598" s="1" t="str">
        <f>Exchanges!I602</f>
        <v>US</v>
      </c>
      <c r="I598" s="1">
        <f>Exchanges!J602</f>
        <v>1.7406189962995022E-6</v>
      </c>
      <c r="J598" s="1" t="str">
        <f>Exchanges!K602</f>
        <v>kg</v>
      </c>
      <c r="K598" s="1"/>
      <c r="L598" s="1"/>
      <c r="M598" s="1"/>
      <c r="N598" s="1"/>
      <c r="O598" s="1"/>
      <c r="P598" s="1">
        <f>ROUND(Exchanges!Q602,0)</f>
        <v>4</v>
      </c>
      <c r="Q598" s="1">
        <f>Exchanges!R602</f>
        <v>1</v>
      </c>
      <c r="R598" s="1">
        <f>Exchanges!S602</f>
        <v>1</v>
      </c>
      <c r="S598" s="1">
        <f>Exchanges!T602</f>
        <v>1</v>
      </c>
      <c r="T598" s="1">
        <f>Exchanges!U602</f>
        <v>5</v>
      </c>
      <c r="U598" s="1">
        <f>Exchanges!V602</f>
        <v>2013</v>
      </c>
      <c r="V598" s="1" t="str">
        <f>Exchanges!W602</f>
        <v>Phosphorus</v>
      </c>
      <c r="W598" s="1" t="str">
        <f>Exchanges!X602</f>
        <v>USEPA DMR 2013</v>
      </c>
    </row>
    <row r="599" spans="1:23" x14ac:dyDescent="0.2">
      <c r="A599" s="1" t="str">
        <f>Exchanges!B603</f>
        <v>Phosphorus</v>
      </c>
      <c r="B599" s="1">
        <f>Exchanges!C603</f>
        <v>7723140</v>
      </c>
      <c r="C599" s="1" t="str">
        <f>Exchanges!D603</f>
        <v>water</v>
      </c>
      <c r="D599" s="1" t="str">
        <f>Exchanges!E603</f>
        <v>unspecified</v>
      </c>
      <c r="E599" s="1" t="str">
        <f>Exchanges!F603</f>
        <v>1d91ba69-9367-32d9-9acc-b6884944eda8</v>
      </c>
      <c r="F599" s="1" t="str">
        <f>Exchanges!G603</f>
        <v>Environmental and other technical consulting services</v>
      </c>
      <c r="G599" s="1" t="str">
        <f>Exchanges!H603</f>
        <v>5416A0</v>
      </c>
      <c r="H599" s="1" t="str">
        <f>Exchanges!I603</f>
        <v>US</v>
      </c>
      <c r="I599" s="1">
        <f>Exchanges!J603</f>
        <v>7.0333784110855973E-9</v>
      </c>
      <c r="J599" s="1" t="str">
        <f>Exchanges!K603</f>
        <v>kg</v>
      </c>
      <c r="K599" s="1"/>
      <c r="L599" s="1"/>
      <c r="M599" s="1"/>
      <c r="N599" s="1"/>
      <c r="O599" s="1"/>
      <c r="P599" s="1">
        <f>ROUND(Exchanges!Q603,0)</f>
        <v>2</v>
      </c>
      <c r="Q599" s="1">
        <f>Exchanges!R603</f>
        <v>1</v>
      </c>
      <c r="R599" s="1">
        <f>Exchanges!S603</f>
        <v>1</v>
      </c>
      <c r="S599" s="1">
        <f>Exchanges!T603</f>
        <v>1</v>
      </c>
      <c r="T599" s="1">
        <f>Exchanges!U603</f>
        <v>5</v>
      </c>
      <c r="U599" s="1">
        <f>Exchanges!V603</f>
        <v>2013</v>
      </c>
      <c r="V599" s="1" t="str">
        <f>Exchanges!W603</f>
        <v>Phosphorus</v>
      </c>
      <c r="W599" s="1" t="str">
        <f>Exchanges!X603</f>
        <v>USEPA DMR 2013</v>
      </c>
    </row>
    <row r="600" spans="1:23" x14ac:dyDescent="0.2">
      <c r="A600" s="1" t="str">
        <f>Exchanges!B604</f>
        <v>Phosphorus</v>
      </c>
      <c r="B600" s="1">
        <f>Exchanges!C604</f>
        <v>7723140</v>
      </c>
      <c r="C600" s="1" t="str">
        <f>Exchanges!D604</f>
        <v>water</v>
      </c>
      <c r="D600" s="1" t="str">
        <f>Exchanges!E604</f>
        <v>unspecified</v>
      </c>
      <c r="E600" s="1" t="str">
        <f>Exchanges!F604</f>
        <v>1d91ba69-9367-32d9-9acc-b6884944eda8</v>
      </c>
      <c r="F600" s="1" t="str">
        <f>Exchanges!G604</f>
        <v>Marketing research and all other miscellaneous professional, scientific, and technical services</v>
      </c>
      <c r="G600" s="1" t="str">
        <f>Exchanges!H604</f>
        <v>5419A0</v>
      </c>
      <c r="H600" s="1" t="str">
        <f>Exchanges!I604</f>
        <v>US</v>
      </c>
      <c r="I600" s="1">
        <f>Exchanges!J604</f>
        <v>7.3493617566010722E-9</v>
      </c>
      <c r="J600" s="1" t="str">
        <f>Exchanges!K604</f>
        <v>kg</v>
      </c>
      <c r="K600" s="1"/>
      <c r="L600" s="1"/>
      <c r="M600" s="1"/>
      <c r="N600" s="1"/>
      <c r="O600" s="1"/>
      <c r="P600" s="1">
        <f>ROUND(Exchanges!Q604,0)</f>
        <v>2</v>
      </c>
      <c r="Q600" s="1">
        <f>Exchanges!R604</f>
        <v>1</v>
      </c>
      <c r="R600" s="1">
        <f>Exchanges!S604</f>
        <v>1</v>
      </c>
      <c r="S600" s="1">
        <f>Exchanges!T604</f>
        <v>1</v>
      </c>
      <c r="T600" s="1">
        <f>Exchanges!U604</f>
        <v>5</v>
      </c>
      <c r="U600" s="1">
        <f>Exchanges!V604</f>
        <v>2013</v>
      </c>
      <c r="V600" s="1" t="str">
        <f>Exchanges!W604</f>
        <v>Phosphorus</v>
      </c>
      <c r="W600" s="1" t="str">
        <f>Exchanges!X604</f>
        <v>USEPA DMR 2013</v>
      </c>
    </row>
    <row r="601" spans="1:23" x14ac:dyDescent="0.2">
      <c r="A601" s="1" t="str">
        <f>Exchanges!B605</f>
        <v>Phosphorus</v>
      </c>
      <c r="B601" s="1">
        <f>Exchanges!C605</f>
        <v>7723140</v>
      </c>
      <c r="C601" s="1" t="str">
        <f>Exchanges!D605</f>
        <v>water</v>
      </c>
      <c r="D601" s="1" t="str">
        <f>Exchanges!E605</f>
        <v>unspecified</v>
      </c>
      <c r="E601" s="1" t="str">
        <f>Exchanges!F605</f>
        <v>1d91ba69-9367-32d9-9acc-b6884944eda8</v>
      </c>
      <c r="F601" s="1" t="str">
        <f>Exchanges!G605</f>
        <v>Junior colleges, colleges, universities, and professional schools</v>
      </c>
      <c r="G601" s="1" t="str">
        <f>Exchanges!H605</f>
        <v>611A00</v>
      </c>
      <c r="H601" s="1" t="str">
        <f>Exchanges!I605</f>
        <v>US</v>
      </c>
      <c r="I601" s="1">
        <f>Exchanges!J605</f>
        <v>5.8696739530706018E-7</v>
      </c>
      <c r="J601" s="1" t="str">
        <f>Exchanges!K605</f>
        <v>kg</v>
      </c>
      <c r="K601" s="1"/>
      <c r="L601" s="1"/>
      <c r="M601" s="1"/>
      <c r="N601" s="1"/>
      <c r="O601" s="1"/>
      <c r="P601" s="1">
        <f>ROUND(Exchanges!Q605,0)</f>
        <v>2</v>
      </c>
      <c r="Q601" s="1">
        <f>Exchanges!R605</f>
        <v>1</v>
      </c>
      <c r="R601" s="1">
        <f>Exchanges!S605</f>
        <v>1</v>
      </c>
      <c r="S601" s="1">
        <f>Exchanges!T605</f>
        <v>1</v>
      </c>
      <c r="T601" s="1">
        <f>Exchanges!U605</f>
        <v>5</v>
      </c>
      <c r="U601" s="1">
        <f>Exchanges!V605</f>
        <v>2013</v>
      </c>
      <c r="V601" s="1" t="str">
        <f>Exchanges!W605</f>
        <v>Phosphorus</v>
      </c>
      <c r="W601" s="1" t="str">
        <f>Exchanges!X605</f>
        <v>USEPA DMR 2013</v>
      </c>
    </row>
    <row r="602" spans="1:23" x14ac:dyDescent="0.2">
      <c r="A602" s="1" t="str">
        <f>Exchanges!B606</f>
        <v>Phosphorus</v>
      </c>
      <c r="B602" s="1">
        <f>Exchanges!C606</f>
        <v>7723140</v>
      </c>
      <c r="C602" s="1" t="str">
        <f>Exchanges!D606</f>
        <v>water</v>
      </c>
      <c r="D602" s="1" t="str">
        <f>Exchanges!E606</f>
        <v>unspecified</v>
      </c>
      <c r="E602" s="1" t="str">
        <f>Exchanges!F606</f>
        <v>1d91ba69-9367-32d9-9acc-b6884944eda8</v>
      </c>
      <c r="F602" s="1" t="str">
        <f>Exchanges!G606</f>
        <v>Other educational services</v>
      </c>
      <c r="G602" s="1" t="str">
        <f>Exchanges!H606</f>
        <v>611B00</v>
      </c>
      <c r="H602" s="1" t="str">
        <f>Exchanges!I606</f>
        <v>US</v>
      </c>
      <c r="I602" s="1">
        <f>Exchanges!J606</f>
        <v>1.7710282745348932E-6</v>
      </c>
      <c r="J602" s="1" t="str">
        <f>Exchanges!K606</f>
        <v>kg</v>
      </c>
      <c r="K602" s="1"/>
      <c r="L602" s="1"/>
      <c r="M602" s="1"/>
      <c r="N602" s="1"/>
      <c r="O602" s="1"/>
      <c r="P602" s="1">
        <f>ROUND(Exchanges!Q606,0)</f>
        <v>4</v>
      </c>
      <c r="Q602" s="1">
        <f>Exchanges!R606</f>
        <v>1</v>
      </c>
      <c r="R602" s="1">
        <f>Exchanges!S606</f>
        <v>1</v>
      </c>
      <c r="S602" s="1">
        <f>Exchanges!T606</f>
        <v>1</v>
      </c>
      <c r="T602" s="1">
        <f>Exchanges!U606</f>
        <v>5</v>
      </c>
      <c r="U602" s="1">
        <f>Exchanges!V606</f>
        <v>2013</v>
      </c>
      <c r="V602" s="1" t="str">
        <f>Exchanges!W606</f>
        <v>Phosphorus</v>
      </c>
      <c r="W602" s="1" t="str">
        <f>Exchanges!X606</f>
        <v>USEPA DMR 2013</v>
      </c>
    </row>
    <row r="603" spans="1:23" x14ac:dyDescent="0.2">
      <c r="A603" s="1" t="str">
        <f>Exchanges!B607</f>
        <v>Phosphorus</v>
      </c>
      <c r="B603" s="1">
        <f>Exchanges!C607</f>
        <v>7723140</v>
      </c>
      <c r="C603" s="1" t="str">
        <f>Exchanges!D607</f>
        <v>water</v>
      </c>
      <c r="D603" s="1" t="str">
        <f>Exchanges!E607</f>
        <v>unspecified</v>
      </c>
      <c r="E603" s="1" t="str">
        <f>Exchanges!F607</f>
        <v>1d91ba69-9367-32d9-9acc-b6884944eda8</v>
      </c>
      <c r="F603" s="1" t="str">
        <f>Exchanges!G607</f>
        <v>Nursing and community care facilities</v>
      </c>
      <c r="G603" s="1" t="str">
        <f>Exchanges!H607</f>
        <v>623A00</v>
      </c>
      <c r="H603" s="1" t="str">
        <f>Exchanges!I607</f>
        <v>US</v>
      </c>
      <c r="I603" s="1">
        <f>Exchanges!J607</f>
        <v>2.4802001362237468E-8</v>
      </c>
      <c r="J603" s="1" t="str">
        <f>Exchanges!K607</f>
        <v>kg</v>
      </c>
      <c r="K603" s="1"/>
      <c r="L603" s="1"/>
      <c r="M603" s="1"/>
      <c r="N603" s="1"/>
      <c r="O603" s="1"/>
      <c r="P603" s="1">
        <f>ROUND(Exchanges!Q607,0)</f>
        <v>3</v>
      </c>
      <c r="Q603" s="1">
        <f>Exchanges!R607</f>
        <v>1</v>
      </c>
      <c r="R603" s="1">
        <f>Exchanges!S607</f>
        <v>1</v>
      </c>
      <c r="S603" s="1">
        <f>Exchanges!T607</f>
        <v>1</v>
      </c>
      <c r="T603" s="1">
        <f>Exchanges!U607</f>
        <v>1</v>
      </c>
      <c r="U603" s="1">
        <f>Exchanges!V607</f>
        <v>2013</v>
      </c>
      <c r="V603" s="1" t="str">
        <f>Exchanges!W607</f>
        <v>Phosphorus</v>
      </c>
      <c r="W603" s="1" t="str">
        <f>Exchanges!X607</f>
        <v>USEPA DMR 2013</v>
      </c>
    </row>
    <row r="604" spans="1:23" x14ac:dyDescent="0.2">
      <c r="A604" s="1" t="str">
        <f>Exchanges!B608</f>
        <v>Phosphorus</v>
      </c>
      <c r="B604" s="1">
        <f>Exchanges!C608</f>
        <v>7723140</v>
      </c>
      <c r="C604" s="1" t="str">
        <f>Exchanges!D608</f>
        <v>water</v>
      </c>
      <c r="D604" s="1" t="str">
        <f>Exchanges!E608</f>
        <v>unspecified</v>
      </c>
      <c r="E604" s="1" t="str">
        <f>Exchanges!F608</f>
        <v>1d91ba69-9367-32d9-9acc-b6884944eda8</v>
      </c>
      <c r="F604" s="1" t="str">
        <f>Exchanges!G608</f>
        <v>Residential mental retardation, mental health, substance abuse and other facilities</v>
      </c>
      <c r="G604" s="1" t="str">
        <f>Exchanges!H608</f>
        <v>623B00</v>
      </c>
      <c r="H604" s="1" t="str">
        <f>Exchanges!I608</f>
        <v>US</v>
      </c>
      <c r="I604" s="1">
        <f>Exchanges!J608</f>
        <v>2.0198186851640412E-8</v>
      </c>
      <c r="J604" s="1" t="str">
        <f>Exchanges!K608</f>
        <v>kg</v>
      </c>
      <c r="K604" s="1"/>
      <c r="L604" s="1"/>
      <c r="M604" s="1"/>
      <c r="N604" s="1"/>
      <c r="O604" s="1"/>
      <c r="P604" s="1">
        <f>ROUND(Exchanges!Q608,0)</f>
        <v>2</v>
      </c>
      <c r="Q604" s="1">
        <f>Exchanges!R608</f>
        <v>1</v>
      </c>
      <c r="R604" s="1">
        <f>Exchanges!S608</f>
        <v>1</v>
      </c>
      <c r="S604" s="1">
        <f>Exchanges!T608</f>
        <v>1</v>
      </c>
      <c r="T604" s="1">
        <f>Exchanges!U608</f>
        <v>5</v>
      </c>
      <c r="U604" s="1">
        <f>Exchanges!V608</f>
        <v>2013</v>
      </c>
      <c r="V604" s="1" t="str">
        <f>Exchanges!W608</f>
        <v>Phosphorus</v>
      </c>
      <c r="W604" s="1" t="str">
        <f>Exchanges!X608</f>
        <v>USEPA DMR 2013</v>
      </c>
    </row>
    <row r="605" spans="1:23" x14ac:dyDescent="0.2">
      <c r="A605" s="1" t="str">
        <f>Exchanges!B609</f>
        <v>Phosphorus</v>
      </c>
      <c r="B605" s="1">
        <f>Exchanges!C609</f>
        <v>7723140</v>
      </c>
      <c r="C605" s="1" t="str">
        <f>Exchanges!D609</f>
        <v>water</v>
      </c>
      <c r="D605" s="1" t="str">
        <f>Exchanges!E609</f>
        <v>unspecified</v>
      </c>
      <c r="E605" s="1" t="str">
        <f>Exchanges!F609</f>
        <v>1d91ba69-9367-32d9-9acc-b6884944eda8</v>
      </c>
      <c r="F605" s="1" t="str">
        <f>Exchanges!G609</f>
        <v>Community food, housing, and other relief services, including rehabilitation services</v>
      </c>
      <c r="G605" s="1" t="str">
        <f>Exchanges!H609</f>
        <v>624A00</v>
      </c>
      <c r="H605" s="1" t="str">
        <f>Exchanges!I609</f>
        <v>US</v>
      </c>
      <c r="I605" s="1">
        <f>Exchanges!J609</f>
        <v>3.5114602444982036E-9</v>
      </c>
      <c r="J605" s="1" t="str">
        <f>Exchanges!K609</f>
        <v>kg</v>
      </c>
      <c r="K605" s="1"/>
      <c r="L605" s="1"/>
      <c r="M605" s="1"/>
      <c r="N605" s="1"/>
      <c r="O605" s="1"/>
      <c r="P605" s="1">
        <f>ROUND(Exchanges!Q609,0)</f>
        <v>4</v>
      </c>
      <c r="Q605" s="1">
        <f>Exchanges!R609</f>
        <v>1</v>
      </c>
      <c r="R605" s="1">
        <f>Exchanges!S609</f>
        <v>1</v>
      </c>
      <c r="S605" s="1">
        <f>Exchanges!T609</f>
        <v>1</v>
      </c>
      <c r="T605" s="1">
        <f>Exchanges!U609</f>
        <v>5</v>
      </c>
      <c r="U605" s="1">
        <f>Exchanges!V609</f>
        <v>2013</v>
      </c>
      <c r="V605" s="1" t="str">
        <f>Exchanges!W609</f>
        <v>Phosphorus</v>
      </c>
      <c r="W605" s="1" t="str">
        <f>Exchanges!X609</f>
        <v>USEPA DMR 2013</v>
      </c>
    </row>
    <row r="606" spans="1:23" x14ac:dyDescent="0.2">
      <c r="A606" s="1" t="str">
        <f>Exchanges!B610</f>
        <v>Phosphorus</v>
      </c>
      <c r="B606" s="1">
        <f>Exchanges!C610</f>
        <v>7723140</v>
      </c>
      <c r="C606" s="1" t="str">
        <f>Exchanges!D610</f>
        <v>water</v>
      </c>
      <c r="D606" s="1" t="str">
        <f>Exchanges!E610</f>
        <v>unspecified</v>
      </c>
      <c r="E606" s="1" t="str">
        <f>Exchanges!F610</f>
        <v>1d91ba69-9367-32d9-9acc-b6884944eda8</v>
      </c>
      <c r="F606" s="1" t="str">
        <f>Exchanges!G610</f>
        <v>Promoters of performing arts and sports and agents for public figures</v>
      </c>
      <c r="G606" s="1" t="str">
        <f>Exchanges!H610</f>
        <v>711A00</v>
      </c>
      <c r="H606" s="1" t="str">
        <f>Exchanges!I610</f>
        <v>US</v>
      </c>
      <c r="I606" s="1">
        <f>Exchanges!J610</f>
        <v>2.3880806410585923E-6</v>
      </c>
      <c r="J606" s="1" t="str">
        <f>Exchanges!K610</f>
        <v>kg</v>
      </c>
      <c r="K606" s="1"/>
      <c r="L606" s="1"/>
      <c r="M606" s="1"/>
      <c r="N606" s="1"/>
      <c r="O606" s="1"/>
      <c r="P606" s="1">
        <f>ROUND(Exchanges!Q610,0)</f>
        <v>3</v>
      </c>
      <c r="Q606" s="1">
        <f>Exchanges!R610</f>
        <v>1</v>
      </c>
      <c r="R606" s="1">
        <f>Exchanges!S610</f>
        <v>1</v>
      </c>
      <c r="S606" s="1">
        <f>Exchanges!T610</f>
        <v>1</v>
      </c>
      <c r="T606" s="1">
        <f>Exchanges!U610</f>
        <v>5</v>
      </c>
      <c r="U606" s="1">
        <f>Exchanges!V610</f>
        <v>2013</v>
      </c>
      <c r="V606" s="1" t="str">
        <f>Exchanges!W610</f>
        <v>Phosphorus</v>
      </c>
      <c r="W606" s="1" t="str">
        <f>Exchanges!X610</f>
        <v>USEPA DMR 2013</v>
      </c>
    </row>
    <row r="607" spans="1:23" x14ac:dyDescent="0.2">
      <c r="A607" s="1" t="str">
        <f>Exchanges!B611</f>
        <v>Phosphorus</v>
      </c>
      <c r="B607" s="1">
        <f>Exchanges!C611</f>
        <v>7723140</v>
      </c>
      <c r="C607" s="1" t="str">
        <f>Exchanges!D611</f>
        <v>water</v>
      </c>
      <c r="D607" s="1" t="str">
        <f>Exchanges!E611</f>
        <v>unspecified</v>
      </c>
      <c r="E607" s="1" t="str">
        <f>Exchanges!F611</f>
        <v>1d91ba69-9367-32d9-9acc-b6884944eda8</v>
      </c>
      <c r="F607" s="1" t="str">
        <f>Exchanges!G611</f>
        <v>All other food and drinking places</v>
      </c>
      <c r="G607" s="1" t="str">
        <f>Exchanges!H611</f>
        <v>722A00</v>
      </c>
      <c r="H607" s="1" t="str">
        <f>Exchanges!I611</f>
        <v>US</v>
      </c>
      <c r="I607" s="1">
        <f>Exchanges!J611</f>
        <v>1.4402584194362563E-9</v>
      </c>
      <c r="J607" s="1" t="str">
        <f>Exchanges!K611</f>
        <v>kg</v>
      </c>
      <c r="K607" s="1"/>
      <c r="L607" s="1"/>
      <c r="M607" s="1"/>
      <c r="N607" s="1"/>
      <c r="O607" s="1"/>
      <c r="P607" s="1">
        <f>ROUND(Exchanges!Q611,0)</f>
        <v>4</v>
      </c>
      <c r="Q607" s="1">
        <f>Exchanges!R611</f>
        <v>1</v>
      </c>
      <c r="R607" s="1">
        <f>Exchanges!S611</f>
        <v>1</v>
      </c>
      <c r="S607" s="1">
        <f>Exchanges!T611</f>
        <v>1</v>
      </c>
      <c r="T607" s="1">
        <f>Exchanges!U611</f>
        <v>5</v>
      </c>
      <c r="U607" s="1">
        <f>Exchanges!V611</f>
        <v>2013</v>
      </c>
      <c r="V607" s="1" t="str">
        <f>Exchanges!W611</f>
        <v>Phosphorus</v>
      </c>
      <c r="W607" s="1" t="str">
        <f>Exchanges!X611</f>
        <v>USEPA DMR 2013</v>
      </c>
    </row>
    <row r="608" spans="1:23" x14ac:dyDescent="0.2">
      <c r="A608" s="1" t="str">
        <f>Exchanges!B612</f>
        <v>Phosphorus</v>
      </c>
      <c r="B608" s="1">
        <f>Exchanges!C612</f>
        <v>7723140</v>
      </c>
      <c r="C608" s="1" t="str">
        <f>Exchanges!D612</f>
        <v>water</v>
      </c>
      <c r="D608" s="1" t="str">
        <f>Exchanges!E612</f>
        <v>unspecified</v>
      </c>
      <c r="E608" s="1" t="str">
        <f>Exchanges!F612</f>
        <v>1d91ba69-9367-32d9-9acc-b6884944eda8</v>
      </c>
      <c r="F608" s="1" t="str">
        <f>Exchanges!G612</f>
        <v>Grantmaking, giving, and social advocacy organizations</v>
      </c>
      <c r="G608" s="1" t="str">
        <f>Exchanges!H612</f>
        <v>813A00</v>
      </c>
      <c r="H608" s="1" t="str">
        <f>Exchanges!I612</f>
        <v>US</v>
      </c>
      <c r="I608" s="1">
        <f>Exchanges!J612</f>
        <v>3.2778237621053679E-7</v>
      </c>
      <c r="J608" s="1" t="str">
        <f>Exchanges!K612</f>
        <v>kg</v>
      </c>
      <c r="K608" s="1"/>
      <c r="L608" s="1"/>
      <c r="M608" s="1"/>
      <c r="N608" s="1"/>
      <c r="O608" s="1"/>
      <c r="P608" s="1">
        <f>ROUND(Exchanges!Q612,0)</f>
        <v>2</v>
      </c>
      <c r="Q608" s="1">
        <f>Exchanges!R612</f>
        <v>1</v>
      </c>
      <c r="R608" s="1">
        <f>Exchanges!S612</f>
        <v>1</v>
      </c>
      <c r="S608" s="1">
        <f>Exchanges!T612</f>
        <v>1</v>
      </c>
      <c r="T608" s="1">
        <f>Exchanges!U612</f>
        <v>5</v>
      </c>
      <c r="U608" s="1">
        <f>Exchanges!V612</f>
        <v>2013</v>
      </c>
      <c r="V608" s="1" t="str">
        <f>Exchanges!W612</f>
        <v>Phosphorus</v>
      </c>
      <c r="W608" s="1" t="str">
        <f>Exchanges!X612</f>
        <v>USEPA DMR 2013</v>
      </c>
    </row>
    <row r="609" spans="1:23" x14ac:dyDescent="0.2">
      <c r="A609" s="1" t="str">
        <f>Exchanges!B613</f>
        <v>Phosphorus</v>
      </c>
      <c r="B609" s="1">
        <f>Exchanges!C613</f>
        <v>7723140</v>
      </c>
      <c r="C609" s="1" t="str">
        <f>Exchanges!D613</f>
        <v>water</v>
      </c>
      <c r="D609" s="1" t="str">
        <f>Exchanges!E613</f>
        <v>unspecified</v>
      </c>
      <c r="E609" s="1" t="str">
        <f>Exchanges!F613</f>
        <v>1d91ba69-9367-32d9-9acc-b6884944eda8</v>
      </c>
      <c r="F609" s="1" t="str">
        <f>Exchanges!G613</f>
        <v>Civic, social, professional, and similar organizations</v>
      </c>
      <c r="G609" s="1" t="str">
        <f>Exchanges!H613</f>
        <v>813B00</v>
      </c>
      <c r="H609" s="1" t="str">
        <f>Exchanges!I613</f>
        <v>US</v>
      </c>
      <c r="I609" s="1">
        <f>Exchanges!J613</f>
        <v>3.2931232570866513E-7</v>
      </c>
      <c r="J609" s="1" t="str">
        <f>Exchanges!K613</f>
        <v>kg</v>
      </c>
      <c r="K609" s="1"/>
      <c r="L609" s="1"/>
      <c r="M609" s="1"/>
      <c r="N609" s="1"/>
      <c r="O609" s="1"/>
      <c r="P609" s="1">
        <f>ROUND(Exchanges!Q613,0)</f>
        <v>2</v>
      </c>
      <c r="Q609" s="1">
        <f>Exchanges!R613</f>
        <v>1</v>
      </c>
      <c r="R609" s="1">
        <f>Exchanges!S613</f>
        <v>1</v>
      </c>
      <c r="S609" s="1">
        <f>Exchanges!T613</f>
        <v>1</v>
      </c>
      <c r="T609" s="1">
        <f>Exchanges!U613</f>
        <v>5</v>
      </c>
      <c r="U609" s="1">
        <f>Exchanges!V613</f>
        <v>2013</v>
      </c>
      <c r="V609" s="1" t="str">
        <f>Exchanges!W613</f>
        <v>Phosphorus</v>
      </c>
      <c r="W609" s="1" t="str">
        <f>Exchanges!X613</f>
        <v>USEPA DMR 2013</v>
      </c>
    </row>
    <row r="610" spans="1:23" x14ac:dyDescent="0.2">
      <c r="A610" s="1" t="str">
        <f>Exchanges!B614</f>
        <v>Phosphorus</v>
      </c>
      <c r="B610" s="1">
        <f>Exchanges!C614</f>
        <v>7723140</v>
      </c>
      <c r="C610" s="1" t="str">
        <f>Exchanges!D614</f>
        <v>water</v>
      </c>
      <c r="D610" s="1" t="str">
        <f>Exchanges!E614</f>
        <v>unspecified</v>
      </c>
      <c r="E610" s="1" t="str">
        <f>Exchanges!F614</f>
        <v>1d91ba69-9367-32d9-9acc-b6884944eda8</v>
      </c>
      <c r="F610" s="1" t="str">
        <f>Exchanges!G614</f>
        <v>Federal electric utilities</v>
      </c>
      <c r="G610" s="1" t="str">
        <f>Exchanges!H614</f>
        <v>S00101</v>
      </c>
      <c r="H610" s="1" t="str">
        <f>Exchanges!I614</f>
        <v>US</v>
      </c>
      <c r="I610" s="1">
        <f>Exchanges!J614</f>
        <v>6.0163920483630761E-7</v>
      </c>
      <c r="J610" s="1" t="str">
        <f>Exchanges!K614</f>
        <v>kg</v>
      </c>
      <c r="K610" s="1"/>
      <c r="L610" s="1"/>
      <c r="M610" s="1"/>
      <c r="N610" s="1"/>
      <c r="O610" s="1"/>
      <c r="P610" s="1">
        <f>ROUND(Exchanges!Q614,0)</f>
        <v>2</v>
      </c>
      <c r="Q610" s="1">
        <f>Exchanges!R614</f>
        <v>1</v>
      </c>
      <c r="R610" s="1">
        <f>Exchanges!S614</f>
        <v>1</v>
      </c>
      <c r="S610" s="1">
        <f>Exchanges!T614</f>
        <v>1</v>
      </c>
      <c r="T610" s="1">
        <f>Exchanges!U614</f>
        <v>5</v>
      </c>
      <c r="U610" s="1">
        <f>Exchanges!V614</f>
        <v>2013</v>
      </c>
      <c r="V610" s="1" t="str">
        <f>Exchanges!W614</f>
        <v>Phosphorus</v>
      </c>
      <c r="W610" s="1" t="str">
        <f>Exchanges!X614</f>
        <v>USEPA DMR 2013</v>
      </c>
    </row>
    <row r="611" spans="1:23" x14ac:dyDescent="0.2">
      <c r="A611" s="1" t="str">
        <f>Exchanges!B615</f>
        <v>Phosphorus</v>
      </c>
      <c r="B611" s="1">
        <f>Exchanges!C615</f>
        <v>7723140</v>
      </c>
      <c r="C611" s="1" t="str">
        <f>Exchanges!D615</f>
        <v>water</v>
      </c>
      <c r="D611" s="1" t="str">
        <f>Exchanges!E615</f>
        <v>unspecified</v>
      </c>
      <c r="E611" s="1" t="str">
        <f>Exchanges!F615</f>
        <v>1d91ba69-9367-32d9-9acc-b6884944eda8</v>
      </c>
      <c r="F611" s="1" t="str">
        <f>Exchanges!G615</f>
        <v>Other federal government enterprises</v>
      </c>
      <c r="G611" s="1" t="str">
        <f>Exchanges!H615</f>
        <v>S00102</v>
      </c>
      <c r="H611" s="1" t="str">
        <f>Exchanges!I615</f>
        <v>US</v>
      </c>
      <c r="I611" s="1">
        <f>Exchanges!J615</f>
        <v>2.7695197689382366E-5</v>
      </c>
      <c r="J611" s="1" t="str">
        <f>Exchanges!K615</f>
        <v>kg</v>
      </c>
      <c r="K611" s="1"/>
      <c r="L611" s="1"/>
      <c r="M611" s="1"/>
      <c r="N611" s="1"/>
      <c r="O611" s="1"/>
      <c r="P611" s="1">
        <f>ROUND(Exchanges!Q615,0)</f>
        <v>4</v>
      </c>
      <c r="Q611" s="1">
        <f>Exchanges!R615</f>
        <v>1</v>
      </c>
      <c r="R611" s="1">
        <f>Exchanges!S615</f>
        <v>1</v>
      </c>
      <c r="S611" s="1">
        <f>Exchanges!T615</f>
        <v>1</v>
      </c>
      <c r="T611" s="1">
        <f>Exchanges!U615</f>
        <v>5</v>
      </c>
      <c r="U611" s="1">
        <f>Exchanges!V615</f>
        <v>2013</v>
      </c>
      <c r="V611" s="1" t="str">
        <f>Exchanges!W615</f>
        <v>Phosphorus</v>
      </c>
      <c r="W611" s="1" t="str">
        <f>Exchanges!X615</f>
        <v>USEPA DMR 2013</v>
      </c>
    </row>
    <row r="612" spans="1:23" x14ac:dyDescent="0.2">
      <c r="A612" s="1" t="str">
        <f>Exchanges!B616</f>
        <v>Phosphorus</v>
      </c>
      <c r="B612" s="1">
        <f>Exchanges!C616</f>
        <v>7723140</v>
      </c>
      <c r="C612" s="1" t="str">
        <f>Exchanges!D616</f>
        <v>water</v>
      </c>
      <c r="D612" s="1" t="str">
        <f>Exchanges!E616</f>
        <v>unspecified</v>
      </c>
      <c r="E612" s="1" t="str">
        <f>Exchanges!F616</f>
        <v>1d91ba69-9367-32d9-9acc-b6884944eda8</v>
      </c>
      <c r="F612" s="1" t="str">
        <f>Exchanges!G616</f>
        <v>State and local government passenger transit</v>
      </c>
      <c r="G612" s="1" t="str">
        <f>Exchanges!H616</f>
        <v>S00201</v>
      </c>
      <c r="H612" s="1" t="str">
        <f>Exchanges!I616</f>
        <v>US</v>
      </c>
      <c r="I612" s="1">
        <f>Exchanges!J616</f>
        <v>6.0163920483630761E-7</v>
      </c>
      <c r="J612" s="1" t="str">
        <f>Exchanges!K616</f>
        <v>kg</v>
      </c>
      <c r="K612" s="1"/>
      <c r="L612" s="1"/>
      <c r="M612" s="1"/>
      <c r="N612" s="1"/>
      <c r="O612" s="1"/>
      <c r="P612" s="1">
        <f>ROUND(Exchanges!Q616,0)</f>
        <v>2</v>
      </c>
      <c r="Q612" s="1">
        <f>Exchanges!R616</f>
        <v>1</v>
      </c>
      <c r="R612" s="1">
        <f>Exchanges!S616</f>
        <v>1</v>
      </c>
      <c r="S612" s="1">
        <f>Exchanges!T616</f>
        <v>1</v>
      </c>
      <c r="T612" s="1">
        <f>Exchanges!U616</f>
        <v>5</v>
      </c>
      <c r="U612" s="1">
        <f>Exchanges!V616</f>
        <v>2013</v>
      </c>
      <c r="V612" s="1" t="str">
        <f>Exchanges!W616</f>
        <v>Phosphorus</v>
      </c>
      <c r="W612" s="1" t="str">
        <f>Exchanges!X616</f>
        <v>USEPA DMR 2013</v>
      </c>
    </row>
    <row r="613" spans="1:23" x14ac:dyDescent="0.2">
      <c r="A613" s="1" t="str">
        <f>Exchanges!B617</f>
        <v>Phosphorus</v>
      </c>
      <c r="B613" s="1">
        <f>Exchanges!C617</f>
        <v>7723140</v>
      </c>
      <c r="C613" s="1" t="str">
        <f>Exchanges!D617</f>
        <v>water</v>
      </c>
      <c r="D613" s="1" t="str">
        <f>Exchanges!E617</f>
        <v>unspecified</v>
      </c>
      <c r="E613" s="1" t="str">
        <f>Exchanges!F617</f>
        <v>1d91ba69-9367-32d9-9acc-b6884944eda8</v>
      </c>
      <c r="F613" s="1" t="str">
        <f>Exchanges!G617</f>
        <v>State and local government electric utilities</v>
      </c>
      <c r="G613" s="1" t="str">
        <f>Exchanges!H617</f>
        <v>S00202</v>
      </c>
      <c r="H613" s="1" t="str">
        <f>Exchanges!I617</f>
        <v>US</v>
      </c>
      <c r="I613" s="1">
        <f>Exchanges!J617</f>
        <v>6.0163920483630761E-7</v>
      </c>
      <c r="J613" s="1" t="str">
        <f>Exchanges!K617</f>
        <v>kg</v>
      </c>
      <c r="K613" s="1"/>
      <c r="L613" s="1"/>
      <c r="M613" s="1"/>
      <c r="N613" s="1"/>
      <c r="O613" s="1"/>
      <c r="P613" s="1">
        <f>ROUND(Exchanges!Q617,0)</f>
        <v>2</v>
      </c>
      <c r="Q613" s="1">
        <f>Exchanges!R617</f>
        <v>1</v>
      </c>
      <c r="R613" s="1">
        <f>Exchanges!S617</f>
        <v>1</v>
      </c>
      <c r="S613" s="1">
        <f>Exchanges!T617</f>
        <v>1</v>
      </c>
      <c r="T613" s="1">
        <f>Exchanges!U617</f>
        <v>5</v>
      </c>
      <c r="U613" s="1">
        <f>Exchanges!V617</f>
        <v>2013</v>
      </c>
      <c r="V613" s="1" t="str">
        <f>Exchanges!W617</f>
        <v>Phosphorus</v>
      </c>
      <c r="W613" s="1" t="str">
        <f>Exchanges!X617</f>
        <v>USEPA DMR 2013</v>
      </c>
    </row>
    <row r="614" spans="1:23" x14ac:dyDescent="0.2">
      <c r="A614" s="1" t="str">
        <f>Exchanges!B618</f>
        <v>Phosphorus</v>
      </c>
      <c r="B614" s="1">
        <f>Exchanges!C618</f>
        <v>7723140</v>
      </c>
      <c r="C614" s="1" t="str">
        <f>Exchanges!D618</f>
        <v>water</v>
      </c>
      <c r="D614" s="1" t="str">
        <f>Exchanges!E618</f>
        <v>unspecified</v>
      </c>
      <c r="E614" s="1" t="str">
        <f>Exchanges!F618</f>
        <v>1d91ba69-9367-32d9-9acc-b6884944eda8</v>
      </c>
      <c r="F614" s="1" t="str">
        <f>Exchanges!G618</f>
        <v>Other state and local government enterprises</v>
      </c>
      <c r="G614" s="1" t="str">
        <f>Exchanges!H618</f>
        <v>S00203</v>
      </c>
      <c r="H614" s="1" t="str">
        <f>Exchanges!I618</f>
        <v>US</v>
      </c>
      <c r="I614" s="1">
        <f>Exchanges!J618</f>
        <v>6.016392048363075E-7</v>
      </c>
      <c r="J614" s="1" t="str">
        <f>Exchanges!K618</f>
        <v>kg</v>
      </c>
      <c r="K614" s="1"/>
      <c r="L614" s="1"/>
      <c r="M614" s="1"/>
      <c r="N614" s="1"/>
      <c r="O614" s="1"/>
      <c r="P614" s="1">
        <f>ROUND(Exchanges!Q618,0)</f>
        <v>2</v>
      </c>
      <c r="Q614" s="1">
        <f>Exchanges!R618</f>
        <v>1</v>
      </c>
      <c r="R614" s="1">
        <f>Exchanges!S618</f>
        <v>1</v>
      </c>
      <c r="S614" s="1">
        <f>Exchanges!T618</f>
        <v>1</v>
      </c>
      <c r="T614" s="1">
        <f>Exchanges!U618</f>
        <v>5</v>
      </c>
      <c r="U614" s="1">
        <f>Exchanges!V618</f>
        <v>2013</v>
      </c>
      <c r="V614" s="1" t="str">
        <f>Exchanges!W618</f>
        <v>Phosphorus</v>
      </c>
      <c r="W614" s="1" t="str">
        <f>Exchanges!X618</f>
        <v>USEPA DMR 2013</v>
      </c>
    </row>
    <row r="615" spans="1:23" x14ac:dyDescent="0.2">
      <c r="A615" s="1" t="str">
        <f>Exchanges!B619</f>
        <v>Phosphorus</v>
      </c>
      <c r="B615" s="1">
        <f>Exchanges!C619</f>
        <v>7723140</v>
      </c>
      <c r="C615" s="1" t="str">
        <f>Exchanges!D619</f>
        <v>water</v>
      </c>
      <c r="D615" s="1" t="str">
        <f>Exchanges!E619</f>
        <v>unspecified</v>
      </c>
      <c r="E615" s="1" t="str">
        <f>Exchanges!F619</f>
        <v>1d91ba69-9367-32d9-9acc-b6884944eda8</v>
      </c>
      <c r="F615" s="1" t="str">
        <f>Exchanges!G619</f>
        <v>Federal general government (defense)</v>
      </c>
      <c r="G615" s="1" t="str">
        <f>Exchanges!H619</f>
        <v>S00500</v>
      </c>
      <c r="H615" s="1" t="str">
        <f>Exchanges!I619</f>
        <v>US</v>
      </c>
      <c r="I615" s="1">
        <f>Exchanges!J619</f>
        <v>6.0163920483630761E-7</v>
      </c>
      <c r="J615" s="1" t="str">
        <f>Exchanges!K619</f>
        <v>kg</v>
      </c>
      <c r="K615" s="1"/>
      <c r="L615" s="1"/>
      <c r="M615" s="1"/>
      <c r="N615" s="1"/>
      <c r="O615" s="1"/>
      <c r="P615" s="1">
        <f>ROUND(Exchanges!Q619,0)</f>
        <v>2</v>
      </c>
      <c r="Q615" s="1">
        <f>Exchanges!R619</f>
        <v>1</v>
      </c>
      <c r="R615" s="1">
        <f>Exchanges!S619</f>
        <v>1</v>
      </c>
      <c r="S615" s="1">
        <f>Exchanges!T619</f>
        <v>1</v>
      </c>
      <c r="T615" s="1">
        <f>Exchanges!U619</f>
        <v>5</v>
      </c>
      <c r="U615" s="1">
        <f>Exchanges!V619</f>
        <v>2013</v>
      </c>
      <c r="V615" s="1" t="str">
        <f>Exchanges!W619</f>
        <v>Phosphorus</v>
      </c>
      <c r="W615" s="1" t="str">
        <f>Exchanges!X619</f>
        <v>USEPA DMR 2013</v>
      </c>
    </row>
    <row r="616" spans="1:23" x14ac:dyDescent="0.2">
      <c r="A616" s="1" t="str">
        <f>Exchanges!B620</f>
        <v>Phosphorus</v>
      </c>
      <c r="B616" s="1">
        <f>Exchanges!C620</f>
        <v>7723140</v>
      </c>
      <c r="C616" s="1" t="str">
        <f>Exchanges!D620</f>
        <v>water</v>
      </c>
      <c r="D616" s="1" t="str">
        <f>Exchanges!E620</f>
        <v>unspecified</v>
      </c>
      <c r="E616" s="1" t="str">
        <f>Exchanges!F620</f>
        <v>1d91ba69-9367-32d9-9acc-b6884944eda8</v>
      </c>
      <c r="F616" s="1" t="str">
        <f>Exchanges!G620</f>
        <v>Federal general government (nondefense)</v>
      </c>
      <c r="G616" s="1" t="str">
        <f>Exchanges!H620</f>
        <v>S00600</v>
      </c>
      <c r="H616" s="1" t="str">
        <f>Exchanges!I620</f>
        <v>US</v>
      </c>
      <c r="I616" s="1">
        <f>Exchanges!J620</f>
        <v>6.016392048363075E-7</v>
      </c>
      <c r="J616" s="1" t="str">
        <f>Exchanges!K620</f>
        <v>kg</v>
      </c>
      <c r="K616" s="1"/>
      <c r="L616" s="1"/>
      <c r="M616" s="1"/>
      <c r="N616" s="1"/>
      <c r="O616" s="1"/>
      <c r="P616" s="1">
        <f>ROUND(Exchanges!Q620,0)</f>
        <v>2</v>
      </c>
      <c r="Q616" s="1">
        <f>Exchanges!R620</f>
        <v>1</v>
      </c>
      <c r="R616" s="1">
        <f>Exchanges!S620</f>
        <v>1</v>
      </c>
      <c r="S616" s="1">
        <f>Exchanges!T620</f>
        <v>1</v>
      </c>
      <c r="T616" s="1">
        <f>Exchanges!U620</f>
        <v>5</v>
      </c>
      <c r="U616" s="1">
        <f>Exchanges!V620</f>
        <v>2013</v>
      </c>
      <c r="V616" s="1" t="str">
        <f>Exchanges!W620</f>
        <v>Phosphorus</v>
      </c>
      <c r="W616" s="1" t="str">
        <f>Exchanges!X620</f>
        <v>USEPA DMR 2013</v>
      </c>
    </row>
    <row r="617" spans="1:23" x14ac:dyDescent="0.2">
      <c r="A617" s="1" t="str">
        <f>Exchanges!B621</f>
        <v>Phosphorus</v>
      </c>
      <c r="B617" s="1">
        <f>Exchanges!C621</f>
        <v>7723140</v>
      </c>
      <c r="C617" s="1" t="str">
        <f>Exchanges!D621</f>
        <v>water</v>
      </c>
      <c r="D617" s="1" t="str">
        <f>Exchanges!E621</f>
        <v>unspecified</v>
      </c>
      <c r="E617" s="1" t="str">
        <f>Exchanges!F621</f>
        <v>1d91ba69-9367-32d9-9acc-b6884944eda8</v>
      </c>
      <c r="F617" s="1" t="str">
        <f>Exchanges!G621</f>
        <v>State and local general government</v>
      </c>
      <c r="G617" s="1" t="str">
        <f>Exchanges!H621</f>
        <v>S00700</v>
      </c>
      <c r="H617" s="1" t="str">
        <f>Exchanges!I621</f>
        <v>US</v>
      </c>
      <c r="I617" s="1">
        <f>Exchanges!J621</f>
        <v>6.0163920483630761E-7</v>
      </c>
      <c r="J617" s="1" t="str">
        <f>Exchanges!K621</f>
        <v>kg</v>
      </c>
      <c r="K617" s="1"/>
      <c r="L617" s="1"/>
      <c r="M617" s="1"/>
      <c r="N617" s="1"/>
      <c r="O617" s="1"/>
      <c r="P617" s="1">
        <f>ROUND(Exchanges!Q621,0)</f>
        <v>2</v>
      </c>
      <c r="Q617" s="1">
        <f>Exchanges!R621</f>
        <v>1</v>
      </c>
      <c r="R617" s="1">
        <f>Exchanges!S621</f>
        <v>1</v>
      </c>
      <c r="S617" s="1">
        <f>Exchanges!T621</f>
        <v>1</v>
      </c>
      <c r="T617" s="1">
        <f>Exchanges!U621</f>
        <v>5</v>
      </c>
      <c r="U617" s="1">
        <f>Exchanges!V621</f>
        <v>2013</v>
      </c>
      <c r="V617" s="1" t="str">
        <f>Exchanges!W621</f>
        <v>Phosphorus</v>
      </c>
      <c r="W617" s="1" t="str">
        <f>Exchanges!X621</f>
        <v>USEPA DMR 2013</v>
      </c>
    </row>
    <row r="618" spans="1:23" x14ac:dyDescent="0.2">
      <c r="A618" s="1" t="str">
        <f>Exchanges!B622</f>
        <v>Phosphorus</v>
      </c>
      <c r="B618" s="1">
        <f>Exchanges!C622</f>
        <v>7723140</v>
      </c>
      <c r="C618" s="1" t="str">
        <f>Exchanges!D622</f>
        <v>water</v>
      </c>
      <c r="D618" s="1" t="str">
        <f>Exchanges!E622</f>
        <v>unspecified</v>
      </c>
      <c r="E618" s="1" t="str">
        <f>Exchanges!F622</f>
        <v>1d91ba69-9367-32d9-9acc-b6884944eda8</v>
      </c>
      <c r="F618" s="1" t="str">
        <f>Exchanges!G622</f>
        <v>Oilseed farming</v>
      </c>
      <c r="G618" s="1" t="str">
        <f>Exchanges!H622</f>
        <v>1111A0</v>
      </c>
      <c r="H618" s="1" t="str">
        <f>Exchanges!I622</f>
        <v>US</v>
      </c>
      <c r="I618" s="1">
        <f>Exchanges!J622</f>
        <v>1.4454849860088316E-3</v>
      </c>
      <c r="J618" s="1" t="str">
        <f>Exchanges!K622</f>
        <v>kg</v>
      </c>
      <c r="K618" s="1"/>
      <c r="L618" s="1"/>
      <c r="M618" s="1"/>
      <c r="N618" s="1"/>
      <c r="O618" s="1"/>
      <c r="P618" s="1">
        <f>ROUND(Exchanges!Q622,0)</f>
        <v>3</v>
      </c>
      <c r="Q618" s="1">
        <f>Exchanges!R622</f>
        <v>2</v>
      </c>
      <c r="R618" s="1">
        <f>Exchanges!S622</f>
        <v>1</v>
      </c>
      <c r="S618" s="1">
        <f>Exchanges!T622</f>
        <v>4</v>
      </c>
      <c r="T618" s="1">
        <f>Exchanges!U622</f>
        <v>5</v>
      </c>
      <c r="U618" s="1">
        <f>Exchanges!V622</f>
        <v>0</v>
      </c>
      <c r="V618" s="1" t="str">
        <f>Exchanges!W622</f>
        <v>Phosphorus</v>
      </c>
      <c r="W618" s="1" t="str">
        <f>Exchanges!X622</f>
        <v>USDA-NASS</v>
      </c>
    </row>
    <row r="619" spans="1:23" x14ac:dyDescent="0.2">
      <c r="A619" s="1" t="str">
        <f>Exchanges!B623</f>
        <v>Phosphorus</v>
      </c>
      <c r="B619" s="1">
        <f>Exchanges!C623</f>
        <v>7723140</v>
      </c>
      <c r="C619" s="1" t="str">
        <f>Exchanges!D623</f>
        <v>water</v>
      </c>
      <c r="D619" s="1" t="str">
        <f>Exchanges!E623</f>
        <v>unspecified</v>
      </c>
      <c r="E619" s="1" t="str">
        <f>Exchanges!F623</f>
        <v>1d91ba69-9367-32d9-9acc-b6884944eda8</v>
      </c>
      <c r="F619" s="1" t="str">
        <f>Exchanges!G623</f>
        <v>Grain farming</v>
      </c>
      <c r="G619" s="1" t="str">
        <f>Exchanges!H623</f>
        <v>1111B0</v>
      </c>
      <c r="H619" s="1" t="str">
        <f>Exchanges!I623</f>
        <v>US</v>
      </c>
      <c r="I619" s="1">
        <f>Exchanges!J623</f>
        <v>1.8171923751519716E-3</v>
      </c>
      <c r="J619" s="1" t="str">
        <f>Exchanges!K623</f>
        <v>kg</v>
      </c>
      <c r="K619" s="1"/>
      <c r="L619" s="1"/>
      <c r="M619" s="1"/>
      <c r="N619" s="1"/>
      <c r="O619" s="1"/>
      <c r="P619" s="1">
        <f>ROUND(Exchanges!Q623,0)</f>
        <v>3</v>
      </c>
      <c r="Q619" s="1">
        <f>Exchanges!R623</f>
        <v>2</v>
      </c>
      <c r="R619" s="1">
        <f>Exchanges!S623</f>
        <v>1</v>
      </c>
      <c r="S619" s="1">
        <f>Exchanges!T623</f>
        <v>4</v>
      </c>
      <c r="T619" s="1">
        <f>Exchanges!U623</f>
        <v>5</v>
      </c>
      <c r="U619" s="1">
        <f>Exchanges!V623</f>
        <v>0</v>
      </c>
      <c r="V619" s="1" t="str">
        <f>Exchanges!W623</f>
        <v>Phosphorus</v>
      </c>
      <c r="W619" s="1" t="str">
        <f>Exchanges!X623</f>
        <v>USDA-NASS</v>
      </c>
    </row>
    <row r="620" spans="1:23" x14ac:dyDescent="0.2">
      <c r="A620" s="1" t="str">
        <f>Exchanges!B624</f>
        <v>Phosphorus</v>
      </c>
      <c r="B620" s="1">
        <f>Exchanges!C624</f>
        <v>7723140</v>
      </c>
      <c r="C620" s="1" t="str">
        <f>Exchanges!D624</f>
        <v>water</v>
      </c>
      <c r="D620" s="1" t="str">
        <f>Exchanges!E624</f>
        <v>unspecified</v>
      </c>
      <c r="E620" s="1" t="str">
        <f>Exchanges!F624</f>
        <v>1d91ba69-9367-32d9-9acc-b6884944eda8</v>
      </c>
      <c r="F620" s="1" t="str">
        <f>Exchanges!G624</f>
        <v>Vegetable and melon farming</v>
      </c>
      <c r="G620" s="1">
        <f>Exchanges!H624</f>
        <v>111200</v>
      </c>
      <c r="H620" s="1" t="str">
        <f>Exchanges!I624</f>
        <v>US</v>
      </c>
      <c r="I620" s="1">
        <f>Exchanges!J624</f>
        <v>1.2843834592531599E-4</v>
      </c>
      <c r="J620" s="1" t="str">
        <f>Exchanges!K624</f>
        <v>kg</v>
      </c>
      <c r="K620" s="1"/>
      <c r="L620" s="1"/>
      <c r="M620" s="1"/>
      <c r="N620" s="1"/>
      <c r="O620" s="1"/>
      <c r="P620" s="1">
        <f>ROUND(Exchanges!Q624,0)</f>
        <v>3</v>
      </c>
      <c r="Q620" s="1">
        <f>Exchanges!R624</f>
        <v>2</v>
      </c>
      <c r="R620" s="1">
        <f>Exchanges!S624</f>
        <v>1</v>
      </c>
      <c r="S620" s="1">
        <f>Exchanges!T624</f>
        <v>4</v>
      </c>
      <c r="T620" s="1">
        <f>Exchanges!U624</f>
        <v>5</v>
      </c>
      <c r="U620" s="1">
        <f>Exchanges!V624</f>
        <v>0</v>
      </c>
      <c r="V620" s="1" t="str">
        <f>Exchanges!W624</f>
        <v>Phosphorus</v>
      </c>
      <c r="W620" s="1" t="str">
        <f>Exchanges!X624</f>
        <v>USDA-NASS</v>
      </c>
    </row>
    <row r="621" spans="1:23" x14ac:dyDescent="0.2">
      <c r="A621" s="1" t="str">
        <f>Exchanges!B625</f>
        <v>Phosphorus</v>
      </c>
      <c r="B621" s="1">
        <f>Exchanges!C625</f>
        <v>7723140</v>
      </c>
      <c r="C621" s="1" t="str">
        <f>Exchanges!D625</f>
        <v>water</v>
      </c>
      <c r="D621" s="1" t="str">
        <f>Exchanges!E625</f>
        <v>unspecified</v>
      </c>
      <c r="E621" s="1" t="str">
        <f>Exchanges!F625</f>
        <v>1d91ba69-9367-32d9-9acc-b6884944eda8</v>
      </c>
      <c r="F621" s="1" t="str">
        <f>Exchanges!G625</f>
        <v>Fruit and tree nut farming</v>
      </c>
      <c r="G621" s="1">
        <f>Exchanges!H625</f>
        <v>111300</v>
      </c>
      <c r="H621" s="1" t="str">
        <f>Exchanges!I625</f>
        <v>US</v>
      </c>
      <c r="I621" s="1">
        <f>Exchanges!J625</f>
        <v>2.0867325932593626E-6</v>
      </c>
      <c r="J621" s="1" t="str">
        <f>Exchanges!K625</f>
        <v>kg</v>
      </c>
      <c r="K621" s="1"/>
      <c r="L621" s="1"/>
      <c r="M621" s="1"/>
      <c r="N621" s="1"/>
      <c r="O621" s="1"/>
      <c r="P621" s="1">
        <f>ROUND(Exchanges!Q625,0)</f>
        <v>3</v>
      </c>
      <c r="Q621" s="1">
        <f>Exchanges!R625</f>
        <v>3</v>
      </c>
      <c r="R621" s="1">
        <f>Exchanges!S625</f>
        <v>1</v>
      </c>
      <c r="S621" s="1">
        <f>Exchanges!T625</f>
        <v>4</v>
      </c>
      <c r="T621" s="1">
        <f>Exchanges!U625</f>
        <v>5</v>
      </c>
      <c r="U621" s="1">
        <f>Exchanges!V625</f>
        <v>0</v>
      </c>
      <c r="V621" s="1" t="str">
        <f>Exchanges!W625</f>
        <v>Phosphorus</v>
      </c>
      <c r="W621" s="1" t="str">
        <f>Exchanges!X625</f>
        <v>USDA-NASS</v>
      </c>
    </row>
    <row r="622" spans="1:23" x14ac:dyDescent="0.2">
      <c r="A622" s="1" t="str">
        <f>Exchanges!B626</f>
        <v>Phosphorus</v>
      </c>
      <c r="B622" s="1">
        <f>Exchanges!C626</f>
        <v>7723140</v>
      </c>
      <c r="C622" s="1" t="str">
        <f>Exchanges!D626</f>
        <v>water</v>
      </c>
      <c r="D622" s="1" t="str">
        <f>Exchanges!E626</f>
        <v>unspecified</v>
      </c>
      <c r="E622" s="1" t="str">
        <f>Exchanges!F626</f>
        <v>1d91ba69-9367-32d9-9acc-b6884944eda8</v>
      </c>
      <c r="F622" s="1" t="str">
        <f>Exchanges!G626</f>
        <v>Other crop farming</v>
      </c>
      <c r="G622" s="1">
        <f>Exchanges!H626</f>
        <v>111900</v>
      </c>
      <c r="H622" s="1" t="str">
        <f>Exchanges!I626</f>
        <v>US</v>
      </c>
      <c r="I622" s="1">
        <f>Exchanges!J626</f>
        <v>2.647411683926447E-4</v>
      </c>
      <c r="J622" s="1" t="str">
        <f>Exchanges!K626</f>
        <v>kg</v>
      </c>
      <c r="K622" s="1"/>
      <c r="L622" s="1"/>
      <c r="M622" s="1"/>
      <c r="N622" s="1"/>
      <c r="O622" s="1"/>
      <c r="P622" s="1">
        <f>ROUND(Exchanges!Q626,0)</f>
        <v>3</v>
      </c>
      <c r="Q622" s="1">
        <f>Exchanges!R626</f>
        <v>2</v>
      </c>
      <c r="R622" s="1">
        <f>Exchanges!S626</f>
        <v>1</v>
      </c>
      <c r="S622" s="1">
        <f>Exchanges!T626</f>
        <v>4</v>
      </c>
      <c r="T622" s="1">
        <f>Exchanges!U626</f>
        <v>5</v>
      </c>
      <c r="U622" s="1">
        <f>Exchanges!V626</f>
        <v>0</v>
      </c>
      <c r="V622" s="1" t="str">
        <f>Exchanges!W626</f>
        <v>Phosphorus</v>
      </c>
      <c r="W622" s="1" t="str">
        <f>Exchanges!X626</f>
        <v>USDA-NASS</v>
      </c>
    </row>
    <row r="623" spans="1:23" x14ac:dyDescent="0.2">
      <c r="A623" s="1" t="str">
        <f>Exchanges!B627</f>
        <v>Phosphorus</v>
      </c>
      <c r="B623" s="1">
        <f>Exchanges!C627</f>
        <v>7723140</v>
      </c>
      <c r="C623" s="1" t="str">
        <f>Exchanges!D627</f>
        <v>water</v>
      </c>
      <c r="D623" s="1" t="str">
        <f>Exchanges!E627</f>
        <v>unspecified</v>
      </c>
      <c r="E623" s="1" t="str">
        <f>Exchanges!F627</f>
        <v>1d91ba69-9367-32d9-9acc-b6884944eda8</v>
      </c>
      <c r="F623" s="1" t="str">
        <f>Exchanges!G627</f>
        <v>Beef cattle ranching and farming, including feedlots and dual-purpose ranching and farming</v>
      </c>
      <c r="G623" s="1" t="str">
        <f>Exchanges!H627</f>
        <v>1121A0</v>
      </c>
      <c r="H623" s="1" t="str">
        <f>Exchanges!I627</f>
        <v>US</v>
      </c>
      <c r="I623" s="1">
        <f>Exchanges!J627</f>
        <v>4.1264835135786219E-5</v>
      </c>
      <c r="J623" s="1" t="str">
        <f>Exchanges!K627</f>
        <v>kg</v>
      </c>
      <c r="K623" s="1"/>
      <c r="L623" s="1"/>
      <c r="M623" s="1"/>
      <c r="N623" s="1"/>
      <c r="O623" s="1"/>
      <c r="P623" s="1">
        <f>ROUND(Exchanges!Q627,0)</f>
        <v>3</v>
      </c>
      <c r="Q623" s="1">
        <f>Exchanges!R627</f>
        <v>1</v>
      </c>
      <c r="R623" s="1">
        <f>Exchanges!S627</f>
        <v>1</v>
      </c>
      <c r="S623" s="1">
        <f>Exchanges!T627</f>
        <v>1</v>
      </c>
      <c r="T623" s="1">
        <f>Exchanges!U627</f>
        <v>5</v>
      </c>
      <c r="U623" s="1">
        <f>Exchanges!V627</f>
        <v>2015</v>
      </c>
      <c r="V623" s="1" t="str">
        <f>Exchanges!W627</f>
        <v>Phosphorus</v>
      </c>
      <c r="W623" s="1" t="str">
        <f>Exchanges!X627</f>
        <v>USEPA GHG 2015</v>
      </c>
    </row>
    <row r="624" spans="1:23" x14ac:dyDescent="0.2">
      <c r="A624" s="1" t="str">
        <f>Exchanges!B628</f>
        <v>Phosphorus</v>
      </c>
      <c r="B624" s="1">
        <f>Exchanges!C628</f>
        <v>7723140</v>
      </c>
      <c r="C624" s="1" t="str">
        <f>Exchanges!D628</f>
        <v>water</v>
      </c>
      <c r="D624" s="1" t="str">
        <f>Exchanges!E628</f>
        <v>unspecified</v>
      </c>
      <c r="E624" s="1" t="str">
        <f>Exchanges!F628</f>
        <v>1d91ba69-9367-32d9-9acc-b6884944eda8</v>
      </c>
      <c r="F624" s="1" t="str">
        <f>Exchanges!G628</f>
        <v>Dairy cattle and milk production</v>
      </c>
      <c r="G624" s="1">
        <f>Exchanges!H628</f>
        <v>112120</v>
      </c>
      <c r="H624" s="1" t="str">
        <f>Exchanges!I628</f>
        <v>US</v>
      </c>
      <c r="I624" s="1">
        <f>Exchanges!J628</f>
        <v>2.6327351945879067E-5</v>
      </c>
      <c r="J624" s="1" t="str">
        <f>Exchanges!K628</f>
        <v>kg</v>
      </c>
      <c r="K624" s="1"/>
      <c r="L624" s="1"/>
      <c r="M624" s="1"/>
      <c r="N624" s="1"/>
      <c r="O624" s="1"/>
      <c r="P624" s="1">
        <f>ROUND(Exchanges!Q628,0)</f>
        <v>3</v>
      </c>
      <c r="Q624" s="1">
        <f>Exchanges!R628</f>
        <v>1</v>
      </c>
      <c r="R624" s="1">
        <f>Exchanges!S628</f>
        <v>1</v>
      </c>
      <c r="S624" s="1">
        <f>Exchanges!T628</f>
        <v>1</v>
      </c>
      <c r="T624" s="1">
        <f>Exchanges!U628</f>
        <v>5</v>
      </c>
      <c r="U624" s="1">
        <f>Exchanges!V628</f>
        <v>2015</v>
      </c>
      <c r="V624" s="1" t="str">
        <f>Exchanges!W628</f>
        <v>Phosphorus</v>
      </c>
      <c r="W624" s="1" t="str">
        <f>Exchanges!X628</f>
        <v>USEPA GHG 2015</v>
      </c>
    </row>
    <row r="625" spans="1:23" x14ac:dyDescent="0.2">
      <c r="A625" s="1" t="str">
        <f>Exchanges!B629</f>
        <v>Phosphorus</v>
      </c>
      <c r="B625" s="1">
        <f>Exchanges!C629</f>
        <v>7723140</v>
      </c>
      <c r="C625" s="1" t="str">
        <f>Exchanges!D629</f>
        <v>water</v>
      </c>
      <c r="D625" s="1" t="str">
        <f>Exchanges!E629</f>
        <v>unspecified</v>
      </c>
      <c r="E625" s="1" t="str">
        <f>Exchanges!F629</f>
        <v>1d91ba69-9367-32d9-9acc-b6884944eda8</v>
      </c>
      <c r="F625" s="1" t="str">
        <f>Exchanges!G629</f>
        <v>Animal production, except cattle and poultry and eggs</v>
      </c>
      <c r="G625" s="1" t="str">
        <f>Exchanges!H629</f>
        <v>112A00</v>
      </c>
      <c r="H625" s="1" t="str">
        <f>Exchanges!I629</f>
        <v>US</v>
      </c>
      <c r="I625" s="1">
        <f>Exchanges!J629</f>
        <v>1.3157954527658779E-5</v>
      </c>
      <c r="J625" s="1" t="str">
        <f>Exchanges!K629</f>
        <v>kg</v>
      </c>
      <c r="K625" s="1"/>
      <c r="L625" s="1"/>
      <c r="M625" s="1"/>
      <c r="N625" s="1"/>
      <c r="O625" s="1"/>
      <c r="P625" s="1">
        <f>ROUND(Exchanges!Q629,0)</f>
        <v>3</v>
      </c>
      <c r="Q625" s="1">
        <f>Exchanges!R629</f>
        <v>1</v>
      </c>
      <c r="R625" s="1">
        <f>Exchanges!S629</f>
        <v>1</v>
      </c>
      <c r="S625" s="1">
        <f>Exchanges!T629</f>
        <v>1</v>
      </c>
      <c r="T625" s="1">
        <f>Exchanges!U629</f>
        <v>5</v>
      </c>
      <c r="U625" s="1">
        <f>Exchanges!V629</f>
        <v>2015</v>
      </c>
      <c r="V625" s="1" t="str">
        <f>Exchanges!W629</f>
        <v>Phosphorus</v>
      </c>
      <c r="W625" s="1" t="str">
        <f>Exchanges!X629</f>
        <v>USEPA GHG 2015</v>
      </c>
    </row>
    <row r="626" spans="1:23" x14ac:dyDescent="0.2">
      <c r="A626" s="1" t="str">
        <f>Exchanges!B630</f>
        <v>Phosphorus</v>
      </c>
      <c r="B626" s="1">
        <f>Exchanges!C630</f>
        <v>7723140</v>
      </c>
      <c r="C626" s="1" t="str">
        <f>Exchanges!D630</f>
        <v>water</v>
      </c>
      <c r="D626" s="1" t="str">
        <f>Exchanges!E630</f>
        <v>unspecified</v>
      </c>
      <c r="E626" s="1" t="str">
        <f>Exchanges!F630</f>
        <v>1d91ba69-9367-32d9-9acc-b6884944eda8</v>
      </c>
      <c r="F626" s="1" t="str">
        <f>Exchanges!G630</f>
        <v>Poultry and egg production</v>
      </c>
      <c r="G626" s="1">
        <f>Exchanges!H630</f>
        <v>112300</v>
      </c>
      <c r="H626" s="1" t="str">
        <f>Exchanges!I630</f>
        <v>US</v>
      </c>
      <c r="I626" s="1">
        <f>Exchanges!J630</f>
        <v>2.1377609757964347E-6</v>
      </c>
      <c r="J626" s="1" t="str">
        <f>Exchanges!K630</f>
        <v>kg</v>
      </c>
      <c r="K626" s="1"/>
      <c r="L626" s="1"/>
      <c r="M626" s="1"/>
      <c r="N626" s="1"/>
      <c r="O626" s="1"/>
      <c r="P626" s="1">
        <f>ROUND(Exchanges!Q630,0)</f>
        <v>3</v>
      </c>
      <c r="Q626" s="1">
        <f>Exchanges!R630</f>
        <v>1</v>
      </c>
      <c r="R626" s="1">
        <f>Exchanges!S630</f>
        <v>1</v>
      </c>
      <c r="S626" s="1">
        <f>Exchanges!T630</f>
        <v>1</v>
      </c>
      <c r="T626" s="1">
        <f>Exchanges!U630</f>
        <v>5</v>
      </c>
      <c r="U626" s="1">
        <f>Exchanges!V630</f>
        <v>2015</v>
      </c>
      <c r="V626" s="1" t="str">
        <f>Exchanges!W630</f>
        <v>Phosphorus</v>
      </c>
      <c r="W626" s="1" t="str">
        <f>Exchanges!X630</f>
        <v>USEPA GHG 2015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390"/>
  <sheetViews>
    <sheetView topLeftCell="A320" workbookViewId="0">
      <selection activeCell="B382" sqref="B382"/>
    </sheetView>
  </sheetViews>
  <sheetFormatPr baseColWidth="10" defaultColWidth="7.6640625" defaultRowHeight="15" x14ac:dyDescent="0.2"/>
  <cols>
    <col min="1" max="1" width="4.1640625" style="46" bestFit="1" customWidth="1"/>
    <col min="2" max="2" width="54.5" style="42" customWidth="1"/>
    <col min="3" max="3" width="8.33203125" style="47" customWidth="1"/>
    <col min="4" max="16384" width="7.6640625" style="42"/>
  </cols>
  <sheetData>
    <row r="1" spans="1:3" x14ac:dyDescent="0.2">
      <c r="A1" s="39" t="s">
        <v>158</v>
      </c>
      <c r="B1" s="40" t="s">
        <v>159</v>
      </c>
      <c r="C1" s="41" t="s">
        <v>160</v>
      </c>
    </row>
    <row r="2" spans="1:3" x14ac:dyDescent="0.2">
      <c r="A2" s="43">
        <v>1</v>
      </c>
      <c r="B2" s="44" t="s">
        <v>161</v>
      </c>
      <c r="C2" s="45" t="s">
        <v>20</v>
      </c>
    </row>
    <row r="3" spans="1:3" x14ac:dyDescent="0.2">
      <c r="A3" s="43">
        <v>2</v>
      </c>
      <c r="B3" s="44" t="s">
        <v>162</v>
      </c>
      <c r="C3" s="45" t="s">
        <v>21</v>
      </c>
    </row>
    <row r="4" spans="1:3" x14ac:dyDescent="0.2">
      <c r="A4" s="43">
        <v>3</v>
      </c>
      <c r="B4" s="44" t="s">
        <v>163</v>
      </c>
      <c r="C4" s="45">
        <v>111200</v>
      </c>
    </row>
    <row r="5" spans="1:3" x14ac:dyDescent="0.2">
      <c r="A5" s="43">
        <v>4</v>
      </c>
      <c r="B5" s="44" t="s">
        <v>164</v>
      </c>
      <c r="C5" s="45">
        <v>111300</v>
      </c>
    </row>
    <row r="6" spans="1:3" x14ac:dyDescent="0.2">
      <c r="A6" s="43">
        <v>5</v>
      </c>
      <c r="B6" s="44" t="s">
        <v>165</v>
      </c>
      <c r="C6" s="45">
        <v>111400</v>
      </c>
    </row>
    <row r="7" spans="1:3" x14ac:dyDescent="0.2">
      <c r="A7" s="43">
        <v>6</v>
      </c>
      <c r="B7" s="44" t="s">
        <v>166</v>
      </c>
      <c r="C7" s="45">
        <v>111900</v>
      </c>
    </row>
    <row r="8" spans="1:3" x14ac:dyDescent="0.2">
      <c r="A8" s="43">
        <v>7</v>
      </c>
      <c r="B8" s="44" t="s">
        <v>167</v>
      </c>
      <c r="C8" s="45" t="s">
        <v>22</v>
      </c>
    </row>
    <row r="9" spans="1:3" x14ac:dyDescent="0.2">
      <c r="A9" s="43">
        <v>8</v>
      </c>
      <c r="B9" s="44" t="s">
        <v>168</v>
      </c>
      <c r="C9" s="45">
        <v>112120</v>
      </c>
    </row>
    <row r="10" spans="1:3" x14ac:dyDescent="0.2">
      <c r="A10" s="43">
        <v>9</v>
      </c>
      <c r="B10" s="44" t="s">
        <v>169</v>
      </c>
      <c r="C10" s="45" t="s">
        <v>5</v>
      </c>
    </row>
    <row r="11" spans="1:3" x14ac:dyDescent="0.2">
      <c r="A11" s="43">
        <v>10</v>
      </c>
      <c r="B11" s="44" t="s">
        <v>170</v>
      </c>
      <c r="C11" s="45">
        <v>112300</v>
      </c>
    </row>
    <row r="12" spans="1:3" x14ac:dyDescent="0.2">
      <c r="A12" s="43">
        <v>11</v>
      </c>
      <c r="B12" s="44" t="s">
        <v>171</v>
      </c>
      <c r="C12" s="45">
        <v>113000</v>
      </c>
    </row>
    <row r="13" spans="1:3" x14ac:dyDescent="0.2">
      <c r="A13" s="43">
        <v>12</v>
      </c>
      <c r="B13" s="44" t="s">
        <v>172</v>
      </c>
      <c r="C13" s="45">
        <v>114000</v>
      </c>
    </row>
    <row r="14" spans="1:3" x14ac:dyDescent="0.2">
      <c r="A14" s="43">
        <v>13</v>
      </c>
      <c r="B14" s="44" t="s">
        <v>173</v>
      </c>
      <c r="C14" s="45">
        <v>115000</v>
      </c>
    </row>
    <row r="15" spans="1:3" x14ac:dyDescent="0.2">
      <c r="A15" s="43">
        <v>14</v>
      </c>
      <c r="B15" s="44" t="s">
        <v>174</v>
      </c>
      <c r="C15" s="45">
        <v>211000</v>
      </c>
    </row>
    <row r="16" spans="1:3" x14ac:dyDescent="0.2">
      <c r="A16" s="43">
        <v>15</v>
      </c>
      <c r="B16" s="44" t="s">
        <v>175</v>
      </c>
      <c r="C16" s="45">
        <v>212100</v>
      </c>
    </row>
    <row r="17" spans="1:3" x14ac:dyDescent="0.2">
      <c r="A17" s="43">
        <v>16</v>
      </c>
      <c r="B17" s="44" t="s">
        <v>176</v>
      </c>
      <c r="C17" s="45" t="s">
        <v>6</v>
      </c>
    </row>
    <row r="18" spans="1:3" x14ac:dyDescent="0.2">
      <c r="A18" s="43">
        <v>17</v>
      </c>
      <c r="B18" s="44" t="s">
        <v>177</v>
      </c>
      <c r="C18" s="45">
        <v>212230</v>
      </c>
    </row>
    <row r="19" spans="1:3" x14ac:dyDescent="0.2">
      <c r="A19" s="43">
        <v>18</v>
      </c>
      <c r="B19" s="44" t="s">
        <v>178</v>
      </c>
      <c r="C19" s="45">
        <v>212310</v>
      </c>
    </row>
    <row r="20" spans="1:3" x14ac:dyDescent="0.2">
      <c r="A20" s="43">
        <v>19</v>
      </c>
      <c r="B20" s="44" t="s">
        <v>179</v>
      </c>
      <c r="C20" s="45" t="s">
        <v>23</v>
      </c>
    </row>
    <row r="21" spans="1:3" x14ac:dyDescent="0.2">
      <c r="A21" s="43">
        <v>20</v>
      </c>
      <c r="B21" s="44" t="s">
        <v>180</v>
      </c>
      <c r="C21" s="45">
        <v>213111</v>
      </c>
    </row>
    <row r="22" spans="1:3" x14ac:dyDescent="0.2">
      <c r="A22" s="43">
        <v>21</v>
      </c>
      <c r="B22" s="44" t="s">
        <v>181</v>
      </c>
      <c r="C22" s="45" t="s">
        <v>33</v>
      </c>
    </row>
    <row r="23" spans="1:3" x14ac:dyDescent="0.2">
      <c r="A23" s="43">
        <v>22</v>
      </c>
      <c r="B23" s="44" t="s">
        <v>182</v>
      </c>
      <c r="C23" s="45">
        <v>221100</v>
      </c>
    </row>
    <row r="24" spans="1:3" x14ac:dyDescent="0.2">
      <c r="A24" s="43">
        <v>23</v>
      </c>
      <c r="B24" s="44" t="s">
        <v>183</v>
      </c>
      <c r="C24" s="45">
        <v>221200</v>
      </c>
    </row>
    <row r="25" spans="1:3" x14ac:dyDescent="0.2">
      <c r="A25" s="43">
        <v>24</v>
      </c>
      <c r="B25" s="44" t="s">
        <v>184</v>
      </c>
      <c r="C25" s="45">
        <v>221300</v>
      </c>
    </row>
    <row r="26" spans="1:3" x14ac:dyDescent="0.2">
      <c r="A26" s="43">
        <v>25</v>
      </c>
      <c r="B26" s="44" t="s">
        <v>185</v>
      </c>
      <c r="C26" s="45">
        <v>230301</v>
      </c>
    </row>
    <row r="27" spans="1:3" x14ac:dyDescent="0.2">
      <c r="A27" s="43">
        <v>26</v>
      </c>
      <c r="B27" s="44" t="s">
        <v>186</v>
      </c>
      <c r="C27" s="45">
        <v>230302</v>
      </c>
    </row>
    <row r="28" spans="1:3" x14ac:dyDescent="0.2">
      <c r="A28" s="43">
        <v>27</v>
      </c>
      <c r="B28" s="44" t="s">
        <v>187</v>
      </c>
      <c r="C28" s="45">
        <v>233210</v>
      </c>
    </row>
    <row r="29" spans="1:3" x14ac:dyDescent="0.2">
      <c r="A29" s="43">
        <v>28</v>
      </c>
      <c r="B29" s="44" t="s">
        <v>188</v>
      </c>
      <c r="C29" s="45">
        <v>233230</v>
      </c>
    </row>
    <row r="30" spans="1:3" x14ac:dyDescent="0.2">
      <c r="A30" s="43">
        <v>29</v>
      </c>
      <c r="B30" s="44" t="s">
        <v>189</v>
      </c>
      <c r="C30" s="45">
        <v>233240</v>
      </c>
    </row>
    <row r="31" spans="1:3" x14ac:dyDescent="0.2">
      <c r="A31" s="43">
        <v>30</v>
      </c>
      <c r="B31" s="44" t="s">
        <v>190</v>
      </c>
      <c r="C31" s="45">
        <v>233262</v>
      </c>
    </row>
    <row r="32" spans="1:3" x14ac:dyDescent="0.2">
      <c r="A32" s="43">
        <v>31</v>
      </c>
      <c r="B32" s="44" t="s">
        <v>191</v>
      </c>
      <c r="C32" s="45">
        <v>233293</v>
      </c>
    </row>
    <row r="33" spans="1:3" x14ac:dyDescent="0.2">
      <c r="A33" s="43">
        <v>32</v>
      </c>
      <c r="B33" s="44" t="s">
        <v>192</v>
      </c>
      <c r="C33" s="45" t="s">
        <v>59</v>
      </c>
    </row>
    <row r="34" spans="1:3" x14ac:dyDescent="0.2">
      <c r="A34" s="43">
        <v>33</v>
      </c>
      <c r="B34" s="44" t="s">
        <v>193</v>
      </c>
      <c r="C34" s="45" t="s">
        <v>60</v>
      </c>
    </row>
    <row r="35" spans="1:3" x14ac:dyDescent="0.2">
      <c r="A35" s="43">
        <v>34</v>
      </c>
      <c r="B35" s="44" t="s">
        <v>194</v>
      </c>
      <c r="C35" s="45">
        <v>233411</v>
      </c>
    </row>
    <row r="36" spans="1:3" x14ac:dyDescent="0.2">
      <c r="A36" s="43">
        <v>35</v>
      </c>
      <c r="B36" s="44" t="s">
        <v>195</v>
      </c>
      <c r="C36" s="45">
        <v>233412</v>
      </c>
    </row>
    <row r="37" spans="1:3" x14ac:dyDescent="0.2">
      <c r="A37" s="43">
        <v>36</v>
      </c>
      <c r="B37" s="44" t="s">
        <v>196</v>
      </c>
      <c r="C37" s="45" t="s">
        <v>61</v>
      </c>
    </row>
    <row r="38" spans="1:3" x14ac:dyDescent="0.2">
      <c r="A38" s="43">
        <v>37</v>
      </c>
      <c r="B38" s="44" t="s">
        <v>197</v>
      </c>
      <c r="C38" s="45">
        <v>321100</v>
      </c>
    </row>
    <row r="39" spans="1:3" x14ac:dyDescent="0.2">
      <c r="A39" s="43">
        <v>38</v>
      </c>
      <c r="B39" s="44" t="s">
        <v>198</v>
      </c>
      <c r="C39" s="45">
        <v>321200</v>
      </c>
    </row>
    <row r="40" spans="1:3" x14ac:dyDescent="0.2">
      <c r="A40" s="43">
        <v>39</v>
      </c>
      <c r="B40" s="44" t="s">
        <v>199</v>
      </c>
      <c r="C40" s="45">
        <v>321910</v>
      </c>
    </row>
    <row r="41" spans="1:3" x14ac:dyDescent="0.2">
      <c r="A41" s="43">
        <v>40</v>
      </c>
      <c r="B41" s="44" t="s">
        <v>200</v>
      </c>
      <c r="C41" s="45" t="s">
        <v>25</v>
      </c>
    </row>
    <row r="42" spans="1:3" x14ac:dyDescent="0.2">
      <c r="A42" s="43">
        <v>41</v>
      </c>
      <c r="B42" s="44" t="s">
        <v>201</v>
      </c>
      <c r="C42" s="45">
        <v>327100</v>
      </c>
    </row>
    <row r="43" spans="1:3" x14ac:dyDescent="0.2">
      <c r="A43" s="43">
        <v>42</v>
      </c>
      <c r="B43" s="44" t="s">
        <v>202</v>
      </c>
      <c r="C43" s="45">
        <v>327200</v>
      </c>
    </row>
    <row r="44" spans="1:3" x14ac:dyDescent="0.2">
      <c r="A44" s="43">
        <v>43</v>
      </c>
      <c r="B44" s="44" t="s">
        <v>203</v>
      </c>
      <c r="C44" s="45">
        <v>327310</v>
      </c>
    </row>
    <row r="45" spans="1:3" x14ac:dyDescent="0.2">
      <c r="A45" s="43">
        <v>44</v>
      </c>
      <c r="B45" s="44" t="s">
        <v>204</v>
      </c>
      <c r="C45" s="45">
        <v>327320</v>
      </c>
    </row>
    <row r="46" spans="1:3" x14ac:dyDescent="0.2">
      <c r="A46" s="43">
        <v>45</v>
      </c>
      <c r="B46" s="44" t="s">
        <v>205</v>
      </c>
      <c r="C46" s="45">
        <v>327330</v>
      </c>
    </row>
    <row r="47" spans="1:3" x14ac:dyDescent="0.2">
      <c r="A47" s="43">
        <v>46</v>
      </c>
      <c r="B47" s="44" t="s">
        <v>206</v>
      </c>
      <c r="C47" s="45">
        <v>327390</v>
      </c>
    </row>
    <row r="48" spans="1:3" x14ac:dyDescent="0.2">
      <c r="A48" s="43">
        <v>47</v>
      </c>
      <c r="B48" s="44" t="s">
        <v>207</v>
      </c>
      <c r="C48" s="45">
        <v>327400</v>
      </c>
    </row>
    <row r="49" spans="1:3" x14ac:dyDescent="0.2">
      <c r="A49" s="43">
        <v>48</v>
      </c>
      <c r="B49" s="44" t="s">
        <v>208</v>
      </c>
      <c r="C49" s="45">
        <v>327910</v>
      </c>
    </row>
    <row r="50" spans="1:3" x14ac:dyDescent="0.2">
      <c r="A50" s="43">
        <v>49</v>
      </c>
      <c r="B50" s="44" t="s">
        <v>209</v>
      </c>
      <c r="C50" s="45">
        <v>327991</v>
      </c>
    </row>
    <row r="51" spans="1:3" x14ac:dyDescent="0.2">
      <c r="A51" s="43">
        <v>50</v>
      </c>
      <c r="B51" s="44" t="s">
        <v>210</v>
      </c>
      <c r="C51" s="45">
        <v>327992</v>
      </c>
    </row>
    <row r="52" spans="1:3" x14ac:dyDescent="0.2">
      <c r="A52" s="43">
        <v>51</v>
      </c>
      <c r="B52" s="44" t="s">
        <v>211</v>
      </c>
      <c r="C52" s="45">
        <v>327993</v>
      </c>
    </row>
    <row r="53" spans="1:3" x14ac:dyDescent="0.2">
      <c r="A53" s="43">
        <v>52</v>
      </c>
      <c r="B53" s="44" t="s">
        <v>212</v>
      </c>
      <c r="C53" s="45">
        <v>327999</v>
      </c>
    </row>
    <row r="54" spans="1:3" x14ac:dyDescent="0.2">
      <c r="A54" s="43">
        <v>53</v>
      </c>
      <c r="B54" s="44" t="s">
        <v>213</v>
      </c>
      <c r="C54" s="45">
        <v>331110</v>
      </c>
    </row>
    <row r="55" spans="1:3" x14ac:dyDescent="0.2">
      <c r="A55" s="43">
        <v>54</v>
      </c>
      <c r="B55" s="44" t="s">
        <v>214</v>
      </c>
      <c r="C55" s="45">
        <v>331200</v>
      </c>
    </row>
    <row r="56" spans="1:3" x14ac:dyDescent="0.2">
      <c r="A56" s="43">
        <v>55</v>
      </c>
      <c r="B56" s="44" t="s">
        <v>215</v>
      </c>
      <c r="C56" s="45" t="s">
        <v>38</v>
      </c>
    </row>
    <row r="57" spans="1:3" x14ac:dyDescent="0.2">
      <c r="A57" s="43">
        <v>56</v>
      </c>
      <c r="B57" s="44" t="s">
        <v>216</v>
      </c>
      <c r="C57" s="45">
        <v>331314</v>
      </c>
    </row>
    <row r="58" spans="1:3" x14ac:dyDescent="0.2">
      <c r="A58" s="43">
        <v>57</v>
      </c>
      <c r="B58" s="44" t="s">
        <v>217</v>
      </c>
      <c r="C58" s="45" t="s">
        <v>39</v>
      </c>
    </row>
    <row r="59" spans="1:3" x14ac:dyDescent="0.2">
      <c r="A59" s="43">
        <v>58</v>
      </c>
      <c r="B59" s="44" t="s">
        <v>218</v>
      </c>
      <c r="C59" s="45">
        <v>331411</v>
      </c>
    </row>
    <row r="60" spans="1:3" x14ac:dyDescent="0.2">
      <c r="A60" s="43">
        <v>59</v>
      </c>
      <c r="B60" s="44" t="s">
        <v>219</v>
      </c>
      <c r="C60" s="45">
        <v>331419</v>
      </c>
    </row>
    <row r="61" spans="1:3" x14ac:dyDescent="0.2">
      <c r="A61" s="43">
        <v>60</v>
      </c>
      <c r="B61" s="44" t="s">
        <v>220</v>
      </c>
      <c r="C61" s="45">
        <v>331420</v>
      </c>
    </row>
    <row r="62" spans="1:3" x14ac:dyDescent="0.2">
      <c r="A62" s="43">
        <v>61</v>
      </c>
      <c r="B62" s="44" t="s">
        <v>221</v>
      </c>
      <c r="C62" s="45">
        <v>331490</v>
      </c>
    </row>
    <row r="63" spans="1:3" x14ac:dyDescent="0.2">
      <c r="A63" s="43">
        <v>62</v>
      </c>
      <c r="B63" s="44" t="s">
        <v>222</v>
      </c>
      <c r="C63" s="45">
        <v>331510</v>
      </c>
    </row>
    <row r="64" spans="1:3" x14ac:dyDescent="0.2">
      <c r="A64" s="43">
        <v>63</v>
      </c>
      <c r="B64" s="44" t="s">
        <v>223</v>
      </c>
      <c r="C64" s="45">
        <v>331520</v>
      </c>
    </row>
    <row r="65" spans="1:3" x14ac:dyDescent="0.2">
      <c r="A65" s="43">
        <v>64</v>
      </c>
      <c r="B65" s="44" t="s">
        <v>224</v>
      </c>
      <c r="C65" s="45" t="s">
        <v>40</v>
      </c>
    </row>
    <row r="66" spans="1:3" x14ac:dyDescent="0.2">
      <c r="A66" s="43">
        <v>65</v>
      </c>
      <c r="B66" s="44" t="s">
        <v>225</v>
      </c>
      <c r="C66" s="45">
        <v>332114</v>
      </c>
    </row>
    <row r="67" spans="1:3" x14ac:dyDescent="0.2">
      <c r="A67" s="43">
        <v>66</v>
      </c>
      <c r="B67" s="44" t="s">
        <v>226</v>
      </c>
      <c r="C67" s="45" t="s">
        <v>41</v>
      </c>
    </row>
    <row r="68" spans="1:3" x14ac:dyDescent="0.2">
      <c r="A68" s="43">
        <v>67</v>
      </c>
      <c r="B68" s="44" t="s">
        <v>227</v>
      </c>
      <c r="C68" s="45">
        <v>332200</v>
      </c>
    </row>
    <row r="69" spans="1:3" x14ac:dyDescent="0.2">
      <c r="A69" s="43">
        <v>68</v>
      </c>
      <c r="B69" s="44" t="s">
        <v>228</v>
      </c>
      <c r="C69" s="45">
        <v>332310</v>
      </c>
    </row>
    <row r="70" spans="1:3" x14ac:dyDescent="0.2">
      <c r="A70" s="43">
        <v>69</v>
      </c>
      <c r="B70" s="44" t="s">
        <v>229</v>
      </c>
      <c r="C70" s="45">
        <v>332320</v>
      </c>
    </row>
    <row r="71" spans="1:3" x14ac:dyDescent="0.2">
      <c r="A71" s="43">
        <v>70</v>
      </c>
      <c r="B71" s="44" t="s">
        <v>230</v>
      </c>
      <c r="C71" s="45">
        <v>332410</v>
      </c>
    </row>
    <row r="72" spans="1:3" x14ac:dyDescent="0.2">
      <c r="A72" s="43">
        <v>71</v>
      </c>
      <c r="B72" s="44" t="s">
        <v>231</v>
      </c>
      <c r="C72" s="45">
        <v>332420</v>
      </c>
    </row>
    <row r="73" spans="1:3" x14ac:dyDescent="0.2">
      <c r="A73" s="43">
        <v>72</v>
      </c>
      <c r="B73" s="44" t="s">
        <v>232</v>
      </c>
      <c r="C73" s="45">
        <v>332430</v>
      </c>
    </row>
    <row r="74" spans="1:3" x14ac:dyDescent="0.2">
      <c r="A74" s="43">
        <v>73</v>
      </c>
      <c r="B74" s="44" t="s">
        <v>233</v>
      </c>
      <c r="C74" s="45">
        <v>332500</v>
      </c>
    </row>
    <row r="75" spans="1:3" x14ac:dyDescent="0.2">
      <c r="A75" s="43">
        <v>74</v>
      </c>
      <c r="B75" s="44" t="s">
        <v>234</v>
      </c>
      <c r="C75" s="45">
        <v>332600</v>
      </c>
    </row>
    <row r="76" spans="1:3" x14ac:dyDescent="0.2">
      <c r="A76" s="43">
        <v>75</v>
      </c>
      <c r="B76" s="44" t="s">
        <v>235</v>
      </c>
      <c r="C76" s="45">
        <v>332710</v>
      </c>
    </row>
    <row r="77" spans="1:3" x14ac:dyDescent="0.2">
      <c r="A77" s="43">
        <v>76</v>
      </c>
      <c r="B77" s="44" t="s">
        <v>236</v>
      </c>
      <c r="C77" s="45">
        <v>332720</v>
      </c>
    </row>
    <row r="78" spans="1:3" x14ac:dyDescent="0.2">
      <c r="A78" s="43">
        <v>77</v>
      </c>
      <c r="B78" s="44" t="s">
        <v>237</v>
      </c>
      <c r="C78" s="45">
        <v>332800</v>
      </c>
    </row>
    <row r="79" spans="1:3" x14ac:dyDescent="0.2">
      <c r="A79" s="43">
        <v>78</v>
      </c>
      <c r="B79" s="44" t="s">
        <v>238</v>
      </c>
      <c r="C79" s="45" t="s">
        <v>42</v>
      </c>
    </row>
    <row r="80" spans="1:3" x14ac:dyDescent="0.2">
      <c r="A80" s="43">
        <v>79</v>
      </c>
      <c r="B80" s="44" t="s">
        <v>239</v>
      </c>
      <c r="C80" s="45">
        <v>332913</v>
      </c>
    </row>
    <row r="81" spans="1:3" x14ac:dyDescent="0.2">
      <c r="A81" s="43">
        <v>80</v>
      </c>
      <c r="B81" s="44" t="s">
        <v>240</v>
      </c>
      <c r="C81" s="45">
        <v>332991</v>
      </c>
    </row>
    <row r="82" spans="1:3" x14ac:dyDescent="0.2">
      <c r="A82" s="43">
        <v>81</v>
      </c>
      <c r="B82" s="44" t="s">
        <v>241</v>
      </c>
      <c r="C82" s="45" t="s">
        <v>43</v>
      </c>
    </row>
    <row r="83" spans="1:3" x14ac:dyDescent="0.2">
      <c r="A83" s="43">
        <v>82</v>
      </c>
      <c r="B83" s="44" t="s">
        <v>242</v>
      </c>
      <c r="C83" s="45">
        <v>332996</v>
      </c>
    </row>
    <row r="84" spans="1:3" x14ac:dyDescent="0.2">
      <c r="A84" s="43">
        <v>83</v>
      </c>
      <c r="B84" s="44" t="s">
        <v>243</v>
      </c>
      <c r="C84" s="45" t="s">
        <v>44</v>
      </c>
    </row>
    <row r="85" spans="1:3" x14ac:dyDescent="0.2">
      <c r="A85" s="43">
        <v>84</v>
      </c>
      <c r="B85" s="44" t="s">
        <v>244</v>
      </c>
      <c r="C85" s="45">
        <v>333111</v>
      </c>
    </row>
    <row r="86" spans="1:3" x14ac:dyDescent="0.2">
      <c r="A86" s="43">
        <v>85</v>
      </c>
      <c r="B86" s="44" t="s">
        <v>245</v>
      </c>
      <c r="C86" s="45">
        <v>333112</v>
      </c>
    </row>
    <row r="87" spans="1:3" x14ac:dyDescent="0.2">
      <c r="A87" s="43">
        <v>86</v>
      </c>
      <c r="B87" s="44" t="s">
        <v>246</v>
      </c>
      <c r="C87" s="45">
        <v>333120</v>
      </c>
    </row>
    <row r="88" spans="1:3" x14ac:dyDescent="0.2">
      <c r="A88" s="43">
        <v>87</v>
      </c>
      <c r="B88" s="44" t="s">
        <v>247</v>
      </c>
      <c r="C88" s="45">
        <v>333130</v>
      </c>
    </row>
    <row r="89" spans="1:3" x14ac:dyDescent="0.2">
      <c r="A89" s="43">
        <v>88</v>
      </c>
      <c r="B89" s="44" t="s">
        <v>248</v>
      </c>
      <c r="C89" s="45" t="s">
        <v>45</v>
      </c>
    </row>
    <row r="90" spans="1:3" x14ac:dyDescent="0.2">
      <c r="A90" s="43">
        <v>89</v>
      </c>
      <c r="B90" s="44" t="s">
        <v>249</v>
      </c>
      <c r="C90" s="45">
        <v>333220</v>
      </c>
    </row>
    <row r="91" spans="1:3" x14ac:dyDescent="0.2">
      <c r="A91" s="43">
        <v>90</v>
      </c>
      <c r="B91" s="44" t="s">
        <v>250</v>
      </c>
      <c r="C91" s="45">
        <v>333295</v>
      </c>
    </row>
    <row r="92" spans="1:3" x14ac:dyDescent="0.2">
      <c r="A92" s="43">
        <v>91</v>
      </c>
      <c r="B92" s="44" t="s">
        <v>251</v>
      </c>
      <c r="C92" s="45" t="s">
        <v>46</v>
      </c>
    </row>
    <row r="93" spans="1:3" x14ac:dyDescent="0.2">
      <c r="A93" s="43">
        <v>92</v>
      </c>
      <c r="B93" s="44" t="s">
        <v>252</v>
      </c>
      <c r="C93" s="45">
        <v>333313</v>
      </c>
    </row>
    <row r="94" spans="1:3" x14ac:dyDescent="0.2">
      <c r="A94" s="43">
        <v>93</v>
      </c>
      <c r="B94" s="44" t="s">
        <v>253</v>
      </c>
      <c r="C94" s="45">
        <v>333314</v>
      </c>
    </row>
    <row r="95" spans="1:3" x14ac:dyDescent="0.2">
      <c r="A95" s="43">
        <v>94</v>
      </c>
      <c r="B95" s="44" t="s">
        <v>254</v>
      </c>
      <c r="C95" s="45">
        <v>333315</v>
      </c>
    </row>
    <row r="96" spans="1:3" x14ac:dyDescent="0.2">
      <c r="A96" s="43">
        <v>95</v>
      </c>
      <c r="B96" s="44" t="s">
        <v>255</v>
      </c>
      <c r="C96" s="45" t="s">
        <v>47</v>
      </c>
    </row>
    <row r="97" spans="1:3" x14ac:dyDescent="0.2">
      <c r="A97" s="43">
        <v>96</v>
      </c>
      <c r="B97" s="44" t="s">
        <v>256</v>
      </c>
      <c r="C97" s="45">
        <v>333414</v>
      </c>
    </row>
    <row r="98" spans="1:3" x14ac:dyDescent="0.2">
      <c r="A98" s="43">
        <v>97</v>
      </c>
      <c r="B98" s="44" t="s">
        <v>257</v>
      </c>
      <c r="C98" s="45">
        <v>333415</v>
      </c>
    </row>
    <row r="99" spans="1:3" x14ac:dyDescent="0.2">
      <c r="A99" s="43">
        <v>98</v>
      </c>
      <c r="B99" s="44" t="s">
        <v>258</v>
      </c>
      <c r="C99" s="45">
        <v>333511</v>
      </c>
    </row>
    <row r="100" spans="1:3" x14ac:dyDescent="0.2">
      <c r="A100" s="43">
        <v>99</v>
      </c>
      <c r="B100" s="44" t="s">
        <v>259</v>
      </c>
      <c r="C100" s="45" t="s">
        <v>48</v>
      </c>
    </row>
    <row r="101" spans="1:3" x14ac:dyDescent="0.2">
      <c r="A101" s="43">
        <v>100</v>
      </c>
      <c r="B101" s="44" t="s">
        <v>260</v>
      </c>
      <c r="C101" s="45">
        <v>333514</v>
      </c>
    </row>
    <row r="102" spans="1:3" x14ac:dyDescent="0.2">
      <c r="A102" s="43">
        <v>101</v>
      </c>
      <c r="B102" s="44" t="s">
        <v>261</v>
      </c>
      <c r="C102" s="45" t="s">
        <v>49</v>
      </c>
    </row>
    <row r="103" spans="1:3" x14ac:dyDescent="0.2">
      <c r="A103" s="43">
        <v>102</v>
      </c>
      <c r="B103" s="44" t="s">
        <v>262</v>
      </c>
      <c r="C103" s="45">
        <v>333611</v>
      </c>
    </row>
    <row r="104" spans="1:3" x14ac:dyDescent="0.2">
      <c r="A104" s="43">
        <v>103</v>
      </c>
      <c r="B104" s="44" t="s">
        <v>263</v>
      </c>
      <c r="C104" s="45">
        <v>333612</v>
      </c>
    </row>
    <row r="105" spans="1:3" x14ac:dyDescent="0.2">
      <c r="A105" s="43">
        <v>104</v>
      </c>
      <c r="B105" s="44" t="s">
        <v>264</v>
      </c>
      <c r="C105" s="45">
        <v>333613</v>
      </c>
    </row>
    <row r="106" spans="1:3" x14ac:dyDescent="0.2">
      <c r="A106" s="43">
        <v>105</v>
      </c>
      <c r="B106" s="44" t="s">
        <v>265</v>
      </c>
      <c r="C106" s="45">
        <v>333618</v>
      </c>
    </row>
    <row r="107" spans="1:3" x14ac:dyDescent="0.2">
      <c r="A107" s="43">
        <v>106</v>
      </c>
      <c r="B107" s="44" t="s">
        <v>266</v>
      </c>
      <c r="C107" s="45" t="s">
        <v>50</v>
      </c>
    </row>
    <row r="108" spans="1:3" x14ac:dyDescent="0.2">
      <c r="A108" s="43">
        <v>107</v>
      </c>
      <c r="B108" s="44" t="s">
        <v>267</v>
      </c>
      <c r="C108" s="45">
        <v>333912</v>
      </c>
    </row>
    <row r="109" spans="1:3" x14ac:dyDescent="0.2">
      <c r="A109" s="43">
        <v>108</v>
      </c>
      <c r="B109" s="44" t="s">
        <v>268</v>
      </c>
      <c r="C109" s="45">
        <v>333920</v>
      </c>
    </row>
    <row r="110" spans="1:3" x14ac:dyDescent="0.2">
      <c r="A110" s="43">
        <v>109</v>
      </c>
      <c r="B110" s="44" t="s">
        <v>269</v>
      </c>
      <c r="C110" s="45">
        <v>333991</v>
      </c>
    </row>
    <row r="111" spans="1:3" x14ac:dyDescent="0.2">
      <c r="A111" s="43">
        <v>110</v>
      </c>
      <c r="B111" s="44" t="s">
        <v>270</v>
      </c>
      <c r="C111" s="45" t="s">
        <v>51</v>
      </c>
    </row>
    <row r="112" spans="1:3" x14ac:dyDescent="0.2">
      <c r="A112" s="43">
        <v>111</v>
      </c>
      <c r="B112" s="44" t="s">
        <v>271</v>
      </c>
      <c r="C112" s="45">
        <v>333993</v>
      </c>
    </row>
    <row r="113" spans="1:3" x14ac:dyDescent="0.2">
      <c r="A113" s="43">
        <v>112</v>
      </c>
      <c r="B113" s="44" t="s">
        <v>272</v>
      </c>
      <c r="C113" s="45">
        <v>333994</v>
      </c>
    </row>
    <row r="114" spans="1:3" x14ac:dyDescent="0.2">
      <c r="A114" s="43">
        <v>113</v>
      </c>
      <c r="B114" s="44" t="s">
        <v>273</v>
      </c>
      <c r="C114" s="45" t="s">
        <v>52</v>
      </c>
    </row>
    <row r="115" spans="1:3" x14ac:dyDescent="0.2">
      <c r="A115" s="43">
        <v>114</v>
      </c>
      <c r="B115" s="44" t="s">
        <v>274</v>
      </c>
      <c r="C115" s="45">
        <v>334111</v>
      </c>
    </row>
    <row r="116" spans="1:3" x14ac:dyDescent="0.2">
      <c r="A116" s="43">
        <v>115</v>
      </c>
      <c r="B116" s="44" t="s">
        <v>275</v>
      </c>
      <c r="C116" s="45">
        <v>334112</v>
      </c>
    </row>
    <row r="117" spans="1:3" x14ac:dyDescent="0.2">
      <c r="A117" s="43">
        <v>116</v>
      </c>
      <c r="B117" s="44" t="s">
        <v>276</v>
      </c>
      <c r="C117" s="45" t="s">
        <v>53</v>
      </c>
    </row>
    <row r="118" spans="1:3" x14ac:dyDescent="0.2">
      <c r="A118" s="43">
        <v>117</v>
      </c>
      <c r="B118" s="44" t="s">
        <v>277</v>
      </c>
      <c r="C118" s="45">
        <v>334210</v>
      </c>
    </row>
    <row r="119" spans="1:3" x14ac:dyDescent="0.2">
      <c r="A119" s="43">
        <v>118</v>
      </c>
      <c r="B119" s="44" t="s">
        <v>278</v>
      </c>
      <c r="C119" s="45">
        <v>334220</v>
      </c>
    </row>
    <row r="120" spans="1:3" x14ac:dyDescent="0.2">
      <c r="A120" s="43">
        <v>119</v>
      </c>
      <c r="B120" s="44" t="s">
        <v>279</v>
      </c>
      <c r="C120" s="45">
        <v>334290</v>
      </c>
    </row>
    <row r="121" spans="1:3" x14ac:dyDescent="0.2">
      <c r="A121" s="43">
        <v>120</v>
      </c>
      <c r="B121" s="44" t="s">
        <v>280</v>
      </c>
      <c r="C121" s="45">
        <v>334300</v>
      </c>
    </row>
    <row r="122" spans="1:3" x14ac:dyDescent="0.2">
      <c r="A122" s="43">
        <v>121</v>
      </c>
      <c r="B122" s="44" t="s">
        <v>281</v>
      </c>
      <c r="C122" s="45" t="s">
        <v>54</v>
      </c>
    </row>
    <row r="123" spans="1:3" x14ac:dyDescent="0.2">
      <c r="A123" s="43">
        <v>122</v>
      </c>
      <c r="B123" s="44" t="s">
        <v>282</v>
      </c>
      <c r="C123" s="45">
        <v>334413</v>
      </c>
    </row>
    <row r="124" spans="1:3" x14ac:dyDescent="0.2">
      <c r="A124" s="43">
        <v>123</v>
      </c>
      <c r="B124" s="44" t="s">
        <v>283</v>
      </c>
      <c r="C124" s="45">
        <v>334418</v>
      </c>
    </row>
    <row r="125" spans="1:3" x14ac:dyDescent="0.2">
      <c r="A125" s="43">
        <v>124</v>
      </c>
      <c r="B125" s="44" t="s">
        <v>284</v>
      </c>
      <c r="C125" s="45">
        <v>334510</v>
      </c>
    </row>
    <row r="126" spans="1:3" x14ac:dyDescent="0.2">
      <c r="A126" s="43">
        <v>125</v>
      </c>
      <c r="B126" s="44" t="s">
        <v>285</v>
      </c>
      <c r="C126" s="45">
        <v>334511</v>
      </c>
    </row>
    <row r="127" spans="1:3" x14ac:dyDescent="0.2">
      <c r="A127" s="43">
        <v>126</v>
      </c>
      <c r="B127" s="44" t="s">
        <v>286</v>
      </c>
      <c r="C127" s="45">
        <v>334512</v>
      </c>
    </row>
    <row r="128" spans="1:3" x14ac:dyDescent="0.2">
      <c r="A128" s="43">
        <v>127</v>
      </c>
      <c r="B128" s="44" t="s">
        <v>287</v>
      </c>
      <c r="C128" s="45">
        <v>334513</v>
      </c>
    </row>
    <row r="129" spans="1:3" x14ac:dyDescent="0.2">
      <c r="A129" s="43">
        <v>128</v>
      </c>
      <c r="B129" s="44" t="s">
        <v>288</v>
      </c>
      <c r="C129" s="45">
        <v>334514</v>
      </c>
    </row>
    <row r="130" spans="1:3" x14ac:dyDescent="0.2">
      <c r="A130" s="43">
        <v>129</v>
      </c>
      <c r="B130" s="44" t="s">
        <v>289</v>
      </c>
      <c r="C130" s="45">
        <v>334515</v>
      </c>
    </row>
    <row r="131" spans="1:3" x14ac:dyDescent="0.2">
      <c r="A131" s="43">
        <v>130</v>
      </c>
      <c r="B131" s="44" t="s">
        <v>290</v>
      </c>
      <c r="C131" s="45">
        <v>334516</v>
      </c>
    </row>
    <row r="132" spans="1:3" x14ac:dyDescent="0.2">
      <c r="A132" s="43">
        <v>131</v>
      </c>
      <c r="B132" s="44" t="s">
        <v>291</v>
      </c>
      <c r="C132" s="45">
        <v>334517</v>
      </c>
    </row>
    <row r="133" spans="1:3" x14ac:dyDescent="0.2">
      <c r="A133" s="43">
        <v>132</v>
      </c>
      <c r="B133" s="44" t="s">
        <v>292</v>
      </c>
      <c r="C133" s="45" t="s">
        <v>55</v>
      </c>
    </row>
    <row r="134" spans="1:3" x14ac:dyDescent="0.2">
      <c r="A134" s="43">
        <v>133</v>
      </c>
      <c r="B134" s="44" t="s">
        <v>293</v>
      </c>
      <c r="C134" s="45">
        <v>334610</v>
      </c>
    </row>
    <row r="135" spans="1:3" x14ac:dyDescent="0.2">
      <c r="A135" s="43">
        <v>134</v>
      </c>
      <c r="B135" s="44" t="s">
        <v>294</v>
      </c>
      <c r="C135" s="45">
        <v>335110</v>
      </c>
    </row>
    <row r="136" spans="1:3" x14ac:dyDescent="0.2">
      <c r="A136" s="43">
        <v>135</v>
      </c>
      <c r="B136" s="44" t="s">
        <v>295</v>
      </c>
      <c r="C136" s="45">
        <v>335120</v>
      </c>
    </row>
    <row r="137" spans="1:3" x14ac:dyDescent="0.2">
      <c r="A137" s="43">
        <v>136</v>
      </c>
      <c r="B137" s="44" t="s">
        <v>296</v>
      </c>
      <c r="C137" s="45">
        <v>335210</v>
      </c>
    </row>
    <row r="138" spans="1:3" x14ac:dyDescent="0.2">
      <c r="A138" s="43">
        <v>137</v>
      </c>
      <c r="B138" s="44" t="s">
        <v>297</v>
      </c>
      <c r="C138" s="45">
        <v>335221</v>
      </c>
    </row>
    <row r="139" spans="1:3" x14ac:dyDescent="0.2">
      <c r="A139" s="43">
        <v>138</v>
      </c>
      <c r="B139" s="44" t="s">
        <v>298</v>
      </c>
      <c r="C139" s="45">
        <v>335222</v>
      </c>
    </row>
    <row r="140" spans="1:3" x14ac:dyDescent="0.2">
      <c r="A140" s="43">
        <v>139</v>
      </c>
      <c r="B140" s="44" t="s">
        <v>299</v>
      </c>
      <c r="C140" s="45">
        <v>335224</v>
      </c>
    </row>
    <row r="141" spans="1:3" x14ac:dyDescent="0.2">
      <c r="A141" s="43">
        <v>140</v>
      </c>
      <c r="B141" s="44" t="s">
        <v>300</v>
      </c>
      <c r="C141" s="45">
        <v>335228</v>
      </c>
    </row>
    <row r="142" spans="1:3" x14ac:dyDescent="0.2">
      <c r="A142" s="43">
        <v>141</v>
      </c>
      <c r="B142" s="44" t="s">
        <v>301</v>
      </c>
      <c r="C142" s="45">
        <v>335311</v>
      </c>
    </row>
    <row r="143" spans="1:3" x14ac:dyDescent="0.2">
      <c r="A143" s="43">
        <v>142</v>
      </c>
      <c r="B143" s="44" t="s">
        <v>302</v>
      </c>
      <c r="C143" s="45">
        <v>335312</v>
      </c>
    </row>
    <row r="144" spans="1:3" x14ac:dyDescent="0.2">
      <c r="A144" s="43">
        <v>143</v>
      </c>
      <c r="B144" s="44" t="s">
        <v>303</v>
      </c>
      <c r="C144" s="45">
        <v>335313</v>
      </c>
    </row>
    <row r="145" spans="1:3" x14ac:dyDescent="0.2">
      <c r="A145" s="43">
        <v>144</v>
      </c>
      <c r="B145" s="44" t="s">
        <v>304</v>
      </c>
      <c r="C145" s="45">
        <v>335314</v>
      </c>
    </row>
    <row r="146" spans="1:3" x14ac:dyDescent="0.2">
      <c r="A146" s="43">
        <v>145</v>
      </c>
      <c r="B146" s="44" t="s">
        <v>305</v>
      </c>
      <c r="C146" s="45">
        <v>335911</v>
      </c>
    </row>
    <row r="147" spans="1:3" x14ac:dyDescent="0.2">
      <c r="A147" s="43">
        <v>146</v>
      </c>
      <c r="B147" s="44" t="s">
        <v>306</v>
      </c>
      <c r="C147" s="45">
        <v>335912</v>
      </c>
    </row>
    <row r="148" spans="1:3" x14ac:dyDescent="0.2">
      <c r="A148" s="43">
        <v>147</v>
      </c>
      <c r="B148" s="44" t="s">
        <v>307</v>
      </c>
      <c r="C148" s="45">
        <v>335920</v>
      </c>
    </row>
    <row r="149" spans="1:3" x14ac:dyDescent="0.2">
      <c r="A149" s="43">
        <v>148</v>
      </c>
      <c r="B149" s="44" t="s">
        <v>308</v>
      </c>
      <c r="C149" s="45">
        <v>335930</v>
      </c>
    </row>
    <row r="150" spans="1:3" x14ac:dyDescent="0.2">
      <c r="A150" s="43">
        <v>149</v>
      </c>
      <c r="B150" s="44" t="s">
        <v>309</v>
      </c>
      <c r="C150" s="45">
        <v>335991</v>
      </c>
    </row>
    <row r="151" spans="1:3" x14ac:dyDescent="0.2">
      <c r="A151" s="43">
        <v>150</v>
      </c>
      <c r="B151" s="44" t="s">
        <v>310</v>
      </c>
      <c r="C151" s="45">
        <v>335999</v>
      </c>
    </row>
    <row r="152" spans="1:3" x14ac:dyDescent="0.2">
      <c r="A152" s="43">
        <v>151</v>
      </c>
      <c r="B152" s="44" t="s">
        <v>311</v>
      </c>
      <c r="C152" s="45">
        <v>336111</v>
      </c>
    </row>
    <row r="153" spans="1:3" x14ac:dyDescent="0.2">
      <c r="A153" s="43">
        <v>152</v>
      </c>
      <c r="B153" s="44" t="s">
        <v>312</v>
      </c>
      <c r="C153" s="45">
        <v>336112</v>
      </c>
    </row>
    <row r="154" spans="1:3" x14ac:dyDescent="0.2">
      <c r="A154" s="43">
        <v>153</v>
      </c>
      <c r="B154" s="44" t="s">
        <v>313</v>
      </c>
      <c r="C154" s="45">
        <v>336120</v>
      </c>
    </row>
    <row r="155" spans="1:3" x14ac:dyDescent="0.2">
      <c r="A155" s="43">
        <v>154</v>
      </c>
      <c r="B155" s="44" t="s">
        <v>314</v>
      </c>
      <c r="C155" s="45">
        <v>336211</v>
      </c>
    </row>
    <row r="156" spans="1:3" x14ac:dyDescent="0.2">
      <c r="A156" s="43">
        <v>155</v>
      </c>
      <c r="B156" s="44" t="s">
        <v>315</v>
      </c>
      <c r="C156" s="45">
        <v>336212</v>
      </c>
    </row>
    <row r="157" spans="1:3" x14ac:dyDescent="0.2">
      <c r="A157" s="43">
        <v>156</v>
      </c>
      <c r="B157" s="44" t="s">
        <v>316</v>
      </c>
      <c r="C157" s="45">
        <v>336213</v>
      </c>
    </row>
    <row r="158" spans="1:3" x14ac:dyDescent="0.2">
      <c r="A158" s="43">
        <v>157</v>
      </c>
      <c r="B158" s="44" t="s">
        <v>317</v>
      </c>
      <c r="C158" s="45">
        <v>336214</v>
      </c>
    </row>
    <row r="159" spans="1:3" x14ac:dyDescent="0.2">
      <c r="A159" s="43">
        <v>158</v>
      </c>
      <c r="B159" s="44" t="s">
        <v>318</v>
      </c>
      <c r="C159" s="45">
        <v>336310</v>
      </c>
    </row>
    <row r="160" spans="1:3" x14ac:dyDescent="0.2">
      <c r="A160" s="43">
        <v>159</v>
      </c>
      <c r="B160" s="44" t="s">
        <v>319</v>
      </c>
      <c r="C160" s="45">
        <v>336320</v>
      </c>
    </row>
    <row r="161" spans="1:3" x14ac:dyDescent="0.2">
      <c r="A161" s="43">
        <v>160</v>
      </c>
      <c r="B161" s="44" t="s">
        <v>320</v>
      </c>
      <c r="C161" s="45" t="s">
        <v>28</v>
      </c>
    </row>
    <row r="162" spans="1:3" x14ac:dyDescent="0.2">
      <c r="A162" s="43">
        <v>161</v>
      </c>
      <c r="B162" s="44" t="s">
        <v>321</v>
      </c>
      <c r="C162" s="45">
        <v>336350</v>
      </c>
    </row>
    <row r="163" spans="1:3" x14ac:dyDescent="0.2">
      <c r="A163" s="43">
        <v>162</v>
      </c>
      <c r="B163" s="44" t="s">
        <v>322</v>
      </c>
      <c r="C163" s="45">
        <v>336360</v>
      </c>
    </row>
    <row r="164" spans="1:3" x14ac:dyDescent="0.2">
      <c r="A164" s="43">
        <v>163</v>
      </c>
      <c r="B164" s="44" t="s">
        <v>323</v>
      </c>
      <c r="C164" s="45">
        <v>336370</v>
      </c>
    </row>
    <row r="165" spans="1:3" x14ac:dyDescent="0.2">
      <c r="A165" s="43">
        <v>164</v>
      </c>
      <c r="B165" s="44" t="s">
        <v>324</v>
      </c>
      <c r="C165" s="45">
        <v>336390</v>
      </c>
    </row>
    <row r="166" spans="1:3" x14ac:dyDescent="0.2">
      <c r="A166" s="43">
        <v>165</v>
      </c>
      <c r="B166" s="44" t="s">
        <v>325</v>
      </c>
      <c r="C166" s="45">
        <v>336411</v>
      </c>
    </row>
    <row r="167" spans="1:3" x14ac:dyDescent="0.2">
      <c r="A167" s="43">
        <v>166</v>
      </c>
      <c r="B167" s="44" t="s">
        <v>326</v>
      </c>
      <c r="C167" s="45">
        <v>336412</v>
      </c>
    </row>
    <row r="168" spans="1:3" x14ac:dyDescent="0.2">
      <c r="A168" s="43">
        <v>167</v>
      </c>
      <c r="B168" s="44" t="s">
        <v>327</v>
      </c>
      <c r="C168" s="45">
        <v>336413</v>
      </c>
    </row>
    <row r="169" spans="1:3" x14ac:dyDescent="0.2">
      <c r="A169" s="43">
        <v>168</v>
      </c>
      <c r="B169" s="44" t="s">
        <v>328</v>
      </c>
      <c r="C169" s="45">
        <v>336414</v>
      </c>
    </row>
    <row r="170" spans="1:3" x14ac:dyDescent="0.2">
      <c r="A170" s="43">
        <v>169</v>
      </c>
      <c r="B170" s="44" t="s">
        <v>329</v>
      </c>
      <c r="C170" s="45" t="s">
        <v>56</v>
      </c>
    </row>
    <row r="171" spans="1:3" x14ac:dyDescent="0.2">
      <c r="A171" s="43">
        <v>170</v>
      </c>
      <c r="B171" s="44" t="s">
        <v>330</v>
      </c>
      <c r="C171" s="45">
        <v>336500</v>
      </c>
    </row>
    <row r="172" spans="1:3" x14ac:dyDescent="0.2">
      <c r="A172" s="43">
        <v>171</v>
      </c>
      <c r="B172" s="44" t="s">
        <v>331</v>
      </c>
      <c r="C172" s="45">
        <v>336611</v>
      </c>
    </row>
    <row r="173" spans="1:3" x14ac:dyDescent="0.2">
      <c r="A173" s="43">
        <v>172</v>
      </c>
      <c r="B173" s="44" t="s">
        <v>332</v>
      </c>
      <c r="C173" s="45">
        <v>336612</v>
      </c>
    </row>
    <row r="174" spans="1:3" x14ac:dyDescent="0.2">
      <c r="A174" s="43">
        <v>173</v>
      </c>
      <c r="B174" s="44" t="s">
        <v>333</v>
      </c>
      <c r="C174" s="45">
        <v>336991</v>
      </c>
    </row>
    <row r="175" spans="1:3" x14ac:dyDescent="0.2">
      <c r="A175" s="43">
        <v>174</v>
      </c>
      <c r="B175" s="44" t="s">
        <v>334</v>
      </c>
      <c r="C175" s="45">
        <v>336992</v>
      </c>
    </row>
    <row r="176" spans="1:3" x14ac:dyDescent="0.2">
      <c r="A176" s="43">
        <v>175</v>
      </c>
      <c r="B176" s="44" t="s">
        <v>335</v>
      </c>
      <c r="C176" s="45">
        <v>336999</v>
      </c>
    </row>
    <row r="177" spans="1:3" x14ac:dyDescent="0.2">
      <c r="A177" s="43">
        <v>176</v>
      </c>
      <c r="B177" s="44" t="s">
        <v>336</v>
      </c>
      <c r="C177" s="45">
        <v>337110</v>
      </c>
    </row>
    <row r="178" spans="1:3" x14ac:dyDescent="0.2">
      <c r="A178" s="43">
        <v>177</v>
      </c>
      <c r="B178" s="44" t="s">
        <v>337</v>
      </c>
      <c r="C178" s="45">
        <v>337121</v>
      </c>
    </row>
    <row r="179" spans="1:3" x14ac:dyDescent="0.2">
      <c r="A179" s="43">
        <v>178</v>
      </c>
      <c r="B179" s="44" t="s">
        <v>338</v>
      </c>
      <c r="C179" s="45">
        <v>337122</v>
      </c>
    </row>
    <row r="180" spans="1:3" x14ac:dyDescent="0.2">
      <c r="A180" s="43">
        <v>179</v>
      </c>
      <c r="B180" s="44" t="s">
        <v>339</v>
      </c>
      <c r="C180" s="45" t="s">
        <v>37</v>
      </c>
    </row>
    <row r="181" spans="1:3" x14ac:dyDescent="0.2">
      <c r="A181" s="43">
        <v>180</v>
      </c>
      <c r="B181" s="44" t="s">
        <v>340</v>
      </c>
      <c r="C181" s="45">
        <v>337127</v>
      </c>
    </row>
    <row r="182" spans="1:3" x14ac:dyDescent="0.2">
      <c r="A182" s="43">
        <v>181</v>
      </c>
      <c r="B182" s="44" t="s">
        <v>341</v>
      </c>
      <c r="C182" s="45" t="s">
        <v>57</v>
      </c>
    </row>
    <row r="183" spans="1:3" x14ac:dyDescent="0.2">
      <c r="A183" s="43">
        <v>182</v>
      </c>
      <c r="B183" s="44" t="s">
        <v>342</v>
      </c>
      <c r="C183" s="45">
        <v>337215</v>
      </c>
    </row>
    <row r="184" spans="1:3" x14ac:dyDescent="0.2">
      <c r="A184" s="43">
        <v>183</v>
      </c>
      <c r="B184" s="44" t="s">
        <v>343</v>
      </c>
      <c r="C184" s="45">
        <v>337900</v>
      </c>
    </row>
    <row r="185" spans="1:3" x14ac:dyDescent="0.2">
      <c r="A185" s="43">
        <v>184</v>
      </c>
      <c r="B185" s="44" t="s">
        <v>344</v>
      </c>
      <c r="C185" s="45">
        <v>339112</v>
      </c>
    </row>
    <row r="186" spans="1:3" x14ac:dyDescent="0.2">
      <c r="A186" s="43">
        <v>185</v>
      </c>
      <c r="B186" s="44" t="s">
        <v>345</v>
      </c>
      <c r="C186" s="45">
        <v>339113</v>
      </c>
    </row>
    <row r="187" spans="1:3" x14ac:dyDescent="0.2">
      <c r="A187" s="43">
        <v>186</v>
      </c>
      <c r="B187" s="44" t="s">
        <v>346</v>
      </c>
      <c r="C187" s="45">
        <v>339114</v>
      </c>
    </row>
    <row r="188" spans="1:3" x14ac:dyDescent="0.2">
      <c r="A188" s="43">
        <v>187</v>
      </c>
      <c r="B188" s="44" t="s">
        <v>347</v>
      </c>
      <c r="C188" s="45">
        <v>339115</v>
      </c>
    </row>
    <row r="189" spans="1:3" x14ac:dyDescent="0.2">
      <c r="A189" s="43">
        <v>188</v>
      </c>
      <c r="B189" s="44" t="s">
        <v>348</v>
      </c>
      <c r="C189" s="45">
        <v>339116</v>
      </c>
    </row>
    <row r="190" spans="1:3" x14ac:dyDescent="0.2">
      <c r="A190" s="43">
        <v>189</v>
      </c>
      <c r="B190" s="44" t="s">
        <v>349</v>
      </c>
      <c r="C190" s="45">
        <v>339910</v>
      </c>
    </row>
    <row r="191" spans="1:3" x14ac:dyDescent="0.2">
      <c r="A191" s="43">
        <v>190</v>
      </c>
      <c r="B191" s="44" t="s">
        <v>350</v>
      </c>
      <c r="C191" s="45">
        <v>339920</v>
      </c>
    </row>
    <row r="192" spans="1:3" x14ac:dyDescent="0.2">
      <c r="A192" s="43">
        <v>191</v>
      </c>
      <c r="B192" s="44" t="s">
        <v>351</v>
      </c>
      <c r="C192" s="45">
        <v>339930</v>
      </c>
    </row>
    <row r="193" spans="1:3" x14ac:dyDescent="0.2">
      <c r="A193" s="43">
        <v>192</v>
      </c>
      <c r="B193" s="44" t="s">
        <v>352</v>
      </c>
      <c r="C193" s="45">
        <v>339940</v>
      </c>
    </row>
    <row r="194" spans="1:3" x14ac:dyDescent="0.2">
      <c r="A194" s="43">
        <v>193</v>
      </c>
      <c r="B194" s="44" t="s">
        <v>353</v>
      </c>
      <c r="C194" s="45">
        <v>339950</v>
      </c>
    </row>
    <row r="195" spans="1:3" x14ac:dyDescent="0.2">
      <c r="A195" s="43">
        <v>194</v>
      </c>
      <c r="B195" s="44" t="s">
        <v>354</v>
      </c>
      <c r="C195" s="45">
        <v>339990</v>
      </c>
    </row>
    <row r="196" spans="1:3" x14ac:dyDescent="0.2">
      <c r="A196" s="43">
        <v>195</v>
      </c>
      <c r="B196" s="44" t="s">
        <v>355</v>
      </c>
      <c r="C196" s="45">
        <v>311111</v>
      </c>
    </row>
    <row r="197" spans="1:3" x14ac:dyDescent="0.2">
      <c r="A197" s="43">
        <v>196</v>
      </c>
      <c r="B197" s="44" t="s">
        <v>356</v>
      </c>
      <c r="C197" s="45">
        <v>311119</v>
      </c>
    </row>
    <row r="198" spans="1:3" x14ac:dyDescent="0.2">
      <c r="A198" s="43">
        <v>197</v>
      </c>
      <c r="B198" s="44" t="s">
        <v>357</v>
      </c>
      <c r="C198" s="45">
        <v>311210</v>
      </c>
    </row>
    <row r="199" spans="1:3" x14ac:dyDescent="0.2">
      <c r="A199" s="43">
        <v>198</v>
      </c>
      <c r="B199" s="44" t="s">
        <v>358</v>
      </c>
      <c r="C199" s="45">
        <v>311221</v>
      </c>
    </row>
    <row r="200" spans="1:3" x14ac:dyDescent="0.2">
      <c r="A200" s="43">
        <v>199</v>
      </c>
      <c r="B200" s="44" t="s">
        <v>359</v>
      </c>
      <c r="C200" s="45" t="s">
        <v>34</v>
      </c>
    </row>
    <row r="201" spans="1:3" x14ac:dyDescent="0.2">
      <c r="A201" s="43">
        <v>200</v>
      </c>
      <c r="B201" s="44" t="s">
        <v>360</v>
      </c>
      <c r="C201" s="45">
        <v>311225</v>
      </c>
    </row>
    <row r="202" spans="1:3" x14ac:dyDescent="0.2">
      <c r="A202" s="43">
        <v>201</v>
      </c>
      <c r="B202" s="44" t="s">
        <v>361</v>
      </c>
      <c r="C202" s="45">
        <v>311230</v>
      </c>
    </row>
    <row r="203" spans="1:3" x14ac:dyDescent="0.2">
      <c r="A203" s="43">
        <v>202</v>
      </c>
      <c r="B203" s="44" t="s">
        <v>362</v>
      </c>
      <c r="C203" s="45">
        <v>311300</v>
      </c>
    </row>
    <row r="204" spans="1:3" x14ac:dyDescent="0.2">
      <c r="A204" s="43">
        <v>203</v>
      </c>
      <c r="B204" s="44" t="s">
        <v>363</v>
      </c>
      <c r="C204" s="45">
        <v>311410</v>
      </c>
    </row>
    <row r="205" spans="1:3" x14ac:dyDescent="0.2">
      <c r="A205" s="43">
        <v>204</v>
      </c>
      <c r="B205" s="44" t="s">
        <v>364</v>
      </c>
      <c r="C205" s="45">
        <v>311420</v>
      </c>
    </row>
    <row r="206" spans="1:3" x14ac:dyDescent="0.2">
      <c r="A206" s="43">
        <v>205</v>
      </c>
      <c r="B206" s="44" t="s">
        <v>365</v>
      </c>
      <c r="C206" s="45" t="s">
        <v>35</v>
      </c>
    </row>
    <row r="207" spans="1:3" x14ac:dyDescent="0.2">
      <c r="A207" s="43">
        <v>206</v>
      </c>
      <c r="B207" s="44" t="s">
        <v>366</v>
      </c>
      <c r="C207" s="45">
        <v>311513</v>
      </c>
    </row>
    <row r="208" spans="1:3" x14ac:dyDescent="0.2">
      <c r="A208" s="43">
        <v>207</v>
      </c>
      <c r="B208" s="44" t="s">
        <v>367</v>
      </c>
      <c r="C208" s="45">
        <v>311514</v>
      </c>
    </row>
    <row r="209" spans="1:3" x14ac:dyDescent="0.2">
      <c r="A209" s="43">
        <v>208</v>
      </c>
      <c r="B209" s="44" t="s">
        <v>368</v>
      </c>
      <c r="C209" s="45">
        <v>311520</v>
      </c>
    </row>
    <row r="210" spans="1:3" x14ac:dyDescent="0.2">
      <c r="A210" s="43">
        <v>209</v>
      </c>
      <c r="B210" s="44" t="s">
        <v>369</v>
      </c>
      <c r="C210" s="45" t="s">
        <v>36</v>
      </c>
    </row>
    <row r="211" spans="1:3" x14ac:dyDescent="0.2">
      <c r="A211" s="43">
        <v>210</v>
      </c>
      <c r="B211" s="44" t="s">
        <v>370</v>
      </c>
      <c r="C211" s="45">
        <v>311615</v>
      </c>
    </row>
    <row r="212" spans="1:3" x14ac:dyDescent="0.2">
      <c r="A212" s="43">
        <v>211</v>
      </c>
      <c r="B212" s="44" t="s">
        <v>371</v>
      </c>
      <c r="C212" s="45">
        <v>311700</v>
      </c>
    </row>
    <row r="213" spans="1:3" x14ac:dyDescent="0.2">
      <c r="A213" s="43">
        <v>212</v>
      </c>
      <c r="B213" s="44" t="s">
        <v>372</v>
      </c>
      <c r="C213" s="45">
        <v>311810</v>
      </c>
    </row>
    <row r="214" spans="1:3" x14ac:dyDescent="0.2">
      <c r="A214" s="43">
        <v>213</v>
      </c>
      <c r="B214" s="44" t="s">
        <v>373</v>
      </c>
      <c r="C214" s="45" t="s">
        <v>24</v>
      </c>
    </row>
    <row r="215" spans="1:3" x14ac:dyDescent="0.2">
      <c r="A215" s="43">
        <v>214</v>
      </c>
      <c r="B215" s="44" t="s">
        <v>374</v>
      </c>
      <c r="C215" s="45">
        <v>311910</v>
      </c>
    </row>
    <row r="216" spans="1:3" x14ac:dyDescent="0.2">
      <c r="A216" s="43">
        <v>215</v>
      </c>
      <c r="B216" s="44" t="s">
        <v>375</v>
      </c>
      <c r="C216" s="45">
        <v>311920</v>
      </c>
    </row>
    <row r="217" spans="1:3" x14ac:dyDescent="0.2">
      <c r="A217" s="43">
        <v>216</v>
      </c>
      <c r="B217" s="44" t="s">
        <v>376</v>
      </c>
      <c r="C217" s="45">
        <v>311930</v>
      </c>
    </row>
    <row r="218" spans="1:3" x14ac:dyDescent="0.2">
      <c r="A218" s="43">
        <v>217</v>
      </c>
      <c r="B218" s="44" t="s">
        <v>377</v>
      </c>
      <c r="C218" s="45">
        <v>311940</v>
      </c>
    </row>
    <row r="219" spans="1:3" x14ac:dyDescent="0.2">
      <c r="A219" s="43">
        <v>218</v>
      </c>
      <c r="B219" s="44" t="s">
        <v>378</v>
      </c>
      <c r="C219" s="45">
        <v>311990</v>
      </c>
    </row>
    <row r="220" spans="1:3" x14ac:dyDescent="0.2">
      <c r="A220" s="43">
        <v>219</v>
      </c>
      <c r="B220" s="44" t="s">
        <v>379</v>
      </c>
      <c r="C220" s="45">
        <v>312110</v>
      </c>
    </row>
    <row r="221" spans="1:3" x14ac:dyDescent="0.2">
      <c r="A221" s="43">
        <v>220</v>
      </c>
      <c r="B221" s="44" t="s">
        <v>380</v>
      </c>
      <c r="C221" s="45">
        <v>312120</v>
      </c>
    </row>
    <row r="222" spans="1:3" x14ac:dyDescent="0.2">
      <c r="A222" s="43">
        <v>221</v>
      </c>
      <c r="B222" s="44" t="s">
        <v>381</v>
      </c>
      <c r="C222" s="45">
        <v>312130</v>
      </c>
    </row>
    <row r="223" spans="1:3" x14ac:dyDescent="0.2">
      <c r="A223" s="43">
        <v>222</v>
      </c>
      <c r="B223" s="44" t="s">
        <v>382</v>
      </c>
      <c r="C223" s="45">
        <v>312140</v>
      </c>
    </row>
    <row r="224" spans="1:3" x14ac:dyDescent="0.2">
      <c r="A224" s="43">
        <v>223</v>
      </c>
      <c r="B224" s="44" t="s">
        <v>383</v>
      </c>
      <c r="C224" s="45">
        <v>312200</v>
      </c>
    </row>
    <row r="225" spans="1:3" x14ac:dyDescent="0.2">
      <c r="A225" s="43">
        <v>224</v>
      </c>
      <c r="B225" s="44" t="s">
        <v>384</v>
      </c>
      <c r="C225" s="45">
        <v>313100</v>
      </c>
    </row>
    <row r="226" spans="1:3" x14ac:dyDescent="0.2">
      <c r="A226" s="43">
        <v>225</v>
      </c>
      <c r="B226" s="44" t="s">
        <v>385</v>
      </c>
      <c r="C226" s="45">
        <v>313200</v>
      </c>
    </row>
    <row r="227" spans="1:3" x14ac:dyDescent="0.2">
      <c r="A227" s="43">
        <v>226</v>
      </c>
      <c r="B227" s="44" t="s">
        <v>386</v>
      </c>
      <c r="C227" s="45">
        <v>313300</v>
      </c>
    </row>
    <row r="228" spans="1:3" x14ac:dyDescent="0.2">
      <c r="A228" s="43">
        <v>227</v>
      </c>
      <c r="B228" s="44" t="s">
        <v>387</v>
      </c>
      <c r="C228" s="45">
        <v>314110</v>
      </c>
    </row>
    <row r="229" spans="1:3" x14ac:dyDescent="0.2">
      <c r="A229" s="43">
        <v>228</v>
      </c>
      <c r="B229" s="44" t="s">
        <v>388</v>
      </c>
      <c r="C229" s="45">
        <v>314120</v>
      </c>
    </row>
    <row r="230" spans="1:3" x14ac:dyDescent="0.2">
      <c r="A230" s="43">
        <v>229</v>
      </c>
      <c r="B230" s="44" t="s">
        <v>389</v>
      </c>
      <c r="C230" s="45">
        <v>314900</v>
      </c>
    </row>
    <row r="231" spans="1:3" x14ac:dyDescent="0.2">
      <c r="A231" s="43">
        <v>230</v>
      </c>
      <c r="B231" s="44" t="s">
        <v>390</v>
      </c>
      <c r="C231" s="45">
        <v>315000</v>
      </c>
    </row>
    <row r="232" spans="1:3" x14ac:dyDescent="0.2">
      <c r="A232" s="43">
        <v>231</v>
      </c>
      <c r="B232" s="44" t="s">
        <v>391</v>
      </c>
      <c r="C232" s="45">
        <v>316000</v>
      </c>
    </row>
    <row r="233" spans="1:3" x14ac:dyDescent="0.2">
      <c r="A233" s="43">
        <v>232</v>
      </c>
      <c r="B233" s="44" t="s">
        <v>392</v>
      </c>
      <c r="C233" s="45">
        <v>322110</v>
      </c>
    </row>
    <row r="234" spans="1:3" x14ac:dyDescent="0.2">
      <c r="A234" s="43">
        <v>233</v>
      </c>
      <c r="B234" s="44" t="s">
        <v>393</v>
      </c>
      <c r="C234" s="45">
        <v>322120</v>
      </c>
    </row>
    <row r="235" spans="1:3" x14ac:dyDescent="0.2">
      <c r="A235" s="43">
        <v>234</v>
      </c>
      <c r="B235" s="44" t="s">
        <v>394</v>
      </c>
      <c r="C235" s="45">
        <v>322130</v>
      </c>
    </row>
    <row r="236" spans="1:3" x14ac:dyDescent="0.2">
      <c r="A236" s="43">
        <v>235</v>
      </c>
      <c r="B236" s="44" t="s">
        <v>395</v>
      </c>
      <c r="C236" s="45">
        <v>322210</v>
      </c>
    </row>
    <row r="237" spans="1:3" x14ac:dyDescent="0.2">
      <c r="A237" s="43">
        <v>236</v>
      </c>
      <c r="B237" s="44" t="s">
        <v>396</v>
      </c>
      <c r="C237" s="45">
        <v>322220</v>
      </c>
    </row>
    <row r="238" spans="1:3" x14ac:dyDescent="0.2">
      <c r="A238" s="43">
        <v>237</v>
      </c>
      <c r="B238" s="44" t="s">
        <v>397</v>
      </c>
      <c r="C238" s="45">
        <v>322230</v>
      </c>
    </row>
    <row r="239" spans="1:3" x14ac:dyDescent="0.2">
      <c r="A239" s="43">
        <v>238</v>
      </c>
      <c r="B239" s="44" t="s">
        <v>398</v>
      </c>
      <c r="C239" s="45">
        <v>322291</v>
      </c>
    </row>
    <row r="240" spans="1:3" x14ac:dyDescent="0.2">
      <c r="A240" s="43">
        <v>239</v>
      </c>
      <c r="B240" s="44" t="s">
        <v>399</v>
      </c>
      <c r="C240" s="45">
        <v>322299</v>
      </c>
    </row>
    <row r="241" spans="1:3" x14ac:dyDescent="0.2">
      <c r="A241" s="43">
        <v>240</v>
      </c>
      <c r="B241" s="44" t="s">
        <v>400</v>
      </c>
      <c r="C241" s="45">
        <v>323110</v>
      </c>
    </row>
    <row r="242" spans="1:3" x14ac:dyDescent="0.2">
      <c r="A242" s="43">
        <v>241</v>
      </c>
      <c r="B242" s="44" t="s">
        <v>401</v>
      </c>
      <c r="C242" s="45">
        <v>323120</v>
      </c>
    </row>
    <row r="243" spans="1:3" x14ac:dyDescent="0.2">
      <c r="A243" s="43">
        <v>242</v>
      </c>
      <c r="B243" s="44" t="s">
        <v>402</v>
      </c>
      <c r="C243" s="45">
        <v>324110</v>
      </c>
    </row>
    <row r="244" spans="1:3" x14ac:dyDescent="0.2">
      <c r="A244" s="43">
        <v>243</v>
      </c>
      <c r="B244" s="44" t="s">
        <v>403</v>
      </c>
      <c r="C244" s="45">
        <v>324121</v>
      </c>
    </row>
    <row r="245" spans="1:3" x14ac:dyDescent="0.2">
      <c r="A245" s="43">
        <v>244</v>
      </c>
      <c r="B245" s="44" t="s">
        <v>404</v>
      </c>
      <c r="C245" s="45">
        <v>324122</v>
      </c>
    </row>
    <row r="246" spans="1:3" x14ac:dyDescent="0.2">
      <c r="A246" s="43">
        <v>245</v>
      </c>
      <c r="B246" s="44" t="s">
        <v>405</v>
      </c>
      <c r="C246" s="45">
        <v>324190</v>
      </c>
    </row>
    <row r="247" spans="1:3" x14ac:dyDescent="0.2">
      <c r="A247" s="43">
        <v>246</v>
      </c>
      <c r="B247" s="44" t="s">
        <v>406</v>
      </c>
      <c r="C247" s="45">
        <v>325110</v>
      </c>
    </row>
    <row r="248" spans="1:3" x14ac:dyDescent="0.2">
      <c r="A248" s="43">
        <v>247</v>
      </c>
      <c r="B248" s="44" t="s">
        <v>407</v>
      </c>
      <c r="C248" s="45">
        <v>325120</v>
      </c>
    </row>
    <row r="249" spans="1:3" x14ac:dyDescent="0.2">
      <c r="A249" s="43">
        <v>248</v>
      </c>
      <c r="B249" s="44" t="s">
        <v>408</v>
      </c>
      <c r="C249" s="45">
        <v>325130</v>
      </c>
    </row>
    <row r="250" spans="1:3" x14ac:dyDescent="0.2">
      <c r="A250" s="43">
        <v>249</v>
      </c>
      <c r="B250" s="44" t="s">
        <v>409</v>
      </c>
      <c r="C250" s="45">
        <v>325180</v>
      </c>
    </row>
    <row r="251" spans="1:3" x14ac:dyDescent="0.2">
      <c r="A251" s="43">
        <v>250</v>
      </c>
      <c r="B251" s="44" t="s">
        <v>410</v>
      </c>
      <c r="C251" s="45">
        <v>325190</v>
      </c>
    </row>
    <row r="252" spans="1:3" x14ac:dyDescent="0.2">
      <c r="A252" s="43">
        <v>251</v>
      </c>
      <c r="B252" s="44" t="s">
        <v>411</v>
      </c>
      <c r="C252" s="45">
        <v>325211</v>
      </c>
    </row>
    <row r="253" spans="1:3" x14ac:dyDescent="0.2">
      <c r="A253" s="43">
        <v>252</v>
      </c>
      <c r="B253" s="44" t="s">
        <v>412</v>
      </c>
      <c r="C253" s="45" t="s">
        <v>26</v>
      </c>
    </row>
    <row r="254" spans="1:3" x14ac:dyDescent="0.2">
      <c r="A254" s="43">
        <v>253</v>
      </c>
      <c r="B254" s="44" t="s">
        <v>413</v>
      </c>
      <c r="C254" s="45">
        <v>325310</v>
      </c>
    </row>
    <row r="255" spans="1:3" x14ac:dyDescent="0.2">
      <c r="A255" s="43">
        <v>254</v>
      </c>
      <c r="B255" s="44" t="s">
        <v>414</v>
      </c>
      <c r="C255" s="45">
        <v>325320</v>
      </c>
    </row>
    <row r="256" spans="1:3" x14ac:dyDescent="0.2">
      <c r="A256" s="43">
        <v>255</v>
      </c>
      <c r="B256" s="44" t="s">
        <v>415</v>
      </c>
      <c r="C256" s="45">
        <v>325411</v>
      </c>
    </row>
    <row r="257" spans="1:3" x14ac:dyDescent="0.2">
      <c r="A257" s="43">
        <v>256</v>
      </c>
      <c r="B257" s="44" t="s">
        <v>416</v>
      </c>
      <c r="C257" s="45">
        <v>325412</v>
      </c>
    </row>
    <row r="258" spans="1:3" x14ac:dyDescent="0.2">
      <c r="A258" s="43">
        <v>257</v>
      </c>
      <c r="B258" s="44" t="s">
        <v>417</v>
      </c>
      <c r="C258" s="45">
        <v>325413</v>
      </c>
    </row>
    <row r="259" spans="1:3" x14ac:dyDescent="0.2">
      <c r="A259" s="43">
        <v>258</v>
      </c>
      <c r="B259" s="44" t="s">
        <v>418</v>
      </c>
      <c r="C259" s="45">
        <v>325414</v>
      </c>
    </row>
    <row r="260" spans="1:3" x14ac:dyDescent="0.2">
      <c r="A260" s="43">
        <v>259</v>
      </c>
      <c r="B260" s="44" t="s">
        <v>419</v>
      </c>
      <c r="C260" s="45">
        <v>325510</v>
      </c>
    </row>
    <row r="261" spans="1:3" x14ac:dyDescent="0.2">
      <c r="A261" s="43">
        <v>260</v>
      </c>
      <c r="B261" s="44" t="s">
        <v>420</v>
      </c>
      <c r="C261" s="45">
        <v>325520</v>
      </c>
    </row>
    <row r="262" spans="1:3" x14ac:dyDescent="0.2">
      <c r="A262" s="43">
        <v>261</v>
      </c>
      <c r="B262" s="44" t="s">
        <v>421</v>
      </c>
      <c r="C262" s="45">
        <v>325610</v>
      </c>
    </row>
    <row r="263" spans="1:3" x14ac:dyDescent="0.2">
      <c r="A263" s="43">
        <v>262</v>
      </c>
      <c r="B263" s="44" t="s">
        <v>422</v>
      </c>
      <c r="C263" s="45">
        <v>325620</v>
      </c>
    </row>
    <row r="264" spans="1:3" x14ac:dyDescent="0.2">
      <c r="A264" s="43">
        <v>263</v>
      </c>
      <c r="B264" s="44" t="s">
        <v>423</v>
      </c>
      <c r="C264" s="45">
        <v>325910</v>
      </c>
    </row>
    <row r="265" spans="1:3" x14ac:dyDescent="0.2">
      <c r="A265" s="43">
        <v>264</v>
      </c>
      <c r="B265" s="44" t="s">
        <v>424</v>
      </c>
      <c r="C265" s="45" t="s">
        <v>27</v>
      </c>
    </row>
    <row r="266" spans="1:3" x14ac:dyDescent="0.2">
      <c r="A266" s="43">
        <v>265</v>
      </c>
      <c r="B266" s="44" t="s">
        <v>425</v>
      </c>
      <c r="C266" s="45">
        <v>326110</v>
      </c>
    </row>
    <row r="267" spans="1:3" x14ac:dyDescent="0.2">
      <c r="A267" s="43">
        <v>266</v>
      </c>
      <c r="B267" s="44" t="s">
        <v>426</v>
      </c>
      <c r="C267" s="45">
        <v>326120</v>
      </c>
    </row>
    <row r="268" spans="1:3" x14ac:dyDescent="0.2">
      <c r="A268" s="43">
        <v>267</v>
      </c>
      <c r="B268" s="44" t="s">
        <v>427</v>
      </c>
      <c r="C268" s="45">
        <v>326130</v>
      </c>
    </row>
    <row r="269" spans="1:3" x14ac:dyDescent="0.2">
      <c r="A269" s="43">
        <v>268</v>
      </c>
      <c r="B269" s="44" t="s">
        <v>428</v>
      </c>
      <c r="C269" s="45">
        <v>326140</v>
      </c>
    </row>
    <row r="270" spans="1:3" x14ac:dyDescent="0.2">
      <c r="A270" s="43">
        <v>269</v>
      </c>
      <c r="B270" s="44" t="s">
        <v>429</v>
      </c>
      <c r="C270" s="45">
        <v>326150</v>
      </c>
    </row>
    <row r="271" spans="1:3" x14ac:dyDescent="0.2">
      <c r="A271" s="43">
        <v>270</v>
      </c>
      <c r="B271" s="44" t="s">
        <v>430</v>
      </c>
      <c r="C271" s="45">
        <v>326160</v>
      </c>
    </row>
    <row r="272" spans="1:3" x14ac:dyDescent="0.2">
      <c r="A272" s="43">
        <v>271</v>
      </c>
      <c r="B272" s="44" t="s">
        <v>431</v>
      </c>
      <c r="C272" s="45">
        <v>326190</v>
      </c>
    </row>
    <row r="273" spans="1:3" x14ac:dyDescent="0.2">
      <c r="A273" s="43">
        <v>272</v>
      </c>
      <c r="B273" s="44" t="s">
        <v>432</v>
      </c>
      <c r="C273" s="45">
        <v>326210</v>
      </c>
    </row>
    <row r="274" spans="1:3" x14ac:dyDescent="0.2">
      <c r="A274" s="43">
        <v>273</v>
      </c>
      <c r="B274" s="44" t="s">
        <v>433</v>
      </c>
      <c r="C274" s="45">
        <v>326220</v>
      </c>
    </row>
    <row r="275" spans="1:3" x14ac:dyDescent="0.2">
      <c r="A275" s="43">
        <v>274</v>
      </c>
      <c r="B275" s="44" t="s">
        <v>434</v>
      </c>
      <c r="C275" s="45">
        <v>326290</v>
      </c>
    </row>
    <row r="276" spans="1:3" x14ac:dyDescent="0.2">
      <c r="A276" s="43">
        <v>275</v>
      </c>
      <c r="B276" s="44" t="s">
        <v>435</v>
      </c>
      <c r="C276" s="45">
        <v>420000</v>
      </c>
    </row>
    <row r="277" spans="1:3" x14ac:dyDescent="0.2">
      <c r="A277" s="43">
        <v>276</v>
      </c>
      <c r="B277" s="44" t="s">
        <v>436</v>
      </c>
      <c r="C277" s="45">
        <v>441000</v>
      </c>
    </row>
    <row r="278" spans="1:3" x14ac:dyDescent="0.2">
      <c r="A278" s="43">
        <v>277</v>
      </c>
      <c r="B278" s="44" t="s">
        <v>437</v>
      </c>
      <c r="C278" s="45">
        <v>445000</v>
      </c>
    </row>
    <row r="279" spans="1:3" x14ac:dyDescent="0.2">
      <c r="A279" s="43">
        <v>278</v>
      </c>
      <c r="B279" s="44" t="s">
        <v>438</v>
      </c>
      <c r="C279" s="45">
        <v>452000</v>
      </c>
    </row>
    <row r="280" spans="1:3" x14ac:dyDescent="0.2">
      <c r="A280" s="43">
        <v>279</v>
      </c>
      <c r="B280" s="44" t="s">
        <v>439</v>
      </c>
      <c r="C280" s="45" t="s">
        <v>2</v>
      </c>
    </row>
    <row r="281" spans="1:3" x14ac:dyDescent="0.2">
      <c r="A281" s="43">
        <v>280</v>
      </c>
      <c r="B281" s="44" t="s">
        <v>440</v>
      </c>
      <c r="C281" s="45">
        <v>481000</v>
      </c>
    </row>
    <row r="282" spans="1:3" x14ac:dyDescent="0.2">
      <c r="A282" s="43">
        <v>281</v>
      </c>
      <c r="B282" s="44" t="s">
        <v>441</v>
      </c>
      <c r="C282" s="45">
        <v>482000</v>
      </c>
    </row>
    <row r="283" spans="1:3" x14ac:dyDescent="0.2">
      <c r="A283" s="43">
        <v>282</v>
      </c>
      <c r="B283" s="44" t="s">
        <v>442</v>
      </c>
      <c r="C283" s="45">
        <v>483000</v>
      </c>
    </row>
    <row r="284" spans="1:3" x14ac:dyDescent="0.2">
      <c r="A284" s="43">
        <v>283</v>
      </c>
      <c r="B284" s="44" t="s">
        <v>443</v>
      </c>
      <c r="C284" s="45">
        <v>484000</v>
      </c>
    </row>
    <row r="285" spans="1:3" x14ac:dyDescent="0.2">
      <c r="A285" s="43">
        <v>284</v>
      </c>
      <c r="B285" s="44" t="s">
        <v>444</v>
      </c>
      <c r="C285" s="45">
        <v>485000</v>
      </c>
    </row>
    <row r="286" spans="1:3" x14ac:dyDescent="0.2">
      <c r="A286" s="43">
        <v>285</v>
      </c>
      <c r="B286" s="44" t="s">
        <v>445</v>
      </c>
      <c r="C286" s="45">
        <v>486000</v>
      </c>
    </row>
    <row r="287" spans="1:3" x14ac:dyDescent="0.2">
      <c r="A287" s="43">
        <v>286</v>
      </c>
      <c r="B287" s="44" t="s">
        <v>446</v>
      </c>
      <c r="C287" s="45" t="s">
        <v>3</v>
      </c>
    </row>
    <row r="288" spans="1:3" x14ac:dyDescent="0.2">
      <c r="A288" s="43">
        <v>287</v>
      </c>
      <c r="B288" s="44" t="s">
        <v>447</v>
      </c>
      <c r="C288" s="45">
        <v>492000</v>
      </c>
    </row>
    <row r="289" spans="1:3" x14ac:dyDescent="0.2">
      <c r="A289" s="43">
        <v>288</v>
      </c>
      <c r="B289" s="44" t="s">
        <v>448</v>
      </c>
      <c r="C289" s="45">
        <v>493000</v>
      </c>
    </row>
    <row r="290" spans="1:3" x14ac:dyDescent="0.2">
      <c r="A290" s="43">
        <v>289</v>
      </c>
      <c r="B290" s="44" t="s">
        <v>449</v>
      </c>
      <c r="C290" s="45">
        <v>511110</v>
      </c>
    </row>
    <row r="291" spans="1:3" x14ac:dyDescent="0.2">
      <c r="A291" s="43">
        <v>290</v>
      </c>
      <c r="B291" s="44" t="s">
        <v>450</v>
      </c>
      <c r="C291" s="45">
        <v>511120</v>
      </c>
    </row>
    <row r="292" spans="1:3" x14ac:dyDescent="0.2">
      <c r="A292" s="43">
        <v>291</v>
      </c>
      <c r="B292" s="44" t="s">
        <v>451</v>
      </c>
      <c r="C292" s="45">
        <v>511130</v>
      </c>
    </row>
    <row r="293" spans="1:3" x14ac:dyDescent="0.2">
      <c r="A293" s="43">
        <v>292</v>
      </c>
      <c r="B293" s="44" t="s">
        <v>452</v>
      </c>
      <c r="C293" s="45" t="s">
        <v>29</v>
      </c>
    </row>
    <row r="294" spans="1:3" x14ac:dyDescent="0.2">
      <c r="A294" s="43">
        <v>293</v>
      </c>
      <c r="B294" s="44" t="s">
        <v>453</v>
      </c>
      <c r="C294" s="45">
        <v>511200</v>
      </c>
    </row>
    <row r="295" spans="1:3" x14ac:dyDescent="0.2">
      <c r="A295" s="43">
        <v>294</v>
      </c>
      <c r="B295" s="44" t="s">
        <v>454</v>
      </c>
      <c r="C295" s="45">
        <v>512100</v>
      </c>
    </row>
    <row r="296" spans="1:3" x14ac:dyDescent="0.2">
      <c r="A296" s="43">
        <v>295</v>
      </c>
      <c r="B296" s="44" t="s">
        <v>455</v>
      </c>
      <c r="C296" s="45">
        <v>512200</v>
      </c>
    </row>
    <row r="297" spans="1:3" x14ac:dyDescent="0.2">
      <c r="A297" s="43">
        <v>296</v>
      </c>
      <c r="B297" s="44" t="s">
        <v>456</v>
      </c>
      <c r="C297" s="45">
        <v>515100</v>
      </c>
    </row>
    <row r="298" spans="1:3" x14ac:dyDescent="0.2">
      <c r="A298" s="43">
        <v>297</v>
      </c>
      <c r="B298" s="44" t="s">
        <v>457</v>
      </c>
      <c r="C298" s="45">
        <v>515200</v>
      </c>
    </row>
    <row r="299" spans="1:3" x14ac:dyDescent="0.2">
      <c r="A299" s="43">
        <v>298</v>
      </c>
      <c r="B299" s="44" t="s">
        <v>458</v>
      </c>
      <c r="C299" s="45">
        <v>517110</v>
      </c>
    </row>
    <row r="300" spans="1:3" x14ac:dyDescent="0.2">
      <c r="A300" s="43">
        <v>299</v>
      </c>
      <c r="B300" s="44" t="s">
        <v>459</v>
      </c>
      <c r="C300" s="45">
        <v>517210</v>
      </c>
    </row>
    <row r="301" spans="1:3" x14ac:dyDescent="0.2">
      <c r="A301" s="43">
        <v>300</v>
      </c>
      <c r="B301" s="44" t="s">
        <v>460</v>
      </c>
      <c r="C301" s="45" t="s">
        <v>7</v>
      </c>
    </row>
    <row r="302" spans="1:3" x14ac:dyDescent="0.2">
      <c r="A302" s="43">
        <v>301</v>
      </c>
      <c r="B302" s="44" t="s">
        <v>461</v>
      </c>
      <c r="C302" s="45">
        <v>518200</v>
      </c>
    </row>
    <row r="303" spans="1:3" x14ac:dyDescent="0.2">
      <c r="A303" s="43">
        <v>302</v>
      </c>
      <c r="B303" s="44" t="s">
        <v>462</v>
      </c>
      <c r="C303" s="45" t="s">
        <v>30</v>
      </c>
    </row>
    <row r="304" spans="1:3" x14ac:dyDescent="0.2">
      <c r="A304" s="43">
        <v>303</v>
      </c>
      <c r="B304" s="44" t="s">
        <v>463</v>
      </c>
      <c r="C304" s="45">
        <v>519130</v>
      </c>
    </row>
    <row r="305" spans="1:3" x14ac:dyDescent="0.2">
      <c r="A305" s="43">
        <v>304</v>
      </c>
      <c r="B305" s="44" t="s">
        <v>464</v>
      </c>
      <c r="C305" s="45" t="s">
        <v>4</v>
      </c>
    </row>
    <row r="306" spans="1:3" x14ac:dyDescent="0.2">
      <c r="A306" s="43">
        <v>305</v>
      </c>
      <c r="B306" s="44" t="s">
        <v>465</v>
      </c>
      <c r="C306" s="45" t="s">
        <v>8</v>
      </c>
    </row>
    <row r="307" spans="1:3" x14ac:dyDescent="0.2">
      <c r="A307" s="43">
        <v>306</v>
      </c>
      <c r="B307" s="44" t="s">
        <v>466</v>
      </c>
      <c r="C307" s="45" t="s">
        <v>9</v>
      </c>
    </row>
    <row r="308" spans="1:3" x14ac:dyDescent="0.2">
      <c r="A308" s="43">
        <v>307</v>
      </c>
      <c r="B308" s="44" t="s">
        <v>467</v>
      </c>
      <c r="C308" s="45">
        <v>523900</v>
      </c>
    </row>
    <row r="309" spans="1:3" x14ac:dyDescent="0.2">
      <c r="A309" s="43">
        <v>308</v>
      </c>
      <c r="B309" s="44" t="s">
        <v>468</v>
      </c>
      <c r="C309" s="45">
        <v>524100</v>
      </c>
    </row>
    <row r="310" spans="1:3" x14ac:dyDescent="0.2">
      <c r="A310" s="43">
        <v>309</v>
      </c>
      <c r="B310" s="44" t="s">
        <v>469</v>
      </c>
      <c r="C310" s="45">
        <v>524200</v>
      </c>
    </row>
    <row r="311" spans="1:3" x14ac:dyDescent="0.2">
      <c r="A311" s="43">
        <v>310</v>
      </c>
      <c r="B311" s="44" t="s">
        <v>470</v>
      </c>
      <c r="C311" s="45">
        <v>525000</v>
      </c>
    </row>
    <row r="312" spans="1:3" x14ac:dyDescent="0.2">
      <c r="A312" s="43">
        <v>311</v>
      </c>
      <c r="B312" s="44" t="s">
        <v>471</v>
      </c>
      <c r="C312" s="45" t="s">
        <v>62</v>
      </c>
    </row>
    <row r="313" spans="1:3" x14ac:dyDescent="0.2">
      <c r="A313" s="43">
        <v>312</v>
      </c>
      <c r="B313" s="44" t="s">
        <v>472</v>
      </c>
      <c r="C313" s="45" t="s">
        <v>63</v>
      </c>
    </row>
    <row r="314" spans="1:3" x14ac:dyDescent="0.2">
      <c r="A314" s="43">
        <v>313</v>
      </c>
      <c r="B314" s="44" t="s">
        <v>473</v>
      </c>
      <c r="C314" s="45">
        <v>532100</v>
      </c>
    </row>
    <row r="315" spans="1:3" x14ac:dyDescent="0.2">
      <c r="A315" s="43">
        <v>314</v>
      </c>
      <c r="B315" s="44" t="s">
        <v>474</v>
      </c>
      <c r="C315" s="45" t="s">
        <v>10</v>
      </c>
    </row>
    <row r="316" spans="1:3" x14ac:dyDescent="0.2">
      <c r="A316" s="43">
        <v>315</v>
      </c>
      <c r="B316" s="44" t="s">
        <v>475</v>
      </c>
      <c r="C316" s="45">
        <v>532400</v>
      </c>
    </row>
    <row r="317" spans="1:3" x14ac:dyDescent="0.2">
      <c r="A317" s="43">
        <v>316</v>
      </c>
      <c r="B317" s="44" t="s">
        <v>476</v>
      </c>
      <c r="C317" s="45">
        <v>533000</v>
      </c>
    </row>
    <row r="318" spans="1:3" x14ac:dyDescent="0.2">
      <c r="A318" s="43">
        <v>317</v>
      </c>
      <c r="B318" s="44" t="s">
        <v>477</v>
      </c>
      <c r="C318" s="45">
        <v>541100</v>
      </c>
    </row>
    <row r="319" spans="1:3" x14ac:dyDescent="0.2">
      <c r="A319" s="43">
        <v>318</v>
      </c>
      <c r="B319" s="44" t="s">
        <v>478</v>
      </c>
      <c r="C319" s="45">
        <v>541511</v>
      </c>
    </row>
    <row r="320" spans="1:3" x14ac:dyDescent="0.2">
      <c r="A320" s="43">
        <v>319</v>
      </c>
      <c r="B320" s="44" t="s">
        <v>479</v>
      </c>
      <c r="C320" s="45">
        <v>541512</v>
      </c>
    </row>
    <row r="321" spans="1:3" x14ac:dyDescent="0.2">
      <c r="A321" s="43">
        <v>320</v>
      </c>
      <c r="B321" s="44" t="s">
        <v>480</v>
      </c>
      <c r="C321" s="45" t="s">
        <v>58</v>
      </c>
    </row>
    <row r="322" spans="1:3" x14ac:dyDescent="0.2">
      <c r="A322" s="43">
        <v>321</v>
      </c>
      <c r="B322" s="44" t="s">
        <v>481</v>
      </c>
      <c r="C322" s="45">
        <v>541200</v>
      </c>
    </row>
    <row r="323" spans="1:3" x14ac:dyDescent="0.2">
      <c r="A323" s="43">
        <v>322</v>
      </c>
      <c r="B323" s="44" t="s">
        <v>482</v>
      </c>
      <c r="C323" s="45">
        <v>541300</v>
      </c>
    </row>
    <row r="324" spans="1:3" x14ac:dyDescent="0.2">
      <c r="A324" s="43">
        <v>323</v>
      </c>
      <c r="B324" s="44" t="s">
        <v>483</v>
      </c>
      <c r="C324" s="45">
        <v>541400</v>
      </c>
    </row>
    <row r="325" spans="1:3" x14ac:dyDescent="0.2">
      <c r="A325" s="43">
        <v>324</v>
      </c>
      <c r="B325" s="44" t="s">
        <v>484</v>
      </c>
      <c r="C325" s="45">
        <v>541610</v>
      </c>
    </row>
    <row r="326" spans="1:3" x14ac:dyDescent="0.2">
      <c r="A326" s="43">
        <v>325</v>
      </c>
      <c r="B326" s="44" t="s">
        <v>485</v>
      </c>
      <c r="C326" s="45" t="s">
        <v>31</v>
      </c>
    </row>
    <row r="327" spans="1:3" x14ac:dyDescent="0.2">
      <c r="A327" s="43">
        <v>326</v>
      </c>
      <c r="B327" s="44" t="s">
        <v>486</v>
      </c>
      <c r="C327" s="45">
        <v>541700</v>
      </c>
    </row>
    <row r="328" spans="1:3" x14ac:dyDescent="0.2">
      <c r="A328" s="43">
        <v>327</v>
      </c>
      <c r="B328" s="44" t="s">
        <v>487</v>
      </c>
      <c r="C328" s="45">
        <v>541800</v>
      </c>
    </row>
    <row r="329" spans="1:3" x14ac:dyDescent="0.2">
      <c r="A329" s="43">
        <v>328</v>
      </c>
      <c r="B329" s="44" t="s">
        <v>488</v>
      </c>
      <c r="C329" s="45" t="s">
        <v>32</v>
      </c>
    </row>
    <row r="330" spans="1:3" x14ac:dyDescent="0.2">
      <c r="A330" s="43">
        <v>329</v>
      </c>
      <c r="B330" s="44" t="s">
        <v>489</v>
      </c>
      <c r="C330" s="45">
        <v>541920</v>
      </c>
    </row>
    <row r="331" spans="1:3" x14ac:dyDescent="0.2">
      <c r="A331" s="43">
        <v>330</v>
      </c>
      <c r="B331" s="44" t="s">
        <v>490</v>
      </c>
      <c r="C331" s="45">
        <v>541940</v>
      </c>
    </row>
    <row r="332" spans="1:3" x14ac:dyDescent="0.2">
      <c r="A332" s="43">
        <v>331</v>
      </c>
      <c r="B332" s="44" t="s">
        <v>491</v>
      </c>
      <c r="C332" s="45">
        <v>550000</v>
      </c>
    </row>
    <row r="333" spans="1:3" x14ac:dyDescent="0.2">
      <c r="A333" s="43">
        <v>332</v>
      </c>
      <c r="B333" s="44" t="s">
        <v>492</v>
      </c>
      <c r="C333" s="45">
        <v>561100</v>
      </c>
    </row>
    <row r="334" spans="1:3" x14ac:dyDescent="0.2">
      <c r="A334" s="43">
        <v>333</v>
      </c>
      <c r="B334" s="44" t="s">
        <v>493</v>
      </c>
      <c r="C334" s="45">
        <v>561200</v>
      </c>
    </row>
    <row r="335" spans="1:3" x14ac:dyDescent="0.2">
      <c r="A335" s="43">
        <v>334</v>
      </c>
      <c r="B335" s="44" t="s">
        <v>494</v>
      </c>
      <c r="C335" s="45">
        <v>561300</v>
      </c>
    </row>
    <row r="336" spans="1:3" x14ac:dyDescent="0.2">
      <c r="A336" s="43">
        <v>335</v>
      </c>
      <c r="B336" s="44" t="s">
        <v>495</v>
      </c>
      <c r="C336" s="45">
        <v>561400</v>
      </c>
    </row>
    <row r="337" spans="1:3" x14ac:dyDescent="0.2">
      <c r="A337" s="43">
        <v>336</v>
      </c>
      <c r="B337" s="44" t="s">
        <v>496</v>
      </c>
      <c r="C337" s="45">
        <v>561500</v>
      </c>
    </row>
    <row r="338" spans="1:3" x14ac:dyDescent="0.2">
      <c r="A338" s="43">
        <v>337</v>
      </c>
      <c r="B338" s="44" t="s">
        <v>497</v>
      </c>
      <c r="C338" s="45">
        <v>561600</v>
      </c>
    </row>
    <row r="339" spans="1:3" x14ac:dyDescent="0.2">
      <c r="A339" s="43">
        <v>338</v>
      </c>
      <c r="B339" s="44" t="s">
        <v>498</v>
      </c>
      <c r="C339" s="45">
        <v>561700</v>
      </c>
    </row>
    <row r="340" spans="1:3" x14ac:dyDescent="0.2">
      <c r="A340" s="43">
        <v>339</v>
      </c>
      <c r="B340" s="44" t="s">
        <v>499</v>
      </c>
      <c r="C340" s="45">
        <v>561900</v>
      </c>
    </row>
    <row r="341" spans="1:3" x14ac:dyDescent="0.2">
      <c r="A341" s="43">
        <v>340</v>
      </c>
      <c r="B341" s="44" t="s">
        <v>500</v>
      </c>
      <c r="C341" s="45">
        <v>562000</v>
      </c>
    </row>
    <row r="342" spans="1:3" x14ac:dyDescent="0.2">
      <c r="A342" s="43">
        <v>341</v>
      </c>
      <c r="B342" s="44" t="s">
        <v>501</v>
      </c>
      <c r="C342" s="45">
        <v>611100</v>
      </c>
    </row>
    <row r="343" spans="1:3" x14ac:dyDescent="0.2">
      <c r="A343" s="43">
        <v>342</v>
      </c>
      <c r="B343" s="44" t="s">
        <v>502</v>
      </c>
      <c r="C343" s="45" t="s">
        <v>11</v>
      </c>
    </row>
    <row r="344" spans="1:3" x14ac:dyDescent="0.2">
      <c r="A344" s="43">
        <v>343</v>
      </c>
      <c r="B344" s="44" t="s">
        <v>503</v>
      </c>
      <c r="C344" s="45" t="s">
        <v>12</v>
      </c>
    </row>
    <row r="345" spans="1:3" x14ac:dyDescent="0.2">
      <c r="A345" s="43">
        <v>344</v>
      </c>
      <c r="B345" s="44" t="s">
        <v>504</v>
      </c>
      <c r="C345" s="45">
        <v>621100</v>
      </c>
    </row>
    <row r="346" spans="1:3" x14ac:dyDescent="0.2">
      <c r="A346" s="43">
        <v>345</v>
      </c>
      <c r="B346" s="44" t="s">
        <v>505</v>
      </c>
      <c r="C346" s="45">
        <v>621200</v>
      </c>
    </row>
    <row r="347" spans="1:3" x14ac:dyDescent="0.2">
      <c r="A347" s="43">
        <v>346</v>
      </c>
      <c r="B347" s="44" t="s">
        <v>506</v>
      </c>
      <c r="C347" s="45">
        <v>621300</v>
      </c>
    </row>
    <row r="348" spans="1:3" x14ac:dyDescent="0.2">
      <c r="A348" s="43">
        <v>347</v>
      </c>
      <c r="B348" s="44" t="s">
        <v>507</v>
      </c>
      <c r="C348" s="45">
        <v>621400</v>
      </c>
    </row>
    <row r="349" spans="1:3" x14ac:dyDescent="0.2">
      <c r="A349" s="43">
        <v>348</v>
      </c>
      <c r="B349" s="44" t="s">
        <v>508</v>
      </c>
      <c r="C349" s="45">
        <v>621500</v>
      </c>
    </row>
    <row r="350" spans="1:3" x14ac:dyDescent="0.2">
      <c r="A350" s="43">
        <v>349</v>
      </c>
      <c r="B350" s="44" t="s">
        <v>509</v>
      </c>
      <c r="C350" s="45">
        <v>621600</v>
      </c>
    </row>
    <row r="351" spans="1:3" x14ac:dyDescent="0.2">
      <c r="A351" s="43">
        <v>350</v>
      </c>
      <c r="B351" s="44" t="s">
        <v>510</v>
      </c>
      <c r="C351" s="45">
        <v>621900</v>
      </c>
    </row>
    <row r="352" spans="1:3" x14ac:dyDescent="0.2">
      <c r="A352" s="43">
        <v>351</v>
      </c>
      <c r="B352" s="44" t="s">
        <v>511</v>
      </c>
      <c r="C352" s="45">
        <v>622000</v>
      </c>
    </row>
    <row r="353" spans="1:3" x14ac:dyDescent="0.2">
      <c r="A353" s="43">
        <v>352</v>
      </c>
      <c r="B353" s="44" t="s">
        <v>512</v>
      </c>
      <c r="C353" s="45" t="s">
        <v>13</v>
      </c>
    </row>
    <row r="354" spans="1:3" x14ac:dyDescent="0.2">
      <c r="A354" s="43">
        <v>353</v>
      </c>
      <c r="B354" s="44" t="s">
        <v>513</v>
      </c>
      <c r="C354" s="45" t="s">
        <v>14</v>
      </c>
    </row>
    <row r="355" spans="1:3" x14ac:dyDescent="0.2">
      <c r="A355" s="43">
        <v>354</v>
      </c>
      <c r="B355" s="44" t="s">
        <v>514</v>
      </c>
      <c r="C355" s="45">
        <v>624100</v>
      </c>
    </row>
    <row r="356" spans="1:3" x14ac:dyDescent="0.2">
      <c r="A356" s="43">
        <v>355</v>
      </c>
      <c r="B356" s="44" t="s">
        <v>515</v>
      </c>
      <c r="C356" s="45" t="s">
        <v>15</v>
      </c>
    </row>
    <row r="357" spans="1:3" x14ac:dyDescent="0.2">
      <c r="A357" s="43">
        <v>356</v>
      </c>
      <c r="B357" s="44" t="s">
        <v>516</v>
      </c>
      <c r="C357" s="45">
        <v>624400</v>
      </c>
    </row>
    <row r="358" spans="1:3" x14ac:dyDescent="0.2">
      <c r="A358" s="43">
        <v>357</v>
      </c>
      <c r="B358" s="44" t="s">
        <v>517</v>
      </c>
      <c r="C358" s="45">
        <v>711100</v>
      </c>
    </row>
    <row r="359" spans="1:3" x14ac:dyDescent="0.2">
      <c r="A359" s="43">
        <v>358</v>
      </c>
      <c r="B359" s="44" t="s">
        <v>518</v>
      </c>
      <c r="C359" s="45">
        <v>711200</v>
      </c>
    </row>
    <row r="360" spans="1:3" x14ac:dyDescent="0.2">
      <c r="A360" s="43">
        <v>359</v>
      </c>
      <c r="B360" s="44" t="s">
        <v>519</v>
      </c>
      <c r="C360" s="45" t="s">
        <v>16</v>
      </c>
    </row>
    <row r="361" spans="1:3" x14ac:dyDescent="0.2">
      <c r="A361" s="43">
        <v>360</v>
      </c>
      <c r="B361" s="44" t="s">
        <v>520</v>
      </c>
      <c r="C361" s="45">
        <v>711500</v>
      </c>
    </row>
    <row r="362" spans="1:3" x14ac:dyDescent="0.2">
      <c r="A362" s="43">
        <v>361</v>
      </c>
      <c r="B362" s="44" t="s">
        <v>521</v>
      </c>
      <c r="C362" s="45">
        <v>712000</v>
      </c>
    </row>
    <row r="363" spans="1:3" x14ac:dyDescent="0.2">
      <c r="A363" s="43">
        <v>362</v>
      </c>
      <c r="B363" s="44" t="s">
        <v>522</v>
      </c>
      <c r="C363" s="45">
        <v>713100</v>
      </c>
    </row>
    <row r="364" spans="1:3" x14ac:dyDescent="0.2">
      <c r="A364" s="43">
        <v>363</v>
      </c>
      <c r="B364" s="44" t="s">
        <v>523</v>
      </c>
      <c r="C364" s="45">
        <v>713200</v>
      </c>
    </row>
    <row r="365" spans="1:3" x14ac:dyDescent="0.2">
      <c r="A365" s="43">
        <v>364</v>
      </c>
      <c r="B365" s="44" t="s">
        <v>524</v>
      </c>
      <c r="C365" s="45">
        <v>713900</v>
      </c>
    </row>
    <row r="366" spans="1:3" x14ac:dyDescent="0.2">
      <c r="A366" s="43">
        <v>365</v>
      </c>
      <c r="B366" s="44" t="s">
        <v>525</v>
      </c>
      <c r="C366" s="45">
        <v>721000</v>
      </c>
    </row>
    <row r="367" spans="1:3" x14ac:dyDescent="0.2">
      <c r="A367" s="43">
        <v>366</v>
      </c>
      <c r="B367" s="44" t="s">
        <v>526</v>
      </c>
      <c r="C367" s="45">
        <v>722110</v>
      </c>
    </row>
    <row r="368" spans="1:3" x14ac:dyDescent="0.2">
      <c r="A368" s="43">
        <v>367</v>
      </c>
      <c r="B368" s="44" t="s">
        <v>527</v>
      </c>
      <c r="C368" s="45">
        <v>722211</v>
      </c>
    </row>
    <row r="369" spans="1:3" x14ac:dyDescent="0.2">
      <c r="A369" s="43">
        <v>368</v>
      </c>
      <c r="B369" s="44" t="s">
        <v>528</v>
      </c>
      <c r="C369" s="45" t="s">
        <v>17</v>
      </c>
    </row>
    <row r="370" spans="1:3" x14ac:dyDescent="0.2">
      <c r="A370" s="43">
        <v>369</v>
      </c>
      <c r="B370" s="44" t="s">
        <v>529</v>
      </c>
      <c r="C370" s="45">
        <v>811100</v>
      </c>
    </row>
    <row r="371" spans="1:3" x14ac:dyDescent="0.2">
      <c r="A371" s="43">
        <v>370</v>
      </c>
      <c r="B371" s="44" t="s">
        <v>530</v>
      </c>
      <c r="C371" s="45">
        <v>811200</v>
      </c>
    </row>
    <row r="372" spans="1:3" x14ac:dyDescent="0.2">
      <c r="A372" s="43">
        <v>371</v>
      </c>
      <c r="B372" s="44" t="s">
        <v>531</v>
      </c>
      <c r="C372" s="45">
        <v>811300</v>
      </c>
    </row>
    <row r="373" spans="1:3" x14ac:dyDescent="0.2">
      <c r="A373" s="43">
        <v>372</v>
      </c>
      <c r="B373" s="44" t="s">
        <v>532</v>
      </c>
      <c r="C373" s="45">
        <v>811400</v>
      </c>
    </row>
    <row r="374" spans="1:3" x14ac:dyDescent="0.2">
      <c r="A374" s="43">
        <v>373</v>
      </c>
      <c r="B374" s="44" t="s">
        <v>533</v>
      </c>
      <c r="C374" s="45">
        <v>812100</v>
      </c>
    </row>
    <row r="375" spans="1:3" x14ac:dyDescent="0.2">
      <c r="A375" s="43">
        <v>374</v>
      </c>
      <c r="B375" s="44" t="s">
        <v>534</v>
      </c>
      <c r="C375" s="45">
        <v>812200</v>
      </c>
    </row>
    <row r="376" spans="1:3" x14ac:dyDescent="0.2">
      <c r="A376" s="43">
        <v>375</v>
      </c>
      <c r="B376" s="44" t="s">
        <v>535</v>
      </c>
      <c r="C376" s="45">
        <v>812300</v>
      </c>
    </row>
    <row r="377" spans="1:3" x14ac:dyDescent="0.2">
      <c r="A377" s="43">
        <v>376</v>
      </c>
      <c r="B377" s="44" t="s">
        <v>536</v>
      </c>
      <c r="C377" s="45">
        <v>812900</v>
      </c>
    </row>
    <row r="378" spans="1:3" x14ac:dyDescent="0.2">
      <c r="A378" s="43">
        <v>377</v>
      </c>
      <c r="B378" s="44" t="s">
        <v>537</v>
      </c>
      <c r="C378" s="45">
        <v>813100</v>
      </c>
    </row>
    <row r="379" spans="1:3" x14ac:dyDescent="0.2">
      <c r="A379" s="43">
        <v>378</v>
      </c>
      <c r="B379" s="44" t="s">
        <v>538</v>
      </c>
      <c r="C379" s="45" t="s">
        <v>18</v>
      </c>
    </row>
    <row r="380" spans="1:3" x14ac:dyDescent="0.2">
      <c r="A380" s="43">
        <v>379</v>
      </c>
      <c r="B380" s="44" t="s">
        <v>539</v>
      </c>
      <c r="C380" s="45" t="s">
        <v>19</v>
      </c>
    </row>
    <row r="381" spans="1:3" x14ac:dyDescent="0.2">
      <c r="A381" s="43">
        <v>380</v>
      </c>
      <c r="B381" s="44" t="s">
        <v>540</v>
      </c>
      <c r="C381" s="45">
        <v>814000</v>
      </c>
    </row>
    <row r="382" spans="1:3" x14ac:dyDescent="0.2">
      <c r="A382" s="43">
        <v>381</v>
      </c>
      <c r="B382" s="44" t="s">
        <v>541</v>
      </c>
      <c r="C382" s="45" t="s">
        <v>64</v>
      </c>
    </row>
    <row r="383" spans="1:3" x14ac:dyDescent="0.2">
      <c r="A383" s="43">
        <v>382</v>
      </c>
      <c r="B383" s="44" t="s">
        <v>542</v>
      </c>
      <c r="C383" s="45" t="s">
        <v>65</v>
      </c>
    </row>
    <row r="384" spans="1:3" x14ac:dyDescent="0.2">
      <c r="A384" s="43">
        <v>383</v>
      </c>
      <c r="B384" s="44" t="s">
        <v>543</v>
      </c>
      <c r="C384" s="45">
        <v>491000</v>
      </c>
    </row>
    <row r="385" spans="1:3" x14ac:dyDescent="0.2">
      <c r="A385" s="43">
        <v>384</v>
      </c>
      <c r="B385" s="44" t="s">
        <v>544</v>
      </c>
      <c r="C385" s="45" t="s">
        <v>66</v>
      </c>
    </row>
    <row r="386" spans="1:3" x14ac:dyDescent="0.2">
      <c r="A386" s="43">
        <v>385</v>
      </c>
      <c r="B386" s="44" t="s">
        <v>545</v>
      </c>
      <c r="C386" s="45" t="s">
        <v>67</v>
      </c>
    </row>
    <row r="387" spans="1:3" x14ac:dyDescent="0.2">
      <c r="A387" s="43">
        <v>386</v>
      </c>
      <c r="B387" s="44" t="s">
        <v>546</v>
      </c>
      <c r="C387" s="45" t="s">
        <v>68</v>
      </c>
    </row>
    <row r="388" spans="1:3" x14ac:dyDescent="0.2">
      <c r="A388" s="43">
        <v>387</v>
      </c>
      <c r="B388" s="44" t="s">
        <v>547</v>
      </c>
      <c r="C388" s="45" t="s">
        <v>69</v>
      </c>
    </row>
    <row r="389" spans="1:3" x14ac:dyDescent="0.2">
      <c r="A389" s="43">
        <v>388</v>
      </c>
      <c r="B389" s="44" t="s">
        <v>548</v>
      </c>
      <c r="C389" s="45" t="s">
        <v>70</v>
      </c>
    </row>
    <row r="390" spans="1:3" x14ac:dyDescent="0.2">
      <c r="A390" s="43">
        <v>389</v>
      </c>
      <c r="B390" s="44" t="s">
        <v>549</v>
      </c>
      <c r="C390" s="45" t="s">
        <v>71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4"/>
  <sheetViews>
    <sheetView workbookViewId="0">
      <selection activeCell="N29" sqref="N29"/>
    </sheetView>
  </sheetViews>
  <sheetFormatPr baseColWidth="10" defaultColWidth="7.6640625" defaultRowHeight="15" x14ac:dyDescent="0.2"/>
  <cols>
    <col min="1" max="1" width="7.6640625" style="2"/>
    <col min="2" max="2" width="12.83203125" style="2" customWidth="1"/>
    <col min="3" max="16384" width="7.6640625" style="2"/>
  </cols>
  <sheetData>
    <row r="1" spans="1:2" x14ac:dyDescent="0.2">
      <c r="A1" s="3" t="s">
        <v>119</v>
      </c>
      <c r="B1" s="3" t="s">
        <v>99</v>
      </c>
    </row>
    <row r="2" spans="1:2" x14ac:dyDescent="0.2">
      <c r="A2" s="2" t="s">
        <v>550</v>
      </c>
      <c r="B2" s="2" t="s">
        <v>551</v>
      </c>
    </row>
    <row r="3" spans="1:2" x14ac:dyDescent="0.2">
      <c r="A3" s="38" t="s">
        <v>552</v>
      </c>
      <c r="B3" s="2" t="s">
        <v>553</v>
      </c>
    </row>
    <row r="4" spans="1:2" x14ac:dyDescent="0.2">
      <c r="A4" s="38" t="s">
        <v>554</v>
      </c>
      <c r="B4" s="38" t="s">
        <v>555</v>
      </c>
    </row>
  </sheetData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U3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21" x14ac:dyDescent="0.2">
      <c r="A1" s="60" t="s">
        <v>586</v>
      </c>
      <c r="B1" s="60" t="s">
        <v>587</v>
      </c>
      <c r="C1" s="60" t="s">
        <v>588</v>
      </c>
      <c r="D1" s="60" t="s">
        <v>589</v>
      </c>
      <c r="E1" s="60" t="s">
        <v>590</v>
      </c>
      <c r="F1" s="60" t="s">
        <v>591</v>
      </c>
      <c r="G1" s="60" t="s">
        <v>592</v>
      </c>
      <c r="H1" s="60" t="s">
        <v>136</v>
      </c>
      <c r="I1" s="60" t="s">
        <v>593</v>
      </c>
      <c r="J1" s="60" t="s">
        <v>594</v>
      </c>
      <c r="K1" s="60" t="s">
        <v>595</v>
      </c>
      <c r="L1" s="60" t="s">
        <v>586</v>
      </c>
      <c r="M1" s="60" t="s">
        <v>117</v>
      </c>
      <c r="N1" s="60" t="s">
        <v>596</v>
      </c>
      <c r="O1" s="60" t="s">
        <v>597</v>
      </c>
      <c r="P1" s="60" t="s">
        <v>598</v>
      </c>
      <c r="Q1" s="60" t="s">
        <v>599</v>
      </c>
      <c r="R1" s="60" t="s">
        <v>600</v>
      </c>
      <c r="S1" s="60" t="s">
        <v>601</v>
      </c>
      <c r="T1" s="60" t="s">
        <v>602</v>
      </c>
    </row>
    <row r="2" spans="1:21" x14ac:dyDescent="0.2">
      <c r="A2" t="s">
        <v>574</v>
      </c>
      <c r="B2" t="s">
        <v>1</v>
      </c>
      <c r="C2">
        <v>7727379</v>
      </c>
      <c r="D2" t="s">
        <v>560</v>
      </c>
      <c r="E2" t="s">
        <v>558</v>
      </c>
      <c r="F2" t="s">
        <v>575</v>
      </c>
      <c r="G2" t="s">
        <v>1</v>
      </c>
      <c r="H2">
        <v>7727379</v>
      </c>
      <c r="I2" t="s">
        <v>560</v>
      </c>
      <c r="J2" t="s">
        <v>557</v>
      </c>
      <c r="K2" t="s">
        <v>559</v>
      </c>
      <c r="L2" t="s">
        <v>576</v>
      </c>
      <c r="M2" t="s">
        <v>577</v>
      </c>
      <c r="N2" t="s">
        <v>578</v>
      </c>
      <c r="T2" t="s">
        <v>579</v>
      </c>
      <c r="U2" t="e">
        <v>#N/A</v>
      </c>
    </row>
    <row r="3" spans="1:21" x14ac:dyDescent="0.2">
      <c r="A3" t="s">
        <v>574</v>
      </c>
      <c r="B3" t="s">
        <v>72</v>
      </c>
      <c r="C3">
        <v>7723140</v>
      </c>
      <c r="D3" t="s">
        <v>560</v>
      </c>
      <c r="E3" t="s">
        <v>558</v>
      </c>
      <c r="F3" t="s">
        <v>575</v>
      </c>
      <c r="G3" t="s">
        <v>72</v>
      </c>
      <c r="H3">
        <v>7723140</v>
      </c>
      <c r="I3" t="s">
        <v>560</v>
      </c>
      <c r="J3" t="s">
        <v>557</v>
      </c>
      <c r="K3" t="s">
        <v>559</v>
      </c>
      <c r="L3" t="s">
        <v>576</v>
      </c>
      <c r="M3" t="s">
        <v>580</v>
      </c>
      <c r="N3" t="s">
        <v>578</v>
      </c>
      <c r="O3" t="s">
        <v>581</v>
      </c>
      <c r="P3" t="s">
        <v>582</v>
      </c>
      <c r="Q3" t="s">
        <v>583</v>
      </c>
      <c r="T3" t="s">
        <v>584</v>
      </c>
      <c r="U3" t="s">
        <v>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Contents</vt:lpstr>
      <vt:lpstr>General Information</vt:lpstr>
      <vt:lpstr>Exchanges</vt:lpstr>
      <vt:lpstr>Sources</vt:lpstr>
      <vt:lpstr>Export</vt:lpstr>
      <vt:lpstr>Activities</vt:lpstr>
      <vt:lpstr>Locations</vt:lpstr>
      <vt:lpstr>FlowMapping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Gilkey, Katelyn</dc:creator>
  <cp:lastModifiedBy>Yi Yang</cp:lastModifiedBy>
  <dcterms:created xsi:type="dcterms:W3CDTF">2016-07-06T11:32:27Z</dcterms:created>
  <dcterms:modified xsi:type="dcterms:W3CDTF">2017-08-18T00:37:23Z</dcterms:modified>
</cp:coreProperties>
</file>