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502"/>
  <workbookPr filterPrivacy="1"/>
  <mc:AlternateContent xmlns:mc="http://schemas.openxmlformats.org/markup-compatibility/2006">
    <mc:Choice Requires="x15">
      <x15ac:absPath xmlns:x15ac="http://schemas.microsoft.com/office/spreadsheetml/2010/11/ac" url="/Users/yiyang/OneDrive/Project/CSRA/USEEIO1/USEEIOv1.1_new2013output2/"/>
    </mc:Choice>
  </mc:AlternateContent>
  <bookViews>
    <workbookView xWindow="0" yWindow="460" windowWidth="25600" windowHeight="15460" activeTab="2"/>
  </bookViews>
  <sheets>
    <sheet name="Log" sheetId="8" r:id="rId1"/>
    <sheet name="Readme" sheetId="1" r:id="rId2"/>
    <sheet name="Results" sheetId="5" r:id="rId3"/>
    <sheet name="1_Map" sheetId="2" r:id="rId4"/>
    <sheet name="2_Aggregate" sheetId="4" r:id="rId5"/>
    <sheet name="Mapping" sheetId="3" r:id="rId6"/>
    <sheet name="Output" sheetId="6" r:id="rId7"/>
    <sheet name="Technology scoring ONROAD" sheetId="7" r:id="rId8"/>
  </sheets>
  <externalReferences>
    <externalReference r:id="rId9"/>
  </externalReferences>
  <definedNames>
    <definedName name="matrix1">'[1]2_Allocate-US'!$F$3:$AX$383</definedName>
    <definedName name="matrix2">'[1]2_Allocate-RoUS'!$F$3:$AX$383</definedName>
    <definedName name="matrix3">'[1]2_Allocate-GA'!$F$3:$AX$383</definedName>
  </definedNames>
  <calcPr calcId="150001" concurrentCalc="0"/>
  <pivotCaches>
    <pivotCache cacheId="6" r:id="rId10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93" i="6" l="1"/>
  <c r="M393" i="6"/>
  <c r="L393" i="6"/>
  <c r="K393" i="6"/>
  <c r="J393" i="6"/>
  <c r="B393" i="6"/>
  <c r="C393" i="6"/>
  <c r="D393" i="6"/>
  <c r="N392" i="6"/>
  <c r="M392" i="6"/>
  <c r="L392" i="6"/>
  <c r="K392" i="6"/>
  <c r="J392" i="6"/>
  <c r="B392" i="6"/>
  <c r="C392" i="6"/>
  <c r="D392" i="6"/>
  <c r="N391" i="6"/>
  <c r="M391" i="6"/>
  <c r="L391" i="6"/>
  <c r="K391" i="6"/>
  <c r="J391" i="6"/>
  <c r="B391" i="6"/>
  <c r="C391" i="6"/>
  <c r="D391" i="6"/>
  <c r="N390" i="6"/>
  <c r="M390" i="6"/>
  <c r="L390" i="6"/>
  <c r="K390" i="6"/>
  <c r="J390" i="6"/>
  <c r="B390" i="6"/>
  <c r="C390" i="6"/>
  <c r="D390" i="6"/>
  <c r="N389" i="6"/>
  <c r="M389" i="6"/>
  <c r="L389" i="6"/>
  <c r="K389" i="6"/>
  <c r="J389" i="6"/>
  <c r="B389" i="6"/>
  <c r="C389" i="6"/>
  <c r="D389" i="6"/>
  <c r="N388" i="6"/>
  <c r="M388" i="6"/>
  <c r="L388" i="6"/>
  <c r="K388" i="6"/>
  <c r="J388" i="6"/>
  <c r="B388" i="6"/>
  <c r="C388" i="6"/>
  <c r="D388" i="6"/>
  <c r="N387" i="6"/>
  <c r="M387" i="6"/>
  <c r="L387" i="6"/>
  <c r="K387" i="6"/>
  <c r="J387" i="6"/>
  <c r="B387" i="6"/>
  <c r="C387" i="6"/>
  <c r="D387" i="6"/>
  <c r="N386" i="6"/>
  <c r="M386" i="6"/>
  <c r="L386" i="6"/>
  <c r="K386" i="6"/>
  <c r="J386" i="6"/>
  <c r="B386" i="6"/>
  <c r="C386" i="6"/>
  <c r="D386" i="6"/>
  <c r="N385" i="6"/>
  <c r="M385" i="6"/>
  <c r="L385" i="6"/>
  <c r="K385" i="6"/>
  <c r="J385" i="6"/>
  <c r="B385" i="6"/>
  <c r="C385" i="6"/>
  <c r="D385" i="6"/>
  <c r="N384" i="6"/>
  <c r="M384" i="6"/>
  <c r="L384" i="6"/>
  <c r="K384" i="6"/>
  <c r="J384" i="6"/>
  <c r="B384" i="6"/>
  <c r="C384" i="6"/>
  <c r="D384" i="6"/>
  <c r="N383" i="6"/>
  <c r="M383" i="6"/>
  <c r="L383" i="6"/>
  <c r="K383" i="6"/>
  <c r="J383" i="6"/>
  <c r="B383" i="6"/>
  <c r="C383" i="6"/>
  <c r="D383" i="6"/>
  <c r="N382" i="6"/>
  <c r="M382" i="6"/>
  <c r="L382" i="6"/>
  <c r="K382" i="6"/>
  <c r="J382" i="6"/>
  <c r="B382" i="6"/>
  <c r="C382" i="6"/>
  <c r="D382" i="6"/>
  <c r="N381" i="6"/>
  <c r="M381" i="6"/>
  <c r="L381" i="6"/>
  <c r="K381" i="6"/>
  <c r="J381" i="6"/>
  <c r="B381" i="6"/>
  <c r="C381" i="6"/>
  <c r="D381" i="6"/>
  <c r="N380" i="6"/>
  <c r="M380" i="6"/>
  <c r="L380" i="6"/>
  <c r="K380" i="6"/>
  <c r="J380" i="6"/>
  <c r="B380" i="6"/>
  <c r="C380" i="6"/>
  <c r="D380" i="6"/>
  <c r="N379" i="6"/>
  <c r="M379" i="6"/>
  <c r="L379" i="6"/>
  <c r="K379" i="6"/>
  <c r="J379" i="6"/>
  <c r="B379" i="6"/>
  <c r="C379" i="6"/>
  <c r="D379" i="6"/>
  <c r="N378" i="6"/>
  <c r="M378" i="6"/>
  <c r="L378" i="6"/>
  <c r="K378" i="6"/>
  <c r="J378" i="6"/>
  <c r="B378" i="6"/>
  <c r="C378" i="6"/>
  <c r="D378" i="6"/>
  <c r="N377" i="6"/>
  <c r="M377" i="6"/>
  <c r="L377" i="6"/>
  <c r="K377" i="6"/>
  <c r="J377" i="6"/>
  <c r="B377" i="6"/>
  <c r="C377" i="6"/>
  <c r="D377" i="6"/>
  <c r="N376" i="6"/>
  <c r="M376" i="6"/>
  <c r="L376" i="6"/>
  <c r="K376" i="6"/>
  <c r="J376" i="6"/>
  <c r="B376" i="6"/>
  <c r="C376" i="6"/>
  <c r="D376" i="6"/>
  <c r="N375" i="6"/>
  <c r="M375" i="6"/>
  <c r="L375" i="6"/>
  <c r="K375" i="6"/>
  <c r="J375" i="6"/>
  <c r="B375" i="6"/>
  <c r="C375" i="6"/>
  <c r="D375" i="6"/>
  <c r="N374" i="6"/>
  <c r="M374" i="6"/>
  <c r="L374" i="6"/>
  <c r="K374" i="6"/>
  <c r="J374" i="6"/>
  <c r="B374" i="6"/>
  <c r="C374" i="6"/>
  <c r="D374" i="6"/>
  <c r="N373" i="6"/>
  <c r="M373" i="6"/>
  <c r="L373" i="6"/>
  <c r="K373" i="6"/>
  <c r="J373" i="6"/>
  <c r="B373" i="6"/>
  <c r="C373" i="6"/>
  <c r="D373" i="6"/>
  <c r="N372" i="6"/>
  <c r="M372" i="6"/>
  <c r="L372" i="6"/>
  <c r="K372" i="6"/>
  <c r="J372" i="6"/>
  <c r="B372" i="6"/>
  <c r="C372" i="6"/>
  <c r="D372" i="6"/>
  <c r="N371" i="6"/>
  <c r="M371" i="6"/>
  <c r="L371" i="6"/>
  <c r="K371" i="6"/>
  <c r="J371" i="6"/>
  <c r="B371" i="6"/>
  <c r="C371" i="6"/>
  <c r="D371" i="6"/>
  <c r="N370" i="6"/>
  <c r="M370" i="6"/>
  <c r="L370" i="6"/>
  <c r="K370" i="6"/>
  <c r="J370" i="6"/>
  <c r="B370" i="6"/>
  <c r="C370" i="6"/>
  <c r="D370" i="6"/>
  <c r="N369" i="6"/>
  <c r="M369" i="6"/>
  <c r="L369" i="6"/>
  <c r="K369" i="6"/>
  <c r="J369" i="6"/>
  <c r="B369" i="6"/>
  <c r="C369" i="6"/>
  <c r="D369" i="6"/>
  <c r="N368" i="6"/>
  <c r="M368" i="6"/>
  <c r="L368" i="6"/>
  <c r="K368" i="6"/>
  <c r="J368" i="6"/>
  <c r="B368" i="6"/>
  <c r="C368" i="6"/>
  <c r="D368" i="6"/>
  <c r="N367" i="6"/>
  <c r="M367" i="6"/>
  <c r="L367" i="6"/>
  <c r="K367" i="6"/>
  <c r="J367" i="6"/>
  <c r="B367" i="6"/>
  <c r="C367" i="6"/>
  <c r="D367" i="6"/>
  <c r="N366" i="6"/>
  <c r="M366" i="6"/>
  <c r="L366" i="6"/>
  <c r="K366" i="6"/>
  <c r="J366" i="6"/>
  <c r="B366" i="6"/>
  <c r="C366" i="6"/>
  <c r="D366" i="6"/>
  <c r="N365" i="6"/>
  <c r="M365" i="6"/>
  <c r="L365" i="6"/>
  <c r="K365" i="6"/>
  <c r="J365" i="6"/>
  <c r="B365" i="6"/>
  <c r="C365" i="6"/>
  <c r="D365" i="6"/>
  <c r="N364" i="6"/>
  <c r="M364" i="6"/>
  <c r="L364" i="6"/>
  <c r="K364" i="6"/>
  <c r="J364" i="6"/>
  <c r="B364" i="6"/>
  <c r="C364" i="6"/>
  <c r="D364" i="6"/>
  <c r="N363" i="6"/>
  <c r="M363" i="6"/>
  <c r="L363" i="6"/>
  <c r="K363" i="6"/>
  <c r="J363" i="6"/>
  <c r="B363" i="6"/>
  <c r="C363" i="6"/>
  <c r="D363" i="6"/>
  <c r="N362" i="6"/>
  <c r="M362" i="6"/>
  <c r="L362" i="6"/>
  <c r="K362" i="6"/>
  <c r="J362" i="6"/>
  <c r="B362" i="6"/>
  <c r="C362" i="6"/>
  <c r="D362" i="6"/>
  <c r="N361" i="6"/>
  <c r="M361" i="6"/>
  <c r="L361" i="6"/>
  <c r="K361" i="6"/>
  <c r="J361" i="6"/>
  <c r="B361" i="6"/>
  <c r="C361" i="6"/>
  <c r="D361" i="6"/>
  <c r="N360" i="6"/>
  <c r="M360" i="6"/>
  <c r="L360" i="6"/>
  <c r="K360" i="6"/>
  <c r="J360" i="6"/>
  <c r="B360" i="6"/>
  <c r="C360" i="6"/>
  <c r="D360" i="6"/>
  <c r="N359" i="6"/>
  <c r="M359" i="6"/>
  <c r="L359" i="6"/>
  <c r="K359" i="6"/>
  <c r="J359" i="6"/>
  <c r="B359" i="6"/>
  <c r="C359" i="6"/>
  <c r="D359" i="6"/>
  <c r="N358" i="6"/>
  <c r="M358" i="6"/>
  <c r="L358" i="6"/>
  <c r="K358" i="6"/>
  <c r="J358" i="6"/>
  <c r="B358" i="6"/>
  <c r="C358" i="6"/>
  <c r="D358" i="6"/>
  <c r="N357" i="6"/>
  <c r="M357" i="6"/>
  <c r="L357" i="6"/>
  <c r="K357" i="6"/>
  <c r="J357" i="6"/>
  <c r="B357" i="6"/>
  <c r="C357" i="6"/>
  <c r="D357" i="6"/>
  <c r="N356" i="6"/>
  <c r="M356" i="6"/>
  <c r="L356" i="6"/>
  <c r="K356" i="6"/>
  <c r="J356" i="6"/>
  <c r="B356" i="6"/>
  <c r="C356" i="6"/>
  <c r="D356" i="6"/>
  <c r="N355" i="6"/>
  <c r="M355" i="6"/>
  <c r="L355" i="6"/>
  <c r="K355" i="6"/>
  <c r="J355" i="6"/>
  <c r="B355" i="6"/>
  <c r="C355" i="6"/>
  <c r="D355" i="6"/>
  <c r="N354" i="6"/>
  <c r="M354" i="6"/>
  <c r="L354" i="6"/>
  <c r="K354" i="6"/>
  <c r="J354" i="6"/>
  <c r="B354" i="6"/>
  <c r="C354" i="6"/>
  <c r="D354" i="6"/>
  <c r="N353" i="6"/>
  <c r="M353" i="6"/>
  <c r="L353" i="6"/>
  <c r="K353" i="6"/>
  <c r="J353" i="6"/>
  <c r="B353" i="6"/>
  <c r="C353" i="6"/>
  <c r="D353" i="6"/>
  <c r="N352" i="6"/>
  <c r="M352" i="6"/>
  <c r="L352" i="6"/>
  <c r="K352" i="6"/>
  <c r="J352" i="6"/>
  <c r="B352" i="6"/>
  <c r="C352" i="6"/>
  <c r="D352" i="6"/>
  <c r="N351" i="6"/>
  <c r="M351" i="6"/>
  <c r="L351" i="6"/>
  <c r="K351" i="6"/>
  <c r="J351" i="6"/>
  <c r="B351" i="6"/>
  <c r="C351" i="6"/>
  <c r="D351" i="6"/>
  <c r="N350" i="6"/>
  <c r="M350" i="6"/>
  <c r="L350" i="6"/>
  <c r="K350" i="6"/>
  <c r="J350" i="6"/>
  <c r="B350" i="6"/>
  <c r="C350" i="6"/>
  <c r="D350" i="6"/>
  <c r="N349" i="6"/>
  <c r="M349" i="6"/>
  <c r="L349" i="6"/>
  <c r="K349" i="6"/>
  <c r="J349" i="6"/>
  <c r="B349" i="6"/>
  <c r="C349" i="6"/>
  <c r="D349" i="6"/>
  <c r="N348" i="6"/>
  <c r="M348" i="6"/>
  <c r="L348" i="6"/>
  <c r="K348" i="6"/>
  <c r="J348" i="6"/>
  <c r="B348" i="6"/>
  <c r="C348" i="6"/>
  <c r="D348" i="6"/>
  <c r="N347" i="6"/>
  <c r="M347" i="6"/>
  <c r="L347" i="6"/>
  <c r="K347" i="6"/>
  <c r="J347" i="6"/>
  <c r="B347" i="6"/>
  <c r="C347" i="6"/>
  <c r="D347" i="6"/>
  <c r="N346" i="6"/>
  <c r="M346" i="6"/>
  <c r="L346" i="6"/>
  <c r="K346" i="6"/>
  <c r="J346" i="6"/>
  <c r="B346" i="6"/>
  <c r="C346" i="6"/>
  <c r="D346" i="6"/>
  <c r="N345" i="6"/>
  <c r="M345" i="6"/>
  <c r="L345" i="6"/>
  <c r="K345" i="6"/>
  <c r="J345" i="6"/>
  <c r="B345" i="6"/>
  <c r="C345" i="6"/>
  <c r="D345" i="6"/>
  <c r="N344" i="6"/>
  <c r="M344" i="6"/>
  <c r="L344" i="6"/>
  <c r="K344" i="6"/>
  <c r="J344" i="6"/>
  <c r="B344" i="6"/>
  <c r="C344" i="6"/>
  <c r="D344" i="6"/>
  <c r="N343" i="6"/>
  <c r="M343" i="6"/>
  <c r="L343" i="6"/>
  <c r="K343" i="6"/>
  <c r="J343" i="6"/>
  <c r="B343" i="6"/>
  <c r="C343" i="6"/>
  <c r="D343" i="6"/>
  <c r="N342" i="6"/>
  <c r="M342" i="6"/>
  <c r="L342" i="6"/>
  <c r="K342" i="6"/>
  <c r="J342" i="6"/>
  <c r="B342" i="6"/>
  <c r="C342" i="6"/>
  <c r="D342" i="6"/>
  <c r="N341" i="6"/>
  <c r="M341" i="6"/>
  <c r="L341" i="6"/>
  <c r="K341" i="6"/>
  <c r="J341" i="6"/>
  <c r="B341" i="6"/>
  <c r="C341" i="6"/>
  <c r="D341" i="6"/>
  <c r="N340" i="6"/>
  <c r="M340" i="6"/>
  <c r="L340" i="6"/>
  <c r="K340" i="6"/>
  <c r="J340" i="6"/>
  <c r="B340" i="6"/>
  <c r="C340" i="6"/>
  <c r="D340" i="6"/>
  <c r="N339" i="6"/>
  <c r="M339" i="6"/>
  <c r="L339" i="6"/>
  <c r="K339" i="6"/>
  <c r="J339" i="6"/>
  <c r="B339" i="6"/>
  <c r="C339" i="6"/>
  <c r="D339" i="6"/>
  <c r="N338" i="6"/>
  <c r="M338" i="6"/>
  <c r="L338" i="6"/>
  <c r="K338" i="6"/>
  <c r="J338" i="6"/>
  <c r="B338" i="6"/>
  <c r="C338" i="6"/>
  <c r="D338" i="6"/>
  <c r="N337" i="6"/>
  <c r="M337" i="6"/>
  <c r="L337" i="6"/>
  <c r="K337" i="6"/>
  <c r="J337" i="6"/>
  <c r="B337" i="6"/>
  <c r="C337" i="6"/>
  <c r="D337" i="6"/>
  <c r="N336" i="6"/>
  <c r="M336" i="6"/>
  <c r="L336" i="6"/>
  <c r="K336" i="6"/>
  <c r="J336" i="6"/>
  <c r="B336" i="6"/>
  <c r="C336" i="6"/>
  <c r="D336" i="6"/>
  <c r="N335" i="6"/>
  <c r="M335" i="6"/>
  <c r="L335" i="6"/>
  <c r="K335" i="6"/>
  <c r="J335" i="6"/>
  <c r="B335" i="6"/>
  <c r="C335" i="6"/>
  <c r="D335" i="6"/>
  <c r="N334" i="6"/>
  <c r="M334" i="6"/>
  <c r="L334" i="6"/>
  <c r="K334" i="6"/>
  <c r="J334" i="6"/>
  <c r="B334" i="6"/>
  <c r="C334" i="6"/>
  <c r="D334" i="6"/>
  <c r="N333" i="6"/>
  <c r="M333" i="6"/>
  <c r="L333" i="6"/>
  <c r="K333" i="6"/>
  <c r="J333" i="6"/>
  <c r="B333" i="6"/>
  <c r="C333" i="6"/>
  <c r="D333" i="6"/>
  <c r="N332" i="6"/>
  <c r="M332" i="6"/>
  <c r="L332" i="6"/>
  <c r="K332" i="6"/>
  <c r="J332" i="6"/>
  <c r="B332" i="6"/>
  <c r="C332" i="6"/>
  <c r="D332" i="6"/>
  <c r="N331" i="6"/>
  <c r="M331" i="6"/>
  <c r="L331" i="6"/>
  <c r="K331" i="6"/>
  <c r="J331" i="6"/>
  <c r="B331" i="6"/>
  <c r="C331" i="6"/>
  <c r="D331" i="6"/>
  <c r="N330" i="6"/>
  <c r="M330" i="6"/>
  <c r="L330" i="6"/>
  <c r="K330" i="6"/>
  <c r="J330" i="6"/>
  <c r="B330" i="6"/>
  <c r="C330" i="6"/>
  <c r="D330" i="6"/>
  <c r="N329" i="6"/>
  <c r="M329" i="6"/>
  <c r="L329" i="6"/>
  <c r="K329" i="6"/>
  <c r="J329" i="6"/>
  <c r="B329" i="6"/>
  <c r="C329" i="6"/>
  <c r="D329" i="6"/>
  <c r="N328" i="6"/>
  <c r="M328" i="6"/>
  <c r="L328" i="6"/>
  <c r="K328" i="6"/>
  <c r="J328" i="6"/>
  <c r="B328" i="6"/>
  <c r="C328" i="6"/>
  <c r="D328" i="6"/>
  <c r="N327" i="6"/>
  <c r="M327" i="6"/>
  <c r="L327" i="6"/>
  <c r="K327" i="6"/>
  <c r="J327" i="6"/>
  <c r="B327" i="6"/>
  <c r="C327" i="6"/>
  <c r="D327" i="6"/>
  <c r="N326" i="6"/>
  <c r="M326" i="6"/>
  <c r="L326" i="6"/>
  <c r="K326" i="6"/>
  <c r="J326" i="6"/>
  <c r="B326" i="6"/>
  <c r="C326" i="6"/>
  <c r="D326" i="6"/>
  <c r="N325" i="6"/>
  <c r="M325" i="6"/>
  <c r="L325" i="6"/>
  <c r="K325" i="6"/>
  <c r="J325" i="6"/>
  <c r="B325" i="6"/>
  <c r="C325" i="6"/>
  <c r="D325" i="6"/>
  <c r="N324" i="6"/>
  <c r="M324" i="6"/>
  <c r="L324" i="6"/>
  <c r="K324" i="6"/>
  <c r="J324" i="6"/>
  <c r="B324" i="6"/>
  <c r="C324" i="6"/>
  <c r="D324" i="6"/>
  <c r="N323" i="6"/>
  <c r="M323" i="6"/>
  <c r="L323" i="6"/>
  <c r="K323" i="6"/>
  <c r="J323" i="6"/>
  <c r="B323" i="6"/>
  <c r="C323" i="6"/>
  <c r="D323" i="6"/>
  <c r="N322" i="6"/>
  <c r="M322" i="6"/>
  <c r="L322" i="6"/>
  <c r="K322" i="6"/>
  <c r="J322" i="6"/>
  <c r="B322" i="6"/>
  <c r="C322" i="6"/>
  <c r="D322" i="6"/>
  <c r="N321" i="6"/>
  <c r="M321" i="6"/>
  <c r="L321" i="6"/>
  <c r="K321" i="6"/>
  <c r="J321" i="6"/>
  <c r="B321" i="6"/>
  <c r="C321" i="6"/>
  <c r="D321" i="6"/>
  <c r="N320" i="6"/>
  <c r="M320" i="6"/>
  <c r="L320" i="6"/>
  <c r="K320" i="6"/>
  <c r="J320" i="6"/>
  <c r="B320" i="6"/>
  <c r="C320" i="6"/>
  <c r="D320" i="6"/>
  <c r="N319" i="6"/>
  <c r="M319" i="6"/>
  <c r="L319" i="6"/>
  <c r="K319" i="6"/>
  <c r="J319" i="6"/>
  <c r="B319" i="6"/>
  <c r="C319" i="6"/>
  <c r="D319" i="6"/>
  <c r="N318" i="6"/>
  <c r="M318" i="6"/>
  <c r="L318" i="6"/>
  <c r="K318" i="6"/>
  <c r="J318" i="6"/>
  <c r="B318" i="6"/>
  <c r="C318" i="6"/>
  <c r="D318" i="6"/>
  <c r="N317" i="6"/>
  <c r="M317" i="6"/>
  <c r="L317" i="6"/>
  <c r="K317" i="6"/>
  <c r="J317" i="6"/>
  <c r="B317" i="6"/>
  <c r="C317" i="6"/>
  <c r="D317" i="6"/>
  <c r="N316" i="6"/>
  <c r="M316" i="6"/>
  <c r="L316" i="6"/>
  <c r="K316" i="6"/>
  <c r="J316" i="6"/>
  <c r="B316" i="6"/>
  <c r="C316" i="6"/>
  <c r="D316" i="6"/>
  <c r="N315" i="6"/>
  <c r="M315" i="6"/>
  <c r="L315" i="6"/>
  <c r="K315" i="6"/>
  <c r="J315" i="6"/>
  <c r="B315" i="6"/>
  <c r="C315" i="6"/>
  <c r="D315" i="6"/>
  <c r="N314" i="6"/>
  <c r="M314" i="6"/>
  <c r="L314" i="6"/>
  <c r="K314" i="6"/>
  <c r="J314" i="6"/>
  <c r="B314" i="6"/>
  <c r="C314" i="6"/>
  <c r="D314" i="6"/>
  <c r="N313" i="6"/>
  <c r="M313" i="6"/>
  <c r="L313" i="6"/>
  <c r="K313" i="6"/>
  <c r="J313" i="6"/>
  <c r="B313" i="6"/>
  <c r="C313" i="6"/>
  <c r="D313" i="6"/>
  <c r="N312" i="6"/>
  <c r="M312" i="6"/>
  <c r="L312" i="6"/>
  <c r="K312" i="6"/>
  <c r="J312" i="6"/>
  <c r="B312" i="6"/>
  <c r="C312" i="6"/>
  <c r="D312" i="6"/>
  <c r="N311" i="6"/>
  <c r="M311" i="6"/>
  <c r="L311" i="6"/>
  <c r="K311" i="6"/>
  <c r="J311" i="6"/>
  <c r="B311" i="6"/>
  <c r="C311" i="6"/>
  <c r="D311" i="6"/>
  <c r="N310" i="6"/>
  <c r="M310" i="6"/>
  <c r="L310" i="6"/>
  <c r="K310" i="6"/>
  <c r="J310" i="6"/>
  <c r="B310" i="6"/>
  <c r="C310" i="6"/>
  <c r="D310" i="6"/>
  <c r="N309" i="6"/>
  <c r="M309" i="6"/>
  <c r="L309" i="6"/>
  <c r="K309" i="6"/>
  <c r="J309" i="6"/>
  <c r="B309" i="6"/>
  <c r="C309" i="6"/>
  <c r="D309" i="6"/>
  <c r="N308" i="6"/>
  <c r="M308" i="6"/>
  <c r="L308" i="6"/>
  <c r="K308" i="6"/>
  <c r="J308" i="6"/>
  <c r="B308" i="6"/>
  <c r="C308" i="6"/>
  <c r="D308" i="6"/>
  <c r="N307" i="6"/>
  <c r="M307" i="6"/>
  <c r="L307" i="6"/>
  <c r="K307" i="6"/>
  <c r="J307" i="6"/>
  <c r="B307" i="6"/>
  <c r="C307" i="6"/>
  <c r="D307" i="6"/>
  <c r="N306" i="6"/>
  <c r="M306" i="6"/>
  <c r="L306" i="6"/>
  <c r="K306" i="6"/>
  <c r="J306" i="6"/>
  <c r="B306" i="6"/>
  <c r="C306" i="6"/>
  <c r="D306" i="6"/>
  <c r="N305" i="6"/>
  <c r="M305" i="6"/>
  <c r="L305" i="6"/>
  <c r="K305" i="6"/>
  <c r="J305" i="6"/>
  <c r="B305" i="6"/>
  <c r="C305" i="6"/>
  <c r="D305" i="6"/>
  <c r="N304" i="6"/>
  <c r="M304" i="6"/>
  <c r="L304" i="6"/>
  <c r="K304" i="6"/>
  <c r="J304" i="6"/>
  <c r="B304" i="6"/>
  <c r="C304" i="6"/>
  <c r="D304" i="6"/>
  <c r="N303" i="6"/>
  <c r="M303" i="6"/>
  <c r="L303" i="6"/>
  <c r="K303" i="6"/>
  <c r="J303" i="6"/>
  <c r="B303" i="6"/>
  <c r="C303" i="6"/>
  <c r="D303" i="6"/>
  <c r="N302" i="6"/>
  <c r="M302" i="6"/>
  <c r="L302" i="6"/>
  <c r="K302" i="6"/>
  <c r="J302" i="6"/>
  <c r="B302" i="6"/>
  <c r="C302" i="6"/>
  <c r="D302" i="6"/>
  <c r="N301" i="6"/>
  <c r="M301" i="6"/>
  <c r="L301" i="6"/>
  <c r="K301" i="6"/>
  <c r="J301" i="6"/>
  <c r="B301" i="6"/>
  <c r="C301" i="6"/>
  <c r="D301" i="6"/>
  <c r="N300" i="6"/>
  <c r="M300" i="6"/>
  <c r="L300" i="6"/>
  <c r="K300" i="6"/>
  <c r="J300" i="6"/>
  <c r="B300" i="6"/>
  <c r="C300" i="6"/>
  <c r="D300" i="6"/>
  <c r="N299" i="6"/>
  <c r="M299" i="6"/>
  <c r="L299" i="6"/>
  <c r="K299" i="6"/>
  <c r="J299" i="6"/>
  <c r="B299" i="6"/>
  <c r="C299" i="6"/>
  <c r="D299" i="6"/>
  <c r="N298" i="6"/>
  <c r="M298" i="6"/>
  <c r="L298" i="6"/>
  <c r="K298" i="6"/>
  <c r="J298" i="6"/>
  <c r="B298" i="6"/>
  <c r="C298" i="6"/>
  <c r="D298" i="6"/>
  <c r="N297" i="6"/>
  <c r="M297" i="6"/>
  <c r="L297" i="6"/>
  <c r="K297" i="6"/>
  <c r="J297" i="6"/>
  <c r="B297" i="6"/>
  <c r="C297" i="6"/>
  <c r="D297" i="6"/>
  <c r="N296" i="6"/>
  <c r="M296" i="6"/>
  <c r="L296" i="6"/>
  <c r="K296" i="6"/>
  <c r="J296" i="6"/>
  <c r="B296" i="6"/>
  <c r="C296" i="6"/>
  <c r="D296" i="6"/>
  <c r="N295" i="6"/>
  <c r="M295" i="6"/>
  <c r="L295" i="6"/>
  <c r="K295" i="6"/>
  <c r="J295" i="6"/>
  <c r="B295" i="6"/>
  <c r="C295" i="6"/>
  <c r="D295" i="6"/>
  <c r="N294" i="6"/>
  <c r="M294" i="6"/>
  <c r="L294" i="6"/>
  <c r="K294" i="6"/>
  <c r="J294" i="6"/>
  <c r="B294" i="6"/>
  <c r="C294" i="6"/>
  <c r="D294" i="6"/>
  <c r="N293" i="6"/>
  <c r="M293" i="6"/>
  <c r="L293" i="6"/>
  <c r="K293" i="6"/>
  <c r="J293" i="6"/>
  <c r="B293" i="6"/>
  <c r="C293" i="6"/>
  <c r="D293" i="6"/>
  <c r="N292" i="6"/>
  <c r="M292" i="6"/>
  <c r="L292" i="6"/>
  <c r="K292" i="6"/>
  <c r="J292" i="6"/>
  <c r="B292" i="6"/>
  <c r="C292" i="6"/>
  <c r="D292" i="6"/>
  <c r="N291" i="6"/>
  <c r="M291" i="6"/>
  <c r="L291" i="6"/>
  <c r="K291" i="6"/>
  <c r="J291" i="6"/>
  <c r="B291" i="6"/>
  <c r="C291" i="6"/>
  <c r="D291" i="6"/>
  <c r="N290" i="6"/>
  <c r="M290" i="6"/>
  <c r="L290" i="6"/>
  <c r="K290" i="6"/>
  <c r="J290" i="6"/>
  <c r="B290" i="6"/>
  <c r="C290" i="6"/>
  <c r="D290" i="6"/>
  <c r="N289" i="6"/>
  <c r="M289" i="6"/>
  <c r="L289" i="6"/>
  <c r="K289" i="6"/>
  <c r="J289" i="6"/>
  <c r="B289" i="6"/>
  <c r="C289" i="6"/>
  <c r="D289" i="6"/>
  <c r="N288" i="6"/>
  <c r="M288" i="6"/>
  <c r="L288" i="6"/>
  <c r="K288" i="6"/>
  <c r="J288" i="6"/>
  <c r="B288" i="6"/>
  <c r="C288" i="6"/>
  <c r="D288" i="6"/>
  <c r="N287" i="6"/>
  <c r="M287" i="6"/>
  <c r="L287" i="6"/>
  <c r="K287" i="6"/>
  <c r="J287" i="6"/>
  <c r="B287" i="6"/>
  <c r="C287" i="6"/>
  <c r="D287" i="6"/>
  <c r="N286" i="6"/>
  <c r="M286" i="6"/>
  <c r="L286" i="6"/>
  <c r="K286" i="6"/>
  <c r="J286" i="6"/>
  <c r="B286" i="6"/>
  <c r="C286" i="6"/>
  <c r="D286" i="6"/>
  <c r="N285" i="6"/>
  <c r="M285" i="6"/>
  <c r="L285" i="6"/>
  <c r="K285" i="6"/>
  <c r="J285" i="6"/>
  <c r="B285" i="6"/>
  <c r="C285" i="6"/>
  <c r="D285" i="6"/>
  <c r="N284" i="6"/>
  <c r="M284" i="6"/>
  <c r="L284" i="6"/>
  <c r="K284" i="6"/>
  <c r="J284" i="6"/>
  <c r="B284" i="6"/>
  <c r="C284" i="6"/>
  <c r="D284" i="6"/>
  <c r="N283" i="6"/>
  <c r="M283" i="6"/>
  <c r="L283" i="6"/>
  <c r="K283" i="6"/>
  <c r="J283" i="6"/>
  <c r="B283" i="6"/>
  <c r="C283" i="6"/>
  <c r="D283" i="6"/>
  <c r="N282" i="6"/>
  <c r="M282" i="6"/>
  <c r="L282" i="6"/>
  <c r="K282" i="6"/>
  <c r="J282" i="6"/>
  <c r="B282" i="6"/>
  <c r="C282" i="6"/>
  <c r="D282" i="6"/>
  <c r="N281" i="6"/>
  <c r="M281" i="6"/>
  <c r="L281" i="6"/>
  <c r="K281" i="6"/>
  <c r="J281" i="6"/>
  <c r="B281" i="6"/>
  <c r="C281" i="6"/>
  <c r="D281" i="6"/>
  <c r="N280" i="6"/>
  <c r="M280" i="6"/>
  <c r="L280" i="6"/>
  <c r="K280" i="6"/>
  <c r="J280" i="6"/>
  <c r="B280" i="6"/>
  <c r="C280" i="6"/>
  <c r="D280" i="6"/>
  <c r="N279" i="6"/>
  <c r="M279" i="6"/>
  <c r="L279" i="6"/>
  <c r="K279" i="6"/>
  <c r="J279" i="6"/>
  <c r="B279" i="6"/>
  <c r="C279" i="6"/>
  <c r="D279" i="6"/>
  <c r="N278" i="6"/>
  <c r="M278" i="6"/>
  <c r="L278" i="6"/>
  <c r="K278" i="6"/>
  <c r="J278" i="6"/>
  <c r="B278" i="6"/>
  <c r="C278" i="6"/>
  <c r="D278" i="6"/>
  <c r="N277" i="6"/>
  <c r="M277" i="6"/>
  <c r="L277" i="6"/>
  <c r="K277" i="6"/>
  <c r="J277" i="6"/>
  <c r="B277" i="6"/>
  <c r="C277" i="6"/>
  <c r="D277" i="6"/>
  <c r="N276" i="6"/>
  <c r="M276" i="6"/>
  <c r="L276" i="6"/>
  <c r="K276" i="6"/>
  <c r="J276" i="6"/>
  <c r="B276" i="6"/>
  <c r="C276" i="6"/>
  <c r="D276" i="6"/>
  <c r="N275" i="6"/>
  <c r="M275" i="6"/>
  <c r="L275" i="6"/>
  <c r="K275" i="6"/>
  <c r="J275" i="6"/>
  <c r="B275" i="6"/>
  <c r="C275" i="6"/>
  <c r="D275" i="6"/>
  <c r="N274" i="6"/>
  <c r="M274" i="6"/>
  <c r="L274" i="6"/>
  <c r="K274" i="6"/>
  <c r="J274" i="6"/>
  <c r="B274" i="6"/>
  <c r="C274" i="6"/>
  <c r="D274" i="6"/>
  <c r="N273" i="6"/>
  <c r="M273" i="6"/>
  <c r="L273" i="6"/>
  <c r="K273" i="6"/>
  <c r="J273" i="6"/>
  <c r="B273" i="6"/>
  <c r="C273" i="6"/>
  <c r="D273" i="6"/>
  <c r="N272" i="6"/>
  <c r="M272" i="6"/>
  <c r="L272" i="6"/>
  <c r="K272" i="6"/>
  <c r="J272" i="6"/>
  <c r="B272" i="6"/>
  <c r="C272" i="6"/>
  <c r="D272" i="6"/>
  <c r="N271" i="6"/>
  <c r="M271" i="6"/>
  <c r="L271" i="6"/>
  <c r="K271" i="6"/>
  <c r="J271" i="6"/>
  <c r="B271" i="6"/>
  <c r="C271" i="6"/>
  <c r="D271" i="6"/>
  <c r="N270" i="6"/>
  <c r="M270" i="6"/>
  <c r="L270" i="6"/>
  <c r="K270" i="6"/>
  <c r="J270" i="6"/>
  <c r="B270" i="6"/>
  <c r="C270" i="6"/>
  <c r="D270" i="6"/>
  <c r="N269" i="6"/>
  <c r="M269" i="6"/>
  <c r="L269" i="6"/>
  <c r="K269" i="6"/>
  <c r="J269" i="6"/>
  <c r="B269" i="6"/>
  <c r="C269" i="6"/>
  <c r="D269" i="6"/>
  <c r="N268" i="6"/>
  <c r="M268" i="6"/>
  <c r="L268" i="6"/>
  <c r="K268" i="6"/>
  <c r="J268" i="6"/>
  <c r="B268" i="6"/>
  <c r="C268" i="6"/>
  <c r="D268" i="6"/>
  <c r="N267" i="6"/>
  <c r="M267" i="6"/>
  <c r="L267" i="6"/>
  <c r="K267" i="6"/>
  <c r="J267" i="6"/>
  <c r="B267" i="6"/>
  <c r="C267" i="6"/>
  <c r="D267" i="6"/>
  <c r="N266" i="6"/>
  <c r="M266" i="6"/>
  <c r="L266" i="6"/>
  <c r="K266" i="6"/>
  <c r="J266" i="6"/>
  <c r="B266" i="6"/>
  <c r="C266" i="6"/>
  <c r="D266" i="6"/>
  <c r="N265" i="6"/>
  <c r="M265" i="6"/>
  <c r="L265" i="6"/>
  <c r="K265" i="6"/>
  <c r="J265" i="6"/>
  <c r="B265" i="6"/>
  <c r="C265" i="6"/>
  <c r="D265" i="6"/>
  <c r="N264" i="6"/>
  <c r="M264" i="6"/>
  <c r="L264" i="6"/>
  <c r="K264" i="6"/>
  <c r="J264" i="6"/>
  <c r="B264" i="6"/>
  <c r="C264" i="6"/>
  <c r="D264" i="6"/>
  <c r="N263" i="6"/>
  <c r="M263" i="6"/>
  <c r="L263" i="6"/>
  <c r="K263" i="6"/>
  <c r="J263" i="6"/>
  <c r="B263" i="6"/>
  <c r="C263" i="6"/>
  <c r="D263" i="6"/>
  <c r="N262" i="6"/>
  <c r="M262" i="6"/>
  <c r="L262" i="6"/>
  <c r="K262" i="6"/>
  <c r="J262" i="6"/>
  <c r="B262" i="6"/>
  <c r="C262" i="6"/>
  <c r="D262" i="6"/>
  <c r="N261" i="6"/>
  <c r="M261" i="6"/>
  <c r="L261" i="6"/>
  <c r="K261" i="6"/>
  <c r="J261" i="6"/>
  <c r="B261" i="6"/>
  <c r="C261" i="6"/>
  <c r="D261" i="6"/>
  <c r="N260" i="6"/>
  <c r="M260" i="6"/>
  <c r="L260" i="6"/>
  <c r="K260" i="6"/>
  <c r="J260" i="6"/>
  <c r="B260" i="6"/>
  <c r="C260" i="6"/>
  <c r="D260" i="6"/>
  <c r="N259" i="6"/>
  <c r="M259" i="6"/>
  <c r="L259" i="6"/>
  <c r="K259" i="6"/>
  <c r="J259" i="6"/>
  <c r="B259" i="6"/>
  <c r="C259" i="6"/>
  <c r="D259" i="6"/>
  <c r="N258" i="6"/>
  <c r="M258" i="6"/>
  <c r="L258" i="6"/>
  <c r="K258" i="6"/>
  <c r="J258" i="6"/>
  <c r="B258" i="6"/>
  <c r="C258" i="6"/>
  <c r="D258" i="6"/>
  <c r="N257" i="6"/>
  <c r="M257" i="6"/>
  <c r="L257" i="6"/>
  <c r="K257" i="6"/>
  <c r="J257" i="6"/>
  <c r="B257" i="6"/>
  <c r="C257" i="6"/>
  <c r="D257" i="6"/>
  <c r="N256" i="6"/>
  <c r="M256" i="6"/>
  <c r="L256" i="6"/>
  <c r="K256" i="6"/>
  <c r="J256" i="6"/>
  <c r="B256" i="6"/>
  <c r="C256" i="6"/>
  <c r="D256" i="6"/>
  <c r="N255" i="6"/>
  <c r="M255" i="6"/>
  <c r="L255" i="6"/>
  <c r="K255" i="6"/>
  <c r="J255" i="6"/>
  <c r="B255" i="6"/>
  <c r="C255" i="6"/>
  <c r="D255" i="6"/>
  <c r="N254" i="6"/>
  <c r="M254" i="6"/>
  <c r="L254" i="6"/>
  <c r="K254" i="6"/>
  <c r="J254" i="6"/>
  <c r="B254" i="6"/>
  <c r="C254" i="6"/>
  <c r="D254" i="6"/>
  <c r="N253" i="6"/>
  <c r="M253" i="6"/>
  <c r="L253" i="6"/>
  <c r="K253" i="6"/>
  <c r="J253" i="6"/>
  <c r="B253" i="6"/>
  <c r="C253" i="6"/>
  <c r="D253" i="6"/>
  <c r="N252" i="6"/>
  <c r="M252" i="6"/>
  <c r="L252" i="6"/>
  <c r="K252" i="6"/>
  <c r="J252" i="6"/>
  <c r="B252" i="6"/>
  <c r="C252" i="6"/>
  <c r="D252" i="6"/>
  <c r="N251" i="6"/>
  <c r="M251" i="6"/>
  <c r="L251" i="6"/>
  <c r="K251" i="6"/>
  <c r="J251" i="6"/>
  <c r="B251" i="6"/>
  <c r="C251" i="6"/>
  <c r="D251" i="6"/>
  <c r="N250" i="6"/>
  <c r="M250" i="6"/>
  <c r="L250" i="6"/>
  <c r="K250" i="6"/>
  <c r="J250" i="6"/>
  <c r="B250" i="6"/>
  <c r="C250" i="6"/>
  <c r="D250" i="6"/>
  <c r="N249" i="6"/>
  <c r="M249" i="6"/>
  <c r="L249" i="6"/>
  <c r="K249" i="6"/>
  <c r="J249" i="6"/>
  <c r="B249" i="6"/>
  <c r="C249" i="6"/>
  <c r="D249" i="6"/>
  <c r="N248" i="6"/>
  <c r="M248" i="6"/>
  <c r="L248" i="6"/>
  <c r="K248" i="6"/>
  <c r="J248" i="6"/>
  <c r="B248" i="6"/>
  <c r="C248" i="6"/>
  <c r="D248" i="6"/>
  <c r="N247" i="6"/>
  <c r="M247" i="6"/>
  <c r="L247" i="6"/>
  <c r="K247" i="6"/>
  <c r="J247" i="6"/>
  <c r="B247" i="6"/>
  <c r="C247" i="6"/>
  <c r="D247" i="6"/>
  <c r="N246" i="6"/>
  <c r="M246" i="6"/>
  <c r="L246" i="6"/>
  <c r="K246" i="6"/>
  <c r="J246" i="6"/>
  <c r="B246" i="6"/>
  <c r="C246" i="6"/>
  <c r="D246" i="6"/>
  <c r="N245" i="6"/>
  <c r="M245" i="6"/>
  <c r="L245" i="6"/>
  <c r="K245" i="6"/>
  <c r="J245" i="6"/>
  <c r="B245" i="6"/>
  <c r="C245" i="6"/>
  <c r="D245" i="6"/>
  <c r="N244" i="6"/>
  <c r="M244" i="6"/>
  <c r="L244" i="6"/>
  <c r="K244" i="6"/>
  <c r="J244" i="6"/>
  <c r="B244" i="6"/>
  <c r="C244" i="6"/>
  <c r="D244" i="6"/>
  <c r="N243" i="6"/>
  <c r="M243" i="6"/>
  <c r="L243" i="6"/>
  <c r="K243" i="6"/>
  <c r="J243" i="6"/>
  <c r="B243" i="6"/>
  <c r="C243" i="6"/>
  <c r="D243" i="6"/>
  <c r="N242" i="6"/>
  <c r="M242" i="6"/>
  <c r="L242" i="6"/>
  <c r="K242" i="6"/>
  <c r="J242" i="6"/>
  <c r="B242" i="6"/>
  <c r="C242" i="6"/>
  <c r="D242" i="6"/>
  <c r="N241" i="6"/>
  <c r="M241" i="6"/>
  <c r="L241" i="6"/>
  <c r="K241" i="6"/>
  <c r="J241" i="6"/>
  <c r="B241" i="6"/>
  <c r="C241" i="6"/>
  <c r="D241" i="6"/>
  <c r="N240" i="6"/>
  <c r="M240" i="6"/>
  <c r="L240" i="6"/>
  <c r="K240" i="6"/>
  <c r="J240" i="6"/>
  <c r="B240" i="6"/>
  <c r="C240" i="6"/>
  <c r="D240" i="6"/>
  <c r="N239" i="6"/>
  <c r="M239" i="6"/>
  <c r="L239" i="6"/>
  <c r="K239" i="6"/>
  <c r="J239" i="6"/>
  <c r="B239" i="6"/>
  <c r="C239" i="6"/>
  <c r="D239" i="6"/>
  <c r="N238" i="6"/>
  <c r="M238" i="6"/>
  <c r="L238" i="6"/>
  <c r="K238" i="6"/>
  <c r="J238" i="6"/>
  <c r="B238" i="6"/>
  <c r="C238" i="6"/>
  <c r="D238" i="6"/>
  <c r="N237" i="6"/>
  <c r="M237" i="6"/>
  <c r="L237" i="6"/>
  <c r="K237" i="6"/>
  <c r="J237" i="6"/>
  <c r="B237" i="6"/>
  <c r="C237" i="6"/>
  <c r="D237" i="6"/>
  <c r="N236" i="6"/>
  <c r="M236" i="6"/>
  <c r="L236" i="6"/>
  <c r="K236" i="6"/>
  <c r="J236" i="6"/>
  <c r="B236" i="6"/>
  <c r="C236" i="6"/>
  <c r="D236" i="6"/>
  <c r="N235" i="6"/>
  <c r="M235" i="6"/>
  <c r="L235" i="6"/>
  <c r="K235" i="6"/>
  <c r="J235" i="6"/>
  <c r="B235" i="6"/>
  <c r="C235" i="6"/>
  <c r="D235" i="6"/>
  <c r="N234" i="6"/>
  <c r="M234" i="6"/>
  <c r="L234" i="6"/>
  <c r="K234" i="6"/>
  <c r="J234" i="6"/>
  <c r="B234" i="6"/>
  <c r="C234" i="6"/>
  <c r="D234" i="6"/>
  <c r="N233" i="6"/>
  <c r="M233" i="6"/>
  <c r="L233" i="6"/>
  <c r="K233" i="6"/>
  <c r="J233" i="6"/>
  <c r="B233" i="6"/>
  <c r="C233" i="6"/>
  <c r="D233" i="6"/>
  <c r="N232" i="6"/>
  <c r="M232" i="6"/>
  <c r="L232" i="6"/>
  <c r="K232" i="6"/>
  <c r="J232" i="6"/>
  <c r="B232" i="6"/>
  <c r="C232" i="6"/>
  <c r="D232" i="6"/>
  <c r="N231" i="6"/>
  <c r="M231" i="6"/>
  <c r="L231" i="6"/>
  <c r="K231" i="6"/>
  <c r="J231" i="6"/>
  <c r="B231" i="6"/>
  <c r="C231" i="6"/>
  <c r="D231" i="6"/>
  <c r="N230" i="6"/>
  <c r="M230" i="6"/>
  <c r="L230" i="6"/>
  <c r="K230" i="6"/>
  <c r="J230" i="6"/>
  <c r="B230" i="6"/>
  <c r="C230" i="6"/>
  <c r="D230" i="6"/>
  <c r="N229" i="6"/>
  <c r="M229" i="6"/>
  <c r="L229" i="6"/>
  <c r="K229" i="6"/>
  <c r="J229" i="6"/>
  <c r="B229" i="6"/>
  <c r="C229" i="6"/>
  <c r="D229" i="6"/>
  <c r="N228" i="6"/>
  <c r="M228" i="6"/>
  <c r="L228" i="6"/>
  <c r="K228" i="6"/>
  <c r="J228" i="6"/>
  <c r="B228" i="6"/>
  <c r="C228" i="6"/>
  <c r="D228" i="6"/>
  <c r="N227" i="6"/>
  <c r="M227" i="6"/>
  <c r="L227" i="6"/>
  <c r="K227" i="6"/>
  <c r="J227" i="6"/>
  <c r="B227" i="6"/>
  <c r="C227" i="6"/>
  <c r="D227" i="6"/>
  <c r="N226" i="6"/>
  <c r="M226" i="6"/>
  <c r="L226" i="6"/>
  <c r="K226" i="6"/>
  <c r="J226" i="6"/>
  <c r="B226" i="6"/>
  <c r="C226" i="6"/>
  <c r="D226" i="6"/>
  <c r="N225" i="6"/>
  <c r="M225" i="6"/>
  <c r="L225" i="6"/>
  <c r="K225" i="6"/>
  <c r="J225" i="6"/>
  <c r="B225" i="6"/>
  <c r="C225" i="6"/>
  <c r="D225" i="6"/>
  <c r="N224" i="6"/>
  <c r="M224" i="6"/>
  <c r="L224" i="6"/>
  <c r="K224" i="6"/>
  <c r="J224" i="6"/>
  <c r="B224" i="6"/>
  <c r="C224" i="6"/>
  <c r="D224" i="6"/>
  <c r="N223" i="6"/>
  <c r="M223" i="6"/>
  <c r="L223" i="6"/>
  <c r="K223" i="6"/>
  <c r="J223" i="6"/>
  <c r="B223" i="6"/>
  <c r="C223" i="6"/>
  <c r="D223" i="6"/>
  <c r="N222" i="6"/>
  <c r="M222" i="6"/>
  <c r="L222" i="6"/>
  <c r="K222" i="6"/>
  <c r="J222" i="6"/>
  <c r="B222" i="6"/>
  <c r="C222" i="6"/>
  <c r="D222" i="6"/>
  <c r="N221" i="6"/>
  <c r="M221" i="6"/>
  <c r="L221" i="6"/>
  <c r="K221" i="6"/>
  <c r="J221" i="6"/>
  <c r="B221" i="6"/>
  <c r="C221" i="6"/>
  <c r="D221" i="6"/>
  <c r="N220" i="6"/>
  <c r="M220" i="6"/>
  <c r="L220" i="6"/>
  <c r="K220" i="6"/>
  <c r="J220" i="6"/>
  <c r="B220" i="6"/>
  <c r="C220" i="6"/>
  <c r="D220" i="6"/>
  <c r="N219" i="6"/>
  <c r="M219" i="6"/>
  <c r="L219" i="6"/>
  <c r="K219" i="6"/>
  <c r="J219" i="6"/>
  <c r="B219" i="6"/>
  <c r="C219" i="6"/>
  <c r="D219" i="6"/>
  <c r="N218" i="6"/>
  <c r="M218" i="6"/>
  <c r="L218" i="6"/>
  <c r="K218" i="6"/>
  <c r="J218" i="6"/>
  <c r="B218" i="6"/>
  <c r="C218" i="6"/>
  <c r="D218" i="6"/>
  <c r="N217" i="6"/>
  <c r="M217" i="6"/>
  <c r="L217" i="6"/>
  <c r="K217" i="6"/>
  <c r="J217" i="6"/>
  <c r="B217" i="6"/>
  <c r="C217" i="6"/>
  <c r="D217" i="6"/>
  <c r="N216" i="6"/>
  <c r="M216" i="6"/>
  <c r="L216" i="6"/>
  <c r="K216" i="6"/>
  <c r="J216" i="6"/>
  <c r="B216" i="6"/>
  <c r="C216" i="6"/>
  <c r="D216" i="6"/>
  <c r="N215" i="6"/>
  <c r="M215" i="6"/>
  <c r="L215" i="6"/>
  <c r="K215" i="6"/>
  <c r="J215" i="6"/>
  <c r="B215" i="6"/>
  <c r="C215" i="6"/>
  <c r="D215" i="6"/>
  <c r="N214" i="6"/>
  <c r="M214" i="6"/>
  <c r="L214" i="6"/>
  <c r="K214" i="6"/>
  <c r="J214" i="6"/>
  <c r="B214" i="6"/>
  <c r="C214" i="6"/>
  <c r="D214" i="6"/>
  <c r="N213" i="6"/>
  <c r="M213" i="6"/>
  <c r="L213" i="6"/>
  <c r="K213" i="6"/>
  <c r="J213" i="6"/>
  <c r="B213" i="6"/>
  <c r="C213" i="6"/>
  <c r="D213" i="6"/>
  <c r="N212" i="6"/>
  <c r="M212" i="6"/>
  <c r="L212" i="6"/>
  <c r="K212" i="6"/>
  <c r="J212" i="6"/>
  <c r="B212" i="6"/>
  <c r="C212" i="6"/>
  <c r="D212" i="6"/>
  <c r="N211" i="6"/>
  <c r="M211" i="6"/>
  <c r="L211" i="6"/>
  <c r="K211" i="6"/>
  <c r="J211" i="6"/>
  <c r="B211" i="6"/>
  <c r="C211" i="6"/>
  <c r="D211" i="6"/>
  <c r="N210" i="6"/>
  <c r="M210" i="6"/>
  <c r="L210" i="6"/>
  <c r="K210" i="6"/>
  <c r="J210" i="6"/>
  <c r="B210" i="6"/>
  <c r="C210" i="6"/>
  <c r="D210" i="6"/>
  <c r="N209" i="6"/>
  <c r="M209" i="6"/>
  <c r="L209" i="6"/>
  <c r="K209" i="6"/>
  <c r="J209" i="6"/>
  <c r="B209" i="6"/>
  <c r="C209" i="6"/>
  <c r="D209" i="6"/>
  <c r="N208" i="6"/>
  <c r="M208" i="6"/>
  <c r="L208" i="6"/>
  <c r="K208" i="6"/>
  <c r="J208" i="6"/>
  <c r="B208" i="6"/>
  <c r="C208" i="6"/>
  <c r="D208" i="6"/>
  <c r="N207" i="6"/>
  <c r="M207" i="6"/>
  <c r="L207" i="6"/>
  <c r="K207" i="6"/>
  <c r="J207" i="6"/>
  <c r="B207" i="6"/>
  <c r="C207" i="6"/>
  <c r="D207" i="6"/>
  <c r="N206" i="6"/>
  <c r="M206" i="6"/>
  <c r="L206" i="6"/>
  <c r="K206" i="6"/>
  <c r="J206" i="6"/>
  <c r="B206" i="6"/>
  <c r="C206" i="6"/>
  <c r="D206" i="6"/>
  <c r="N205" i="6"/>
  <c r="M205" i="6"/>
  <c r="L205" i="6"/>
  <c r="K205" i="6"/>
  <c r="J205" i="6"/>
  <c r="B205" i="6"/>
  <c r="C205" i="6"/>
  <c r="D205" i="6"/>
  <c r="N204" i="6"/>
  <c r="M204" i="6"/>
  <c r="L204" i="6"/>
  <c r="K204" i="6"/>
  <c r="J204" i="6"/>
  <c r="B204" i="6"/>
  <c r="C204" i="6"/>
  <c r="D204" i="6"/>
  <c r="N203" i="6"/>
  <c r="M203" i="6"/>
  <c r="L203" i="6"/>
  <c r="K203" i="6"/>
  <c r="J203" i="6"/>
  <c r="B203" i="6"/>
  <c r="C203" i="6"/>
  <c r="D203" i="6"/>
  <c r="N202" i="6"/>
  <c r="M202" i="6"/>
  <c r="L202" i="6"/>
  <c r="K202" i="6"/>
  <c r="J202" i="6"/>
  <c r="B202" i="6"/>
  <c r="C202" i="6"/>
  <c r="D202" i="6"/>
  <c r="N201" i="6"/>
  <c r="M201" i="6"/>
  <c r="L201" i="6"/>
  <c r="K201" i="6"/>
  <c r="J201" i="6"/>
  <c r="B201" i="6"/>
  <c r="C201" i="6"/>
  <c r="D201" i="6"/>
  <c r="N200" i="6"/>
  <c r="M200" i="6"/>
  <c r="L200" i="6"/>
  <c r="K200" i="6"/>
  <c r="J200" i="6"/>
  <c r="B200" i="6"/>
  <c r="C200" i="6"/>
  <c r="D200" i="6"/>
  <c r="N199" i="6"/>
  <c r="M199" i="6"/>
  <c r="L199" i="6"/>
  <c r="K199" i="6"/>
  <c r="J199" i="6"/>
  <c r="B199" i="6"/>
  <c r="C199" i="6"/>
  <c r="D199" i="6"/>
  <c r="N198" i="6"/>
  <c r="M198" i="6"/>
  <c r="L198" i="6"/>
  <c r="K198" i="6"/>
  <c r="J198" i="6"/>
  <c r="B198" i="6"/>
  <c r="C198" i="6"/>
  <c r="D198" i="6"/>
  <c r="N197" i="6"/>
  <c r="M197" i="6"/>
  <c r="L197" i="6"/>
  <c r="K197" i="6"/>
  <c r="J197" i="6"/>
  <c r="B197" i="6"/>
  <c r="C197" i="6"/>
  <c r="D197" i="6"/>
  <c r="N196" i="6"/>
  <c r="M196" i="6"/>
  <c r="L196" i="6"/>
  <c r="K196" i="6"/>
  <c r="J196" i="6"/>
  <c r="B196" i="6"/>
  <c r="C196" i="6"/>
  <c r="D196" i="6"/>
  <c r="N195" i="6"/>
  <c r="M195" i="6"/>
  <c r="L195" i="6"/>
  <c r="K195" i="6"/>
  <c r="J195" i="6"/>
  <c r="B195" i="6"/>
  <c r="C195" i="6"/>
  <c r="D195" i="6"/>
  <c r="N194" i="6"/>
  <c r="M194" i="6"/>
  <c r="L194" i="6"/>
  <c r="K194" i="6"/>
  <c r="J194" i="6"/>
  <c r="B194" i="6"/>
  <c r="C194" i="6"/>
  <c r="D194" i="6"/>
  <c r="N193" i="6"/>
  <c r="M193" i="6"/>
  <c r="L193" i="6"/>
  <c r="K193" i="6"/>
  <c r="J193" i="6"/>
  <c r="B193" i="6"/>
  <c r="C193" i="6"/>
  <c r="D193" i="6"/>
  <c r="N192" i="6"/>
  <c r="M192" i="6"/>
  <c r="L192" i="6"/>
  <c r="K192" i="6"/>
  <c r="J192" i="6"/>
  <c r="B192" i="6"/>
  <c r="C192" i="6"/>
  <c r="D192" i="6"/>
  <c r="N191" i="6"/>
  <c r="M191" i="6"/>
  <c r="L191" i="6"/>
  <c r="K191" i="6"/>
  <c r="J191" i="6"/>
  <c r="B191" i="6"/>
  <c r="C191" i="6"/>
  <c r="D191" i="6"/>
  <c r="N190" i="6"/>
  <c r="M190" i="6"/>
  <c r="L190" i="6"/>
  <c r="K190" i="6"/>
  <c r="J190" i="6"/>
  <c r="B190" i="6"/>
  <c r="C190" i="6"/>
  <c r="D190" i="6"/>
  <c r="N189" i="6"/>
  <c r="M189" i="6"/>
  <c r="L189" i="6"/>
  <c r="K189" i="6"/>
  <c r="J189" i="6"/>
  <c r="B189" i="6"/>
  <c r="C189" i="6"/>
  <c r="D189" i="6"/>
  <c r="N188" i="6"/>
  <c r="M188" i="6"/>
  <c r="L188" i="6"/>
  <c r="K188" i="6"/>
  <c r="J188" i="6"/>
  <c r="B188" i="6"/>
  <c r="C188" i="6"/>
  <c r="D188" i="6"/>
  <c r="N187" i="6"/>
  <c r="M187" i="6"/>
  <c r="L187" i="6"/>
  <c r="K187" i="6"/>
  <c r="J187" i="6"/>
  <c r="B187" i="6"/>
  <c r="C187" i="6"/>
  <c r="D187" i="6"/>
  <c r="N186" i="6"/>
  <c r="M186" i="6"/>
  <c r="L186" i="6"/>
  <c r="K186" i="6"/>
  <c r="J186" i="6"/>
  <c r="B186" i="6"/>
  <c r="C186" i="6"/>
  <c r="D186" i="6"/>
  <c r="N185" i="6"/>
  <c r="M185" i="6"/>
  <c r="L185" i="6"/>
  <c r="K185" i="6"/>
  <c r="J185" i="6"/>
  <c r="B185" i="6"/>
  <c r="C185" i="6"/>
  <c r="D185" i="6"/>
  <c r="N184" i="6"/>
  <c r="M184" i="6"/>
  <c r="L184" i="6"/>
  <c r="K184" i="6"/>
  <c r="J184" i="6"/>
  <c r="B184" i="6"/>
  <c r="C184" i="6"/>
  <c r="D184" i="6"/>
  <c r="N183" i="6"/>
  <c r="M183" i="6"/>
  <c r="L183" i="6"/>
  <c r="K183" i="6"/>
  <c r="J183" i="6"/>
  <c r="B183" i="6"/>
  <c r="C183" i="6"/>
  <c r="D183" i="6"/>
  <c r="N182" i="6"/>
  <c r="M182" i="6"/>
  <c r="L182" i="6"/>
  <c r="K182" i="6"/>
  <c r="J182" i="6"/>
  <c r="B182" i="6"/>
  <c r="C182" i="6"/>
  <c r="D182" i="6"/>
  <c r="N181" i="6"/>
  <c r="M181" i="6"/>
  <c r="L181" i="6"/>
  <c r="K181" i="6"/>
  <c r="J181" i="6"/>
  <c r="B181" i="6"/>
  <c r="C181" i="6"/>
  <c r="D181" i="6"/>
  <c r="N180" i="6"/>
  <c r="M180" i="6"/>
  <c r="L180" i="6"/>
  <c r="K180" i="6"/>
  <c r="J180" i="6"/>
  <c r="B180" i="6"/>
  <c r="C180" i="6"/>
  <c r="D180" i="6"/>
  <c r="N179" i="6"/>
  <c r="M179" i="6"/>
  <c r="L179" i="6"/>
  <c r="K179" i="6"/>
  <c r="J179" i="6"/>
  <c r="B179" i="6"/>
  <c r="C179" i="6"/>
  <c r="D179" i="6"/>
  <c r="N178" i="6"/>
  <c r="M178" i="6"/>
  <c r="L178" i="6"/>
  <c r="K178" i="6"/>
  <c r="J178" i="6"/>
  <c r="B178" i="6"/>
  <c r="C178" i="6"/>
  <c r="D178" i="6"/>
  <c r="N177" i="6"/>
  <c r="M177" i="6"/>
  <c r="L177" i="6"/>
  <c r="K177" i="6"/>
  <c r="J177" i="6"/>
  <c r="B177" i="6"/>
  <c r="C177" i="6"/>
  <c r="D177" i="6"/>
  <c r="N176" i="6"/>
  <c r="M176" i="6"/>
  <c r="L176" i="6"/>
  <c r="K176" i="6"/>
  <c r="J176" i="6"/>
  <c r="B176" i="6"/>
  <c r="C176" i="6"/>
  <c r="D176" i="6"/>
  <c r="N175" i="6"/>
  <c r="M175" i="6"/>
  <c r="L175" i="6"/>
  <c r="K175" i="6"/>
  <c r="J175" i="6"/>
  <c r="B175" i="6"/>
  <c r="C175" i="6"/>
  <c r="D175" i="6"/>
  <c r="N174" i="6"/>
  <c r="M174" i="6"/>
  <c r="L174" i="6"/>
  <c r="K174" i="6"/>
  <c r="J174" i="6"/>
  <c r="B174" i="6"/>
  <c r="C174" i="6"/>
  <c r="D174" i="6"/>
  <c r="N173" i="6"/>
  <c r="M173" i="6"/>
  <c r="L173" i="6"/>
  <c r="K173" i="6"/>
  <c r="J173" i="6"/>
  <c r="B173" i="6"/>
  <c r="C173" i="6"/>
  <c r="D173" i="6"/>
  <c r="N172" i="6"/>
  <c r="M172" i="6"/>
  <c r="L172" i="6"/>
  <c r="K172" i="6"/>
  <c r="J172" i="6"/>
  <c r="B172" i="6"/>
  <c r="C172" i="6"/>
  <c r="D172" i="6"/>
  <c r="N171" i="6"/>
  <c r="M171" i="6"/>
  <c r="L171" i="6"/>
  <c r="K171" i="6"/>
  <c r="J171" i="6"/>
  <c r="B171" i="6"/>
  <c r="C171" i="6"/>
  <c r="D171" i="6"/>
  <c r="N170" i="6"/>
  <c r="M170" i="6"/>
  <c r="L170" i="6"/>
  <c r="K170" i="6"/>
  <c r="J170" i="6"/>
  <c r="B170" i="6"/>
  <c r="C170" i="6"/>
  <c r="D170" i="6"/>
  <c r="N169" i="6"/>
  <c r="M169" i="6"/>
  <c r="L169" i="6"/>
  <c r="K169" i="6"/>
  <c r="J169" i="6"/>
  <c r="B169" i="6"/>
  <c r="C169" i="6"/>
  <c r="D169" i="6"/>
  <c r="N168" i="6"/>
  <c r="M168" i="6"/>
  <c r="L168" i="6"/>
  <c r="K168" i="6"/>
  <c r="J168" i="6"/>
  <c r="B168" i="6"/>
  <c r="C168" i="6"/>
  <c r="D168" i="6"/>
  <c r="N167" i="6"/>
  <c r="M167" i="6"/>
  <c r="L167" i="6"/>
  <c r="K167" i="6"/>
  <c r="J167" i="6"/>
  <c r="B167" i="6"/>
  <c r="C167" i="6"/>
  <c r="D167" i="6"/>
  <c r="N166" i="6"/>
  <c r="M166" i="6"/>
  <c r="L166" i="6"/>
  <c r="K166" i="6"/>
  <c r="J166" i="6"/>
  <c r="B166" i="6"/>
  <c r="C166" i="6"/>
  <c r="D166" i="6"/>
  <c r="N165" i="6"/>
  <c r="M165" i="6"/>
  <c r="L165" i="6"/>
  <c r="K165" i="6"/>
  <c r="J165" i="6"/>
  <c r="B165" i="6"/>
  <c r="C165" i="6"/>
  <c r="D165" i="6"/>
  <c r="N164" i="6"/>
  <c r="M164" i="6"/>
  <c r="L164" i="6"/>
  <c r="K164" i="6"/>
  <c r="J164" i="6"/>
  <c r="B164" i="6"/>
  <c r="C164" i="6"/>
  <c r="D164" i="6"/>
  <c r="N163" i="6"/>
  <c r="M163" i="6"/>
  <c r="L163" i="6"/>
  <c r="K163" i="6"/>
  <c r="J163" i="6"/>
  <c r="B163" i="6"/>
  <c r="C163" i="6"/>
  <c r="D163" i="6"/>
  <c r="N162" i="6"/>
  <c r="M162" i="6"/>
  <c r="L162" i="6"/>
  <c r="K162" i="6"/>
  <c r="J162" i="6"/>
  <c r="B162" i="6"/>
  <c r="C162" i="6"/>
  <c r="D162" i="6"/>
  <c r="N161" i="6"/>
  <c r="M161" i="6"/>
  <c r="L161" i="6"/>
  <c r="K161" i="6"/>
  <c r="J161" i="6"/>
  <c r="B161" i="6"/>
  <c r="C161" i="6"/>
  <c r="D161" i="6"/>
  <c r="N160" i="6"/>
  <c r="M160" i="6"/>
  <c r="L160" i="6"/>
  <c r="K160" i="6"/>
  <c r="J160" i="6"/>
  <c r="B160" i="6"/>
  <c r="C160" i="6"/>
  <c r="D160" i="6"/>
  <c r="N159" i="6"/>
  <c r="M159" i="6"/>
  <c r="L159" i="6"/>
  <c r="K159" i="6"/>
  <c r="J159" i="6"/>
  <c r="B159" i="6"/>
  <c r="C159" i="6"/>
  <c r="D159" i="6"/>
  <c r="N158" i="6"/>
  <c r="M158" i="6"/>
  <c r="L158" i="6"/>
  <c r="K158" i="6"/>
  <c r="J158" i="6"/>
  <c r="B158" i="6"/>
  <c r="C158" i="6"/>
  <c r="D158" i="6"/>
  <c r="N157" i="6"/>
  <c r="M157" i="6"/>
  <c r="L157" i="6"/>
  <c r="K157" i="6"/>
  <c r="J157" i="6"/>
  <c r="B157" i="6"/>
  <c r="C157" i="6"/>
  <c r="D157" i="6"/>
  <c r="N156" i="6"/>
  <c r="M156" i="6"/>
  <c r="L156" i="6"/>
  <c r="K156" i="6"/>
  <c r="J156" i="6"/>
  <c r="B156" i="6"/>
  <c r="C156" i="6"/>
  <c r="D156" i="6"/>
  <c r="N155" i="6"/>
  <c r="M155" i="6"/>
  <c r="L155" i="6"/>
  <c r="K155" i="6"/>
  <c r="J155" i="6"/>
  <c r="B155" i="6"/>
  <c r="C155" i="6"/>
  <c r="D155" i="6"/>
  <c r="N154" i="6"/>
  <c r="M154" i="6"/>
  <c r="L154" i="6"/>
  <c r="K154" i="6"/>
  <c r="J154" i="6"/>
  <c r="B154" i="6"/>
  <c r="C154" i="6"/>
  <c r="D154" i="6"/>
  <c r="N153" i="6"/>
  <c r="M153" i="6"/>
  <c r="L153" i="6"/>
  <c r="K153" i="6"/>
  <c r="J153" i="6"/>
  <c r="B153" i="6"/>
  <c r="C153" i="6"/>
  <c r="D153" i="6"/>
  <c r="N152" i="6"/>
  <c r="M152" i="6"/>
  <c r="L152" i="6"/>
  <c r="K152" i="6"/>
  <c r="J152" i="6"/>
  <c r="B152" i="6"/>
  <c r="C152" i="6"/>
  <c r="D152" i="6"/>
  <c r="N151" i="6"/>
  <c r="M151" i="6"/>
  <c r="L151" i="6"/>
  <c r="K151" i="6"/>
  <c r="J151" i="6"/>
  <c r="B151" i="6"/>
  <c r="C151" i="6"/>
  <c r="D151" i="6"/>
  <c r="N150" i="6"/>
  <c r="M150" i="6"/>
  <c r="L150" i="6"/>
  <c r="K150" i="6"/>
  <c r="J150" i="6"/>
  <c r="B150" i="6"/>
  <c r="C150" i="6"/>
  <c r="D150" i="6"/>
  <c r="N149" i="6"/>
  <c r="M149" i="6"/>
  <c r="L149" i="6"/>
  <c r="K149" i="6"/>
  <c r="J149" i="6"/>
  <c r="B149" i="6"/>
  <c r="C149" i="6"/>
  <c r="D149" i="6"/>
  <c r="N148" i="6"/>
  <c r="M148" i="6"/>
  <c r="L148" i="6"/>
  <c r="K148" i="6"/>
  <c r="J148" i="6"/>
  <c r="B148" i="6"/>
  <c r="C148" i="6"/>
  <c r="D148" i="6"/>
  <c r="N147" i="6"/>
  <c r="M147" i="6"/>
  <c r="L147" i="6"/>
  <c r="K147" i="6"/>
  <c r="J147" i="6"/>
  <c r="B147" i="6"/>
  <c r="C147" i="6"/>
  <c r="D147" i="6"/>
  <c r="N146" i="6"/>
  <c r="M146" i="6"/>
  <c r="L146" i="6"/>
  <c r="K146" i="6"/>
  <c r="J146" i="6"/>
  <c r="B146" i="6"/>
  <c r="C146" i="6"/>
  <c r="D146" i="6"/>
  <c r="N145" i="6"/>
  <c r="M145" i="6"/>
  <c r="L145" i="6"/>
  <c r="K145" i="6"/>
  <c r="J145" i="6"/>
  <c r="B145" i="6"/>
  <c r="C145" i="6"/>
  <c r="D145" i="6"/>
  <c r="N144" i="6"/>
  <c r="M144" i="6"/>
  <c r="L144" i="6"/>
  <c r="K144" i="6"/>
  <c r="J144" i="6"/>
  <c r="B144" i="6"/>
  <c r="C144" i="6"/>
  <c r="D144" i="6"/>
  <c r="N143" i="6"/>
  <c r="M143" i="6"/>
  <c r="L143" i="6"/>
  <c r="K143" i="6"/>
  <c r="J143" i="6"/>
  <c r="B143" i="6"/>
  <c r="C143" i="6"/>
  <c r="D143" i="6"/>
  <c r="N142" i="6"/>
  <c r="M142" i="6"/>
  <c r="L142" i="6"/>
  <c r="K142" i="6"/>
  <c r="J142" i="6"/>
  <c r="B142" i="6"/>
  <c r="C142" i="6"/>
  <c r="D142" i="6"/>
  <c r="N141" i="6"/>
  <c r="M141" i="6"/>
  <c r="L141" i="6"/>
  <c r="K141" i="6"/>
  <c r="J141" i="6"/>
  <c r="B141" i="6"/>
  <c r="C141" i="6"/>
  <c r="D141" i="6"/>
  <c r="N140" i="6"/>
  <c r="M140" i="6"/>
  <c r="L140" i="6"/>
  <c r="K140" i="6"/>
  <c r="J140" i="6"/>
  <c r="B140" i="6"/>
  <c r="C140" i="6"/>
  <c r="D140" i="6"/>
  <c r="N139" i="6"/>
  <c r="M139" i="6"/>
  <c r="L139" i="6"/>
  <c r="K139" i="6"/>
  <c r="J139" i="6"/>
  <c r="B139" i="6"/>
  <c r="C139" i="6"/>
  <c r="D139" i="6"/>
  <c r="N138" i="6"/>
  <c r="M138" i="6"/>
  <c r="L138" i="6"/>
  <c r="K138" i="6"/>
  <c r="J138" i="6"/>
  <c r="B138" i="6"/>
  <c r="C138" i="6"/>
  <c r="D138" i="6"/>
  <c r="N137" i="6"/>
  <c r="M137" i="6"/>
  <c r="L137" i="6"/>
  <c r="K137" i="6"/>
  <c r="J137" i="6"/>
  <c r="B137" i="6"/>
  <c r="C137" i="6"/>
  <c r="D137" i="6"/>
  <c r="N136" i="6"/>
  <c r="M136" i="6"/>
  <c r="L136" i="6"/>
  <c r="K136" i="6"/>
  <c r="J136" i="6"/>
  <c r="B136" i="6"/>
  <c r="C136" i="6"/>
  <c r="D136" i="6"/>
  <c r="N135" i="6"/>
  <c r="M135" i="6"/>
  <c r="L135" i="6"/>
  <c r="K135" i="6"/>
  <c r="J135" i="6"/>
  <c r="B135" i="6"/>
  <c r="C135" i="6"/>
  <c r="D135" i="6"/>
  <c r="N134" i="6"/>
  <c r="M134" i="6"/>
  <c r="L134" i="6"/>
  <c r="K134" i="6"/>
  <c r="J134" i="6"/>
  <c r="B134" i="6"/>
  <c r="C134" i="6"/>
  <c r="D134" i="6"/>
  <c r="N133" i="6"/>
  <c r="M133" i="6"/>
  <c r="L133" i="6"/>
  <c r="K133" i="6"/>
  <c r="J133" i="6"/>
  <c r="B133" i="6"/>
  <c r="C133" i="6"/>
  <c r="D133" i="6"/>
  <c r="N132" i="6"/>
  <c r="M132" i="6"/>
  <c r="L132" i="6"/>
  <c r="K132" i="6"/>
  <c r="J132" i="6"/>
  <c r="B132" i="6"/>
  <c r="C132" i="6"/>
  <c r="D132" i="6"/>
  <c r="N131" i="6"/>
  <c r="M131" i="6"/>
  <c r="L131" i="6"/>
  <c r="K131" i="6"/>
  <c r="J131" i="6"/>
  <c r="B131" i="6"/>
  <c r="C131" i="6"/>
  <c r="D131" i="6"/>
  <c r="N130" i="6"/>
  <c r="M130" i="6"/>
  <c r="L130" i="6"/>
  <c r="K130" i="6"/>
  <c r="J130" i="6"/>
  <c r="B130" i="6"/>
  <c r="C130" i="6"/>
  <c r="D130" i="6"/>
  <c r="N129" i="6"/>
  <c r="M129" i="6"/>
  <c r="L129" i="6"/>
  <c r="K129" i="6"/>
  <c r="J129" i="6"/>
  <c r="B129" i="6"/>
  <c r="C129" i="6"/>
  <c r="D129" i="6"/>
  <c r="N128" i="6"/>
  <c r="M128" i="6"/>
  <c r="L128" i="6"/>
  <c r="K128" i="6"/>
  <c r="J128" i="6"/>
  <c r="B128" i="6"/>
  <c r="C128" i="6"/>
  <c r="D128" i="6"/>
  <c r="N127" i="6"/>
  <c r="M127" i="6"/>
  <c r="L127" i="6"/>
  <c r="K127" i="6"/>
  <c r="J127" i="6"/>
  <c r="B127" i="6"/>
  <c r="C127" i="6"/>
  <c r="D127" i="6"/>
  <c r="N126" i="6"/>
  <c r="M126" i="6"/>
  <c r="L126" i="6"/>
  <c r="K126" i="6"/>
  <c r="J126" i="6"/>
  <c r="B126" i="6"/>
  <c r="C126" i="6"/>
  <c r="D126" i="6"/>
  <c r="N125" i="6"/>
  <c r="M125" i="6"/>
  <c r="L125" i="6"/>
  <c r="K125" i="6"/>
  <c r="J125" i="6"/>
  <c r="B125" i="6"/>
  <c r="C125" i="6"/>
  <c r="D125" i="6"/>
  <c r="N124" i="6"/>
  <c r="M124" i="6"/>
  <c r="L124" i="6"/>
  <c r="K124" i="6"/>
  <c r="J124" i="6"/>
  <c r="B124" i="6"/>
  <c r="C124" i="6"/>
  <c r="D124" i="6"/>
  <c r="N123" i="6"/>
  <c r="M123" i="6"/>
  <c r="L123" i="6"/>
  <c r="K123" i="6"/>
  <c r="J123" i="6"/>
  <c r="B123" i="6"/>
  <c r="C123" i="6"/>
  <c r="D123" i="6"/>
  <c r="N122" i="6"/>
  <c r="M122" i="6"/>
  <c r="L122" i="6"/>
  <c r="K122" i="6"/>
  <c r="J122" i="6"/>
  <c r="B122" i="6"/>
  <c r="C122" i="6"/>
  <c r="D122" i="6"/>
  <c r="N121" i="6"/>
  <c r="M121" i="6"/>
  <c r="L121" i="6"/>
  <c r="K121" i="6"/>
  <c r="J121" i="6"/>
  <c r="B121" i="6"/>
  <c r="C121" i="6"/>
  <c r="D121" i="6"/>
  <c r="N120" i="6"/>
  <c r="M120" i="6"/>
  <c r="L120" i="6"/>
  <c r="K120" i="6"/>
  <c r="J120" i="6"/>
  <c r="B120" i="6"/>
  <c r="C120" i="6"/>
  <c r="D120" i="6"/>
  <c r="N119" i="6"/>
  <c r="M119" i="6"/>
  <c r="L119" i="6"/>
  <c r="K119" i="6"/>
  <c r="J119" i="6"/>
  <c r="B119" i="6"/>
  <c r="C119" i="6"/>
  <c r="D119" i="6"/>
  <c r="N118" i="6"/>
  <c r="M118" i="6"/>
  <c r="L118" i="6"/>
  <c r="K118" i="6"/>
  <c r="J118" i="6"/>
  <c r="B118" i="6"/>
  <c r="C118" i="6"/>
  <c r="D118" i="6"/>
  <c r="N117" i="6"/>
  <c r="M117" i="6"/>
  <c r="L117" i="6"/>
  <c r="K117" i="6"/>
  <c r="J117" i="6"/>
  <c r="B117" i="6"/>
  <c r="C117" i="6"/>
  <c r="D117" i="6"/>
  <c r="N116" i="6"/>
  <c r="M116" i="6"/>
  <c r="L116" i="6"/>
  <c r="K116" i="6"/>
  <c r="J116" i="6"/>
  <c r="B116" i="6"/>
  <c r="C116" i="6"/>
  <c r="D116" i="6"/>
  <c r="N115" i="6"/>
  <c r="M115" i="6"/>
  <c r="L115" i="6"/>
  <c r="K115" i="6"/>
  <c r="J115" i="6"/>
  <c r="B115" i="6"/>
  <c r="C115" i="6"/>
  <c r="D115" i="6"/>
  <c r="N114" i="6"/>
  <c r="M114" i="6"/>
  <c r="L114" i="6"/>
  <c r="K114" i="6"/>
  <c r="J114" i="6"/>
  <c r="B114" i="6"/>
  <c r="C114" i="6"/>
  <c r="D114" i="6"/>
  <c r="N113" i="6"/>
  <c r="M113" i="6"/>
  <c r="L113" i="6"/>
  <c r="K113" i="6"/>
  <c r="J113" i="6"/>
  <c r="B113" i="6"/>
  <c r="C113" i="6"/>
  <c r="D113" i="6"/>
  <c r="N112" i="6"/>
  <c r="M112" i="6"/>
  <c r="L112" i="6"/>
  <c r="K112" i="6"/>
  <c r="J112" i="6"/>
  <c r="B112" i="6"/>
  <c r="C112" i="6"/>
  <c r="D112" i="6"/>
  <c r="N111" i="6"/>
  <c r="M111" i="6"/>
  <c r="L111" i="6"/>
  <c r="K111" i="6"/>
  <c r="J111" i="6"/>
  <c r="B111" i="6"/>
  <c r="C111" i="6"/>
  <c r="D111" i="6"/>
  <c r="N110" i="6"/>
  <c r="M110" i="6"/>
  <c r="L110" i="6"/>
  <c r="K110" i="6"/>
  <c r="J110" i="6"/>
  <c r="B110" i="6"/>
  <c r="C110" i="6"/>
  <c r="D110" i="6"/>
  <c r="N109" i="6"/>
  <c r="M109" i="6"/>
  <c r="L109" i="6"/>
  <c r="K109" i="6"/>
  <c r="J109" i="6"/>
  <c r="B109" i="6"/>
  <c r="C109" i="6"/>
  <c r="D109" i="6"/>
  <c r="N108" i="6"/>
  <c r="M108" i="6"/>
  <c r="L108" i="6"/>
  <c r="K108" i="6"/>
  <c r="J108" i="6"/>
  <c r="B108" i="6"/>
  <c r="C108" i="6"/>
  <c r="D108" i="6"/>
  <c r="N107" i="6"/>
  <c r="M107" i="6"/>
  <c r="L107" i="6"/>
  <c r="K107" i="6"/>
  <c r="J107" i="6"/>
  <c r="B107" i="6"/>
  <c r="C107" i="6"/>
  <c r="D107" i="6"/>
  <c r="N106" i="6"/>
  <c r="M106" i="6"/>
  <c r="L106" i="6"/>
  <c r="K106" i="6"/>
  <c r="J106" i="6"/>
  <c r="B106" i="6"/>
  <c r="C106" i="6"/>
  <c r="D106" i="6"/>
  <c r="N105" i="6"/>
  <c r="M105" i="6"/>
  <c r="L105" i="6"/>
  <c r="K105" i="6"/>
  <c r="J105" i="6"/>
  <c r="B105" i="6"/>
  <c r="C105" i="6"/>
  <c r="D105" i="6"/>
  <c r="N104" i="6"/>
  <c r="M104" i="6"/>
  <c r="L104" i="6"/>
  <c r="K104" i="6"/>
  <c r="J104" i="6"/>
  <c r="B104" i="6"/>
  <c r="C104" i="6"/>
  <c r="D104" i="6"/>
  <c r="N103" i="6"/>
  <c r="M103" i="6"/>
  <c r="L103" i="6"/>
  <c r="K103" i="6"/>
  <c r="J103" i="6"/>
  <c r="B103" i="6"/>
  <c r="C103" i="6"/>
  <c r="D103" i="6"/>
  <c r="N102" i="6"/>
  <c r="M102" i="6"/>
  <c r="L102" i="6"/>
  <c r="K102" i="6"/>
  <c r="J102" i="6"/>
  <c r="B102" i="6"/>
  <c r="C102" i="6"/>
  <c r="D102" i="6"/>
  <c r="N101" i="6"/>
  <c r="M101" i="6"/>
  <c r="L101" i="6"/>
  <c r="K101" i="6"/>
  <c r="J101" i="6"/>
  <c r="B101" i="6"/>
  <c r="C101" i="6"/>
  <c r="D101" i="6"/>
  <c r="N100" i="6"/>
  <c r="M100" i="6"/>
  <c r="L100" i="6"/>
  <c r="K100" i="6"/>
  <c r="J100" i="6"/>
  <c r="B100" i="6"/>
  <c r="C100" i="6"/>
  <c r="D100" i="6"/>
  <c r="N99" i="6"/>
  <c r="M99" i="6"/>
  <c r="L99" i="6"/>
  <c r="K99" i="6"/>
  <c r="J99" i="6"/>
  <c r="B99" i="6"/>
  <c r="C99" i="6"/>
  <c r="D99" i="6"/>
  <c r="N98" i="6"/>
  <c r="M98" i="6"/>
  <c r="L98" i="6"/>
  <c r="K98" i="6"/>
  <c r="J98" i="6"/>
  <c r="B98" i="6"/>
  <c r="C98" i="6"/>
  <c r="D98" i="6"/>
  <c r="N97" i="6"/>
  <c r="M97" i="6"/>
  <c r="L97" i="6"/>
  <c r="K97" i="6"/>
  <c r="J97" i="6"/>
  <c r="B97" i="6"/>
  <c r="C97" i="6"/>
  <c r="D97" i="6"/>
  <c r="N96" i="6"/>
  <c r="M96" i="6"/>
  <c r="L96" i="6"/>
  <c r="K96" i="6"/>
  <c r="J96" i="6"/>
  <c r="B96" i="6"/>
  <c r="C96" i="6"/>
  <c r="D96" i="6"/>
  <c r="N95" i="6"/>
  <c r="M95" i="6"/>
  <c r="L95" i="6"/>
  <c r="K95" i="6"/>
  <c r="J95" i="6"/>
  <c r="B95" i="6"/>
  <c r="C95" i="6"/>
  <c r="D95" i="6"/>
  <c r="N94" i="6"/>
  <c r="M94" i="6"/>
  <c r="L94" i="6"/>
  <c r="K94" i="6"/>
  <c r="J94" i="6"/>
  <c r="B94" i="6"/>
  <c r="C94" i="6"/>
  <c r="D94" i="6"/>
  <c r="N93" i="6"/>
  <c r="M93" i="6"/>
  <c r="L93" i="6"/>
  <c r="K93" i="6"/>
  <c r="J93" i="6"/>
  <c r="B93" i="6"/>
  <c r="C93" i="6"/>
  <c r="D93" i="6"/>
  <c r="N92" i="6"/>
  <c r="M92" i="6"/>
  <c r="L92" i="6"/>
  <c r="K92" i="6"/>
  <c r="J92" i="6"/>
  <c r="B92" i="6"/>
  <c r="C92" i="6"/>
  <c r="D92" i="6"/>
  <c r="N91" i="6"/>
  <c r="M91" i="6"/>
  <c r="L91" i="6"/>
  <c r="K91" i="6"/>
  <c r="J91" i="6"/>
  <c r="B91" i="6"/>
  <c r="C91" i="6"/>
  <c r="D91" i="6"/>
  <c r="N90" i="6"/>
  <c r="M90" i="6"/>
  <c r="L90" i="6"/>
  <c r="K90" i="6"/>
  <c r="J90" i="6"/>
  <c r="B90" i="6"/>
  <c r="C90" i="6"/>
  <c r="D90" i="6"/>
  <c r="N89" i="6"/>
  <c r="M89" i="6"/>
  <c r="L89" i="6"/>
  <c r="K89" i="6"/>
  <c r="J89" i="6"/>
  <c r="B89" i="6"/>
  <c r="C89" i="6"/>
  <c r="D89" i="6"/>
  <c r="N88" i="6"/>
  <c r="M88" i="6"/>
  <c r="L88" i="6"/>
  <c r="K88" i="6"/>
  <c r="J88" i="6"/>
  <c r="B88" i="6"/>
  <c r="C88" i="6"/>
  <c r="D88" i="6"/>
  <c r="N87" i="6"/>
  <c r="M87" i="6"/>
  <c r="L87" i="6"/>
  <c r="K87" i="6"/>
  <c r="J87" i="6"/>
  <c r="B87" i="6"/>
  <c r="C87" i="6"/>
  <c r="D87" i="6"/>
  <c r="N86" i="6"/>
  <c r="M86" i="6"/>
  <c r="L86" i="6"/>
  <c r="K86" i="6"/>
  <c r="J86" i="6"/>
  <c r="B86" i="6"/>
  <c r="C86" i="6"/>
  <c r="D86" i="6"/>
  <c r="N85" i="6"/>
  <c r="M85" i="6"/>
  <c r="L85" i="6"/>
  <c r="K85" i="6"/>
  <c r="J85" i="6"/>
  <c r="B85" i="6"/>
  <c r="C85" i="6"/>
  <c r="D85" i="6"/>
  <c r="N84" i="6"/>
  <c r="M84" i="6"/>
  <c r="L84" i="6"/>
  <c r="K84" i="6"/>
  <c r="J84" i="6"/>
  <c r="B84" i="6"/>
  <c r="C84" i="6"/>
  <c r="D84" i="6"/>
  <c r="N83" i="6"/>
  <c r="M83" i="6"/>
  <c r="L83" i="6"/>
  <c r="K83" i="6"/>
  <c r="J83" i="6"/>
  <c r="B83" i="6"/>
  <c r="C83" i="6"/>
  <c r="D83" i="6"/>
  <c r="N82" i="6"/>
  <c r="M82" i="6"/>
  <c r="L82" i="6"/>
  <c r="K82" i="6"/>
  <c r="J82" i="6"/>
  <c r="B82" i="6"/>
  <c r="C82" i="6"/>
  <c r="D82" i="6"/>
  <c r="N81" i="6"/>
  <c r="M81" i="6"/>
  <c r="L81" i="6"/>
  <c r="K81" i="6"/>
  <c r="J81" i="6"/>
  <c r="B81" i="6"/>
  <c r="C81" i="6"/>
  <c r="D81" i="6"/>
  <c r="N80" i="6"/>
  <c r="M80" i="6"/>
  <c r="L80" i="6"/>
  <c r="K80" i="6"/>
  <c r="J80" i="6"/>
  <c r="B80" i="6"/>
  <c r="C80" i="6"/>
  <c r="D80" i="6"/>
  <c r="N79" i="6"/>
  <c r="M79" i="6"/>
  <c r="L79" i="6"/>
  <c r="K79" i="6"/>
  <c r="J79" i="6"/>
  <c r="B79" i="6"/>
  <c r="C79" i="6"/>
  <c r="D79" i="6"/>
  <c r="N78" i="6"/>
  <c r="M78" i="6"/>
  <c r="L78" i="6"/>
  <c r="K78" i="6"/>
  <c r="J78" i="6"/>
  <c r="B78" i="6"/>
  <c r="C78" i="6"/>
  <c r="D78" i="6"/>
  <c r="N77" i="6"/>
  <c r="M77" i="6"/>
  <c r="L77" i="6"/>
  <c r="K77" i="6"/>
  <c r="J77" i="6"/>
  <c r="B77" i="6"/>
  <c r="C77" i="6"/>
  <c r="D77" i="6"/>
  <c r="N76" i="6"/>
  <c r="M76" i="6"/>
  <c r="L76" i="6"/>
  <c r="K76" i="6"/>
  <c r="J76" i="6"/>
  <c r="B76" i="6"/>
  <c r="C76" i="6"/>
  <c r="D76" i="6"/>
  <c r="N75" i="6"/>
  <c r="M75" i="6"/>
  <c r="L75" i="6"/>
  <c r="K75" i="6"/>
  <c r="J75" i="6"/>
  <c r="B75" i="6"/>
  <c r="C75" i="6"/>
  <c r="D75" i="6"/>
  <c r="N74" i="6"/>
  <c r="M74" i="6"/>
  <c r="L74" i="6"/>
  <c r="K74" i="6"/>
  <c r="J74" i="6"/>
  <c r="B74" i="6"/>
  <c r="C74" i="6"/>
  <c r="D74" i="6"/>
  <c r="N73" i="6"/>
  <c r="M73" i="6"/>
  <c r="L73" i="6"/>
  <c r="K73" i="6"/>
  <c r="J73" i="6"/>
  <c r="B73" i="6"/>
  <c r="C73" i="6"/>
  <c r="D73" i="6"/>
  <c r="N72" i="6"/>
  <c r="M72" i="6"/>
  <c r="L72" i="6"/>
  <c r="K72" i="6"/>
  <c r="J72" i="6"/>
  <c r="B72" i="6"/>
  <c r="C72" i="6"/>
  <c r="D72" i="6"/>
  <c r="N71" i="6"/>
  <c r="M71" i="6"/>
  <c r="L71" i="6"/>
  <c r="K71" i="6"/>
  <c r="J71" i="6"/>
  <c r="B71" i="6"/>
  <c r="C71" i="6"/>
  <c r="D71" i="6"/>
  <c r="N70" i="6"/>
  <c r="M70" i="6"/>
  <c r="L70" i="6"/>
  <c r="K70" i="6"/>
  <c r="J70" i="6"/>
  <c r="B70" i="6"/>
  <c r="C70" i="6"/>
  <c r="D70" i="6"/>
  <c r="N69" i="6"/>
  <c r="M69" i="6"/>
  <c r="L69" i="6"/>
  <c r="K69" i="6"/>
  <c r="J69" i="6"/>
  <c r="B69" i="6"/>
  <c r="C69" i="6"/>
  <c r="D69" i="6"/>
  <c r="N68" i="6"/>
  <c r="M68" i="6"/>
  <c r="L68" i="6"/>
  <c r="K68" i="6"/>
  <c r="J68" i="6"/>
  <c r="B68" i="6"/>
  <c r="C68" i="6"/>
  <c r="D68" i="6"/>
  <c r="N67" i="6"/>
  <c r="M67" i="6"/>
  <c r="L67" i="6"/>
  <c r="K67" i="6"/>
  <c r="J67" i="6"/>
  <c r="B67" i="6"/>
  <c r="C67" i="6"/>
  <c r="D67" i="6"/>
  <c r="N66" i="6"/>
  <c r="M66" i="6"/>
  <c r="L66" i="6"/>
  <c r="K66" i="6"/>
  <c r="J66" i="6"/>
  <c r="B66" i="6"/>
  <c r="C66" i="6"/>
  <c r="D66" i="6"/>
  <c r="N65" i="6"/>
  <c r="M65" i="6"/>
  <c r="L65" i="6"/>
  <c r="K65" i="6"/>
  <c r="J65" i="6"/>
  <c r="B65" i="6"/>
  <c r="C65" i="6"/>
  <c r="D65" i="6"/>
  <c r="N64" i="6"/>
  <c r="M64" i="6"/>
  <c r="L64" i="6"/>
  <c r="K64" i="6"/>
  <c r="J64" i="6"/>
  <c r="B64" i="6"/>
  <c r="C64" i="6"/>
  <c r="D64" i="6"/>
  <c r="N63" i="6"/>
  <c r="M63" i="6"/>
  <c r="L63" i="6"/>
  <c r="K63" i="6"/>
  <c r="J63" i="6"/>
  <c r="B63" i="6"/>
  <c r="C63" i="6"/>
  <c r="D63" i="6"/>
  <c r="N62" i="6"/>
  <c r="M62" i="6"/>
  <c r="L62" i="6"/>
  <c r="K62" i="6"/>
  <c r="J62" i="6"/>
  <c r="B62" i="6"/>
  <c r="C62" i="6"/>
  <c r="D62" i="6"/>
  <c r="N61" i="6"/>
  <c r="M61" i="6"/>
  <c r="L61" i="6"/>
  <c r="K61" i="6"/>
  <c r="J61" i="6"/>
  <c r="B61" i="6"/>
  <c r="C61" i="6"/>
  <c r="D61" i="6"/>
  <c r="N60" i="6"/>
  <c r="M60" i="6"/>
  <c r="L60" i="6"/>
  <c r="K60" i="6"/>
  <c r="J60" i="6"/>
  <c r="B60" i="6"/>
  <c r="C60" i="6"/>
  <c r="D60" i="6"/>
  <c r="N59" i="6"/>
  <c r="M59" i="6"/>
  <c r="L59" i="6"/>
  <c r="K59" i="6"/>
  <c r="J59" i="6"/>
  <c r="B59" i="6"/>
  <c r="C59" i="6"/>
  <c r="D59" i="6"/>
  <c r="N58" i="6"/>
  <c r="M58" i="6"/>
  <c r="L58" i="6"/>
  <c r="K58" i="6"/>
  <c r="J58" i="6"/>
  <c r="B58" i="6"/>
  <c r="C58" i="6"/>
  <c r="D58" i="6"/>
  <c r="N57" i="6"/>
  <c r="M57" i="6"/>
  <c r="L57" i="6"/>
  <c r="K57" i="6"/>
  <c r="J57" i="6"/>
  <c r="B57" i="6"/>
  <c r="C57" i="6"/>
  <c r="D57" i="6"/>
  <c r="N56" i="6"/>
  <c r="M56" i="6"/>
  <c r="L56" i="6"/>
  <c r="K56" i="6"/>
  <c r="J56" i="6"/>
  <c r="B56" i="6"/>
  <c r="C56" i="6"/>
  <c r="D56" i="6"/>
  <c r="N55" i="6"/>
  <c r="M55" i="6"/>
  <c r="L55" i="6"/>
  <c r="K55" i="6"/>
  <c r="J55" i="6"/>
  <c r="B55" i="6"/>
  <c r="C55" i="6"/>
  <c r="D55" i="6"/>
  <c r="N54" i="6"/>
  <c r="M54" i="6"/>
  <c r="L54" i="6"/>
  <c r="K54" i="6"/>
  <c r="J54" i="6"/>
  <c r="B54" i="6"/>
  <c r="C54" i="6"/>
  <c r="D54" i="6"/>
  <c r="N53" i="6"/>
  <c r="M53" i="6"/>
  <c r="L53" i="6"/>
  <c r="K53" i="6"/>
  <c r="J53" i="6"/>
  <c r="B53" i="6"/>
  <c r="C53" i="6"/>
  <c r="D53" i="6"/>
  <c r="N52" i="6"/>
  <c r="M52" i="6"/>
  <c r="L52" i="6"/>
  <c r="K52" i="6"/>
  <c r="J52" i="6"/>
  <c r="B52" i="6"/>
  <c r="C52" i="6"/>
  <c r="D52" i="6"/>
  <c r="N51" i="6"/>
  <c r="M51" i="6"/>
  <c r="L51" i="6"/>
  <c r="K51" i="6"/>
  <c r="J51" i="6"/>
  <c r="B51" i="6"/>
  <c r="C51" i="6"/>
  <c r="D51" i="6"/>
  <c r="N50" i="6"/>
  <c r="M50" i="6"/>
  <c r="L50" i="6"/>
  <c r="K50" i="6"/>
  <c r="J50" i="6"/>
  <c r="B50" i="6"/>
  <c r="C50" i="6"/>
  <c r="D50" i="6"/>
  <c r="N49" i="6"/>
  <c r="M49" i="6"/>
  <c r="L49" i="6"/>
  <c r="K49" i="6"/>
  <c r="J49" i="6"/>
  <c r="B49" i="6"/>
  <c r="C49" i="6"/>
  <c r="D49" i="6"/>
  <c r="N48" i="6"/>
  <c r="M48" i="6"/>
  <c r="L48" i="6"/>
  <c r="K48" i="6"/>
  <c r="J48" i="6"/>
  <c r="B48" i="6"/>
  <c r="C48" i="6"/>
  <c r="D48" i="6"/>
  <c r="N47" i="6"/>
  <c r="M47" i="6"/>
  <c r="L47" i="6"/>
  <c r="K47" i="6"/>
  <c r="J47" i="6"/>
  <c r="B47" i="6"/>
  <c r="C47" i="6"/>
  <c r="D47" i="6"/>
  <c r="N46" i="6"/>
  <c r="M46" i="6"/>
  <c r="L46" i="6"/>
  <c r="K46" i="6"/>
  <c r="J46" i="6"/>
  <c r="B46" i="6"/>
  <c r="C46" i="6"/>
  <c r="D46" i="6"/>
  <c r="N45" i="6"/>
  <c r="M45" i="6"/>
  <c r="L45" i="6"/>
  <c r="K45" i="6"/>
  <c r="J45" i="6"/>
  <c r="B45" i="6"/>
  <c r="C45" i="6"/>
  <c r="D45" i="6"/>
  <c r="N44" i="6"/>
  <c r="M44" i="6"/>
  <c r="L44" i="6"/>
  <c r="K44" i="6"/>
  <c r="J44" i="6"/>
  <c r="B44" i="6"/>
  <c r="C44" i="6"/>
  <c r="D44" i="6"/>
  <c r="N43" i="6"/>
  <c r="M43" i="6"/>
  <c r="L43" i="6"/>
  <c r="K43" i="6"/>
  <c r="J43" i="6"/>
  <c r="B43" i="6"/>
  <c r="C43" i="6"/>
  <c r="D43" i="6"/>
  <c r="N42" i="6"/>
  <c r="M42" i="6"/>
  <c r="L42" i="6"/>
  <c r="K42" i="6"/>
  <c r="J42" i="6"/>
  <c r="B42" i="6"/>
  <c r="C42" i="6"/>
  <c r="D42" i="6"/>
  <c r="N41" i="6"/>
  <c r="M41" i="6"/>
  <c r="L41" i="6"/>
  <c r="K41" i="6"/>
  <c r="J41" i="6"/>
  <c r="B41" i="6"/>
  <c r="C41" i="6"/>
  <c r="D41" i="6"/>
  <c r="N40" i="6"/>
  <c r="M40" i="6"/>
  <c r="L40" i="6"/>
  <c r="K40" i="6"/>
  <c r="J40" i="6"/>
  <c r="B40" i="6"/>
  <c r="C40" i="6"/>
  <c r="D40" i="6"/>
  <c r="N39" i="6"/>
  <c r="M39" i="6"/>
  <c r="L39" i="6"/>
  <c r="K39" i="6"/>
  <c r="J39" i="6"/>
  <c r="B39" i="6"/>
  <c r="C39" i="6"/>
  <c r="D39" i="6"/>
  <c r="N38" i="6"/>
  <c r="M38" i="6"/>
  <c r="L38" i="6"/>
  <c r="K38" i="6"/>
  <c r="J38" i="6"/>
  <c r="B38" i="6"/>
  <c r="C38" i="6"/>
  <c r="D38" i="6"/>
  <c r="N37" i="6"/>
  <c r="M37" i="6"/>
  <c r="L37" i="6"/>
  <c r="K37" i="6"/>
  <c r="J37" i="6"/>
  <c r="B37" i="6"/>
  <c r="C37" i="6"/>
  <c r="D37" i="6"/>
  <c r="N36" i="6"/>
  <c r="M36" i="6"/>
  <c r="L36" i="6"/>
  <c r="K36" i="6"/>
  <c r="J36" i="6"/>
  <c r="B36" i="6"/>
  <c r="C36" i="6"/>
  <c r="D36" i="6"/>
  <c r="N35" i="6"/>
  <c r="M35" i="6"/>
  <c r="L35" i="6"/>
  <c r="K35" i="6"/>
  <c r="J35" i="6"/>
  <c r="B35" i="6"/>
  <c r="C35" i="6"/>
  <c r="D35" i="6"/>
  <c r="N34" i="6"/>
  <c r="M34" i="6"/>
  <c r="L34" i="6"/>
  <c r="K34" i="6"/>
  <c r="J34" i="6"/>
  <c r="B34" i="6"/>
  <c r="C34" i="6"/>
  <c r="D34" i="6"/>
  <c r="N33" i="6"/>
  <c r="M33" i="6"/>
  <c r="L33" i="6"/>
  <c r="K33" i="6"/>
  <c r="J33" i="6"/>
  <c r="B33" i="6"/>
  <c r="C33" i="6"/>
  <c r="D33" i="6"/>
  <c r="N32" i="6"/>
  <c r="M32" i="6"/>
  <c r="L32" i="6"/>
  <c r="K32" i="6"/>
  <c r="J32" i="6"/>
  <c r="B32" i="6"/>
  <c r="C32" i="6"/>
  <c r="D32" i="6"/>
  <c r="N31" i="6"/>
  <c r="M31" i="6"/>
  <c r="L31" i="6"/>
  <c r="K31" i="6"/>
  <c r="J31" i="6"/>
  <c r="B31" i="6"/>
  <c r="C31" i="6"/>
  <c r="D31" i="6"/>
  <c r="N30" i="6"/>
  <c r="M30" i="6"/>
  <c r="L30" i="6"/>
  <c r="K30" i="6"/>
  <c r="J30" i="6"/>
  <c r="B30" i="6"/>
  <c r="C30" i="6"/>
  <c r="D30" i="6"/>
  <c r="N29" i="6"/>
  <c r="M29" i="6"/>
  <c r="L29" i="6"/>
  <c r="K29" i="6"/>
  <c r="J29" i="6"/>
  <c r="B29" i="6"/>
  <c r="C29" i="6"/>
  <c r="D29" i="6"/>
  <c r="N28" i="6"/>
  <c r="M28" i="6"/>
  <c r="L28" i="6"/>
  <c r="K28" i="6"/>
  <c r="J28" i="6"/>
  <c r="B28" i="6"/>
  <c r="C28" i="6"/>
  <c r="D28" i="6"/>
  <c r="N27" i="6"/>
  <c r="M27" i="6"/>
  <c r="L27" i="6"/>
  <c r="K27" i="6"/>
  <c r="J27" i="6"/>
  <c r="B27" i="6"/>
  <c r="C27" i="6"/>
  <c r="D27" i="6"/>
  <c r="N26" i="6"/>
  <c r="M26" i="6"/>
  <c r="L26" i="6"/>
  <c r="K26" i="6"/>
  <c r="J26" i="6"/>
  <c r="B26" i="6"/>
  <c r="C26" i="6"/>
  <c r="D26" i="6"/>
  <c r="N25" i="6"/>
  <c r="M25" i="6"/>
  <c r="L25" i="6"/>
  <c r="K25" i="6"/>
  <c r="J25" i="6"/>
  <c r="B25" i="6"/>
  <c r="C25" i="6"/>
  <c r="D25" i="6"/>
  <c r="N24" i="6"/>
  <c r="M24" i="6"/>
  <c r="L24" i="6"/>
  <c r="K24" i="6"/>
  <c r="J24" i="6"/>
  <c r="B24" i="6"/>
  <c r="C24" i="6"/>
  <c r="D24" i="6"/>
  <c r="N23" i="6"/>
  <c r="M23" i="6"/>
  <c r="L23" i="6"/>
  <c r="K23" i="6"/>
  <c r="J23" i="6"/>
  <c r="B23" i="6"/>
  <c r="C23" i="6"/>
  <c r="D23" i="6"/>
  <c r="N22" i="6"/>
  <c r="M22" i="6"/>
  <c r="L22" i="6"/>
  <c r="K22" i="6"/>
  <c r="J22" i="6"/>
  <c r="B22" i="6"/>
  <c r="C22" i="6"/>
  <c r="D22" i="6"/>
  <c r="N21" i="6"/>
  <c r="M21" i="6"/>
  <c r="L21" i="6"/>
  <c r="K21" i="6"/>
  <c r="J21" i="6"/>
  <c r="B21" i="6"/>
  <c r="C21" i="6"/>
  <c r="D21" i="6"/>
  <c r="N20" i="6"/>
  <c r="M20" i="6"/>
  <c r="L20" i="6"/>
  <c r="K20" i="6"/>
  <c r="J20" i="6"/>
  <c r="B20" i="6"/>
  <c r="C20" i="6"/>
  <c r="D20" i="6"/>
  <c r="N19" i="6"/>
  <c r="M19" i="6"/>
  <c r="L19" i="6"/>
  <c r="K19" i="6"/>
  <c r="J19" i="6"/>
  <c r="B19" i="6"/>
  <c r="C19" i="6"/>
  <c r="D19" i="6"/>
  <c r="N18" i="6"/>
  <c r="M18" i="6"/>
  <c r="L18" i="6"/>
  <c r="K18" i="6"/>
  <c r="J18" i="6"/>
  <c r="B18" i="6"/>
  <c r="C18" i="6"/>
  <c r="D18" i="6"/>
  <c r="N17" i="6"/>
  <c r="M17" i="6"/>
  <c r="L17" i="6"/>
  <c r="K17" i="6"/>
  <c r="J17" i="6"/>
  <c r="B17" i="6"/>
  <c r="C17" i="6"/>
  <c r="D17" i="6"/>
  <c r="N16" i="6"/>
  <c r="M16" i="6"/>
  <c r="L16" i="6"/>
  <c r="K16" i="6"/>
  <c r="J16" i="6"/>
  <c r="B16" i="6"/>
  <c r="C16" i="6"/>
  <c r="D16" i="6"/>
  <c r="N15" i="6"/>
  <c r="M15" i="6"/>
  <c r="L15" i="6"/>
  <c r="K15" i="6"/>
  <c r="J15" i="6"/>
  <c r="B15" i="6"/>
  <c r="C15" i="6"/>
  <c r="D15" i="6"/>
  <c r="N14" i="6"/>
  <c r="M14" i="6"/>
  <c r="L14" i="6"/>
  <c r="K14" i="6"/>
  <c r="J14" i="6"/>
  <c r="B14" i="6"/>
  <c r="C14" i="6"/>
  <c r="D14" i="6"/>
  <c r="N13" i="6"/>
  <c r="M13" i="6"/>
  <c r="L13" i="6"/>
  <c r="K13" i="6"/>
  <c r="J13" i="6"/>
  <c r="B13" i="6"/>
  <c r="C13" i="6"/>
  <c r="D13" i="6"/>
  <c r="N12" i="6"/>
  <c r="M12" i="6"/>
  <c r="L12" i="6"/>
  <c r="K12" i="6"/>
  <c r="J12" i="6"/>
  <c r="B12" i="6"/>
  <c r="C12" i="6"/>
  <c r="D12" i="6"/>
  <c r="N11" i="6"/>
  <c r="M11" i="6"/>
  <c r="L11" i="6"/>
  <c r="K11" i="6"/>
  <c r="J11" i="6"/>
  <c r="B11" i="6"/>
  <c r="C11" i="6"/>
  <c r="D11" i="6"/>
  <c r="N10" i="6"/>
  <c r="M10" i="6"/>
  <c r="L10" i="6"/>
  <c r="K10" i="6"/>
  <c r="J10" i="6"/>
  <c r="B10" i="6"/>
  <c r="C10" i="6"/>
  <c r="D10" i="6"/>
  <c r="N9" i="6"/>
  <c r="M9" i="6"/>
  <c r="L9" i="6"/>
  <c r="K9" i="6"/>
  <c r="J9" i="6"/>
  <c r="B9" i="6"/>
  <c r="C9" i="6"/>
  <c r="D9" i="6"/>
  <c r="N8" i="6"/>
  <c r="M8" i="6"/>
  <c r="L8" i="6"/>
  <c r="K8" i="6"/>
  <c r="J8" i="6"/>
  <c r="B8" i="6"/>
  <c r="C8" i="6"/>
  <c r="D8" i="6"/>
  <c r="N7" i="6"/>
  <c r="M7" i="6"/>
  <c r="L7" i="6"/>
  <c r="K7" i="6"/>
  <c r="J7" i="6"/>
  <c r="B7" i="6"/>
  <c r="C7" i="6"/>
  <c r="D7" i="6"/>
  <c r="N6" i="6"/>
  <c r="M6" i="6"/>
  <c r="L6" i="6"/>
  <c r="K6" i="6"/>
  <c r="J6" i="6"/>
  <c r="B6" i="6"/>
  <c r="C6" i="6"/>
  <c r="D6" i="6"/>
  <c r="N5" i="6"/>
  <c r="M5" i="6"/>
  <c r="L5" i="6"/>
  <c r="K5" i="6"/>
  <c r="J5" i="6"/>
  <c r="B5" i="6"/>
  <c r="C5" i="6"/>
  <c r="D5" i="6"/>
  <c r="F3" i="4"/>
  <c r="F4" i="4"/>
  <c r="F6" i="4"/>
  <c r="F8" i="4"/>
  <c r="F5" i="4"/>
  <c r="F7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H1154" i="2"/>
  <c r="D88" i="4"/>
  <c r="H1155" i="2"/>
  <c r="D87" i="4"/>
  <c r="H1156" i="2"/>
  <c r="H115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H3" i="2"/>
  <c r="D3" i="4"/>
  <c r="E3" i="4"/>
  <c r="D3" i="5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D5" i="4"/>
  <c r="E5" i="4"/>
  <c r="D5" i="5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D8" i="4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D9" i="4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D12" i="4"/>
  <c r="E12" i="4"/>
  <c r="D12" i="5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D13" i="4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D16" i="4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D17" i="4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D20" i="4"/>
  <c r="E20" i="4"/>
  <c r="D20" i="5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D21" i="4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D24" i="4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D25" i="4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D28" i="4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D29" i="4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D32" i="4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D33" i="4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D36" i="4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D37" i="4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D40" i="4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D41" i="4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D44" i="4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D45" i="4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D48" i="4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D49" i="4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D52" i="4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D53" i="4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D56" i="4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D57" i="4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D60" i="4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D61" i="4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D64" i="4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D86" i="4"/>
  <c r="E86" i="4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D68" i="4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D70" i="4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D71" i="4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D74" i="4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D75" i="4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D78" i="4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D82" i="4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F79" i="4"/>
  <c r="F80" i="4"/>
  <c r="F81" i="4"/>
  <c r="F82" i="4"/>
  <c r="F4" i="5"/>
  <c r="K4" i="5"/>
  <c r="C3" i="7"/>
  <c r="F5" i="5"/>
  <c r="K5" i="5"/>
  <c r="C4" i="7"/>
  <c r="F6" i="5"/>
  <c r="K6" i="5"/>
  <c r="F7" i="5"/>
  <c r="K7" i="5"/>
  <c r="C5" i="7"/>
  <c r="F8" i="5"/>
  <c r="K8" i="5"/>
  <c r="F9" i="5"/>
  <c r="K9" i="5"/>
  <c r="C6" i="7"/>
  <c r="F10" i="5"/>
  <c r="K10" i="5"/>
  <c r="F11" i="5"/>
  <c r="K11" i="5"/>
  <c r="C7" i="7"/>
  <c r="F12" i="5"/>
  <c r="K12" i="5"/>
  <c r="F13" i="5"/>
  <c r="K13" i="5"/>
  <c r="C8" i="7"/>
  <c r="F14" i="5"/>
  <c r="K14" i="5"/>
  <c r="F15" i="5"/>
  <c r="K15" i="5"/>
  <c r="C9" i="7"/>
  <c r="F16" i="5"/>
  <c r="K16" i="5"/>
  <c r="F17" i="5"/>
  <c r="K17" i="5"/>
  <c r="C10" i="7"/>
  <c r="F18" i="5"/>
  <c r="K18" i="5"/>
  <c r="F19" i="5"/>
  <c r="C11" i="7"/>
  <c r="K19" i="5"/>
  <c r="F20" i="5"/>
  <c r="K20" i="5"/>
  <c r="F21" i="5"/>
  <c r="C12" i="7"/>
  <c r="K21" i="5"/>
  <c r="F22" i="5"/>
  <c r="K22" i="5"/>
  <c r="F23" i="5"/>
  <c r="K23" i="5"/>
  <c r="C13" i="7"/>
  <c r="F24" i="5"/>
  <c r="K24" i="5"/>
  <c r="F25" i="5"/>
  <c r="K25" i="5"/>
  <c r="C14" i="7"/>
  <c r="F26" i="5"/>
  <c r="K26" i="5"/>
  <c r="F27" i="5"/>
  <c r="C15" i="7"/>
  <c r="K27" i="5"/>
  <c r="F28" i="5"/>
  <c r="K28" i="5"/>
  <c r="F29" i="5"/>
  <c r="C16" i="7"/>
  <c r="K29" i="5"/>
  <c r="F30" i="5"/>
  <c r="K30" i="5"/>
  <c r="F31" i="5"/>
  <c r="K31" i="5"/>
  <c r="C17" i="7"/>
  <c r="F32" i="5"/>
  <c r="K32" i="5"/>
  <c r="F33" i="5"/>
  <c r="K33" i="5"/>
  <c r="C18" i="7"/>
  <c r="F34" i="5"/>
  <c r="K34" i="5"/>
  <c r="F35" i="5"/>
  <c r="K35" i="5"/>
  <c r="C19" i="7"/>
  <c r="F36" i="5"/>
  <c r="K36" i="5"/>
  <c r="F37" i="5"/>
  <c r="K37" i="5"/>
  <c r="C20" i="7"/>
  <c r="F38" i="5"/>
  <c r="K38" i="5"/>
  <c r="F39" i="5"/>
  <c r="K39" i="5"/>
  <c r="C21" i="7"/>
  <c r="F40" i="5"/>
  <c r="K40" i="5"/>
  <c r="F41" i="5"/>
  <c r="K41" i="5"/>
  <c r="C22" i="7"/>
  <c r="F42" i="5"/>
  <c r="K42" i="5"/>
  <c r="F43" i="5"/>
  <c r="K43" i="5"/>
  <c r="C23" i="7"/>
  <c r="F44" i="5"/>
  <c r="K44" i="5"/>
  <c r="F45" i="5"/>
  <c r="K45" i="5"/>
  <c r="C24" i="7"/>
  <c r="F46" i="5"/>
  <c r="K46" i="5"/>
  <c r="F47" i="5"/>
  <c r="K47" i="5"/>
  <c r="C25" i="7"/>
  <c r="F48" i="5"/>
  <c r="K48" i="5"/>
  <c r="F49" i="5"/>
  <c r="K49" i="5"/>
  <c r="C26" i="7"/>
  <c r="F50" i="5"/>
  <c r="K50" i="5"/>
  <c r="F51" i="5"/>
  <c r="C27" i="7"/>
  <c r="K51" i="5"/>
  <c r="F52" i="5"/>
  <c r="K52" i="5"/>
  <c r="F53" i="5"/>
  <c r="C28" i="7"/>
  <c r="K53" i="5"/>
  <c r="F54" i="5"/>
  <c r="K54" i="5"/>
  <c r="F55" i="5"/>
  <c r="K55" i="5"/>
  <c r="C29" i="7"/>
  <c r="F56" i="5"/>
  <c r="K56" i="5"/>
  <c r="F57" i="5"/>
  <c r="K57" i="5"/>
  <c r="C30" i="7"/>
  <c r="F58" i="5"/>
  <c r="K58" i="5"/>
  <c r="F59" i="5"/>
  <c r="C31" i="7"/>
  <c r="K59" i="5"/>
  <c r="F60" i="5"/>
  <c r="K60" i="5"/>
  <c r="F61" i="5"/>
  <c r="C32" i="7"/>
  <c r="K61" i="5"/>
  <c r="F62" i="5"/>
  <c r="K62" i="5"/>
  <c r="F63" i="5"/>
  <c r="K63" i="5"/>
  <c r="C33" i="7"/>
  <c r="F64" i="5"/>
  <c r="K64" i="5"/>
  <c r="F65" i="5"/>
  <c r="K65" i="5"/>
  <c r="C34" i="7"/>
  <c r="F66" i="5"/>
  <c r="K66" i="5"/>
  <c r="F67" i="5"/>
  <c r="K67" i="5"/>
  <c r="C35" i="7"/>
  <c r="F68" i="5"/>
  <c r="K68" i="5"/>
  <c r="F69" i="5"/>
  <c r="K69" i="5"/>
  <c r="C36" i="7"/>
  <c r="F70" i="5"/>
  <c r="K70" i="5"/>
  <c r="F71" i="5"/>
  <c r="K71" i="5"/>
  <c r="C37" i="7"/>
  <c r="F72" i="5"/>
  <c r="K72" i="5"/>
  <c r="F73" i="5"/>
  <c r="K73" i="5"/>
  <c r="C38" i="7"/>
  <c r="F74" i="5"/>
  <c r="K74" i="5"/>
  <c r="F75" i="5"/>
  <c r="K75" i="5"/>
  <c r="C39" i="7"/>
  <c r="F76" i="5"/>
  <c r="K76" i="5"/>
  <c r="F77" i="5"/>
  <c r="K77" i="5"/>
  <c r="C40" i="7"/>
  <c r="F78" i="5"/>
  <c r="K78" i="5"/>
  <c r="F79" i="5"/>
  <c r="K79" i="5"/>
  <c r="C41" i="7"/>
  <c r="F80" i="5"/>
  <c r="K80" i="5"/>
  <c r="F81" i="5"/>
  <c r="K81" i="5"/>
  <c r="C42" i="7"/>
  <c r="F82" i="5"/>
  <c r="K82" i="5"/>
  <c r="F3" i="5"/>
  <c r="K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3" i="5"/>
  <c r="C3" i="5"/>
  <c r="I414" i="2"/>
  <c r="I415" i="2"/>
  <c r="I416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17" i="2"/>
  <c r="D95" i="4"/>
  <c r="D96" i="4"/>
  <c r="D97" i="4"/>
  <c r="D98" i="4"/>
  <c r="D99" i="4"/>
  <c r="D94" i="4"/>
  <c r="E9" i="4"/>
  <c r="D9" i="5"/>
  <c r="E13" i="4"/>
  <c r="D13" i="5"/>
  <c r="E17" i="4"/>
  <c r="D17" i="5"/>
  <c r="E21" i="4"/>
  <c r="D21" i="5"/>
  <c r="E25" i="4"/>
  <c r="D25" i="5"/>
  <c r="E29" i="4"/>
  <c r="D29" i="5"/>
  <c r="E33" i="4"/>
  <c r="D33" i="5"/>
  <c r="E41" i="4"/>
  <c r="D41" i="5"/>
  <c r="E49" i="4"/>
  <c r="D49" i="5"/>
  <c r="E53" i="4"/>
  <c r="D53" i="5"/>
  <c r="E57" i="4"/>
  <c r="D57" i="5"/>
  <c r="E61" i="4"/>
  <c r="D61" i="5"/>
  <c r="E8" i="4"/>
  <c r="D8" i="5"/>
  <c r="E16" i="4"/>
  <c r="D16" i="5"/>
  <c r="E24" i="4"/>
  <c r="D24" i="5"/>
  <c r="E28" i="4"/>
  <c r="D28" i="5"/>
  <c r="E32" i="4"/>
  <c r="D32" i="5"/>
  <c r="E36" i="4"/>
  <c r="D36" i="5"/>
  <c r="E40" i="4"/>
  <c r="D40" i="5"/>
  <c r="E44" i="4"/>
  <c r="D44" i="5"/>
  <c r="E48" i="4"/>
  <c r="D48" i="5"/>
  <c r="E56" i="4"/>
  <c r="D56" i="5"/>
  <c r="E60" i="4"/>
  <c r="D60" i="5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E52" i="4"/>
  <c r="D52" i="5"/>
  <c r="E45" i="4"/>
  <c r="D45" i="5"/>
  <c r="E37" i="4"/>
  <c r="D37" i="5"/>
  <c r="E71" i="4"/>
  <c r="D71" i="5"/>
  <c r="E64" i="4"/>
  <c r="D64" i="5"/>
  <c r="E74" i="4"/>
  <c r="D74" i="5"/>
  <c r="D66" i="4"/>
  <c r="E66" i="4"/>
  <c r="D66" i="5"/>
  <c r="E75" i="4"/>
  <c r="D75" i="5"/>
  <c r="E68" i="4"/>
  <c r="D68" i="5"/>
  <c r="E87" i="4"/>
  <c r="E82" i="4"/>
  <c r="D82" i="5"/>
  <c r="E78" i="4"/>
  <c r="D78" i="5"/>
  <c r="E70" i="4"/>
  <c r="D70" i="5"/>
  <c r="E88" i="4"/>
  <c r="D77" i="4"/>
  <c r="D73" i="4"/>
  <c r="D69" i="4"/>
  <c r="D63" i="4"/>
  <c r="D59" i="4"/>
  <c r="D55" i="4"/>
  <c r="D51" i="4"/>
  <c r="D47" i="4"/>
  <c r="D43" i="4"/>
  <c r="D39" i="4"/>
  <c r="D35" i="4"/>
  <c r="D31" i="4"/>
  <c r="D27" i="4"/>
  <c r="D23" i="4"/>
  <c r="D19" i="4"/>
  <c r="D15" i="4"/>
  <c r="D11" i="4"/>
  <c r="D7" i="4"/>
  <c r="D81" i="4"/>
  <c r="D76" i="4"/>
  <c r="D72" i="4"/>
  <c r="D67" i="4"/>
  <c r="D62" i="4"/>
  <c r="D58" i="4"/>
  <c r="D54" i="4"/>
  <c r="D50" i="4"/>
  <c r="D46" i="4"/>
  <c r="D42" i="4"/>
  <c r="D38" i="4"/>
  <c r="D34" i="4"/>
  <c r="D30" i="4"/>
  <c r="D26" i="4"/>
  <c r="D22" i="4"/>
  <c r="D18" i="4"/>
  <c r="D14" i="4"/>
  <c r="D10" i="4"/>
  <c r="D6" i="4"/>
  <c r="D85" i="4"/>
  <c r="D4" i="4"/>
  <c r="E4" i="4"/>
  <c r="D4" i="5"/>
  <c r="E14" i="4"/>
  <c r="D14" i="5"/>
  <c r="E30" i="4"/>
  <c r="D30" i="5"/>
  <c r="E46" i="4"/>
  <c r="D46" i="5"/>
  <c r="E62" i="4"/>
  <c r="D62" i="5"/>
  <c r="E81" i="4"/>
  <c r="D81" i="5"/>
  <c r="D90" i="4"/>
  <c r="D79" i="4"/>
  <c r="E79" i="4"/>
  <c r="D79" i="5"/>
  <c r="E19" i="4"/>
  <c r="D19" i="5"/>
  <c r="E35" i="4"/>
  <c r="D35" i="5"/>
  <c r="E51" i="4"/>
  <c r="D51" i="5"/>
  <c r="E69" i="4"/>
  <c r="D69" i="5"/>
  <c r="E6" i="4"/>
  <c r="D6" i="5"/>
  <c r="E72" i="4"/>
  <c r="D72" i="5"/>
  <c r="D65" i="4"/>
  <c r="E65" i="4"/>
  <c r="D65" i="5"/>
  <c r="E85" i="4"/>
  <c r="E18" i="4"/>
  <c r="D18" i="5"/>
  <c r="E34" i="4"/>
  <c r="D34" i="5"/>
  <c r="E50" i="4"/>
  <c r="D50" i="5"/>
  <c r="E67" i="4"/>
  <c r="D67" i="5"/>
  <c r="E7" i="4"/>
  <c r="D7" i="5"/>
  <c r="E23" i="4"/>
  <c r="D23" i="5"/>
  <c r="E39" i="4"/>
  <c r="D39" i="5"/>
  <c r="E55" i="4"/>
  <c r="D55" i="5"/>
  <c r="E73" i="4"/>
  <c r="D73" i="5"/>
  <c r="E22" i="4"/>
  <c r="D22" i="5"/>
  <c r="E27" i="4"/>
  <c r="D27" i="5"/>
  <c r="E43" i="4"/>
  <c r="D43" i="5"/>
  <c r="E59" i="4"/>
  <c r="D59" i="5"/>
  <c r="E77" i="4"/>
  <c r="D77" i="5"/>
  <c r="E38" i="4"/>
  <c r="D38" i="5"/>
  <c r="E54" i="4"/>
  <c r="D54" i="5"/>
  <c r="E11" i="4"/>
  <c r="D11" i="5"/>
  <c r="E10" i="4"/>
  <c r="D10" i="5"/>
  <c r="E26" i="4"/>
  <c r="D26" i="5"/>
  <c r="E42" i="4"/>
  <c r="D42" i="5"/>
  <c r="E58" i="4"/>
  <c r="D58" i="5"/>
  <c r="E76" i="4"/>
  <c r="D76" i="5"/>
  <c r="E15" i="4"/>
  <c r="D15" i="5"/>
  <c r="E31" i="4"/>
  <c r="D31" i="5"/>
  <c r="E47" i="4"/>
  <c r="D47" i="5"/>
  <c r="E63" i="4"/>
  <c r="D63" i="5"/>
  <c r="D91" i="4"/>
  <c r="D80" i="4"/>
  <c r="E80" i="4"/>
  <c r="D80" i="5"/>
</calcChain>
</file>

<file path=xl/comments1.xml><?xml version="1.0" encoding="utf-8"?>
<comments xmlns="http://schemas.openxmlformats.org/spreadsheetml/2006/main">
  <authors>
    <author>Author</author>
  </authors>
  <commentList>
    <comment ref="K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Chemical specific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2007 sectoral definitions are slightly more aggregate than that of original data provided by BEA are </t>
        </r>
      </text>
    </comment>
  </commentList>
</comments>
</file>

<file path=xl/sharedStrings.xml><?xml version="1.0" encoding="utf-8"?>
<sst xmlns="http://schemas.openxmlformats.org/spreadsheetml/2006/main" count="4649" uniqueCount="223">
  <si>
    <t>SCC</t>
  </si>
  <si>
    <t>description</t>
  </si>
  <si>
    <t>total_emissions</t>
  </si>
  <si>
    <t>uom</t>
  </si>
  <si>
    <t>2,2,4-Trimethylpentane</t>
  </si>
  <si>
    <t>LB</t>
  </si>
  <si>
    <t>Benzene</t>
  </si>
  <si>
    <t>Ethyl Benzene</t>
  </si>
  <si>
    <t>Hexane</t>
  </si>
  <si>
    <t>Toluene</t>
  </si>
  <si>
    <t>Volatile Organic Compounds</t>
  </si>
  <si>
    <t>TON</t>
  </si>
  <si>
    <t>Xylenes (Mixed Isomers)</t>
  </si>
  <si>
    <t>1,3-Butadiene</t>
  </si>
  <si>
    <t>Acenaphthene</t>
  </si>
  <si>
    <t>Acenaphthylene</t>
  </si>
  <si>
    <t>Acetaldehyde</t>
  </si>
  <si>
    <t>Acrolein</t>
  </si>
  <si>
    <t>Ammonia</t>
  </si>
  <si>
    <t>Anthracene</t>
  </si>
  <si>
    <t>Arsenic</t>
  </si>
  <si>
    <t>Benz[a]Anthracene</t>
  </si>
  <si>
    <t>Benzo[a]Pyrene</t>
  </si>
  <si>
    <t>Benzo[b]Fluoranthene</t>
  </si>
  <si>
    <t>Benzo[g,h,i,]Perylene</t>
  </si>
  <si>
    <t>Benzo[k]Fluoranthene</t>
  </si>
  <si>
    <t>Carbon Dioxide</t>
  </si>
  <si>
    <t>Carbon Monoxide</t>
  </si>
  <si>
    <t>Chromium (VI)</t>
  </si>
  <si>
    <t>Chrysene</t>
  </si>
  <si>
    <t>Dibenzo[a,h]Anthracene</t>
  </si>
  <si>
    <t>Fluoranthene</t>
  </si>
  <si>
    <t>Fluorene</t>
  </si>
  <si>
    <t>Formaldehyde</t>
  </si>
  <si>
    <t>Indeno[1,2,3-c,d]Pyrene</t>
  </si>
  <si>
    <t>Manganese</t>
  </si>
  <si>
    <t>Mercury</t>
  </si>
  <si>
    <t>Methane</t>
  </si>
  <si>
    <t>Naphthalene</t>
  </si>
  <si>
    <t>Nickel</t>
  </si>
  <si>
    <t>Nitrogen Oxides</t>
  </si>
  <si>
    <t>Nitrous Oxide</t>
  </si>
  <si>
    <t>Phenanthrene</t>
  </si>
  <si>
    <t>PM10 Primary (Filt + Cond)</t>
  </si>
  <si>
    <t>PM2.5 Primary (Filt + Cond)</t>
  </si>
  <si>
    <t>Propionaldehyde</t>
  </si>
  <si>
    <t>Pyrene</t>
  </si>
  <si>
    <t>Styrene</t>
  </si>
  <si>
    <t>Sulfur Dioxide</t>
  </si>
  <si>
    <t>SCC_Category_3</t>
  </si>
  <si>
    <t>Comment</t>
  </si>
  <si>
    <t>Refueling</t>
  </si>
  <si>
    <t>Omit</t>
  </si>
  <si>
    <t/>
  </si>
  <si>
    <t>Motorcycle</t>
  </si>
  <si>
    <t>Passenger Car</t>
  </si>
  <si>
    <t>Light Commercial Truck</t>
  </si>
  <si>
    <t>Include</t>
  </si>
  <si>
    <t>Transit Bus</t>
  </si>
  <si>
    <t>School Bus</t>
  </si>
  <si>
    <t>Refuse Truck</t>
  </si>
  <si>
    <t>Single Unit Short-haul Truck</t>
  </si>
  <si>
    <t>Single Unit Long-haul Truck</t>
  </si>
  <si>
    <t>Motor Home</t>
  </si>
  <si>
    <t>Combination Short-haul Truck</t>
  </si>
  <si>
    <t>Passenger Truck</t>
  </si>
  <si>
    <t>Intercity Bus</t>
  </si>
  <si>
    <t>Combination Long-haul Truck</t>
  </si>
  <si>
    <t>Methyl Tert-Butyl Ether</t>
  </si>
  <si>
    <t>location</t>
  </si>
  <si>
    <t>US</t>
  </si>
  <si>
    <t>original data, aggregated</t>
  </si>
  <si>
    <t>emissions_kg</t>
  </si>
  <si>
    <t>SCC Level 3 Description</t>
  </si>
  <si>
    <t>BEA_ID</t>
  </si>
  <si>
    <t>*ignored</t>
  </si>
  <si>
    <t>Chemical</t>
  </si>
  <si>
    <t>Location</t>
  </si>
  <si>
    <t>Emission_kg</t>
  </si>
  <si>
    <t>US-GA</t>
  </si>
  <si>
    <t>Intensity_kg/$</t>
  </si>
  <si>
    <t>RoUS</t>
  </si>
  <si>
    <t xml:space="preserve">mapping </t>
  </si>
  <si>
    <t>original data</t>
  </si>
  <si>
    <t>output</t>
  </si>
  <si>
    <t>price index</t>
  </si>
  <si>
    <t>in 2013USD</t>
  </si>
  <si>
    <t>GA/US ratios</t>
  </si>
  <si>
    <t>2013USD</t>
  </si>
  <si>
    <t>2011USD</t>
  </si>
  <si>
    <t>2009=100</t>
  </si>
  <si>
    <t>1111A0</t>
  </si>
  <si>
    <t>*from U.S. Bureau of Economic Analysis, Benchmark Accounts of the United States 2007.</t>
  </si>
  <si>
    <t>1111B0</t>
  </si>
  <si>
    <t>**GA/US ratios from own calculation</t>
  </si>
  <si>
    <t>1121A0</t>
  </si>
  <si>
    <t>112A00</t>
  </si>
  <si>
    <t>2122A0</t>
  </si>
  <si>
    <t>2123A0</t>
  </si>
  <si>
    <t>21311A</t>
  </si>
  <si>
    <t>22111A</t>
  </si>
  <si>
    <t>2332A0</t>
  </si>
  <si>
    <t>2332B0</t>
  </si>
  <si>
    <t>2334A0</t>
  </si>
  <si>
    <t>3219A0</t>
  </si>
  <si>
    <t>33131A</t>
  </si>
  <si>
    <t>33131B</t>
  </si>
  <si>
    <t>33211A</t>
  </si>
  <si>
    <t>33211B</t>
  </si>
  <si>
    <t>33291A</t>
  </si>
  <si>
    <t>33299A</t>
  </si>
  <si>
    <t>33299B</t>
  </si>
  <si>
    <t>33329A</t>
  </si>
  <si>
    <t>33331A</t>
  </si>
  <si>
    <t>33341A</t>
  </si>
  <si>
    <t>33351A</t>
  </si>
  <si>
    <t>33351B</t>
  </si>
  <si>
    <t>33391A</t>
  </si>
  <si>
    <t>33399A</t>
  </si>
  <si>
    <t>33399B</t>
  </si>
  <si>
    <t>33411A</t>
  </si>
  <si>
    <t>33441A</t>
  </si>
  <si>
    <t>33451A</t>
  </si>
  <si>
    <t>3363A0</t>
  </si>
  <si>
    <t>33641A</t>
  </si>
  <si>
    <t>33712A</t>
  </si>
  <si>
    <t>33721A</t>
  </si>
  <si>
    <t>31122A</t>
  </si>
  <si>
    <t>31151A</t>
  </si>
  <si>
    <t>31161A</t>
  </si>
  <si>
    <t>3118A0</t>
  </si>
  <si>
    <t>3252A0</t>
  </si>
  <si>
    <t>3259A0</t>
  </si>
  <si>
    <t>4A0000</t>
  </si>
  <si>
    <t>42XXXX</t>
  </si>
  <si>
    <t>48A000</t>
  </si>
  <si>
    <t>5111A0</t>
  </si>
  <si>
    <t>517A00</t>
  </si>
  <si>
    <t>5191A0</t>
  </si>
  <si>
    <t>52A000</t>
  </si>
  <si>
    <t>522A00</t>
  </si>
  <si>
    <t>523A00</t>
  </si>
  <si>
    <t>5310HS</t>
  </si>
  <si>
    <t>531ORE</t>
  </si>
  <si>
    <t>532A00</t>
  </si>
  <si>
    <t>54151A</t>
  </si>
  <si>
    <t>5416A0</t>
  </si>
  <si>
    <t>5419A0</t>
  </si>
  <si>
    <t>611A00</t>
  </si>
  <si>
    <t>611B00</t>
  </si>
  <si>
    <t>623A00</t>
  </si>
  <si>
    <t>623B00</t>
  </si>
  <si>
    <t>624A00</t>
  </si>
  <si>
    <t>711A00</t>
  </si>
  <si>
    <t>722A00</t>
  </si>
  <si>
    <t>813A00</t>
  </si>
  <si>
    <t>813B00</t>
  </si>
  <si>
    <t>S00500</t>
  </si>
  <si>
    <t>S00600</t>
  </si>
  <si>
    <t>S00101</t>
  </si>
  <si>
    <t>S00102</t>
  </si>
  <si>
    <t>S00700</t>
  </si>
  <si>
    <t>S00201</t>
  </si>
  <si>
    <t>S00202</t>
  </si>
  <si>
    <t>S00203</t>
  </si>
  <si>
    <t>Category</t>
  </si>
  <si>
    <t>Code</t>
  </si>
  <si>
    <t>Amount</t>
  </si>
  <si>
    <t>Unit (/$)</t>
  </si>
  <si>
    <t>Tag</t>
  </si>
  <si>
    <t>Year</t>
  </si>
  <si>
    <t>kg</t>
  </si>
  <si>
    <t>air</t>
  </si>
  <si>
    <t>map</t>
  </si>
  <si>
    <t>aggregate-US</t>
  </si>
  <si>
    <t>Note</t>
  </si>
  <si>
    <t>Steps of mapping NEI on-road emissions to IO sectors</t>
  </si>
  <si>
    <t xml:space="preserve">2. Results then aggregated by 484000 and 485000 </t>
  </si>
  <si>
    <t xml:space="preserve">1. Other emission sources like passenger cars are omitted as they are due to consumers (see tab Mapping). </t>
  </si>
  <si>
    <t xml:space="preserve">2. Original data on tab 1_Map are from the EPA NEI on-road emission file and may be pre-aggregatted to reduce file size. </t>
  </si>
  <si>
    <t>1. SCC-level data mapped to two sectors: 484000 and 485000</t>
  </si>
  <si>
    <t>Note:</t>
  </si>
  <si>
    <t>*NEI flows modified</t>
    <phoneticPr fontId="0" type="noConversion"/>
  </si>
  <si>
    <t>*original PM10 Primary (Filt + Cond)</t>
  </si>
  <si>
    <t>Flow reliability</t>
  </si>
  <si>
    <t>Temporal correlation</t>
  </si>
  <si>
    <t>Geographical correlation</t>
  </si>
  <si>
    <t>Technological Correlation</t>
  </si>
  <si>
    <t>Data Collection Methods</t>
  </si>
  <si>
    <t>Data quality</t>
  </si>
  <si>
    <t>Grand Total</t>
  </si>
  <si>
    <t>SOx</t>
  </si>
  <si>
    <t>NoxCO</t>
  </si>
  <si>
    <t>Metal</t>
  </si>
  <si>
    <t>Generally based on certification data</t>
  </si>
  <si>
    <t>Score</t>
  </si>
  <si>
    <t>Class</t>
  </si>
  <si>
    <t>Row Labels</t>
  </si>
  <si>
    <t>Source</t>
  </si>
  <si>
    <t>Notes</t>
  </si>
  <si>
    <t>Technology score</t>
  </si>
  <si>
    <t>Light duty</t>
  </si>
  <si>
    <t>EPA 2015 Exhaust emission rates for light duty in MOVES 2014</t>
  </si>
  <si>
    <t>Based on Kansas City study with direct measurement</t>
  </si>
  <si>
    <t>PM2.5</t>
  </si>
  <si>
    <t>Single PM10/2.5 ratio used for all gasoline or diesel engines</t>
  </si>
  <si>
    <t>PM10</t>
  </si>
  <si>
    <t>EPA 2015 AirToxic Emissions from On-Road Vehicles</t>
  </si>
  <si>
    <t>Same basic technology. Collected from tests on small number of gasoline vehicles</t>
  </si>
  <si>
    <t>ComplexModelVOC</t>
  </si>
  <si>
    <t>SimpleModelVOC</t>
  </si>
  <si>
    <t>From SPECIATE4.2</t>
  </si>
  <si>
    <t xml:space="preserve">NONROAD </t>
  </si>
  <si>
    <t>VOCtotal</t>
  </si>
  <si>
    <t>PM10 Primary (Filt + Cond) [PM2.5 removed]</t>
  </si>
  <si>
    <t>Volatile Organic Compounds [speciated VOCs removed]</t>
  </si>
  <si>
    <t xml:space="preserve"> </t>
  </si>
  <si>
    <t>Speciated Volatile Organic Compounds</t>
  </si>
  <si>
    <t>Results</t>
  </si>
  <si>
    <t>in Millions of Dollars</t>
    <phoneticPr fontId="0" type="noConversion"/>
  </si>
  <si>
    <t>updated 2013 industry output data</t>
  </si>
  <si>
    <t>corrected 2013 industry output mismatch</t>
  </si>
  <si>
    <t>all output and price index data made consistent across all satellite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</si>
</sst>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2"/>
      <color rgb="FFC00000"/>
      <name val="Times New Roman"/>
      <family val="1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11" fontId="2" fillId="0" borderId="0" xfId="0" applyNumberFormat="1" applyFont="1" applyAlignment="1">
      <alignment horizontal="left"/>
    </xf>
    <xf numFmtId="0" fontId="0" fillId="2" borderId="0" xfId="0" applyFill="1"/>
    <xf numFmtId="164" fontId="0" fillId="0" borderId="0" xfId="0" applyNumberFormat="1"/>
    <xf numFmtId="0" fontId="3" fillId="0" borderId="0" xfId="0" applyFont="1" applyAlignment="1"/>
    <xf numFmtId="0" fontId="0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7" fillId="0" borderId="0" xfId="0" applyFont="1" applyAlignment="1">
      <alignment horizontal="right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65" fontId="0" fillId="0" borderId="0" xfId="0" applyNumberFormat="1"/>
    <xf numFmtId="0" fontId="1" fillId="0" borderId="0" xfId="0" applyFont="1" applyAlignment="1"/>
    <xf numFmtId="0" fontId="0" fillId="0" borderId="0" xfId="0" applyFont="1" applyAlignment="1">
      <alignment horizontal="right"/>
    </xf>
    <xf numFmtId="0" fontId="0" fillId="2" borderId="0" xfId="0" applyFont="1" applyFill="1" applyAlignment="1">
      <alignment horizontal="right"/>
    </xf>
    <xf numFmtId="1" fontId="0" fillId="0" borderId="0" xfId="0" applyNumberFormat="1"/>
    <xf numFmtId="0" fontId="0" fillId="2" borderId="0" xfId="0" applyFont="1" applyFill="1" applyAlignment="1"/>
    <xf numFmtId="1" fontId="0" fillId="2" borderId="0" xfId="0" applyNumberFormat="1" applyFill="1"/>
    <xf numFmtId="0" fontId="0" fillId="3" borderId="0" xfId="0" applyFont="1" applyFill="1" applyAlignment="1">
      <alignment horizontal="right"/>
    </xf>
    <xf numFmtId="0" fontId="0" fillId="3" borderId="0" xfId="0" applyFont="1" applyFill="1" applyAlignment="1"/>
    <xf numFmtId="1" fontId="0" fillId="3" borderId="0" xfId="0" applyNumberFormat="1" applyFill="1"/>
    <xf numFmtId="0" fontId="0" fillId="3" borderId="0" xfId="0" applyFill="1"/>
    <xf numFmtId="0" fontId="0" fillId="4" borderId="0" xfId="0" applyFont="1" applyFill="1" applyAlignment="1">
      <alignment horizontal="right"/>
    </xf>
    <xf numFmtId="0" fontId="0" fillId="4" borderId="0" xfId="0" applyFont="1" applyFill="1" applyAlignment="1"/>
    <xf numFmtId="1" fontId="0" fillId="4" borderId="0" xfId="0" applyNumberFormat="1" applyFill="1"/>
    <xf numFmtId="0" fontId="0" fillId="4" borderId="0" xfId="0" applyFill="1"/>
    <xf numFmtId="0" fontId="12" fillId="0" borderId="0" xfId="0" applyFont="1"/>
    <xf numFmtId="0" fontId="13" fillId="0" borderId="0" xfId="0" applyFont="1"/>
    <xf numFmtId="0" fontId="13" fillId="0" borderId="0" xfId="0" applyFont="1" applyFill="1"/>
    <xf numFmtId="0" fontId="13" fillId="0" borderId="0" xfId="0" applyFont="1" applyFill="1" applyBorder="1"/>
    <xf numFmtId="0" fontId="1" fillId="0" borderId="0" xfId="0" applyFont="1"/>
    <xf numFmtId="0" fontId="4" fillId="0" borderId="0" xfId="0" applyFont="1" applyAlignment="1">
      <alignment horizontal="center"/>
    </xf>
    <xf numFmtId="0" fontId="14" fillId="0" borderId="0" xfId="0" applyFont="1" applyBorder="1" applyAlignment="1">
      <alignment vertical="center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4" fillId="0" borderId="0" xfId="0" applyFont="1" applyAlignment="1">
      <alignment horizontal="center"/>
    </xf>
    <xf numFmtId="0" fontId="5" fillId="0" borderId="0" xfId="0" applyFont="1"/>
    <xf numFmtId="0" fontId="11" fillId="0" borderId="0" xfId="0" applyFont="1"/>
    <xf numFmtId="1" fontId="11" fillId="0" borderId="0" xfId="0" applyNumberFormat="1" applyFont="1"/>
    <xf numFmtId="1" fontId="1" fillId="0" borderId="0" xfId="0" applyNumberFormat="1" applyFont="1"/>
    <xf numFmtId="165" fontId="0" fillId="0" borderId="0" xfId="0" applyNumberFormat="1" applyFont="1" applyAlignment="1"/>
    <xf numFmtId="165" fontId="0" fillId="2" borderId="0" xfId="0" applyNumberFormat="1" applyFont="1" applyFill="1" applyAlignment="1"/>
    <xf numFmtId="165" fontId="0" fillId="3" borderId="0" xfId="0" applyNumberFormat="1" applyFont="1" applyFill="1" applyAlignment="1"/>
    <xf numFmtId="165" fontId="0" fillId="4" borderId="0" xfId="0" applyNumberFormat="1" applyFont="1" applyFill="1" applyAlignment="1"/>
    <xf numFmtId="0" fontId="6" fillId="0" borderId="0" xfId="0" applyFont="1" applyAlignment="1">
      <alignment horizontal="center"/>
    </xf>
    <xf numFmtId="0" fontId="18" fillId="0" borderId="0" xfId="0" applyFont="1"/>
    <xf numFmtId="165" fontId="18" fillId="0" borderId="0" xfId="0" applyNumberFormat="1" applyFont="1"/>
    <xf numFmtId="0" fontId="0" fillId="5" borderId="4" xfId="0" applyFill="1" applyBorder="1" applyAlignment="1">
      <alignment horizontal="left" wrapText="1"/>
    </xf>
    <xf numFmtId="0" fontId="0" fillId="5" borderId="0" xfId="0" applyFill="1" applyBorder="1" applyAlignment="1">
      <alignment horizontal="left" wrapText="1"/>
    </xf>
    <xf numFmtId="0" fontId="0" fillId="5" borderId="5" xfId="0" applyFill="1" applyBorder="1" applyAlignment="1">
      <alignment horizontal="left" wrapText="1"/>
    </xf>
    <xf numFmtId="0" fontId="0" fillId="5" borderId="6" xfId="0" applyFill="1" applyBorder="1" applyAlignment="1">
      <alignment horizontal="left" wrapText="1"/>
    </xf>
    <xf numFmtId="0" fontId="0" fillId="5" borderId="7" xfId="0" applyFill="1" applyBorder="1" applyAlignment="1">
      <alignment horizontal="left" wrapText="1"/>
    </xf>
    <xf numFmtId="0" fontId="0" fillId="5" borderId="8" xfId="0" applyFill="1" applyBorder="1" applyAlignment="1">
      <alignment horizontal="left" wrapText="1"/>
    </xf>
    <xf numFmtId="0" fontId="10" fillId="5" borderId="1" xfId="0" applyFont="1" applyFill="1" applyBorder="1" applyAlignment="1">
      <alignment horizontal="left"/>
    </xf>
    <xf numFmtId="0" fontId="10" fillId="5" borderId="2" xfId="0" applyFont="1" applyFill="1" applyBorder="1" applyAlignment="1">
      <alignment horizontal="left"/>
    </xf>
    <xf numFmtId="0" fontId="10" fillId="5" borderId="3" xfId="0" applyFont="1" applyFill="1" applyBorder="1" applyAlignment="1">
      <alignment horizontal="left"/>
    </xf>
    <xf numFmtId="0" fontId="11" fillId="5" borderId="4" xfId="0" applyFont="1" applyFill="1" applyBorder="1" applyAlignment="1">
      <alignment horizontal="left" vertical="top" wrapText="1"/>
    </xf>
    <xf numFmtId="0" fontId="11" fillId="5" borderId="0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2" fillId="5" borderId="1" xfId="0" applyFont="1" applyFill="1" applyBorder="1" applyAlignment="1">
      <alignment horizontal="left"/>
    </xf>
    <xf numFmtId="0" fontId="12" fillId="5" borderId="2" xfId="0" applyFont="1" applyFill="1" applyBorder="1" applyAlignment="1">
      <alignment horizontal="left"/>
    </xf>
    <xf numFmtId="0" fontId="12" fillId="5" borderId="3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.AD.EPA.GOV/ORD/Users/yiyang/Desktop/Aa.ad.epa.gov/ord/CIN/Users/main/Q-Z/WIngwers/Net%20MyDocuments/SHC/3.63%20SMM%20Project/SMM%20Tool/USEEIO/Criteria%20and%20Toxics/USEEIO_GAUSEEIO_Satellite_NEI_SI_non-road%20(DQ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_Allocate-US"/>
      <sheetName val="2_Allocate-RoUS"/>
      <sheetName val="2_Allocate-GA"/>
    </sheetNames>
    <sheetDataSet>
      <sheetData sheetId="0" refreshError="1"/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microsoft.com/office/2006/relationships/xlExternalLinkPath/xlPathMissing" Target="USEEIO_GAUSEEIO_Satellite_NEI_SI_on-road%20(DQ)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685.62453252315" createdVersion="5" refreshedVersion="5" minRefreshableVersion="3" recordCount="80">
  <cacheSource type="worksheet">
    <worksheetSource ref="F2:F82" sheet="Results" r:id="rId2"/>
  </cacheSource>
  <cacheFields count="1">
    <cacheField name="Tag" numFmtId="0">
      <sharedItems count="40">
        <s v="1,3-Butadiene"/>
        <s v="2,2,4-Trimethylpentane"/>
        <s v="Acenaphthene"/>
        <s v="Acenaphthylene"/>
        <s v="Acetaldehyde"/>
        <s v="Acrolein"/>
        <s v="Ammonia"/>
        <s v="Anthracene"/>
        <s v="Arsenic"/>
        <s v="Benz[a]Anthracene"/>
        <s v="Benzene"/>
        <s v="Benzo[a]Pyrene"/>
        <s v="Benzo[b]Fluoranthene"/>
        <s v="Benzo[g,h,i,]Perylene"/>
        <s v="Benzo[k]Fluoranthene"/>
        <s v="Carbon Monoxide"/>
        <s v="Chromium (VI)"/>
        <s v="Chrysene"/>
        <s v="Dibenzo[a,h]Anthracene"/>
        <s v="Ethyl Benzene"/>
        <s v="Fluoranthene"/>
        <s v="Fluorene"/>
        <s v="Formaldehyde"/>
        <s v="Hexane"/>
        <s v="Indeno[1,2,3-c,d]Pyrene"/>
        <s v="Manganese"/>
        <s v="Mercury"/>
        <s v="Naphthalene"/>
        <s v="Nickel"/>
        <s v="Nitrogen Oxides"/>
        <s v="Phenanthrene"/>
        <s v="PM10 Primary (Filt + Cond)"/>
        <s v="PM2.5 Primary (Filt + Cond)"/>
        <s v="Propionaldehyde"/>
        <s v="Pyrene"/>
        <s v="Styrene"/>
        <s v="Sulfur Dioxide"/>
        <s v="Toluene"/>
        <s v="Volatile Organic Compounds"/>
        <s v="Xylenes (Mixed Isomers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</r>
  <r>
    <x v="0"/>
  </r>
  <r>
    <x v="1"/>
  </r>
  <r>
    <x v="1"/>
  </r>
  <r>
    <x v="2"/>
  </r>
  <r>
    <x v="2"/>
  </r>
  <r>
    <x v="3"/>
  </r>
  <r>
    <x v="3"/>
  </r>
  <r>
    <x v="4"/>
  </r>
  <r>
    <x v="4"/>
  </r>
  <r>
    <x v="5"/>
  </r>
  <r>
    <x v="5"/>
  </r>
  <r>
    <x v="6"/>
  </r>
  <r>
    <x v="6"/>
  </r>
  <r>
    <x v="7"/>
  </r>
  <r>
    <x v="7"/>
  </r>
  <r>
    <x v="8"/>
  </r>
  <r>
    <x v="8"/>
  </r>
  <r>
    <x v="9"/>
  </r>
  <r>
    <x v="9"/>
  </r>
  <r>
    <x v="10"/>
  </r>
  <r>
    <x v="10"/>
  </r>
  <r>
    <x v="11"/>
  </r>
  <r>
    <x v="11"/>
  </r>
  <r>
    <x v="12"/>
  </r>
  <r>
    <x v="12"/>
  </r>
  <r>
    <x v="13"/>
  </r>
  <r>
    <x v="13"/>
  </r>
  <r>
    <x v="14"/>
  </r>
  <r>
    <x v="14"/>
  </r>
  <r>
    <x v="15"/>
  </r>
  <r>
    <x v="15"/>
  </r>
  <r>
    <x v="16"/>
  </r>
  <r>
    <x v="16"/>
  </r>
  <r>
    <x v="17"/>
  </r>
  <r>
    <x v="17"/>
  </r>
  <r>
    <x v="18"/>
  </r>
  <r>
    <x v="18"/>
  </r>
  <r>
    <x v="19"/>
  </r>
  <r>
    <x v="19"/>
  </r>
  <r>
    <x v="20"/>
  </r>
  <r>
    <x v="20"/>
  </r>
  <r>
    <x v="21"/>
  </r>
  <r>
    <x v="21"/>
  </r>
  <r>
    <x v="22"/>
  </r>
  <r>
    <x v="22"/>
  </r>
  <r>
    <x v="23"/>
  </r>
  <r>
    <x v="23"/>
  </r>
  <r>
    <x v="24"/>
  </r>
  <r>
    <x v="24"/>
  </r>
  <r>
    <x v="25"/>
  </r>
  <r>
    <x v="25"/>
  </r>
  <r>
    <x v="26"/>
  </r>
  <r>
    <x v="26"/>
  </r>
  <r>
    <x v="27"/>
  </r>
  <r>
    <x v="27"/>
  </r>
  <r>
    <x v="28"/>
  </r>
  <r>
    <x v="28"/>
  </r>
  <r>
    <x v="29"/>
  </r>
  <r>
    <x v="29"/>
  </r>
  <r>
    <x v="30"/>
  </r>
  <r>
    <x v="30"/>
  </r>
  <r>
    <x v="31"/>
  </r>
  <r>
    <x v="31"/>
  </r>
  <r>
    <x v="32"/>
  </r>
  <r>
    <x v="32"/>
  </r>
  <r>
    <x v="33"/>
  </r>
  <r>
    <x v="33"/>
  </r>
  <r>
    <x v="34"/>
  </r>
  <r>
    <x v="34"/>
  </r>
  <r>
    <x v="35"/>
  </r>
  <r>
    <x v="35"/>
  </r>
  <r>
    <x v="36"/>
  </r>
  <r>
    <x v="36"/>
  </r>
  <r>
    <x v="37"/>
  </r>
  <r>
    <x v="37"/>
  </r>
  <r>
    <x v="38"/>
  </r>
  <r>
    <x v="38"/>
  </r>
  <r>
    <x v="39"/>
  </r>
  <r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A43" firstHeaderRow="1" firstDataRow="1" firstDataCol="1"/>
  <pivotFields count="1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B3:C5"/>
  <sheetViews>
    <sheetView workbookViewId="0">
      <selection activeCell="C4" sqref="B4:C4"/>
    </sheetView>
  </sheetViews>
  <sheetFormatPr baseColWidth="10" defaultRowHeight="15" x14ac:dyDescent="0.2"/>
  <sheetData>
    <row r="3" spans="2:3" x14ac:dyDescent="0.2">
      <c r="B3">
        <v>20170811</v>
      </c>
      <c r="C3" t="s">
        <v>220</v>
      </c>
    </row>
    <row r="4" spans="2:3" x14ac:dyDescent="0.2">
      <c r="B4">
        <v>20170815</v>
      </c>
      <c r="C4" t="s">
        <v>221</v>
      </c>
    </row>
    <row r="5" spans="2:3" x14ac:dyDescent="0.2">
      <c r="B5">
        <v>20170817</v>
      </c>
      <c r="C5" t="s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C2:I7"/>
  <sheetViews>
    <sheetView workbookViewId="0">
      <selection activeCell="L7" sqref="L7"/>
    </sheetView>
  </sheetViews>
  <sheetFormatPr baseColWidth="10" defaultColWidth="8.83203125" defaultRowHeight="15" x14ac:dyDescent="0.2"/>
  <sheetData>
    <row r="2" spans="3:9" x14ac:dyDescent="0.2">
      <c r="C2" s="60" t="s">
        <v>176</v>
      </c>
      <c r="D2" s="61"/>
      <c r="E2" s="61"/>
      <c r="F2" s="61"/>
      <c r="G2" s="61"/>
      <c r="H2" s="61"/>
      <c r="I2" s="62"/>
    </row>
    <row r="3" spans="3:9" x14ac:dyDescent="0.2">
      <c r="C3" s="63" t="s">
        <v>180</v>
      </c>
      <c r="D3" s="64"/>
      <c r="E3" s="64"/>
      <c r="F3" s="64"/>
      <c r="G3" s="64"/>
      <c r="H3" s="64"/>
      <c r="I3" s="65"/>
    </row>
    <row r="4" spans="3:9" x14ac:dyDescent="0.2">
      <c r="C4" s="63" t="s">
        <v>177</v>
      </c>
      <c r="D4" s="64"/>
      <c r="E4" s="64"/>
      <c r="F4" s="64"/>
      <c r="G4" s="64"/>
      <c r="H4" s="64"/>
      <c r="I4" s="65"/>
    </row>
    <row r="5" spans="3:9" x14ac:dyDescent="0.2">
      <c r="C5" s="66" t="s">
        <v>175</v>
      </c>
      <c r="D5" s="67"/>
      <c r="E5" s="67"/>
      <c r="F5" s="67"/>
      <c r="G5" s="67"/>
      <c r="H5" s="67"/>
      <c r="I5" s="68"/>
    </row>
    <row r="6" spans="3:9" ht="30" customHeight="1" x14ac:dyDescent="0.2">
      <c r="C6" s="54" t="s">
        <v>178</v>
      </c>
      <c r="D6" s="55"/>
      <c r="E6" s="55"/>
      <c r="F6" s="55"/>
      <c r="G6" s="55"/>
      <c r="H6" s="55"/>
      <c r="I6" s="56"/>
    </row>
    <row r="7" spans="3:9" ht="30" customHeight="1" x14ac:dyDescent="0.2">
      <c r="C7" s="57" t="s">
        <v>179</v>
      </c>
      <c r="D7" s="58"/>
      <c r="E7" s="58"/>
      <c r="F7" s="58"/>
      <c r="G7" s="58"/>
      <c r="H7" s="58"/>
      <c r="I7" s="59"/>
    </row>
  </sheetData>
  <mergeCells count="6">
    <mergeCell ref="C6:I6"/>
    <mergeCell ref="C7:I7"/>
    <mergeCell ref="C2:I2"/>
    <mergeCell ref="C3:I3"/>
    <mergeCell ref="C4:I4"/>
    <mergeCell ref="C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 tint="0.39997558519241921"/>
  </sheetPr>
  <dimension ref="A1:M82"/>
  <sheetViews>
    <sheetView tabSelected="1" topLeftCell="A47" workbookViewId="0">
      <selection activeCell="D3" sqref="D3:D82"/>
    </sheetView>
  </sheetViews>
  <sheetFormatPr baseColWidth="10" defaultColWidth="8.83203125" defaultRowHeight="15" x14ac:dyDescent="0.2"/>
  <cols>
    <col min="6" max="6" width="26.33203125" customWidth="1"/>
  </cols>
  <sheetData>
    <row r="1" spans="1:13" x14ac:dyDescent="0.2">
      <c r="A1" s="69" t="s">
        <v>218</v>
      </c>
      <c r="B1" s="69"/>
      <c r="C1" s="69"/>
      <c r="D1" s="69"/>
      <c r="E1" s="69"/>
      <c r="F1" s="69"/>
      <c r="G1" s="69"/>
      <c r="H1" s="69" t="s">
        <v>189</v>
      </c>
      <c r="I1" s="69"/>
      <c r="J1" s="69"/>
      <c r="K1" s="69"/>
      <c r="L1" s="69"/>
      <c r="M1" s="37"/>
    </row>
    <row r="2" spans="1:13" ht="16" x14ac:dyDescent="0.2">
      <c r="A2" s="5" t="s">
        <v>165</v>
      </c>
      <c r="B2" s="5" t="s">
        <v>166</v>
      </c>
      <c r="C2" s="5" t="s">
        <v>77</v>
      </c>
      <c r="D2" s="5" t="s">
        <v>167</v>
      </c>
      <c r="E2" s="5" t="s">
        <v>168</v>
      </c>
      <c r="F2" s="5" t="s">
        <v>169</v>
      </c>
      <c r="G2" s="5" t="s">
        <v>170</v>
      </c>
      <c r="H2" s="38" t="s">
        <v>184</v>
      </c>
      <c r="I2" s="38" t="s">
        <v>185</v>
      </c>
      <c r="J2" s="38" t="s">
        <v>186</v>
      </c>
      <c r="K2" s="38" t="s">
        <v>187</v>
      </c>
      <c r="L2" s="38" t="s">
        <v>188</v>
      </c>
      <c r="M2" s="5"/>
    </row>
    <row r="3" spans="1:13" x14ac:dyDescent="0.2">
      <c r="A3" t="s">
        <v>172</v>
      </c>
      <c r="B3">
        <f>'2_Aggregate'!C3</f>
        <v>484000</v>
      </c>
      <c r="C3" t="str">
        <f>'2_Aggregate'!A3</f>
        <v>US</v>
      </c>
      <c r="D3">
        <f>'2_Aggregate'!E3</f>
        <v>6.9141806770970784E-6</v>
      </c>
      <c r="E3" t="s">
        <v>171</v>
      </c>
      <c r="F3" t="str">
        <f>'2_Aggregate'!B3</f>
        <v>1,3-Butadiene</v>
      </c>
      <c r="G3">
        <v>2011</v>
      </c>
      <c r="H3" s="39">
        <v>3</v>
      </c>
      <c r="I3" s="39">
        <v>1</v>
      </c>
      <c r="J3" s="39">
        <v>1</v>
      </c>
      <c r="K3" s="39">
        <f>VLOOKUP(F3,'Technology scoring ONROAD'!$A$3:$C$42,3,FALSE)</f>
        <v>1</v>
      </c>
      <c r="L3" s="39">
        <v>1</v>
      </c>
    </row>
    <row r="4" spans="1:13" x14ac:dyDescent="0.2">
      <c r="A4" t="s">
        <v>172</v>
      </c>
      <c r="B4">
        <f>'2_Aggregate'!C4</f>
        <v>485000</v>
      </c>
      <c r="C4" t="str">
        <f>'2_Aggregate'!A4</f>
        <v>US</v>
      </c>
      <c r="D4">
        <f>'2_Aggregate'!E4</f>
        <v>5.8993141400331368E-7</v>
      </c>
      <c r="E4" t="s">
        <v>171</v>
      </c>
      <c r="F4" t="str">
        <f>'2_Aggregate'!B4</f>
        <v>1,3-Butadiene</v>
      </c>
      <c r="G4">
        <v>2011</v>
      </c>
      <c r="H4" s="39">
        <v>3</v>
      </c>
      <c r="I4" s="39">
        <v>1</v>
      </c>
      <c r="J4" s="39">
        <v>1</v>
      </c>
      <c r="K4" s="39">
        <f>VLOOKUP(F4,'Technology scoring ONROAD'!$A$3:$C$42,3,FALSE)</f>
        <v>1</v>
      </c>
      <c r="L4" s="39">
        <v>1</v>
      </c>
    </row>
    <row r="5" spans="1:13" x14ac:dyDescent="0.2">
      <c r="A5" t="s">
        <v>172</v>
      </c>
      <c r="B5">
        <f>'2_Aggregate'!C5</f>
        <v>484000</v>
      </c>
      <c r="C5" t="str">
        <f>'2_Aggregate'!A5</f>
        <v>US</v>
      </c>
      <c r="D5">
        <f>'2_Aggregate'!E5</f>
        <v>2.3845021833219988E-5</v>
      </c>
      <c r="E5" t="s">
        <v>171</v>
      </c>
      <c r="F5" t="str">
        <f>'2_Aggregate'!B5</f>
        <v>2,2,4-Trimethylpentane</v>
      </c>
      <c r="G5">
        <v>2011</v>
      </c>
      <c r="H5" s="39">
        <v>3</v>
      </c>
      <c r="I5" s="39">
        <v>1</v>
      </c>
      <c r="J5" s="39">
        <v>1</v>
      </c>
      <c r="K5" s="39">
        <f>VLOOKUP(F5,'Technology scoring ONROAD'!$A$3:$C$42,3,FALSE)</f>
        <v>4</v>
      </c>
      <c r="L5" s="39">
        <v>1</v>
      </c>
    </row>
    <row r="6" spans="1:13" x14ac:dyDescent="0.2">
      <c r="A6" t="s">
        <v>172</v>
      </c>
      <c r="B6">
        <f>'2_Aggregate'!C6</f>
        <v>485000</v>
      </c>
      <c r="C6" t="str">
        <f>'2_Aggregate'!A6</f>
        <v>US</v>
      </c>
      <c r="D6">
        <f>'2_Aggregate'!E6</f>
        <v>9.2782155170802316E-7</v>
      </c>
      <c r="E6" t="s">
        <v>171</v>
      </c>
      <c r="F6" t="str">
        <f>'2_Aggregate'!B6</f>
        <v>2,2,4-Trimethylpentane</v>
      </c>
      <c r="G6">
        <v>2011</v>
      </c>
      <c r="H6" s="39">
        <v>3</v>
      </c>
      <c r="I6" s="39">
        <v>1</v>
      </c>
      <c r="J6" s="39">
        <v>1</v>
      </c>
      <c r="K6" s="39">
        <f>VLOOKUP(F6,'Technology scoring ONROAD'!$A$3:$C$42,3,FALSE)</f>
        <v>4</v>
      </c>
      <c r="L6" s="39">
        <v>1</v>
      </c>
    </row>
    <row r="7" spans="1:13" x14ac:dyDescent="0.2">
      <c r="A7" t="s">
        <v>172</v>
      </c>
      <c r="B7">
        <f>'2_Aggregate'!C7</f>
        <v>484000</v>
      </c>
      <c r="C7" t="str">
        <f>'2_Aggregate'!A7</f>
        <v>US</v>
      </c>
      <c r="D7">
        <f>'2_Aggregate'!E7</f>
        <v>2.3489165368465699E-7</v>
      </c>
      <c r="E7" t="s">
        <v>171</v>
      </c>
      <c r="F7" t="str">
        <f>'2_Aggregate'!B7</f>
        <v>Acenaphthene</v>
      </c>
      <c r="G7">
        <v>2011</v>
      </c>
      <c r="H7" s="39">
        <v>3</v>
      </c>
      <c r="I7" s="39">
        <v>1</v>
      </c>
      <c r="J7" s="39">
        <v>1</v>
      </c>
      <c r="K7" s="39">
        <f>VLOOKUP(F7,'Technology scoring ONROAD'!$A$3:$C$42,3,FALSE)</f>
        <v>4</v>
      </c>
      <c r="L7" s="39">
        <v>1</v>
      </c>
    </row>
    <row r="8" spans="1:13" x14ac:dyDescent="0.2">
      <c r="A8" t="s">
        <v>172</v>
      </c>
      <c r="B8">
        <f>'2_Aggregate'!C8</f>
        <v>485000</v>
      </c>
      <c r="C8" t="str">
        <f>'2_Aggregate'!A8</f>
        <v>US</v>
      </c>
      <c r="D8">
        <f>'2_Aggregate'!E8</f>
        <v>4.7337091161696712E-8</v>
      </c>
      <c r="E8" t="s">
        <v>171</v>
      </c>
      <c r="F8" t="str">
        <f>'2_Aggregate'!B8</f>
        <v>Acenaphthene</v>
      </c>
      <c r="G8">
        <v>2011</v>
      </c>
      <c r="H8" s="39">
        <v>3</v>
      </c>
      <c r="I8" s="39">
        <v>1</v>
      </c>
      <c r="J8" s="39">
        <v>1</v>
      </c>
      <c r="K8" s="39">
        <f>VLOOKUP(F8,'Technology scoring ONROAD'!$A$3:$C$42,3,FALSE)</f>
        <v>4</v>
      </c>
      <c r="L8" s="39">
        <v>1</v>
      </c>
    </row>
    <row r="9" spans="1:13" x14ac:dyDescent="0.2">
      <c r="A9" t="s">
        <v>172</v>
      </c>
      <c r="B9">
        <f>'2_Aggregate'!C9</f>
        <v>484000</v>
      </c>
      <c r="C9" t="str">
        <f>'2_Aggregate'!A9</f>
        <v>US</v>
      </c>
      <c r="D9">
        <f>'2_Aggregate'!E9</f>
        <v>5.3360044908575859E-7</v>
      </c>
      <c r="E9" t="s">
        <v>171</v>
      </c>
      <c r="F9" t="str">
        <f>'2_Aggregate'!B9</f>
        <v>Acenaphthylene</v>
      </c>
      <c r="G9">
        <v>2011</v>
      </c>
      <c r="H9" s="39">
        <v>3</v>
      </c>
      <c r="I9" s="39">
        <v>1</v>
      </c>
      <c r="J9" s="39">
        <v>1</v>
      </c>
      <c r="K9" s="39">
        <f>VLOOKUP(F9,'Technology scoring ONROAD'!$A$3:$C$42,3,FALSE)</f>
        <v>4</v>
      </c>
      <c r="L9" s="39">
        <v>1</v>
      </c>
    </row>
    <row r="10" spans="1:13" x14ac:dyDescent="0.2">
      <c r="A10" t="s">
        <v>172</v>
      </c>
      <c r="B10">
        <f>'2_Aggregate'!C10</f>
        <v>485000</v>
      </c>
      <c r="C10" t="str">
        <f>'2_Aggregate'!A10</f>
        <v>US</v>
      </c>
      <c r="D10">
        <f>'2_Aggregate'!E10</f>
        <v>8.2999046378735929E-8</v>
      </c>
      <c r="E10" t="s">
        <v>171</v>
      </c>
      <c r="F10" t="str">
        <f>'2_Aggregate'!B10</f>
        <v>Acenaphthylene</v>
      </c>
      <c r="G10">
        <v>2011</v>
      </c>
      <c r="H10" s="39">
        <v>3</v>
      </c>
      <c r="I10" s="39">
        <v>1</v>
      </c>
      <c r="J10" s="39">
        <v>1</v>
      </c>
      <c r="K10" s="39">
        <f>VLOOKUP(F10,'Technology scoring ONROAD'!$A$3:$C$42,3,FALSE)</f>
        <v>4</v>
      </c>
      <c r="L10" s="39">
        <v>1</v>
      </c>
    </row>
    <row r="11" spans="1:13" x14ac:dyDescent="0.2">
      <c r="A11" t="s">
        <v>172</v>
      </c>
      <c r="B11">
        <f>'2_Aggregate'!C11</f>
        <v>484000</v>
      </c>
      <c r="C11" t="str">
        <f>'2_Aggregate'!A11</f>
        <v>US</v>
      </c>
      <c r="D11">
        <f>'2_Aggregate'!E11</f>
        <v>3.6966652956082132E-5</v>
      </c>
      <c r="E11" t="s">
        <v>171</v>
      </c>
      <c r="F11" t="str">
        <f>'2_Aggregate'!B11</f>
        <v>Acetaldehyde</v>
      </c>
      <c r="G11">
        <v>2011</v>
      </c>
      <c r="H11" s="39">
        <v>3</v>
      </c>
      <c r="I11" s="39">
        <v>1</v>
      </c>
      <c r="J11" s="39">
        <v>1</v>
      </c>
      <c r="K11" s="39">
        <f>VLOOKUP(F11,'Technology scoring ONROAD'!$A$3:$C$42,3,FALSE)</f>
        <v>1</v>
      </c>
      <c r="L11" s="39">
        <v>1</v>
      </c>
    </row>
    <row r="12" spans="1:13" x14ac:dyDescent="0.2">
      <c r="A12" t="s">
        <v>172</v>
      </c>
      <c r="B12">
        <f>'2_Aggregate'!C12</f>
        <v>485000</v>
      </c>
      <c r="C12" t="str">
        <f>'2_Aggregate'!A12</f>
        <v>US</v>
      </c>
      <c r="D12">
        <f>'2_Aggregate'!E12</f>
        <v>6.3840751107879932E-6</v>
      </c>
      <c r="E12" t="s">
        <v>171</v>
      </c>
      <c r="F12" t="str">
        <f>'2_Aggregate'!B12</f>
        <v>Acetaldehyde</v>
      </c>
      <c r="G12">
        <v>2011</v>
      </c>
      <c r="H12" s="39">
        <v>3</v>
      </c>
      <c r="I12" s="39">
        <v>1</v>
      </c>
      <c r="J12" s="39">
        <v>1</v>
      </c>
      <c r="K12" s="39">
        <f>VLOOKUP(F12,'Technology scoring ONROAD'!$A$3:$C$42,3,FALSE)</f>
        <v>1</v>
      </c>
      <c r="L12" s="39">
        <v>1</v>
      </c>
    </row>
    <row r="13" spans="1:13" x14ac:dyDescent="0.2">
      <c r="A13" t="s">
        <v>172</v>
      </c>
      <c r="B13">
        <f>'2_Aggregate'!C13</f>
        <v>484000</v>
      </c>
      <c r="C13" t="str">
        <f>'2_Aggregate'!A13</f>
        <v>US</v>
      </c>
      <c r="D13">
        <f>'2_Aggregate'!E13</f>
        <v>5.2905150708713464E-6</v>
      </c>
      <c r="E13" t="s">
        <v>171</v>
      </c>
      <c r="F13" t="str">
        <f>'2_Aggregate'!B13</f>
        <v>Acrolein</v>
      </c>
      <c r="G13">
        <v>2011</v>
      </c>
      <c r="H13" s="39">
        <v>3</v>
      </c>
      <c r="I13" s="39">
        <v>1</v>
      </c>
      <c r="J13" s="39">
        <v>1</v>
      </c>
      <c r="K13" s="39">
        <f>VLOOKUP(F13,'Technology scoring ONROAD'!$A$3:$C$42,3,FALSE)</f>
        <v>4</v>
      </c>
      <c r="L13" s="39">
        <v>1</v>
      </c>
    </row>
    <row r="14" spans="1:13" x14ac:dyDescent="0.2">
      <c r="A14" t="s">
        <v>172</v>
      </c>
      <c r="B14">
        <f>'2_Aggregate'!C14</f>
        <v>485000</v>
      </c>
      <c r="C14" t="str">
        <f>'2_Aggregate'!A14</f>
        <v>US</v>
      </c>
      <c r="D14">
        <f>'2_Aggregate'!E14</f>
        <v>1.0921981794583333E-6</v>
      </c>
      <c r="E14" t="s">
        <v>171</v>
      </c>
      <c r="F14" t="str">
        <f>'2_Aggregate'!B14</f>
        <v>Acrolein</v>
      </c>
      <c r="G14">
        <v>2011</v>
      </c>
      <c r="H14" s="39">
        <v>3</v>
      </c>
      <c r="I14" s="39">
        <v>1</v>
      </c>
      <c r="J14" s="39">
        <v>1</v>
      </c>
      <c r="K14" s="39">
        <f>VLOOKUP(F14,'Technology scoring ONROAD'!$A$3:$C$42,3,FALSE)</f>
        <v>4</v>
      </c>
      <c r="L14" s="39">
        <v>1</v>
      </c>
    </row>
    <row r="15" spans="1:13" x14ac:dyDescent="0.2">
      <c r="A15" t="s">
        <v>172</v>
      </c>
      <c r="B15">
        <f>'2_Aggregate'!C15</f>
        <v>484000</v>
      </c>
      <c r="C15" t="str">
        <f>'2_Aggregate'!A15</f>
        <v>US</v>
      </c>
      <c r="D15">
        <f>'2_Aggregate'!E15</f>
        <v>6.2201495692694447E-5</v>
      </c>
      <c r="E15" t="s">
        <v>171</v>
      </c>
      <c r="F15" t="str">
        <f>'2_Aggregate'!B15</f>
        <v>Ammonia</v>
      </c>
      <c r="G15">
        <v>2011</v>
      </c>
      <c r="H15" s="39">
        <v>3</v>
      </c>
      <c r="I15" s="39">
        <v>1</v>
      </c>
      <c r="J15" s="39">
        <v>1</v>
      </c>
      <c r="K15" s="39">
        <f>VLOOKUP(F15,'Technology scoring ONROAD'!$A$3:$C$42,3,FALSE)</f>
        <v>4</v>
      </c>
      <c r="L15" s="39">
        <v>1</v>
      </c>
    </row>
    <row r="16" spans="1:13" x14ac:dyDescent="0.2">
      <c r="A16" t="s">
        <v>172</v>
      </c>
      <c r="B16">
        <f>'2_Aggregate'!C16</f>
        <v>485000</v>
      </c>
      <c r="C16" t="str">
        <f>'2_Aggregate'!A16</f>
        <v>US</v>
      </c>
      <c r="D16">
        <f>'2_Aggregate'!E16</f>
        <v>4.0505090204908146E-6</v>
      </c>
      <c r="E16" t="s">
        <v>171</v>
      </c>
      <c r="F16" t="str">
        <f>'2_Aggregate'!B16</f>
        <v>Ammonia</v>
      </c>
      <c r="G16">
        <v>2011</v>
      </c>
      <c r="H16" s="39">
        <v>3</v>
      </c>
      <c r="I16" s="39">
        <v>1</v>
      </c>
      <c r="J16" s="39">
        <v>1</v>
      </c>
      <c r="K16" s="39">
        <f>VLOOKUP(F16,'Technology scoring ONROAD'!$A$3:$C$42,3,FALSE)</f>
        <v>4</v>
      </c>
      <c r="L16" s="39">
        <v>1</v>
      </c>
    </row>
    <row r="17" spans="1:12" x14ac:dyDescent="0.2">
      <c r="A17" t="s">
        <v>172</v>
      </c>
      <c r="B17">
        <f>'2_Aggregate'!C17</f>
        <v>484000</v>
      </c>
      <c r="C17" t="str">
        <f>'2_Aggregate'!A17</f>
        <v>US</v>
      </c>
      <c r="D17">
        <f>'2_Aggregate'!E17</f>
        <v>2.288907513925511E-7</v>
      </c>
      <c r="E17" t="s">
        <v>171</v>
      </c>
      <c r="F17" t="str">
        <f>'2_Aggregate'!B17</f>
        <v>Anthracene</v>
      </c>
      <c r="G17">
        <v>2011</v>
      </c>
      <c r="H17" s="39">
        <v>3</v>
      </c>
      <c r="I17" s="39">
        <v>1</v>
      </c>
      <c r="J17" s="39">
        <v>1</v>
      </c>
      <c r="K17" s="39">
        <f>VLOOKUP(F17,'Technology scoring ONROAD'!$A$3:$C$42,3,FALSE)</f>
        <v>4</v>
      </c>
      <c r="L17" s="39">
        <v>1</v>
      </c>
    </row>
    <row r="18" spans="1:12" x14ac:dyDescent="0.2">
      <c r="A18" t="s">
        <v>172</v>
      </c>
      <c r="B18">
        <f>'2_Aggregate'!C18</f>
        <v>485000</v>
      </c>
      <c r="C18" t="str">
        <f>'2_Aggregate'!A18</f>
        <v>US</v>
      </c>
      <c r="D18">
        <f>'2_Aggregate'!E18</f>
        <v>5.3492564437083971E-8</v>
      </c>
      <c r="E18" t="s">
        <v>171</v>
      </c>
      <c r="F18" t="str">
        <f>'2_Aggregate'!B18</f>
        <v>Anthracene</v>
      </c>
      <c r="G18">
        <v>2011</v>
      </c>
      <c r="H18" s="39">
        <v>3</v>
      </c>
      <c r="I18" s="39">
        <v>1</v>
      </c>
      <c r="J18" s="39">
        <v>1</v>
      </c>
      <c r="K18" s="39">
        <f>VLOOKUP(F18,'Technology scoring ONROAD'!$A$3:$C$42,3,FALSE)</f>
        <v>4</v>
      </c>
      <c r="L18" s="39">
        <v>1</v>
      </c>
    </row>
    <row r="19" spans="1:12" x14ac:dyDescent="0.2">
      <c r="A19" t="s">
        <v>172</v>
      </c>
      <c r="B19">
        <f>'2_Aggregate'!C19</f>
        <v>484000</v>
      </c>
      <c r="C19" t="str">
        <f>'2_Aggregate'!A19</f>
        <v>US</v>
      </c>
      <c r="D19">
        <f>'2_Aggregate'!E19</f>
        <v>3.8024491785323528E-9</v>
      </c>
      <c r="E19" t="s">
        <v>171</v>
      </c>
      <c r="F19" t="str">
        <f>'2_Aggregate'!B19</f>
        <v>Arsenic</v>
      </c>
      <c r="G19">
        <v>2011</v>
      </c>
      <c r="H19" s="39">
        <v>3</v>
      </c>
      <c r="I19" s="39">
        <v>1</v>
      </c>
      <c r="J19" s="39">
        <v>1</v>
      </c>
      <c r="K19" s="39">
        <f>VLOOKUP(F19,'Technology scoring ONROAD'!$A$3:$C$42,3,FALSE)</f>
        <v>4</v>
      </c>
      <c r="L19" s="39">
        <v>1</v>
      </c>
    </row>
    <row r="20" spans="1:12" x14ac:dyDescent="0.2">
      <c r="A20" t="s">
        <v>172</v>
      </c>
      <c r="B20">
        <f>'2_Aggregate'!C20</f>
        <v>485000</v>
      </c>
      <c r="C20" t="str">
        <f>'2_Aggregate'!A20</f>
        <v>US</v>
      </c>
      <c r="D20">
        <f>'2_Aggregate'!E20</f>
        <v>4.5199612525061359E-10</v>
      </c>
      <c r="E20" t="s">
        <v>171</v>
      </c>
      <c r="F20" t="str">
        <f>'2_Aggregate'!B20</f>
        <v>Arsenic</v>
      </c>
      <c r="G20">
        <v>2011</v>
      </c>
      <c r="H20" s="39">
        <v>3</v>
      </c>
      <c r="I20" s="39">
        <v>1</v>
      </c>
      <c r="J20" s="39">
        <v>1</v>
      </c>
      <c r="K20" s="39">
        <f>VLOOKUP(F20,'Technology scoring ONROAD'!$A$3:$C$42,3,FALSE)</f>
        <v>4</v>
      </c>
      <c r="L20" s="39">
        <v>1</v>
      </c>
    </row>
    <row r="21" spans="1:12" x14ac:dyDescent="0.2">
      <c r="A21" t="s">
        <v>172</v>
      </c>
      <c r="B21">
        <f>'2_Aggregate'!C21</f>
        <v>484000</v>
      </c>
      <c r="C21" t="str">
        <f>'2_Aggregate'!A21</f>
        <v>US</v>
      </c>
      <c r="D21">
        <f>'2_Aggregate'!E21</f>
        <v>1.2096388557424935E-7</v>
      </c>
      <c r="E21" t="s">
        <v>171</v>
      </c>
      <c r="F21" t="str">
        <f>'2_Aggregate'!B21</f>
        <v>Benz[a]Anthracene</v>
      </c>
      <c r="G21">
        <v>2011</v>
      </c>
      <c r="H21" s="39">
        <v>3</v>
      </c>
      <c r="I21" s="39">
        <v>1</v>
      </c>
      <c r="J21" s="39">
        <v>1</v>
      </c>
      <c r="K21" s="39">
        <f>VLOOKUP(F21,'Technology scoring ONROAD'!$A$3:$C$42,3,FALSE)</f>
        <v>4</v>
      </c>
      <c r="L21" s="39">
        <v>1</v>
      </c>
    </row>
    <row r="22" spans="1:12" x14ac:dyDescent="0.2">
      <c r="A22" t="s">
        <v>172</v>
      </c>
      <c r="B22">
        <f>'2_Aggregate'!C22</f>
        <v>485000</v>
      </c>
      <c r="C22" t="str">
        <f>'2_Aggregate'!A22</f>
        <v>US</v>
      </c>
      <c r="D22">
        <f>'2_Aggregate'!E22</f>
        <v>3.9120814401473457E-8</v>
      </c>
      <c r="E22" t="s">
        <v>171</v>
      </c>
      <c r="F22" t="str">
        <f>'2_Aggregate'!B22</f>
        <v>Benz[a]Anthracene</v>
      </c>
      <c r="G22">
        <v>2011</v>
      </c>
      <c r="H22" s="39">
        <v>3</v>
      </c>
      <c r="I22" s="39">
        <v>1</v>
      </c>
      <c r="J22" s="39">
        <v>1</v>
      </c>
      <c r="K22" s="39">
        <f>VLOOKUP(F22,'Technology scoring ONROAD'!$A$3:$C$42,3,FALSE)</f>
        <v>4</v>
      </c>
      <c r="L22" s="39">
        <v>1</v>
      </c>
    </row>
    <row r="23" spans="1:12" x14ac:dyDescent="0.2">
      <c r="A23" t="s">
        <v>172</v>
      </c>
      <c r="B23">
        <f>'2_Aggregate'!C23</f>
        <v>484000</v>
      </c>
      <c r="C23" t="str">
        <f>'2_Aggregate'!A23</f>
        <v>US</v>
      </c>
      <c r="D23">
        <f>'2_Aggregate'!E23</f>
        <v>3.903809873275655E-5</v>
      </c>
      <c r="E23" t="s">
        <v>171</v>
      </c>
      <c r="F23" t="str">
        <f>'2_Aggregate'!B23</f>
        <v>Benzene</v>
      </c>
      <c r="G23">
        <v>2011</v>
      </c>
      <c r="H23" s="39">
        <v>3</v>
      </c>
      <c r="I23" s="39">
        <v>1</v>
      </c>
      <c r="J23" s="39">
        <v>1</v>
      </c>
      <c r="K23" s="39">
        <f>VLOOKUP(F23,'Technology scoring ONROAD'!$A$3:$C$42,3,FALSE)</f>
        <v>1</v>
      </c>
      <c r="L23" s="39">
        <v>1</v>
      </c>
    </row>
    <row r="24" spans="1:12" x14ac:dyDescent="0.2">
      <c r="A24" t="s">
        <v>172</v>
      </c>
      <c r="B24">
        <f>'2_Aggregate'!C24</f>
        <v>485000</v>
      </c>
      <c r="C24" t="str">
        <f>'2_Aggregate'!A24</f>
        <v>US</v>
      </c>
      <c r="D24">
        <f>'2_Aggregate'!E24</f>
        <v>2.0971379840406359E-6</v>
      </c>
      <c r="E24" t="s">
        <v>171</v>
      </c>
      <c r="F24" t="str">
        <f>'2_Aggregate'!B24</f>
        <v>Benzene</v>
      </c>
      <c r="G24">
        <v>2011</v>
      </c>
      <c r="H24" s="39">
        <v>3</v>
      </c>
      <c r="I24" s="39">
        <v>1</v>
      </c>
      <c r="J24" s="39">
        <v>1</v>
      </c>
      <c r="K24" s="39">
        <f>VLOOKUP(F24,'Technology scoring ONROAD'!$A$3:$C$42,3,FALSE)</f>
        <v>1</v>
      </c>
      <c r="L24" s="39">
        <v>1</v>
      </c>
    </row>
    <row r="25" spans="1:12" x14ac:dyDescent="0.2">
      <c r="A25" t="s">
        <v>172</v>
      </c>
      <c r="B25">
        <f>'2_Aggregate'!C25</f>
        <v>484000</v>
      </c>
      <c r="C25" t="str">
        <f>'2_Aggregate'!A25</f>
        <v>US</v>
      </c>
      <c r="D25">
        <f>'2_Aggregate'!E25</f>
        <v>4.6631413440076641E-8</v>
      </c>
      <c r="E25" t="s">
        <v>171</v>
      </c>
      <c r="F25" t="str">
        <f>'2_Aggregate'!B25</f>
        <v>Benzo[a]Pyrene</v>
      </c>
      <c r="G25">
        <v>2011</v>
      </c>
      <c r="H25" s="39">
        <v>3</v>
      </c>
      <c r="I25" s="39">
        <v>1</v>
      </c>
      <c r="J25" s="39">
        <v>1</v>
      </c>
      <c r="K25" s="39">
        <f>VLOOKUP(F25,'Technology scoring ONROAD'!$A$3:$C$42,3,FALSE)</f>
        <v>4</v>
      </c>
      <c r="L25" s="39">
        <v>1</v>
      </c>
    </row>
    <row r="26" spans="1:12" x14ac:dyDescent="0.2">
      <c r="A26" t="s">
        <v>172</v>
      </c>
      <c r="B26">
        <f>'2_Aggregate'!C26</f>
        <v>485000</v>
      </c>
      <c r="C26" t="str">
        <f>'2_Aggregate'!A26</f>
        <v>US</v>
      </c>
      <c r="D26">
        <f>'2_Aggregate'!E26</f>
        <v>1.2823184334535887E-8</v>
      </c>
      <c r="E26" t="s">
        <v>171</v>
      </c>
      <c r="F26" t="str">
        <f>'2_Aggregate'!B26</f>
        <v>Benzo[a]Pyrene</v>
      </c>
      <c r="G26">
        <v>2011</v>
      </c>
      <c r="H26" s="39">
        <v>3</v>
      </c>
      <c r="I26" s="39">
        <v>1</v>
      </c>
      <c r="J26" s="39">
        <v>1</v>
      </c>
      <c r="K26" s="39">
        <f>VLOOKUP(F26,'Technology scoring ONROAD'!$A$3:$C$42,3,FALSE)</f>
        <v>4</v>
      </c>
      <c r="L26" s="39">
        <v>1</v>
      </c>
    </row>
    <row r="27" spans="1:12" x14ac:dyDescent="0.2">
      <c r="A27" t="s">
        <v>172</v>
      </c>
      <c r="B27">
        <f>'2_Aggregate'!C27</f>
        <v>484000</v>
      </c>
      <c r="C27" t="str">
        <f>'2_Aggregate'!A27</f>
        <v>US</v>
      </c>
      <c r="D27">
        <f>'2_Aggregate'!E27</f>
        <v>2.1623237309626128E-8</v>
      </c>
      <c r="E27" t="s">
        <v>171</v>
      </c>
      <c r="F27" t="str">
        <f>'2_Aggregate'!B27</f>
        <v>Benzo[b]Fluoranthene</v>
      </c>
      <c r="G27">
        <v>2011</v>
      </c>
      <c r="H27" s="39">
        <v>3</v>
      </c>
      <c r="I27" s="39">
        <v>1</v>
      </c>
      <c r="J27" s="39">
        <v>1</v>
      </c>
      <c r="K27" s="39">
        <f>VLOOKUP(F27,'Technology scoring ONROAD'!$A$3:$C$42,3,FALSE)</f>
        <v>4</v>
      </c>
      <c r="L27" s="39">
        <v>1</v>
      </c>
    </row>
    <row r="28" spans="1:12" x14ac:dyDescent="0.2">
      <c r="A28" t="s">
        <v>172</v>
      </c>
      <c r="B28">
        <f>'2_Aggregate'!C28</f>
        <v>485000</v>
      </c>
      <c r="C28" t="str">
        <f>'2_Aggregate'!A28</f>
        <v>US</v>
      </c>
      <c r="D28">
        <f>'2_Aggregate'!E28</f>
        <v>4.0908028418629044E-9</v>
      </c>
      <c r="E28" t="s">
        <v>171</v>
      </c>
      <c r="F28" t="str">
        <f>'2_Aggregate'!B28</f>
        <v>Benzo[b]Fluoranthene</v>
      </c>
      <c r="G28">
        <v>2011</v>
      </c>
      <c r="H28" s="39">
        <v>3</v>
      </c>
      <c r="I28" s="39">
        <v>1</v>
      </c>
      <c r="J28" s="39">
        <v>1</v>
      </c>
      <c r="K28" s="39">
        <f>VLOOKUP(F28,'Technology scoring ONROAD'!$A$3:$C$42,3,FALSE)</f>
        <v>4</v>
      </c>
      <c r="L28" s="39">
        <v>1</v>
      </c>
    </row>
    <row r="29" spans="1:12" x14ac:dyDescent="0.2">
      <c r="A29" t="s">
        <v>172</v>
      </c>
      <c r="B29">
        <f>'2_Aggregate'!C29</f>
        <v>484000</v>
      </c>
      <c r="C29" t="str">
        <f>'2_Aggregate'!A29</f>
        <v>US</v>
      </c>
      <c r="D29">
        <f>'2_Aggregate'!E29</f>
        <v>4.4527232509734899E-8</v>
      </c>
      <c r="E29" t="s">
        <v>171</v>
      </c>
      <c r="F29" t="str">
        <f>'2_Aggregate'!B29</f>
        <v>Benzo[g,h,i,]Perylene</v>
      </c>
      <c r="G29">
        <v>2011</v>
      </c>
      <c r="H29" s="39">
        <v>3</v>
      </c>
      <c r="I29" s="39">
        <v>1</v>
      </c>
      <c r="J29" s="39">
        <v>1</v>
      </c>
      <c r="K29" s="39">
        <f>VLOOKUP(F29,'Technology scoring ONROAD'!$A$3:$C$42,3,FALSE)</f>
        <v>4</v>
      </c>
      <c r="L29" s="39">
        <v>1</v>
      </c>
    </row>
    <row r="30" spans="1:12" x14ac:dyDescent="0.2">
      <c r="A30" t="s">
        <v>172</v>
      </c>
      <c r="B30">
        <f>'2_Aggregate'!C30</f>
        <v>485000</v>
      </c>
      <c r="C30" t="str">
        <f>'2_Aggregate'!A30</f>
        <v>US</v>
      </c>
      <c r="D30">
        <f>'2_Aggregate'!E30</f>
        <v>2.898098877224762E-9</v>
      </c>
      <c r="E30" t="s">
        <v>171</v>
      </c>
      <c r="F30" t="str">
        <f>'2_Aggregate'!B30</f>
        <v>Benzo[g,h,i,]Perylene</v>
      </c>
      <c r="G30">
        <v>2011</v>
      </c>
      <c r="H30" s="39">
        <v>3</v>
      </c>
      <c r="I30" s="39">
        <v>1</v>
      </c>
      <c r="J30" s="39">
        <v>1</v>
      </c>
      <c r="K30" s="39">
        <f>VLOOKUP(F30,'Technology scoring ONROAD'!$A$3:$C$42,3,FALSE)</f>
        <v>4</v>
      </c>
      <c r="L30" s="39">
        <v>1</v>
      </c>
    </row>
    <row r="31" spans="1:12" x14ac:dyDescent="0.2">
      <c r="A31" t="s">
        <v>172</v>
      </c>
      <c r="B31">
        <f>'2_Aggregate'!C31</f>
        <v>484000</v>
      </c>
      <c r="C31" t="str">
        <f>'2_Aggregate'!A31</f>
        <v>US</v>
      </c>
      <c r="D31">
        <f>'2_Aggregate'!E31</f>
        <v>1.3761945570032272E-8</v>
      </c>
      <c r="E31" t="s">
        <v>171</v>
      </c>
      <c r="F31" t="str">
        <f>'2_Aggregate'!B31</f>
        <v>Benzo[k]Fluoranthene</v>
      </c>
      <c r="G31">
        <v>2011</v>
      </c>
      <c r="H31" s="39">
        <v>3</v>
      </c>
      <c r="I31" s="39">
        <v>1</v>
      </c>
      <c r="J31" s="39">
        <v>1</v>
      </c>
      <c r="K31" s="39">
        <f>VLOOKUP(F31,'Technology scoring ONROAD'!$A$3:$C$42,3,FALSE)</f>
        <v>4</v>
      </c>
      <c r="L31" s="39">
        <v>1</v>
      </c>
    </row>
    <row r="32" spans="1:12" x14ac:dyDescent="0.2">
      <c r="A32" t="s">
        <v>172</v>
      </c>
      <c r="B32">
        <f>'2_Aggregate'!C32</f>
        <v>485000</v>
      </c>
      <c r="C32" t="str">
        <f>'2_Aggregate'!A32</f>
        <v>US</v>
      </c>
      <c r="D32">
        <f>'2_Aggregate'!E32</f>
        <v>1.0000478235380294E-9</v>
      </c>
      <c r="E32" t="s">
        <v>171</v>
      </c>
      <c r="F32" t="str">
        <f>'2_Aggregate'!B32</f>
        <v>Benzo[k]Fluoranthene</v>
      </c>
      <c r="G32">
        <v>2011</v>
      </c>
      <c r="H32" s="39">
        <v>3</v>
      </c>
      <c r="I32" s="39">
        <v>1</v>
      </c>
      <c r="J32" s="39">
        <v>1</v>
      </c>
      <c r="K32" s="39">
        <f>VLOOKUP(F32,'Technology scoring ONROAD'!$A$3:$C$42,3,FALSE)</f>
        <v>4</v>
      </c>
      <c r="L32" s="39">
        <v>1</v>
      </c>
    </row>
    <row r="33" spans="1:12" x14ac:dyDescent="0.2">
      <c r="A33" t="s">
        <v>172</v>
      </c>
      <c r="B33">
        <f>'2_Aggregate'!C33</f>
        <v>484000</v>
      </c>
      <c r="C33" t="str">
        <f>'2_Aggregate'!A33</f>
        <v>US</v>
      </c>
      <c r="D33">
        <f>'2_Aggregate'!E33</f>
        <v>1.6585559773304306E-2</v>
      </c>
      <c r="E33" t="s">
        <v>171</v>
      </c>
      <c r="F33" t="str">
        <f>'2_Aggregate'!B33</f>
        <v>Carbon Monoxide</v>
      </c>
      <c r="G33">
        <v>2011</v>
      </c>
      <c r="H33" s="39">
        <v>3</v>
      </c>
      <c r="I33" s="39">
        <v>1</v>
      </c>
      <c r="J33" s="39">
        <v>1</v>
      </c>
      <c r="K33" s="39">
        <f>VLOOKUP(F33,'Technology scoring ONROAD'!$A$3:$C$42,3,FALSE)</f>
        <v>1</v>
      </c>
      <c r="L33" s="39">
        <v>1</v>
      </c>
    </row>
    <row r="34" spans="1:12" x14ac:dyDescent="0.2">
      <c r="A34" t="s">
        <v>172</v>
      </c>
      <c r="B34">
        <f>'2_Aggregate'!C34</f>
        <v>485000</v>
      </c>
      <c r="C34" t="str">
        <f>'2_Aggregate'!A34</f>
        <v>US</v>
      </c>
      <c r="D34">
        <f>'2_Aggregate'!E34</f>
        <v>1.2215894393745371E-3</v>
      </c>
      <c r="E34" t="s">
        <v>171</v>
      </c>
      <c r="F34" t="str">
        <f>'2_Aggregate'!B34</f>
        <v>Carbon Monoxide</v>
      </c>
      <c r="G34">
        <v>2011</v>
      </c>
      <c r="H34" s="39">
        <v>3</v>
      </c>
      <c r="I34" s="39">
        <v>1</v>
      </c>
      <c r="J34" s="39">
        <v>1</v>
      </c>
      <c r="K34" s="39">
        <f>VLOOKUP(F34,'Technology scoring ONROAD'!$A$3:$C$42,3,FALSE)</f>
        <v>1</v>
      </c>
      <c r="L34" s="39">
        <v>1</v>
      </c>
    </row>
    <row r="35" spans="1:12" x14ac:dyDescent="0.2">
      <c r="A35" t="s">
        <v>172</v>
      </c>
      <c r="B35">
        <f>'2_Aggregate'!C35</f>
        <v>484000</v>
      </c>
      <c r="C35" t="str">
        <f>'2_Aggregate'!A35</f>
        <v>US</v>
      </c>
      <c r="D35">
        <f>'2_Aggregate'!E35</f>
        <v>2.6305902915997497E-10</v>
      </c>
      <c r="E35" t="s">
        <v>171</v>
      </c>
      <c r="F35" t="str">
        <f>'2_Aggregate'!B35</f>
        <v>Chromium (VI)</v>
      </c>
      <c r="G35">
        <v>2011</v>
      </c>
      <c r="H35" s="39">
        <v>3</v>
      </c>
      <c r="I35" s="39">
        <v>1</v>
      </c>
      <c r="J35" s="39">
        <v>1</v>
      </c>
      <c r="K35" s="39">
        <f>VLOOKUP(F35,'Technology scoring ONROAD'!$A$3:$C$42,3,FALSE)</f>
        <v>4</v>
      </c>
      <c r="L35" s="39">
        <v>1</v>
      </c>
    </row>
    <row r="36" spans="1:12" x14ac:dyDescent="0.2">
      <c r="A36" t="s">
        <v>172</v>
      </c>
      <c r="B36">
        <f>'2_Aggregate'!C36</f>
        <v>485000</v>
      </c>
      <c r="C36" t="str">
        <f>'2_Aggregate'!A36</f>
        <v>US</v>
      </c>
      <c r="D36">
        <f>'2_Aggregate'!E36</f>
        <v>4.1563673119188568E-11</v>
      </c>
      <c r="E36" t="s">
        <v>171</v>
      </c>
      <c r="F36" t="str">
        <f>'2_Aggregate'!B36</f>
        <v>Chromium (VI)</v>
      </c>
      <c r="G36">
        <v>2011</v>
      </c>
      <c r="H36" s="39">
        <v>3</v>
      </c>
      <c r="I36" s="39">
        <v>1</v>
      </c>
      <c r="J36" s="39">
        <v>1</v>
      </c>
      <c r="K36" s="39">
        <f>VLOOKUP(F36,'Technology scoring ONROAD'!$A$3:$C$42,3,FALSE)</f>
        <v>4</v>
      </c>
      <c r="L36" s="39">
        <v>1</v>
      </c>
    </row>
    <row r="37" spans="1:12" x14ac:dyDescent="0.2">
      <c r="A37" t="s">
        <v>172</v>
      </c>
      <c r="B37">
        <f>'2_Aggregate'!C37</f>
        <v>484000</v>
      </c>
      <c r="C37" t="str">
        <f>'2_Aggregate'!A37</f>
        <v>US</v>
      </c>
      <c r="D37">
        <f>'2_Aggregate'!E37</f>
        <v>7.4482802667928574E-8</v>
      </c>
      <c r="E37" t="s">
        <v>171</v>
      </c>
      <c r="F37" t="str">
        <f>'2_Aggregate'!B37</f>
        <v>Chrysene</v>
      </c>
      <c r="G37">
        <v>2011</v>
      </c>
      <c r="H37" s="39">
        <v>3</v>
      </c>
      <c r="I37" s="39">
        <v>1</v>
      </c>
      <c r="J37" s="39">
        <v>1</v>
      </c>
      <c r="K37" s="39">
        <f>VLOOKUP(F37,'Technology scoring ONROAD'!$A$3:$C$42,3,FALSE)</f>
        <v>4</v>
      </c>
      <c r="L37" s="39">
        <v>1</v>
      </c>
    </row>
    <row r="38" spans="1:12" x14ac:dyDescent="0.2">
      <c r="A38" t="s">
        <v>172</v>
      </c>
      <c r="B38">
        <f>'2_Aggregate'!C38</f>
        <v>485000</v>
      </c>
      <c r="C38" t="str">
        <f>'2_Aggregate'!A38</f>
        <v>US</v>
      </c>
      <c r="D38">
        <f>'2_Aggregate'!E38</f>
        <v>2.3247749017952797E-8</v>
      </c>
      <c r="E38" t="s">
        <v>171</v>
      </c>
      <c r="F38" t="str">
        <f>'2_Aggregate'!B38</f>
        <v>Chrysene</v>
      </c>
      <c r="G38">
        <v>2011</v>
      </c>
      <c r="H38" s="39">
        <v>3</v>
      </c>
      <c r="I38" s="39">
        <v>1</v>
      </c>
      <c r="J38" s="39">
        <v>1</v>
      </c>
      <c r="K38" s="39">
        <f>VLOOKUP(F38,'Technology scoring ONROAD'!$A$3:$C$42,3,FALSE)</f>
        <v>4</v>
      </c>
      <c r="L38" s="39">
        <v>1</v>
      </c>
    </row>
    <row r="39" spans="1:12" x14ac:dyDescent="0.2">
      <c r="A39" t="s">
        <v>172</v>
      </c>
      <c r="B39">
        <f>'2_Aggregate'!C39</f>
        <v>484000</v>
      </c>
      <c r="C39" t="str">
        <f>'2_Aggregate'!A39</f>
        <v>US</v>
      </c>
      <c r="D39">
        <f>'2_Aggregate'!E39</f>
        <v>1.6079312799463592E-9</v>
      </c>
      <c r="E39" t="s">
        <v>171</v>
      </c>
      <c r="F39" t="str">
        <f>'2_Aggregate'!B39</f>
        <v>Dibenzo[a,h]Anthracene</v>
      </c>
      <c r="G39">
        <v>2011</v>
      </c>
      <c r="H39" s="39">
        <v>3</v>
      </c>
      <c r="I39" s="39">
        <v>1</v>
      </c>
      <c r="J39" s="39">
        <v>1</v>
      </c>
      <c r="K39" s="39">
        <f>VLOOKUP(F39,'Technology scoring ONROAD'!$A$3:$C$42,3,FALSE)</f>
        <v>4</v>
      </c>
      <c r="L39" s="39">
        <v>1</v>
      </c>
    </row>
    <row r="40" spans="1:12" x14ac:dyDescent="0.2">
      <c r="A40" t="s">
        <v>172</v>
      </c>
      <c r="B40">
        <f>'2_Aggregate'!C40</f>
        <v>485000</v>
      </c>
      <c r="C40" t="str">
        <f>'2_Aggregate'!A40</f>
        <v>US</v>
      </c>
      <c r="D40">
        <f>'2_Aggregate'!E40</f>
        <v>5.0761164951758338E-10</v>
      </c>
      <c r="E40" t="s">
        <v>171</v>
      </c>
      <c r="F40" t="str">
        <f>'2_Aggregate'!B40</f>
        <v>Dibenzo[a,h]Anthracene</v>
      </c>
      <c r="G40">
        <v>2011</v>
      </c>
      <c r="H40" s="39">
        <v>3</v>
      </c>
      <c r="I40" s="39">
        <v>1</v>
      </c>
      <c r="J40" s="39">
        <v>1</v>
      </c>
      <c r="K40" s="39">
        <f>VLOOKUP(F40,'Technology scoring ONROAD'!$A$3:$C$42,3,FALSE)</f>
        <v>4</v>
      </c>
      <c r="L40" s="39">
        <v>1</v>
      </c>
    </row>
    <row r="41" spans="1:12" x14ac:dyDescent="0.2">
      <c r="A41" t="s">
        <v>172</v>
      </c>
      <c r="B41">
        <f>'2_Aggregate'!C41</f>
        <v>484000</v>
      </c>
      <c r="C41" t="str">
        <f>'2_Aggregate'!A41</f>
        <v>US</v>
      </c>
      <c r="D41">
        <f>'2_Aggregate'!E41</f>
        <v>2.1841748232161742E-5</v>
      </c>
      <c r="E41" t="s">
        <v>171</v>
      </c>
      <c r="F41" t="str">
        <f>'2_Aggregate'!B41</f>
        <v>Ethyl Benzene</v>
      </c>
      <c r="G41">
        <v>2011</v>
      </c>
      <c r="H41" s="39">
        <v>3</v>
      </c>
      <c r="I41" s="39">
        <v>1</v>
      </c>
      <c r="J41" s="39">
        <v>1</v>
      </c>
      <c r="K41" s="39">
        <f>VLOOKUP(F41,'Technology scoring ONROAD'!$A$3:$C$42,3,FALSE)</f>
        <v>4</v>
      </c>
      <c r="L41" s="39">
        <v>1</v>
      </c>
    </row>
    <row r="42" spans="1:12" x14ac:dyDescent="0.2">
      <c r="A42" t="s">
        <v>172</v>
      </c>
      <c r="B42">
        <f>'2_Aggregate'!C42</f>
        <v>485000</v>
      </c>
      <c r="C42" t="str">
        <f>'2_Aggregate'!A42</f>
        <v>US</v>
      </c>
      <c r="D42">
        <f>'2_Aggregate'!E42</f>
        <v>9.8246090663257667E-7</v>
      </c>
      <c r="E42" t="s">
        <v>171</v>
      </c>
      <c r="F42" t="str">
        <f>'2_Aggregate'!B42</f>
        <v>Ethyl Benzene</v>
      </c>
      <c r="G42">
        <v>2011</v>
      </c>
      <c r="H42" s="39">
        <v>3</v>
      </c>
      <c r="I42" s="39">
        <v>1</v>
      </c>
      <c r="J42" s="39">
        <v>1</v>
      </c>
      <c r="K42" s="39">
        <f>VLOOKUP(F42,'Technology scoring ONROAD'!$A$3:$C$42,3,FALSE)</f>
        <v>4</v>
      </c>
      <c r="L42" s="39">
        <v>1</v>
      </c>
    </row>
    <row r="43" spans="1:12" x14ac:dyDescent="0.2">
      <c r="A43" t="s">
        <v>172</v>
      </c>
      <c r="B43">
        <f>'2_Aggregate'!C43</f>
        <v>484000</v>
      </c>
      <c r="C43" t="str">
        <f>'2_Aggregate'!A43</f>
        <v>US</v>
      </c>
      <c r="D43">
        <f>'2_Aggregate'!E43</f>
        <v>4.4915565997265895E-7</v>
      </c>
      <c r="E43" t="s">
        <v>171</v>
      </c>
      <c r="F43" t="str">
        <f>'2_Aggregate'!B43</f>
        <v>Fluoranthene</v>
      </c>
      <c r="G43">
        <v>2011</v>
      </c>
      <c r="H43" s="39">
        <v>3</v>
      </c>
      <c r="I43" s="39">
        <v>1</v>
      </c>
      <c r="J43" s="39">
        <v>1</v>
      </c>
      <c r="K43" s="39">
        <f>VLOOKUP(F43,'Technology scoring ONROAD'!$A$3:$C$42,3,FALSE)</f>
        <v>4</v>
      </c>
      <c r="L43" s="39">
        <v>1</v>
      </c>
    </row>
    <row r="44" spans="1:12" x14ac:dyDescent="0.2">
      <c r="A44" t="s">
        <v>172</v>
      </c>
      <c r="B44">
        <f>'2_Aggregate'!C44</f>
        <v>485000</v>
      </c>
      <c r="C44" t="str">
        <f>'2_Aggregate'!A44</f>
        <v>US</v>
      </c>
      <c r="D44">
        <f>'2_Aggregate'!E44</f>
        <v>1.1851127439071014E-7</v>
      </c>
      <c r="E44" t="s">
        <v>171</v>
      </c>
      <c r="F44" t="str">
        <f>'2_Aggregate'!B44</f>
        <v>Fluoranthene</v>
      </c>
      <c r="G44">
        <v>2011</v>
      </c>
      <c r="H44" s="39">
        <v>3</v>
      </c>
      <c r="I44" s="39">
        <v>1</v>
      </c>
      <c r="J44" s="39">
        <v>1</v>
      </c>
      <c r="K44" s="39">
        <f>VLOOKUP(F44,'Technology scoring ONROAD'!$A$3:$C$42,3,FALSE)</f>
        <v>4</v>
      </c>
      <c r="L44" s="39">
        <v>1</v>
      </c>
    </row>
    <row r="45" spans="1:12" x14ac:dyDescent="0.2">
      <c r="A45" t="s">
        <v>172</v>
      </c>
      <c r="B45">
        <f>'2_Aggregate'!C45</f>
        <v>484000</v>
      </c>
      <c r="C45" t="str">
        <f>'2_Aggregate'!A45</f>
        <v>US</v>
      </c>
      <c r="D45">
        <f>'2_Aggregate'!E45</f>
        <v>4.7788287943584552E-7</v>
      </c>
      <c r="E45" t="s">
        <v>171</v>
      </c>
      <c r="F45" t="str">
        <f>'2_Aggregate'!B45</f>
        <v>Fluorene</v>
      </c>
      <c r="G45">
        <v>2011</v>
      </c>
      <c r="H45" s="39">
        <v>3</v>
      </c>
      <c r="I45" s="39">
        <v>1</v>
      </c>
      <c r="J45" s="39">
        <v>1</v>
      </c>
      <c r="K45" s="39">
        <f>VLOOKUP(F45,'Technology scoring ONROAD'!$A$3:$C$42,3,FALSE)</f>
        <v>4</v>
      </c>
      <c r="L45" s="39">
        <v>1</v>
      </c>
    </row>
    <row r="46" spans="1:12" x14ac:dyDescent="0.2">
      <c r="A46" t="s">
        <v>172</v>
      </c>
      <c r="B46">
        <f>'2_Aggregate'!C46</f>
        <v>485000</v>
      </c>
      <c r="C46" t="str">
        <f>'2_Aggregate'!A46</f>
        <v>US</v>
      </c>
      <c r="D46">
        <f>'2_Aggregate'!E46</f>
        <v>1.0568192091509115E-7</v>
      </c>
      <c r="E46" t="s">
        <v>171</v>
      </c>
      <c r="F46" t="str">
        <f>'2_Aggregate'!B46</f>
        <v>Fluorene</v>
      </c>
      <c r="G46">
        <v>2011</v>
      </c>
      <c r="H46" s="39">
        <v>3</v>
      </c>
      <c r="I46" s="39">
        <v>1</v>
      </c>
      <c r="J46" s="39">
        <v>1</v>
      </c>
      <c r="K46" s="39">
        <f>VLOOKUP(F46,'Technology scoring ONROAD'!$A$3:$C$42,3,FALSE)</f>
        <v>4</v>
      </c>
      <c r="L46" s="39">
        <v>1</v>
      </c>
    </row>
    <row r="47" spans="1:12" x14ac:dyDescent="0.2">
      <c r="A47" t="s">
        <v>172</v>
      </c>
      <c r="B47">
        <f>'2_Aggregate'!C47</f>
        <v>484000</v>
      </c>
      <c r="C47" t="str">
        <f>'2_Aggregate'!A47</f>
        <v>US</v>
      </c>
      <c r="D47">
        <f>'2_Aggregate'!E47</f>
        <v>7.1514642601973633E-5</v>
      </c>
      <c r="E47" t="s">
        <v>171</v>
      </c>
      <c r="F47" t="str">
        <f>'2_Aggregate'!B47</f>
        <v>Formaldehyde</v>
      </c>
      <c r="G47">
        <v>2011</v>
      </c>
      <c r="H47" s="39">
        <v>3</v>
      </c>
      <c r="I47" s="39">
        <v>1</v>
      </c>
      <c r="J47" s="39">
        <v>1</v>
      </c>
      <c r="K47" s="39">
        <f>VLOOKUP(F47,'Technology scoring ONROAD'!$A$3:$C$42,3,FALSE)</f>
        <v>1</v>
      </c>
      <c r="L47" s="39">
        <v>1</v>
      </c>
    </row>
    <row r="48" spans="1:12" x14ac:dyDescent="0.2">
      <c r="A48" t="s">
        <v>172</v>
      </c>
      <c r="B48">
        <f>'2_Aggregate'!C48</f>
        <v>485000</v>
      </c>
      <c r="C48" t="str">
        <f>'2_Aggregate'!A48</f>
        <v>US</v>
      </c>
      <c r="D48">
        <f>'2_Aggregate'!E48</f>
        <v>1.5443156385163097E-5</v>
      </c>
      <c r="E48" t="s">
        <v>171</v>
      </c>
      <c r="F48" t="str">
        <f>'2_Aggregate'!B48</f>
        <v>Formaldehyde</v>
      </c>
      <c r="G48">
        <v>2011</v>
      </c>
      <c r="H48" s="39">
        <v>3</v>
      </c>
      <c r="I48" s="39">
        <v>1</v>
      </c>
      <c r="J48" s="39">
        <v>1</v>
      </c>
      <c r="K48" s="39">
        <f>VLOOKUP(F48,'Technology scoring ONROAD'!$A$3:$C$42,3,FALSE)</f>
        <v>1</v>
      </c>
      <c r="L48" s="39">
        <v>1</v>
      </c>
    </row>
    <row r="49" spans="1:12" x14ac:dyDescent="0.2">
      <c r="A49" t="s">
        <v>172</v>
      </c>
      <c r="B49">
        <f>'2_Aggregate'!C49</f>
        <v>484000</v>
      </c>
      <c r="C49" t="str">
        <f>'2_Aggregate'!A49</f>
        <v>US</v>
      </c>
      <c r="D49">
        <f>'2_Aggregate'!E49</f>
        <v>2.3796847879458213E-5</v>
      </c>
      <c r="E49" t="s">
        <v>171</v>
      </c>
      <c r="F49" t="str">
        <f>'2_Aggregate'!B49</f>
        <v>Hexane</v>
      </c>
      <c r="G49">
        <v>2011</v>
      </c>
      <c r="H49" s="39">
        <v>3</v>
      </c>
      <c r="I49" s="39">
        <v>1</v>
      </c>
      <c r="J49" s="39">
        <v>1</v>
      </c>
      <c r="K49" s="39">
        <f>VLOOKUP(F49,'Technology scoring ONROAD'!$A$3:$C$42,3,FALSE)</f>
        <v>4</v>
      </c>
      <c r="L49" s="39">
        <v>1</v>
      </c>
    </row>
    <row r="50" spans="1:12" x14ac:dyDescent="0.2">
      <c r="A50" t="s">
        <v>172</v>
      </c>
      <c r="B50">
        <f>'2_Aggregate'!C50</f>
        <v>485000</v>
      </c>
      <c r="C50" t="str">
        <f>'2_Aggregate'!A50</f>
        <v>US</v>
      </c>
      <c r="D50">
        <f>'2_Aggregate'!E50</f>
        <v>9.028310444598144E-7</v>
      </c>
      <c r="E50" t="s">
        <v>171</v>
      </c>
      <c r="F50" t="str">
        <f>'2_Aggregate'!B50</f>
        <v>Hexane</v>
      </c>
      <c r="G50">
        <v>2011</v>
      </c>
      <c r="H50" s="39">
        <v>3</v>
      </c>
      <c r="I50" s="39">
        <v>1</v>
      </c>
      <c r="J50" s="39">
        <v>1</v>
      </c>
      <c r="K50" s="39">
        <f>VLOOKUP(F50,'Technology scoring ONROAD'!$A$3:$C$42,3,FALSE)</f>
        <v>4</v>
      </c>
      <c r="L50" s="39">
        <v>1</v>
      </c>
    </row>
    <row r="51" spans="1:12" x14ac:dyDescent="0.2">
      <c r="A51" t="s">
        <v>172</v>
      </c>
      <c r="B51">
        <f>'2_Aggregate'!C51</f>
        <v>484000</v>
      </c>
      <c r="C51" t="str">
        <f>'2_Aggregate'!A51</f>
        <v>US</v>
      </c>
      <c r="D51">
        <f>'2_Aggregate'!E51</f>
        <v>1.8290968530700153E-8</v>
      </c>
      <c r="E51" t="s">
        <v>171</v>
      </c>
      <c r="F51" t="str">
        <f>'2_Aggregate'!B51</f>
        <v>Indeno[1,2,3-c,d]Pyrene</v>
      </c>
      <c r="G51">
        <v>2011</v>
      </c>
      <c r="H51" s="39">
        <v>3</v>
      </c>
      <c r="I51" s="39">
        <v>1</v>
      </c>
      <c r="J51" s="39">
        <v>1</v>
      </c>
      <c r="K51" s="39">
        <f>VLOOKUP(F51,'Technology scoring ONROAD'!$A$3:$C$42,3,FALSE)</f>
        <v>4</v>
      </c>
      <c r="L51" s="39">
        <v>1</v>
      </c>
    </row>
    <row r="52" spans="1:12" x14ac:dyDescent="0.2">
      <c r="A52" t="s">
        <v>172</v>
      </c>
      <c r="B52">
        <f>'2_Aggregate'!C52</f>
        <v>485000</v>
      </c>
      <c r="C52" t="str">
        <f>'2_Aggregate'!A52</f>
        <v>US</v>
      </c>
      <c r="D52">
        <f>'2_Aggregate'!E52</f>
        <v>1.7315219087158328E-9</v>
      </c>
      <c r="E52" t="s">
        <v>171</v>
      </c>
      <c r="F52" t="str">
        <f>'2_Aggregate'!B52</f>
        <v>Indeno[1,2,3-c,d]Pyrene</v>
      </c>
      <c r="G52">
        <v>2011</v>
      </c>
      <c r="H52" s="39">
        <v>3</v>
      </c>
      <c r="I52" s="39">
        <v>1</v>
      </c>
      <c r="J52" s="39">
        <v>1</v>
      </c>
      <c r="K52" s="39">
        <f>VLOOKUP(F52,'Technology scoring ONROAD'!$A$3:$C$42,3,FALSE)</f>
        <v>4</v>
      </c>
      <c r="L52" s="39">
        <v>1</v>
      </c>
    </row>
    <row r="53" spans="1:12" x14ac:dyDescent="0.2">
      <c r="A53" t="s">
        <v>172</v>
      </c>
      <c r="B53">
        <f>'2_Aggregate'!C53</f>
        <v>484000</v>
      </c>
      <c r="C53" t="str">
        <f>'2_Aggregate'!A53</f>
        <v>US</v>
      </c>
      <c r="D53">
        <f>'2_Aggregate'!E53</f>
        <v>4.8225077003796468E-9</v>
      </c>
      <c r="E53" t="s">
        <v>171</v>
      </c>
      <c r="F53" t="str">
        <f>'2_Aggregate'!B53</f>
        <v>Manganese</v>
      </c>
      <c r="G53">
        <v>2011</v>
      </c>
      <c r="H53" s="39">
        <v>3</v>
      </c>
      <c r="I53" s="39">
        <v>1</v>
      </c>
      <c r="J53" s="39">
        <v>1</v>
      </c>
      <c r="K53" s="39">
        <f>VLOOKUP(F53,'Technology scoring ONROAD'!$A$3:$C$42,3,FALSE)</f>
        <v>4</v>
      </c>
      <c r="L53" s="39">
        <v>1</v>
      </c>
    </row>
    <row r="54" spans="1:12" x14ac:dyDescent="0.2">
      <c r="A54" t="s">
        <v>172</v>
      </c>
      <c r="B54">
        <f>'2_Aggregate'!C54</f>
        <v>485000</v>
      </c>
      <c r="C54" t="str">
        <f>'2_Aggregate'!A54</f>
        <v>US</v>
      </c>
      <c r="D54">
        <f>'2_Aggregate'!E54</f>
        <v>1.0144127858381556E-9</v>
      </c>
      <c r="E54" t="s">
        <v>171</v>
      </c>
      <c r="F54" t="str">
        <f>'2_Aggregate'!B54</f>
        <v>Manganese</v>
      </c>
      <c r="G54">
        <v>2011</v>
      </c>
      <c r="H54" s="39">
        <v>3</v>
      </c>
      <c r="I54" s="39">
        <v>1</v>
      </c>
      <c r="J54" s="39">
        <v>1</v>
      </c>
      <c r="K54" s="39">
        <f>VLOOKUP(F54,'Technology scoring ONROAD'!$A$3:$C$42,3,FALSE)</f>
        <v>4</v>
      </c>
      <c r="L54" s="39">
        <v>1</v>
      </c>
    </row>
    <row r="55" spans="1:12" x14ac:dyDescent="0.2">
      <c r="A55" t="s">
        <v>172</v>
      </c>
      <c r="B55">
        <f>'2_Aggregate'!C55</f>
        <v>484000</v>
      </c>
      <c r="C55" t="str">
        <f>'2_Aggregate'!A55</f>
        <v>US</v>
      </c>
      <c r="D55">
        <f>'2_Aggregate'!E55</f>
        <v>2.7029226229742394E-10</v>
      </c>
      <c r="E55" t="s">
        <v>171</v>
      </c>
      <c r="F55" t="str">
        <f>'2_Aggregate'!B55</f>
        <v>Mercury</v>
      </c>
      <c r="G55">
        <v>2011</v>
      </c>
      <c r="H55" s="39">
        <v>3</v>
      </c>
      <c r="I55" s="39">
        <v>1</v>
      </c>
      <c r="J55" s="39">
        <v>1</v>
      </c>
      <c r="K55" s="39">
        <f>VLOOKUP(F55,'Technology scoring ONROAD'!$A$3:$C$42,3,FALSE)</f>
        <v>4</v>
      </c>
      <c r="L55" s="39">
        <v>1</v>
      </c>
    </row>
    <row r="56" spans="1:12" x14ac:dyDescent="0.2">
      <c r="A56" t="s">
        <v>172</v>
      </c>
      <c r="B56">
        <f>'2_Aggregate'!C56</f>
        <v>485000</v>
      </c>
      <c r="C56" t="str">
        <f>'2_Aggregate'!A56</f>
        <v>US</v>
      </c>
      <c r="D56">
        <f>'2_Aggregate'!E56</f>
        <v>3.0351388914445399E-11</v>
      </c>
      <c r="E56" t="s">
        <v>171</v>
      </c>
      <c r="F56" t="str">
        <f>'2_Aggregate'!B56</f>
        <v>Mercury</v>
      </c>
      <c r="G56">
        <v>2011</v>
      </c>
      <c r="H56" s="39">
        <v>3</v>
      </c>
      <c r="I56" s="39">
        <v>1</v>
      </c>
      <c r="J56" s="39">
        <v>1</v>
      </c>
      <c r="K56" s="39">
        <f>VLOOKUP(F56,'Technology scoring ONROAD'!$A$3:$C$42,3,FALSE)</f>
        <v>4</v>
      </c>
      <c r="L56" s="39">
        <v>1</v>
      </c>
    </row>
    <row r="57" spans="1:12" x14ac:dyDescent="0.2">
      <c r="A57" t="s">
        <v>172</v>
      </c>
      <c r="B57">
        <f>'2_Aggregate'!C57</f>
        <v>484000</v>
      </c>
      <c r="C57" t="str">
        <f>'2_Aggregate'!A57</f>
        <v>US</v>
      </c>
      <c r="D57">
        <f>'2_Aggregate'!E57</f>
        <v>8.3154343740554226E-6</v>
      </c>
      <c r="E57" t="s">
        <v>171</v>
      </c>
      <c r="F57" t="str">
        <f>'2_Aggregate'!B57</f>
        <v>Naphthalene</v>
      </c>
      <c r="G57">
        <v>2011</v>
      </c>
      <c r="H57" s="39">
        <v>3</v>
      </c>
      <c r="I57" s="39">
        <v>1</v>
      </c>
      <c r="J57" s="39">
        <v>1</v>
      </c>
      <c r="K57" s="39">
        <f>VLOOKUP(F57,'Technology scoring ONROAD'!$A$3:$C$42,3,FALSE)</f>
        <v>4</v>
      </c>
      <c r="L57" s="39">
        <v>1</v>
      </c>
    </row>
    <row r="58" spans="1:12" x14ac:dyDescent="0.2">
      <c r="A58" t="s">
        <v>172</v>
      </c>
      <c r="B58">
        <f>'2_Aggregate'!C58</f>
        <v>485000</v>
      </c>
      <c r="C58" t="str">
        <f>'2_Aggregate'!A58</f>
        <v>US</v>
      </c>
      <c r="D58">
        <f>'2_Aggregate'!E58</f>
        <v>1.519757602319399E-6</v>
      </c>
      <c r="E58" t="s">
        <v>171</v>
      </c>
      <c r="F58" t="str">
        <f>'2_Aggregate'!B58</f>
        <v>Naphthalene</v>
      </c>
      <c r="G58">
        <v>2011</v>
      </c>
      <c r="H58" s="39">
        <v>3</v>
      </c>
      <c r="I58" s="39">
        <v>1</v>
      </c>
      <c r="J58" s="39">
        <v>1</v>
      </c>
      <c r="K58" s="39">
        <f>VLOOKUP(F58,'Technology scoring ONROAD'!$A$3:$C$42,3,FALSE)</f>
        <v>4</v>
      </c>
      <c r="L58" s="39">
        <v>1</v>
      </c>
    </row>
    <row r="59" spans="1:12" x14ac:dyDescent="0.2">
      <c r="A59" t="s">
        <v>172</v>
      </c>
      <c r="B59">
        <f>'2_Aggregate'!C59</f>
        <v>484000</v>
      </c>
      <c r="C59" t="str">
        <f>'2_Aggregate'!A59</f>
        <v>US</v>
      </c>
      <c r="D59">
        <f>'2_Aggregate'!E59</f>
        <v>7.5312751067023316E-9</v>
      </c>
      <c r="E59" t="s">
        <v>171</v>
      </c>
      <c r="F59" t="str">
        <f>'2_Aggregate'!B59</f>
        <v>Nickel</v>
      </c>
      <c r="G59">
        <v>2011</v>
      </c>
      <c r="H59" s="39">
        <v>3</v>
      </c>
      <c r="I59" s="39">
        <v>1</v>
      </c>
      <c r="J59" s="39">
        <v>1</v>
      </c>
      <c r="K59" s="39">
        <f>VLOOKUP(F59,'Technology scoring ONROAD'!$A$3:$C$42,3,FALSE)</f>
        <v>4</v>
      </c>
      <c r="L59" s="39">
        <v>1</v>
      </c>
    </row>
    <row r="60" spans="1:12" x14ac:dyDescent="0.2">
      <c r="A60" t="s">
        <v>172</v>
      </c>
      <c r="B60">
        <f>'2_Aggregate'!C60</f>
        <v>485000</v>
      </c>
      <c r="C60" t="str">
        <f>'2_Aggregate'!A60</f>
        <v>US</v>
      </c>
      <c r="D60">
        <f>'2_Aggregate'!E60</f>
        <v>1.7287352479729905E-9</v>
      </c>
      <c r="E60" t="s">
        <v>171</v>
      </c>
      <c r="F60" t="str">
        <f>'2_Aggregate'!B60</f>
        <v>Nickel</v>
      </c>
      <c r="G60">
        <v>2011</v>
      </c>
      <c r="H60" s="39">
        <v>3</v>
      </c>
      <c r="I60" s="39">
        <v>1</v>
      </c>
      <c r="J60" s="39">
        <v>1</v>
      </c>
      <c r="K60" s="39">
        <f>VLOOKUP(F60,'Technology scoring ONROAD'!$A$3:$C$42,3,FALSE)</f>
        <v>4</v>
      </c>
      <c r="L60" s="39">
        <v>1</v>
      </c>
    </row>
    <row r="61" spans="1:12" x14ac:dyDescent="0.2">
      <c r="A61" t="s">
        <v>172</v>
      </c>
      <c r="B61">
        <f>'2_Aggregate'!C61</f>
        <v>484000</v>
      </c>
      <c r="C61" t="str">
        <f>'2_Aggregate'!A61</f>
        <v>US</v>
      </c>
      <c r="D61">
        <f>'2_Aggregate'!E61</f>
        <v>9.4330708435005958E-3</v>
      </c>
      <c r="E61" t="s">
        <v>171</v>
      </c>
      <c r="F61" t="str">
        <f>'2_Aggregate'!B61</f>
        <v>Nitrogen Oxides</v>
      </c>
      <c r="G61">
        <v>2011</v>
      </c>
      <c r="H61" s="39">
        <v>3</v>
      </c>
      <c r="I61" s="39">
        <v>1</v>
      </c>
      <c r="J61" s="39">
        <v>1</v>
      </c>
      <c r="K61" s="39">
        <f>VLOOKUP(F61,'Technology scoring ONROAD'!$A$3:$C$42,3,FALSE)</f>
        <v>1</v>
      </c>
      <c r="L61" s="39">
        <v>1</v>
      </c>
    </row>
    <row r="62" spans="1:12" x14ac:dyDescent="0.2">
      <c r="A62" t="s">
        <v>172</v>
      </c>
      <c r="B62">
        <f>'2_Aggregate'!C62</f>
        <v>485000</v>
      </c>
      <c r="C62" t="str">
        <f>'2_Aggregate'!A62</f>
        <v>US</v>
      </c>
      <c r="D62">
        <f>'2_Aggregate'!E62</f>
        <v>1.8745033762197849E-3</v>
      </c>
      <c r="E62" t="s">
        <v>171</v>
      </c>
      <c r="F62" t="str">
        <f>'2_Aggregate'!B62</f>
        <v>Nitrogen Oxides</v>
      </c>
      <c r="G62">
        <v>2011</v>
      </c>
      <c r="H62" s="39">
        <v>3</v>
      </c>
      <c r="I62" s="39">
        <v>1</v>
      </c>
      <c r="J62" s="39">
        <v>1</v>
      </c>
      <c r="K62" s="39">
        <f>VLOOKUP(F62,'Technology scoring ONROAD'!$A$3:$C$42,3,FALSE)</f>
        <v>1</v>
      </c>
      <c r="L62" s="39">
        <v>1</v>
      </c>
    </row>
    <row r="63" spans="1:12" x14ac:dyDescent="0.2">
      <c r="A63" t="s">
        <v>172</v>
      </c>
      <c r="B63">
        <f>'2_Aggregate'!C63</f>
        <v>484000</v>
      </c>
      <c r="C63" t="str">
        <f>'2_Aggregate'!A63</f>
        <v>US</v>
      </c>
      <c r="D63">
        <f>'2_Aggregate'!E63</f>
        <v>9.0704175447675759E-7</v>
      </c>
      <c r="E63" t="s">
        <v>171</v>
      </c>
      <c r="F63" t="str">
        <f>'2_Aggregate'!B63</f>
        <v>Phenanthrene</v>
      </c>
      <c r="G63">
        <v>2011</v>
      </c>
      <c r="H63" s="39">
        <v>3</v>
      </c>
      <c r="I63" s="39">
        <v>1</v>
      </c>
      <c r="J63" s="39">
        <v>1</v>
      </c>
      <c r="K63" s="39">
        <f>VLOOKUP(F63,'Technology scoring ONROAD'!$A$3:$C$42,3,FALSE)</f>
        <v>4</v>
      </c>
      <c r="L63" s="39">
        <v>1</v>
      </c>
    </row>
    <row r="64" spans="1:12" x14ac:dyDescent="0.2">
      <c r="A64" t="s">
        <v>172</v>
      </c>
      <c r="B64">
        <f>'2_Aggregate'!C64</f>
        <v>485000</v>
      </c>
      <c r="C64" t="str">
        <f>'2_Aggregate'!A64</f>
        <v>US</v>
      </c>
      <c r="D64">
        <f>'2_Aggregate'!E64</f>
        <v>1.8331461414153513E-7</v>
      </c>
      <c r="E64" t="s">
        <v>171</v>
      </c>
      <c r="F64" t="str">
        <f>'2_Aggregate'!B64</f>
        <v>Phenanthrene</v>
      </c>
      <c r="G64">
        <v>2011</v>
      </c>
      <c r="H64" s="39">
        <v>3</v>
      </c>
      <c r="I64" s="39">
        <v>1</v>
      </c>
      <c r="J64" s="39">
        <v>1</v>
      </c>
      <c r="K64" s="39">
        <f>VLOOKUP(F64,'Technology scoring ONROAD'!$A$3:$C$42,3,FALSE)</f>
        <v>4</v>
      </c>
      <c r="L64" s="39">
        <v>1</v>
      </c>
    </row>
    <row r="65" spans="1:12" x14ac:dyDescent="0.2">
      <c r="A65" t="s">
        <v>172</v>
      </c>
      <c r="B65">
        <f>'2_Aggregate'!C65</f>
        <v>484000</v>
      </c>
      <c r="C65" t="str">
        <f>'2_Aggregate'!A65</f>
        <v>US</v>
      </c>
      <c r="D65">
        <f>'2_Aggregate'!E65</f>
        <v>1.7236062541234817E-4</v>
      </c>
      <c r="E65" t="s">
        <v>171</v>
      </c>
      <c r="F65" t="str">
        <f>'2_Aggregate'!B65</f>
        <v>PM10 Primary (Filt + Cond)</v>
      </c>
      <c r="G65">
        <v>2011</v>
      </c>
      <c r="H65" s="39">
        <v>3</v>
      </c>
      <c r="I65" s="39">
        <v>1</v>
      </c>
      <c r="J65" s="39">
        <v>1</v>
      </c>
      <c r="K65" s="39">
        <f>VLOOKUP(F65,'Technology scoring ONROAD'!$A$3:$C$42,3,FALSE)</f>
        <v>4</v>
      </c>
      <c r="L65" s="39">
        <v>1</v>
      </c>
    </row>
    <row r="66" spans="1:12" x14ac:dyDescent="0.2">
      <c r="A66" t="s">
        <v>172</v>
      </c>
      <c r="B66">
        <f>'2_Aggregate'!C66</f>
        <v>485000</v>
      </c>
      <c r="C66" t="str">
        <f>'2_Aggregate'!A66</f>
        <v>US</v>
      </c>
      <c r="D66">
        <f>'2_Aggregate'!E66</f>
        <v>3.2951503813143457E-5</v>
      </c>
      <c r="E66" t="s">
        <v>171</v>
      </c>
      <c r="F66" t="str">
        <f>'2_Aggregate'!B66</f>
        <v>PM10 Primary (Filt + Cond)</v>
      </c>
      <c r="G66">
        <v>2011</v>
      </c>
      <c r="H66" s="39">
        <v>3</v>
      </c>
      <c r="I66" s="39">
        <v>1</v>
      </c>
      <c r="J66" s="39">
        <v>1</v>
      </c>
      <c r="K66" s="39">
        <f>VLOOKUP(F66,'Technology scoring ONROAD'!$A$3:$C$42,3,FALSE)</f>
        <v>4</v>
      </c>
      <c r="L66" s="39">
        <v>1</v>
      </c>
    </row>
    <row r="67" spans="1:12" x14ac:dyDescent="0.2">
      <c r="A67" t="s">
        <v>172</v>
      </c>
      <c r="B67">
        <f>'2_Aggregate'!C67</f>
        <v>484000</v>
      </c>
      <c r="C67" t="str">
        <f>'2_Aggregate'!A67</f>
        <v>US</v>
      </c>
      <c r="D67">
        <f>'2_Aggregate'!E67</f>
        <v>3.9176204361942012E-4</v>
      </c>
      <c r="E67" t="s">
        <v>171</v>
      </c>
      <c r="F67" t="str">
        <f>'2_Aggregate'!B67</f>
        <v>PM2.5 Primary (Filt + Cond)</v>
      </c>
      <c r="G67">
        <v>2011</v>
      </c>
      <c r="H67" s="39">
        <v>3</v>
      </c>
      <c r="I67" s="39">
        <v>1</v>
      </c>
      <c r="J67" s="39">
        <v>1</v>
      </c>
      <c r="K67" s="39">
        <f>VLOOKUP(F67,'Technology scoring ONROAD'!$A$3:$C$42,3,FALSE)</f>
        <v>1</v>
      </c>
      <c r="L67" s="39">
        <v>1</v>
      </c>
    </row>
    <row r="68" spans="1:12" x14ac:dyDescent="0.2">
      <c r="A68" t="s">
        <v>172</v>
      </c>
      <c r="B68">
        <f>'2_Aggregate'!C68</f>
        <v>485000</v>
      </c>
      <c r="C68" t="str">
        <f>'2_Aggregate'!A68</f>
        <v>US</v>
      </c>
      <c r="D68">
        <f>'2_Aggregate'!E68</f>
        <v>1.0515540956008046E-4</v>
      </c>
      <c r="E68" t="s">
        <v>171</v>
      </c>
      <c r="F68" t="str">
        <f>'2_Aggregate'!B68</f>
        <v>PM2.5 Primary (Filt + Cond)</v>
      </c>
      <c r="G68">
        <v>2011</v>
      </c>
      <c r="H68" s="39">
        <v>3</v>
      </c>
      <c r="I68" s="39">
        <v>1</v>
      </c>
      <c r="J68" s="39">
        <v>1</v>
      </c>
      <c r="K68" s="39">
        <f>VLOOKUP(F68,'Technology scoring ONROAD'!$A$3:$C$42,3,FALSE)</f>
        <v>1</v>
      </c>
      <c r="L68" s="39">
        <v>1</v>
      </c>
    </row>
    <row r="69" spans="1:12" x14ac:dyDescent="0.2">
      <c r="A69" t="s">
        <v>172</v>
      </c>
      <c r="B69">
        <f>'2_Aggregate'!C69</f>
        <v>484000</v>
      </c>
      <c r="C69" t="str">
        <f>'2_Aggregate'!A69</f>
        <v>US</v>
      </c>
      <c r="D69">
        <f>'2_Aggregate'!E69</f>
        <v>3.81247928161254E-6</v>
      </c>
      <c r="E69" t="s">
        <v>171</v>
      </c>
      <c r="F69" t="str">
        <f>'2_Aggregate'!B69</f>
        <v>Propionaldehyde</v>
      </c>
      <c r="G69">
        <v>2011</v>
      </c>
      <c r="H69" s="39">
        <v>3</v>
      </c>
      <c r="I69" s="39">
        <v>1</v>
      </c>
      <c r="J69" s="39">
        <v>1</v>
      </c>
      <c r="K69" s="39">
        <f>VLOOKUP(F69,'Technology scoring ONROAD'!$A$3:$C$42,3,FALSE)</f>
        <v>4</v>
      </c>
      <c r="L69" s="39">
        <v>1</v>
      </c>
    </row>
    <row r="70" spans="1:12" x14ac:dyDescent="0.2">
      <c r="A70" t="s">
        <v>172</v>
      </c>
      <c r="B70">
        <f>'2_Aggregate'!C70</f>
        <v>485000</v>
      </c>
      <c r="C70" t="str">
        <f>'2_Aggregate'!A70</f>
        <v>US</v>
      </c>
      <c r="D70">
        <f>'2_Aggregate'!E70</f>
        <v>8.1371569681425819E-7</v>
      </c>
      <c r="E70" t="s">
        <v>171</v>
      </c>
      <c r="F70" t="str">
        <f>'2_Aggregate'!B70</f>
        <v>Propionaldehyde</v>
      </c>
      <c r="G70">
        <v>2011</v>
      </c>
      <c r="H70" s="39">
        <v>3</v>
      </c>
      <c r="I70" s="39">
        <v>1</v>
      </c>
      <c r="J70" s="39">
        <v>1</v>
      </c>
      <c r="K70" s="39">
        <f>VLOOKUP(F70,'Technology scoring ONROAD'!$A$3:$C$42,3,FALSE)</f>
        <v>4</v>
      </c>
      <c r="L70" s="39">
        <v>1</v>
      </c>
    </row>
    <row r="71" spans="1:12" x14ac:dyDescent="0.2">
      <c r="A71" t="s">
        <v>172</v>
      </c>
      <c r="B71">
        <f>'2_Aggregate'!C71</f>
        <v>484000</v>
      </c>
      <c r="C71" t="str">
        <f>'2_Aggregate'!A71</f>
        <v>US</v>
      </c>
      <c r="D71">
        <f>'2_Aggregate'!E71</f>
        <v>5.7295181339666041E-7</v>
      </c>
      <c r="E71" t="s">
        <v>171</v>
      </c>
      <c r="F71" t="str">
        <f>'2_Aggregate'!B71</f>
        <v>Pyrene</v>
      </c>
      <c r="G71">
        <v>2011</v>
      </c>
      <c r="H71" s="39">
        <v>3</v>
      </c>
      <c r="I71" s="39">
        <v>1</v>
      </c>
      <c r="J71" s="39">
        <v>1</v>
      </c>
      <c r="K71" s="39">
        <f>VLOOKUP(F71,'Technology scoring ONROAD'!$A$3:$C$42,3,FALSE)</f>
        <v>4</v>
      </c>
      <c r="L71" s="39">
        <v>1</v>
      </c>
    </row>
    <row r="72" spans="1:12" x14ac:dyDescent="0.2">
      <c r="A72" t="s">
        <v>172</v>
      </c>
      <c r="B72">
        <f>'2_Aggregate'!C72</f>
        <v>485000</v>
      </c>
      <c r="C72" t="str">
        <f>'2_Aggregate'!A72</f>
        <v>US</v>
      </c>
      <c r="D72">
        <f>'2_Aggregate'!E72</f>
        <v>1.5728892128522604E-7</v>
      </c>
      <c r="E72" t="s">
        <v>171</v>
      </c>
      <c r="F72" t="str">
        <f>'2_Aggregate'!B72</f>
        <v>Pyrene</v>
      </c>
      <c r="G72">
        <v>2011</v>
      </c>
      <c r="H72" s="39">
        <v>3</v>
      </c>
      <c r="I72" s="39">
        <v>1</v>
      </c>
      <c r="J72" s="39">
        <v>1</v>
      </c>
      <c r="K72" s="39">
        <f>VLOOKUP(F72,'Technology scoring ONROAD'!$A$3:$C$42,3,FALSE)</f>
        <v>4</v>
      </c>
      <c r="L72" s="39">
        <v>1</v>
      </c>
    </row>
    <row r="73" spans="1:12" x14ac:dyDescent="0.2">
      <c r="A73" t="s">
        <v>172</v>
      </c>
      <c r="B73">
        <f>'2_Aggregate'!C73</f>
        <v>484000</v>
      </c>
      <c r="C73" t="str">
        <f>'2_Aggregate'!A73</f>
        <v>US</v>
      </c>
      <c r="D73">
        <f>'2_Aggregate'!E73</f>
        <v>1.6651461861733531E-6</v>
      </c>
      <c r="E73" t="s">
        <v>171</v>
      </c>
      <c r="F73" t="str">
        <f>'2_Aggregate'!B73</f>
        <v>Styrene</v>
      </c>
      <c r="G73">
        <v>2011</v>
      </c>
      <c r="H73" s="39">
        <v>3</v>
      </c>
      <c r="I73" s="39">
        <v>1</v>
      </c>
      <c r="J73" s="39">
        <v>1</v>
      </c>
      <c r="K73" s="39">
        <f>VLOOKUP(F73,'Technology scoring ONROAD'!$A$3:$C$42,3,FALSE)</f>
        <v>4</v>
      </c>
      <c r="L73" s="39">
        <v>1</v>
      </c>
    </row>
    <row r="74" spans="1:12" x14ac:dyDescent="0.2">
      <c r="A74" t="s">
        <v>172</v>
      </c>
      <c r="B74">
        <f>'2_Aggregate'!C74</f>
        <v>485000</v>
      </c>
      <c r="C74" t="str">
        <f>'2_Aggregate'!A74</f>
        <v>US</v>
      </c>
      <c r="D74">
        <f>'2_Aggregate'!E74</f>
        <v>2.2608070112045886E-7</v>
      </c>
      <c r="E74" t="s">
        <v>171</v>
      </c>
      <c r="F74" t="str">
        <f>'2_Aggregate'!B74</f>
        <v>Styrene</v>
      </c>
      <c r="G74">
        <v>2011</v>
      </c>
      <c r="H74" s="39">
        <v>3</v>
      </c>
      <c r="I74" s="39">
        <v>1</v>
      </c>
      <c r="J74" s="39">
        <v>1</v>
      </c>
      <c r="K74" s="39">
        <f>VLOOKUP(F74,'Technology scoring ONROAD'!$A$3:$C$42,3,FALSE)</f>
        <v>4</v>
      </c>
      <c r="L74" s="39">
        <v>1</v>
      </c>
    </row>
    <row r="75" spans="1:12" x14ac:dyDescent="0.2">
      <c r="A75" t="s">
        <v>172</v>
      </c>
      <c r="B75">
        <f>'2_Aggregate'!C75</f>
        <v>484000</v>
      </c>
      <c r="C75" t="str">
        <f>'2_Aggregate'!A75</f>
        <v>US</v>
      </c>
      <c r="D75">
        <f>'2_Aggregate'!E75</f>
        <v>2.119812812010628E-5</v>
      </c>
      <c r="E75" t="s">
        <v>171</v>
      </c>
      <c r="F75" t="str">
        <f>'2_Aggregate'!B75</f>
        <v>Sulfur Dioxide</v>
      </c>
      <c r="G75">
        <v>2011</v>
      </c>
      <c r="H75" s="39">
        <v>3</v>
      </c>
      <c r="I75" s="39">
        <v>1</v>
      </c>
      <c r="J75" s="39">
        <v>1</v>
      </c>
      <c r="K75" s="39">
        <f>VLOOKUP(F75,'Technology scoring ONROAD'!$A$3:$C$42,3,FALSE)</f>
        <v>4</v>
      </c>
      <c r="L75" s="39">
        <v>1</v>
      </c>
    </row>
    <row r="76" spans="1:12" x14ac:dyDescent="0.2">
      <c r="A76" t="s">
        <v>172</v>
      </c>
      <c r="B76">
        <f>'2_Aggregate'!C76</f>
        <v>485000</v>
      </c>
      <c r="C76" t="str">
        <f>'2_Aggregate'!A76</f>
        <v>US</v>
      </c>
      <c r="D76">
        <f>'2_Aggregate'!E76</f>
        <v>2.2446057549320971E-6</v>
      </c>
      <c r="E76" t="s">
        <v>171</v>
      </c>
      <c r="F76" t="str">
        <f>'2_Aggregate'!B76</f>
        <v>Sulfur Dioxide</v>
      </c>
      <c r="G76">
        <v>2011</v>
      </c>
      <c r="H76" s="39">
        <v>3</v>
      </c>
      <c r="I76" s="39">
        <v>1</v>
      </c>
      <c r="J76" s="39">
        <v>1</v>
      </c>
      <c r="K76" s="39">
        <f>VLOOKUP(F76,'Technology scoring ONROAD'!$A$3:$C$42,3,FALSE)</f>
        <v>4</v>
      </c>
      <c r="L76" s="39">
        <v>1</v>
      </c>
    </row>
    <row r="77" spans="1:12" x14ac:dyDescent="0.2">
      <c r="A77" t="s">
        <v>172</v>
      </c>
      <c r="B77">
        <f>'2_Aggregate'!C77</f>
        <v>484000</v>
      </c>
      <c r="C77" t="str">
        <f>'2_Aggregate'!A77</f>
        <v>US</v>
      </c>
      <c r="D77">
        <f>'2_Aggregate'!E77</f>
        <v>1.0761062708449229E-4</v>
      </c>
      <c r="E77" t="s">
        <v>171</v>
      </c>
      <c r="F77" t="str">
        <f>'2_Aggregate'!B77</f>
        <v>Toluene</v>
      </c>
      <c r="G77">
        <v>2011</v>
      </c>
      <c r="H77" s="39">
        <v>3</v>
      </c>
      <c r="I77" s="39">
        <v>1</v>
      </c>
      <c r="J77" s="39">
        <v>1</v>
      </c>
      <c r="K77" s="39">
        <f>VLOOKUP(F77,'Technology scoring ONROAD'!$A$3:$C$42,3,FALSE)</f>
        <v>4</v>
      </c>
      <c r="L77" s="39">
        <v>1</v>
      </c>
    </row>
    <row r="78" spans="1:12" x14ac:dyDescent="0.2">
      <c r="A78" t="s">
        <v>172</v>
      </c>
      <c r="B78">
        <f>'2_Aggregate'!C78</f>
        <v>485000</v>
      </c>
      <c r="C78" t="str">
        <f>'2_Aggregate'!A78</f>
        <v>US</v>
      </c>
      <c r="D78">
        <f>'2_Aggregate'!E78</f>
        <v>3.6394969275302744E-6</v>
      </c>
      <c r="E78" t="s">
        <v>171</v>
      </c>
      <c r="F78" t="str">
        <f>'2_Aggregate'!B78</f>
        <v>Toluene</v>
      </c>
      <c r="G78">
        <v>2011</v>
      </c>
      <c r="H78" s="39">
        <v>3</v>
      </c>
      <c r="I78" s="39">
        <v>1</v>
      </c>
      <c r="J78" s="39">
        <v>1</v>
      </c>
      <c r="K78" s="39">
        <f>VLOOKUP(F78,'Technology scoring ONROAD'!$A$3:$C$42,3,FALSE)</f>
        <v>4</v>
      </c>
      <c r="L78" s="39">
        <v>1</v>
      </c>
    </row>
    <row r="79" spans="1:12" x14ac:dyDescent="0.2">
      <c r="A79" t="s">
        <v>172</v>
      </c>
      <c r="B79">
        <f>'2_Aggregate'!C79</f>
        <v>484000</v>
      </c>
      <c r="C79" t="str">
        <f>'2_Aggregate'!A79</f>
        <v>US</v>
      </c>
      <c r="D79">
        <f>'2_Aggregate'!E79</f>
        <v>1.2736298350268483E-3</v>
      </c>
      <c r="E79" t="s">
        <v>171</v>
      </c>
      <c r="F79" t="str">
        <f>'2_Aggregate'!B79</f>
        <v>Volatile Organic Compounds</v>
      </c>
      <c r="G79">
        <v>2011</v>
      </c>
      <c r="H79" s="39">
        <v>3</v>
      </c>
      <c r="I79" s="39">
        <v>1</v>
      </c>
      <c r="J79" s="39">
        <v>1</v>
      </c>
      <c r="K79" s="39">
        <f>VLOOKUP(F79,'Technology scoring ONROAD'!$A$3:$C$42,3,FALSE)</f>
        <v>1</v>
      </c>
      <c r="L79" s="39">
        <v>1</v>
      </c>
    </row>
    <row r="80" spans="1:12" x14ac:dyDescent="0.2">
      <c r="A80" t="s">
        <v>172</v>
      </c>
      <c r="B80">
        <f>'2_Aggregate'!C80</f>
        <v>485000</v>
      </c>
      <c r="C80" t="str">
        <f>'2_Aggregate'!A80</f>
        <v>US</v>
      </c>
      <c r="D80">
        <f>'2_Aggregate'!E80</f>
        <v>1.5132902144213289E-4</v>
      </c>
      <c r="E80" t="s">
        <v>171</v>
      </c>
      <c r="F80" t="str">
        <f>'2_Aggregate'!B80</f>
        <v>Volatile Organic Compounds</v>
      </c>
      <c r="G80">
        <v>2011</v>
      </c>
      <c r="H80" s="39">
        <v>3</v>
      </c>
      <c r="I80" s="39">
        <v>1</v>
      </c>
      <c r="J80" s="39">
        <v>1</v>
      </c>
      <c r="K80" s="39">
        <f>VLOOKUP(F80,'Technology scoring ONROAD'!$A$3:$C$42,3,FALSE)</f>
        <v>1</v>
      </c>
      <c r="L80" s="39">
        <v>1</v>
      </c>
    </row>
    <row r="81" spans="1:12" x14ac:dyDescent="0.2">
      <c r="A81" t="s">
        <v>172</v>
      </c>
      <c r="B81">
        <f>'2_Aggregate'!C81</f>
        <v>484000</v>
      </c>
      <c r="C81" t="str">
        <f>'2_Aggregate'!A81</f>
        <v>US</v>
      </c>
      <c r="D81">
        <f>'2_Aggregate'!E81</f>
        <v>7.7068740220553989E-5</v>
      </c>
      <c r="E81" t="s">
        <v>171</v>
      </c>
      <c r="F81" t="str">
        <f>'2_Aggregate'!B81</f>
        <v>Xylenes (Mixed Isomers)</v>
      </c>
      <c r="G81">
        <v>2011</v>
      </c>
      <c r="H81" s="39">
        <v>3</v>
      </c>
      <c r="I81" s="39">
        <v>1</v>
      </c>
      <c r="J81" s="39">
        <v>1</v>
      </c>
      <c r="K81" s="39">
        <f>VLOOKUP(F81,'Technology scoring ONROAD'!$A$3:$C$42,3,FALSE)</f>
        <v>4</v>
      </c>
      <c r="L81" s="39">
        <v>1</v>
      </c>
    </row>
    <row r="82" spans="1:12" x14ac:dyDescent="0.2">
      <c r="A82" t="s">
        <v>172</v>
      </c>
      <c r="B82">
        <f>'2_Aggregate'!C82</f>
        <v>485000</v>
      </c>
      <c r="C82" t="str">
        <f>'2_Aggregate'!A82</f>
        <v>US</v>
      </c>
      <c r="D82">
        <f>'2_Aggregate'!E82</f>
        <v>2.7433018618622286E-6</v>
      </c>
      <c r="E82" t="s">
        <v>171</v>
      </c>
      <c r="F82" t="str">
        <f>'2_Aggregate'!B82</f>
        <v>Xylenes (Mixed Isomers)</v>
      </c>
      <c r="G82">
        <v>2011</v>
      </c>
      <c r="H82" s="39">
        <v>3</v>
      </c>
      <c r="I82" s="39">
        <v>1</v>
      </c>
      <c r="J82" s="39">
        <v>1</v>
      </c>
      <c r="K82" s="39">
        <f>VLOOKUP(F82,'Technology scoring ONROAD'!$A$3:$C$42,3,FALSE)</f>
        <v>4</v>
      </c>
      <c r="L82" s="39">
        <v>1</v>
      </c>
    </row>
  </sheetData>
  <mergeCells count="2">
    <mergeCell ref="A1:G1"/>
    <mergeCell ref="H1:L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I1213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8.1640625" bestFit="1" customWidth="1"/>
    <col min="2" max="2" width="12.5" customWidth="1"/>
    <col min="4" max="4" width="11" bestFit="1" customWidth="1"/>
    <col min="7" max="7" width="11.5" customWidth="1"/>
    <col min="9" max="9" width="12" bestFit="1" customWidth="1"/>
  </cols>
  <sheetData>
    <row r="1" spans="1:8" x14ac:dyDescent="0.2">
      <c r="A1" s="69" t="s">
        <v>71</v>
      </c>
      <c r="B1" s="69"/>
      <c r="C1" s="69"/>
      <c r="D1" s="69"/>
      <c r="E1" s="69"/>
      <c r="G1" s="69" t="s">
        <v>173</v>
      </c>
      <c r="H1" s="69"/>
    </row>
    <row r="2" spans="1:8" x14ac:dyDescent="0.2">
      <c r="A2" s="5" t="s">
        <v>69</v>
      </c>
      <c r="B2" s="5" t="s">
        <v>1</v>
      </c>
      <c r="C2" s="6" t="s">
        <v>2</v>
      </c>
      <c r="D2" s="5" t="s">
        <v>0</v>
      </c>
      <c r="E2" s="5" t="s">
        <v>3</v>
      </c>
      <c r="F2" s="6" t="s">
        <v>72</v>
      </c>
      <c r="G2" s="6" t="s">
        <v>73</v>
      </c>
      <c r="H2" s="6" t="s">
        <v>74</v>
      </c>
    </row>
    <row r="3" spans="1:8" x14ac:dyDescent="0.2">
      <c r="A3" t="s">
        <v>70</v>
      </c>
      <c r="B3" t="s">
        <v>13</v>
      </c>
      <c r="C3">
        <v>94212.568891799994</v>
      </c>
      <c r="D3">
        <v>2201110080</v>
      </c>
      <c r="E3" t="s">
        <v>5</v>
      </c>
      <c r="F3" s="2">
        <f>IF(E3="LB",C3/2.2,C3*2000/2.2)</f>
        <v>42823.894950818176</v>
      </c>
      <c r="G3" t="str">
        <f>VLOOKUP(D3,Mapping!A$2:D$31,2,FALSE)</f>
        <v>Motorcycle</v>
      </c>
      <c r="H3" t="str">
        <f>VLOOKUP(D3,Mapping!A$2:D$31,4,FALSE)</f>
        <v/>
      </c>
    </row>
    <row r="4" spans="1:8" x14ac:dyDescent="0.2">
      <c r="A4" t="s">
        <v>70</v>
      </c>
      <c r="B4" t="s">
        <v>13</v>
      </c>
      <c r="C4">
        <v>7683133.2675219998</v>
      </c>
      <c r="D4">
        <v>2201210080</v>
      </c>
      <c r="E4" t="s">
        <v>5</v>
      </c>
      <c r="F4" s="2">
        <f t="shared" ref="F4:F67" si="0">IF(E4="LB",C4/2.2,C4*2000/2.2)</f>
        <v>3492333.3034190903</v>
      </c>
      <c r="G4" t="str">
        <f>VLOOKUP(D4,Mapping!A$2:D$31,2,FALSE)</f>
        <v>Passenger Car</v>
      </c>
      <c r="H4" t="str">
        <f>VLOOKUP(D4,Mapping!A$2:D$31,4,FALSE)</f>
        <v/>
      </c>
    </row>
    <row r="5" spans="1:8" x14ac:dyDescent="0.2">
      <c r="A5" t="s">
        <v>70</v>
      </c>
      <c r="B5" t="s">
        <v>13</v>
      </c>
      <c r="C5">
        <v>9527407.9528599996</v>
      </c>
      <c r="D5">
        <v>2201310080</v>
      </c>
      <c r="E5" t="s">
        <v>5</v>
      </c>
      <c r="F5" s="2">
        <f t="shared" si="0"/>
        <v>4330639.9785727272</v>
      </c>
      <c r="G5" t="str">
        <f>VLOOKUP(D5,Mapping!A$2:D$31,2,FALSE)</f>
        <v>Passenger Car</v>
      </c>
      <c r="H5" t="str">
        <f>VLOOKUP(D5,Mapping!A$2:D$31,4,FALSE)</f>
        <v/>
      </c>
    </row>
    <row r="6" spans="1:8" x14ac:dyDescent="0.2">
      <c r="A6" t="s">
        <v>70</v>
      </c>
      <c r="B6" t="s">
        <v>13</v>
      </c>
      <c r="C6">
        <v>3050024.5925119999</v>
      </c>
      <c r="D6">
        <v>2201320080</v>
      </c>
      <c r="E6" t="s">
        <v>5</v>
      </c>
      <c r="F6" s="2">
        <f t="shared" si="0"/>
        <v>1386374.8147781817</v>
      </c>
      <c r="G6" t="str">
        <f>VLOOKUP(D6,Mapping!A$2:D$31,2,FALSE)</f>
        <v>Light Commercial Truck</v>
      </c>
      <c r="H6">
        <f>VLOOKUP(D6,Mapping!A$2:D$31,4,FALSE)</f>
        <v>484000</v>
      </c>
    </row>
    <row r="7" spans="1:8" x14ac:dyDescent="0.2">
      <c r="A7" t="s">
        <v>70</v>
      </c>
      <c r="B7" t="s">
        <v>13</v>
      </c>
      <c r="C7">
        <v>777.47414008659996</v>
      </c>
      <c r="D7">
        <v>2201420080</v>
      </c>
      <c r="E7" t="s">
        <v>5</v>
      </c>
      <c r="F7" s="2">
        <f t="shared" si="0"/>
        <v>353.39733640299994</v>
      </c>
      <c r="G7" t="str">
        <f>VLOOKUP(D7,Mapping!A$2:D$31,2,FALSE)</f>
        <v>Transit Bus</v>
      </c>
      <c r="H7">
        <f>VLOOKUP(D7,Mapping!A$2:D$31,4,FALSE)</f>
        <v>485000</v>
      </c>
    </row>
    <row r="8" spans="1:8" x14ac:dyDescent="0.2">
      <c r="A8" t="s">
        <v>70</v>
      </c>
      <c r="B8" t="s">
        <v>13</v>
      </c>
      <c r="C8">
        <v>14894.429977418</v>
      </c>
      <c r="D8">
        <v>2201430080</v>
      </c>
      <c r="E8" t="s">
        <v>5</v>
      </c>
      <c r="F8" s="2">
        <f t="shared" si="0"/>
        <v>6770.1954442809083</v>
      </c>
      <c r="G8" t="str">
        <f>VLOOKUP(D8,Mapping!A$2:D$31,2,FALSE)</f>
        <v>School Bus</v>
      </c>
      <c r="H8">
        <f>VLOOKUP(D8,Mapping!A$2:D$31,4,FALSE)</f>
        <v>485000</v>
      </c>
    </row>
    <row r="9" spans="1:8" x14ac:dyDescent="0.2">
      <c r="A9" t="s">
        <v>70</v>
      </c>
      <c r="B9" t="s">
        <v>13</v>
      </c>
      <c r="C9">
        <v>2039.6977516679999</v>
      </c>
      <c r="D9">
        <v>2201510080</v>
      </c>
      <c r="E9" t="s">
        <v>5</v>
      </c>
      <c r="F9" s="2">
        <f t="shared" si="0"/>
        <v>927.13534166727266</v>
      </c>
      <c r="G9" t="str">
        <f>VLOOKUP(D9,Mapping!A$2:D$31,2,FALSE)</f>
        <v>Refuse Truck</v>
      </c>
      <c r="H9">
        <f>VLOOKUP(D9,Mapping!A$2:D$31,4,FALSE)</f>
        <v>484000</v>
      </c>
    </row>
    <row r="10" spans="1:8" x14ac:dyDescent="0.2">
      <c r="A10" t="s">
        <v>70</v>
      </c>
      <c r="B10" t="s">
        <v>13</v>
      </c>
      <c r="C10">
        <v>200293.61986999999</v>
      </c>
      <c r="D10">
        <v>2201520080</v>
      </c>
      <c r="E10" t="s">
        <v>5</v>
      </c>
      <c r="F10" s="2">
        <f t="shared" si="0"/>
        <v>91042.554486363631</v>
      </c>
      <c r="G10" t="str">
        <f>VLOOKUP(D10,Mapping!A$2:D$31,2,FALSE)</f>
        <v>Single Unit Short-haul Truck</v>
      </c>
      <c r="H10">
        <f>VLOOKUP(D10,Mapping!A$2:D$31,4,FALSE)</f>
        <v>484000</v>
      </c>
    </row>
    <row r="11" spans="1:8" x14ac:dyDescent="0.2">
      <c r="A11" t="s">
        <v>70</v>
      </c>
      <c r="B11" t="s">
        <v>13</v>
      </c>
      <c r="C11">
        <v>28571.109364740001</v>
      </c>
      <c r="D11">
        <v>2201530080</v>
      </c>
      <c r="E11" t="s">
        <v>5</v>
      </c>
      <c r="F11" s="2">
        <f t="shared" si="0"/>
        <v>12986.867893063636</v>
      </c>
      <c r="G11" t="str">
        <f>VLOOKUP(D11,Mapping!A$2:D$31,2,FALSE)</f>
        <v>Single Unit Long-haul Truck</v>
      </c>
      <c r="H11">
        <f>VLOOKUP(D11,Mapping!A$2:D$31,4,FALSE)</f>
        <v>484000</v>
      </c>
    </row>
    <row r="12" spans="1:8" x14ac:dyDescent="0.2">
      <c r="A12" t="s">
        <v>70</v>
      </c>
      <c r="B12" t="s">
        <v>13</v>
      </c>
      <c r="C12">
        <v>57467.276239500003</v>
      </c>
      <c r="D12">
        <v>2201540080</v>
      </c>
      <c r="E12" t="s">
        <v>5</v>
      </c>
      <c r="F12" s="2">
        <f t="shared" si="0"/>
        <v>26121.489199772728</v>
      </c>
      <c r="G12" t="str">
        <f>VLOOKUP(D12,Mapping!A$2:D$31,2,FALSE)</f>
        <v>Motor Home</v>
      </c>
      <c r="H12" t="str">
        <f>VLOOKUP(D12,Mapping!A$2:D$31,4,FALSE)</f>
        <v/>
      </c>
    </row>
    <row r="13" spans="1:8" x14ac:dyDescent="0.2">
      <c r="A13" t="s">
        <v>70</v>
      </c>
      <c r="B13" t="s">
        <v>13</v>
      </c>
      <c r="C13">
        <v>713.27517964460003</v>
      </c>
      <c r="D13">
        <v>2201610080</v>
      </c>
      <c r="E13" t="s">
        <v>5</v>
      </c>
      <c r="F13" s="2">
        <f t="shared" si="0"/>
        <v>324.21599074754545</v>
      </c>
      <c r="G13" t="str">
        <f>VLOOKUP(D13,Mapping!A$2:D$31,2,FALSE)</f>
        <v>Combination Short-haul Truck</v>
      </c>
      <c r="H13">
        <f>VLOOKUP(D13,Mapping!A$2:D$31,4,FALSE)</f>
        <v>484000</v>
      </c>
    </row>
    <row r="14" spans="1:8" x14ac:dyDescent="0.2">
      <c r="A14" t="s">
        <v>70</v>
      </c>
      <c r="B14" t="s">
        <v>13</v>
      </c>
      <c r="C14">
        <v>55622.168645099999</v>
      </c>
      <c r="D14">
        <v>2202210080</v>
      </c>
      <c r="E14" t="s">
        <v>5</v>
      </c>
      <c r="F14" s="2">
        <f t="shared" si="0"/>
        <v>25282.803929590908</v>
      </c>
      <c r="G14" t="str">
        <f>VLOOKUP(D14,Mapping!A$2:D$31,2,FALSE)</f>
        <v>Passenger Car</v>
      </c>
      <c r="H14" t="str">
        <f>VLOOKUP(D14,Mapping!A$2:D$31,4,FALSE)</f>
        <v/>
      </c>
    </row>
    <row r="15" spans="1:8" x14ac:dyDescent="0.2">
      <c r="A15" t="s">
        <v>70</v>
      </c>
      <c r="B15" t="s">
        <v>13</v>
      </c>
      <c r="C15">
        <v>94075.5858056</v>
      </c>
      <c r="D15">
        <v>2202310080</v>
      </c>
      <c r="E15" t="s">
        <v>5</v>
      </c>
      <c r="F15" s="2">
        <f t="shared" si="0"/>
        <v>42761.629911636359</v>
      </c>
      <c r="G15" t="str">
        <f>VLOOKUP(D15,Mapping!A$2:D$31,2,FALSE)</f>
        <v>Passenger Truck</v>
      </c>
      <c r="H15" t="str">
        <f>VLOOKUP(D15,Mapping!A$2:D$31,4,FALSE)</f>
        <v/>
      </c>
    </row>
    <row r="16" spans="1:8" x14ac:dyDescent="0.2">
      <c r="A16" t="s">
        <v>70</v>
      </c>
      <c r="B16" t="s">
        <v>13</v>
      </c>
      <c r="C16">
        <v>97672.336794100003</v>
      </c>
      <c r="D16">
        <v>2202320080</v>
      </c>
      <c r="E16" t="s">
        <v>5</v>
      </c>
      <c r="F16" s="2">
        <f t="shared" si="0"/>
        <v>44396.516724590911</v>
      </c>
      <c r="G16" t="str">
        <f>VLOOKUP(D16,Mapping!A$2:D$31,2,FALSE)</f>
        <v>Light Commercial Truck</v>
      </c>
      <c r="H16">
        <f>VLOOKUP(D16,Mapping!A$2:D$31,4,FALSE)</f>
        <v>484000</v>
      </c>
    </row>
    <row r="17" spans="1:8" x14ac:dyDescent="0.2">
      <c r="A17" t="s">
        <v>70</v>
      </c>
      <c r="B17" t="s">
        <v>13</v>
      </c>
      <c r="C17">
        <v>13611.525329036</v>
      </c>
      <c r="D17">
        <v>2202410080</v>
      </c>
      <c r="E17" t="s">
        <v>5</v>
      </c>
      <c r="F17" s="2">
        <f t="shared" si="0"/>
        <v>6187.0569677436361</v>
      </c>
      <c r="G17" t="str">
        <f>VLOOKUP(D17,Mapping!A$2:D$31,2,FALSE)</f>
        <v>Intercity Bus</v>
      </c>
      <c r="H17">
        <f>VLOOKUP(D17,Mapping!A$2:D$31,4,FALSE)</f>
        <v>485000</v>
      </c>
    </row>
    <row r="18" spans="1:8" x14ac:dyDescent="0.2">
      <c r="A18" t="s">
        <v>70</v>
      </c>
      <c r="B18" t="s">
        <v>13</v>
      </c>
      <c r="C18">
        <v>10277.420421044</v>
      </c>
      <c r="D18">
        <v>2202420080</v>
      </c>
      <c r="E18" t="s">
        <v>5</v>
      </c>
      <c r="F18" s="2">
        <f t="shared" si="0"/>
        <v>4671.5547368381813</v>
      </c>
      <c r="G18" t="str">
        <f>VLOOKUP(D18,Mapping!A$2:D$31,2,FALSE)</f>
        <v>Transit Bus</v>
      </c>
      <c r="H18">
        <f>VLOOKUP(D18,Mapping!A$2:D$31,4,FALSE)</f>
        <v>485000</v>
      </c>
    </row>
    <row r="19" spans="1:8" x14ac:dyDescent="0.2">
      <c r="A19" t="s">
        <v>70</v>
      </c>
      <c r="B19" t="s">
        <v>13</v>
      </c>
      <c r="C19">
        <v>29572.739171540001</v>
      </c>
      <c r="D19">
        <v>2202430080</v>
      </c>
      <c r="E19" t="s">
        <v>5</v>
      </c>
      <c r="F19" s="2">
        <f t="shared" si="0"/>
        <v>13442.154168881818</v>
      </c>
      <c r="G19" t="str">
        <f>VLOOKUP(D19,Mapping!A$2:D$31,2,FALSE)</f>
        <v>School Bus</v>
      </c>
      <c r="H19">
        <f>VLOOKUP(D19,Mapping!A$2:D$31,4,FALSE)</f>
        <v>485000</v>
      </c>
    </row>
    <row r="20" spans="1:8" x14ac:dyDescent="0.2">
      <c r="A20" t="s">
        <v>70</v>
      </c>
      <c r="B20" t="s">
        <v>13</v>
      </c>
      <c r="C20">
        <v>9081.5267862000001</v>
      </c>
      <c r="D20">
        <v>2202510080</v>
      </c>
      <c r="E20" t="s">
        <v>5</v>
      </c>
      <c r="F20" s="2">
        <f t="shared" si="0"/>
        <v>4127.9667209999998</v>
      </c>
      <c r="G20" t="str">
        <f>VLOOKUP(D20,Mapping!A$2:D$31,2,FALSE)</f>
        <v>Refuse Truck</v>
      </c>
      <c r="H20">
        <f>VLOOKUP(D20,Mapping!A$2:D$31,4,FALSE)</f>
        <v>484000</v>
      </c>
    </row>
    <row r="21" spans="1:8" x14ac:dyDescent="0.2">
      <c r="A21" t="s">
        <v>70</v>
      </c>
      <c r="B21" t="s">
        <v>13</v>
      </c>
      <c r="C21">
        <v>196841.9367046</v>
      </c>
      <c r="D21">
        <v>2202520080</v>
      </c>
      <c r="E21" t="s">
        <v>5</v>
      </c>
      <c r="F21" s="2">
        <f t="shared" si="0"/>
        <v>89473.607592999993</v>
      </c>
      <c r="G21" t="str">
        <f>VLOOKUP(D21,Mapping!A$2:D$31,2,FALSE)</f>
        <v>Single Unit Short-haul Truck</v>
      </c>
      <c r="H21">
        <f>VLOOKUP(D21,Mapping!A$2:D$31,4,FALSE)</f>
        <v>484000</v>
      </c>
    </row>
    <row r="22" spans="1:8" x14ac:dyDescent="0.2">
      <c r="A22" t="s">
        <v>70</v>
      </c>
      <c r="B22" t="s">
        <v>13</v>
      </c>
      <c r="C22">
        <v>21510.382102119998</v>
      </c>
      <c r="D22">
        <v>2202530080</v>
      </c>
      <c r="E22" t="s">
        <v>5</v>
      </c>
      <c r="F22" s="2">
        <f t="shared" si="0"/>
        <v>9777.4464100545447</v>
      </c>
      <c r="G22" t="str">
        <f>VLOOKUP(D22,Mapping!A$2:D$31,2,FALSE)</f>
        <v>Single Unit Long-haul Truck</v>
      </c>
      <c r="H22">
        <f>VLOOKUP(D22,Mapping!A$2:D$31,4,FALSE)</f>
        <v>484000</v>
      </c>
    </row>
    <row r="23" spans="1:8" x14ac:dyDescent="0.2">
      <c r="A23" t="s">
        <v>70</v>
      </c>
      <c r="B23" t="s">
        <v>13</v>
      </c>
      <c r="C23">
        <v>9069.4440306020006</v>
      </c>
      <c r="D23">
        <v>2202540080</v>
      </c>
      <c r="E23" t="s">
        <v>5</v>
      </c>
      <c r="F23" s="2">
        <f t="shared" si="0"/>
        <v>4122.4745593645457</v>
      </c>
      <c r="G23" t="str">
        <f>VLOOKUP(D23,Mapping!A$2:D$31,2,FALSE)</f>
        <v>Motor Home</v>
      </c>
      <c r="H23" t="str">
        <f>VLOOKUP(D23,Mapping!A$2:D$31,4,FALSE)</f>
        <v/>
      </c>
    </row>
    <row r="24" spans="1:8" x14ac:dyDescent="0.2">
      <c r="A24" t="s">
        <v>70</v>
      </c>
      <c r="B24" t="s">
        <v>13</v>
      </c>
      <c r="C24">
        <v>259882.5240262</v>
      </c>
      <c r="D24">
        <v>2202610080</v>
      </c>
      <c r="E24" t="s">
        <v>5</v>
      </c>
      <c r="F24" s="2">
        <f t="shared" si="0"/>
        <v>118128.42001190908</v>
      </c>
      <c r="G24" t="str">
        <f>VLOOKUP(D24,Mapping!A$2:D$31,2,FALSE)</f>
        <v>Combination Short-haul Truck</v>
      </c>
      <c r="H24">
        <f>VLOOKUP(D24,Mapping!A$2:D$31,4,FALSE)</f>
        <v>484000</v>
      </c>
    </row>
    <row r="25" spans="1:8" x14ac:dyDescent="0.2">
      <c r="A25" t="s">
        <v>70</v>
      </c>
      <c r="B25" t="s">
        <v>13</v>
      </c>
      <c r="C25">
        <v>622004.10064419999</v>
      </c>
      <c r="D25">
        <v>2202620080</v>
      </c>
      <c r="E25" t="s">
        <v>5</v>
      </c>
      <c r="F25" s="2">
        <f t="shared" si="0"/>
        <v>282729.13665645453</v>
      </c>
      <c r="G25" t="str">
        <f>VLOOKUP(D25,Mapping!A$2:D$31,2,FALSE)</f>
        <v>Combination Long-haul Truck</v>
      </c>
      <c r="H25">
        <f>VLOOKUP(D25,Mapping!A$2:D$31,4,FALSE)</f>
        <v>484000</v>
      </c>
    </row>
    <row r="26" spans="1:8" x14ac:dyDescent="0.2">
      <c r="A26" t="s">
        <v>70</v>
      </c>
      <c r="B26" t="s">
        <v>13</v>
      </c>
      <c r="C26">
        <v>97.733110670919999</v>
      </c>
      <c r="D26">
        <v>2203420080</v>
      </c>
      <c r="E26" t="s">
        <v>5</v>
      </c>
      <c r="F26" s="2">
        <f t="shared" si="0"/>
        <v>44.424141214054544</v>
      </c>
      <c r="G26" t="str">
        <f>VLOOKUP(D26,Mapping!A$2:D$31,2,FALSE)</f>
        <v>Transit Bus</v>
      </c>
      <c r="H26">
        <f>VLOOKUP(D26,Mapping!A$2:D$31,4,FALSE)</f>
        <v>485000</v>
      </c>
    </row>
    <row r="27" spans="1:8" x14ac:dyDescent="0.2">
      <c r="A27" t="s">
        <v>70</v>
      </c>
      <c r="B27" t="s">
        <v>13</v>
      </c>
      <c r="C27">
        <v>0.31965865980000002</v>
      </c>
      <c r="D27">
        <v>2205210080</v>
      </c>
      <c r="E27" t="s">
        <v>5</v>
      </c>
      <c r="F27" s="2">
        <f t="shared" si="0"/>
        <v>0.14529939081818183</v>
      </c>
      <c r="G27" t="str">
        <f>VLOOKUP(D27,Mapping!A$2:D$31,2,FALSE)</f>
        <v>Passenger Car</v>
      </c>
      <c r="H27" t="str">
        <f>VLOOKUP(D27,Mapping!A$2:D$31,4,FALSE)</f>
        <v/>
      </c>
    </row>
    <row r="28" spans="1:8" x14ac:dyDescent="0.2">
      <c r="A28" t="s">
        <v>70</v>
      </c>
      <c r="B28" t="s">
        <v>13</v>
      </c>
      <c r="C28">
        <v>0.67476719799999996</v>
      </c>
      <c r="D28">
        <v>2205310080</v>
      </c>
      <c r="E28" t="s">
        <v>5</v>
      </c>
      <c r="F28" s="2">
        <f t="shared" si="0"/>
        <v>0.3067123627272727</v>
      </c>
      <c r="G28" t="str">
        <f>VLOOKUP(D28,Mapping!A$2:D$31,2,FALSE)</f>
        <v>Passenger Truck</v>
      </c>
      <c r="H28" t="str">
        <f>VLOOKUP(D28,Mapping!A$2:D$31,4,FALSE)</f>
        <v/>
      </c>
    </row>
    <row r="29" spans="1:8" x14ac:dyDescent="0.2">
      <c r="A29" t="s">
        <v>70</v>
      </c>
      <c r="B29" t="s">
        <v>13</v>
      </c>
      <c r="C29">
        <v>0.22110598579999999</v>
      </c>
      <c r="D29">
        <v>2205320080</v>
      </c>
      <c r="E29" t="s">
        <v>5</v>
      </c>
      <c r="F29" s="2">
        <f t="shared" si="0"/>
        <v>0.1005027208181818</v>
      </c>
      <c r="G29" t="str">
        <f>VLOOKUP(D29,Mapping!A$2:D$31,2,FALSE)</f>
        <v>Light Commercial Truck</v>
      </c>
      <c r="H29">
        <f>VLOOKUP(D29,Mapping!A$2:D$31,4,FALSE)</f>
        <v>484000</v>
      </c>
    </row>
    <row r="30" spans="1:8" x14ac:dyDescent="0.2">
      <c r="A30" t="s">
        <v>70</v>
      </c>
      <c r="B30" t="s">
        <v>4</v>
      </c>
      <c r="C30">
        <v>12473043.839819999</v>
      </c>
      <c r="D30">
        <v>2201000062</v>
      </c>
      <c r="E30" t="s">
        <v>5</v>
      </c>
      <c r="F30" s="2">
        <f t="shared" si="0"/>
        <v>5669565.3817363633</v>
      </c>
      <c r="G30" t="str">
        <f>VLOOKUP(D30,Mapping!A$2:D$31,2,FALSE)</f>
        <v>Refueling</v>
      </c>
      <c r="H30" t="str">
        <f>VLOOKUP(D30,Mapping!A$2:D$31,4,FALSE)</f>
        <v/>
      </c>
    </row>
    <row r="31" spans="1:8" x14ac:dyDescent="0.2">
      <c r="A31" t="s">
        <v>70</v>
      </c>
      <c r="B31" t="s">
        <v>4</v>
      </c>
      <c r="C31">
        <v>3269052.6849759999</v>
      </c>
      <c r="D31">
        <v>2201110080</v>
      </c>
      <c r="E31" t="s">
        <v>5</v>
      </c>
      <c r="F31" s="2">
        <f t="shared" si="0"/>
        <v>1485933.0386254543</v>
      </c>
      <c r="G31" t="str">
        <f>VLOOKUP(D31,Mapping!A$2:D$31,2,FALSE)</f>
        <v>Motorcycle</v>
      </c>
      <c r="H31" t="str">
        <f>VLOOKUP(D31,Mapping!A$2:D$31,4,FALSE)</f>
        <v/>
      </c>
    </row>
    <row r="32" spans="1:8" x14ac:dyDescent="0.2">
      <c r="A32" t="s">
        <v>70</v>
      </c>
      <c r="B32" t="s">
        <v>4</v>
      </c>
      <c r="C32">
        <v>41348304.705499999</v>
      </c>
      <c r="D32">
        <v>2201210080</v>
      </c>
      <c r="E32" t="s">
        <v>5</v>
      </c>
      <c r="F32" s="2">
        <f t="shared" si="0"/>
        <v>18794683.957045455</v>
      </c>
      <c r="G32" t="str">
        <f>VLOOKUP(D32,Mapping!A$2:D$31,2,FALSE)</f>
        <v>Passenger Car</v>
      </c>
      <c r="H32" t="str">
        <f>VLOOKUP(D32,Mapping!A$2:D$31,4,FALSE)</f>
        <v/>
      </c>
    </row>
    <row r="33" spans="1:8" x14ac:dyDescent="0.2">
      <c r="A33" t="s">
        <v>70</v>
      </c>
      <c r="B33" t="s">
        <v>4</v>
      </c>
      <c r="C33">
        <v>42096586.381399997</v>
      </c>
      <c r="D33">
        <v>2201310080</v>
      </c>
      <c r="E33" t="s">
        <v>5</v>
      </c>
      <c r="F33" s="2">
        <f t="shared" si="0"/>
        <v>19134811.99154545</v>
      </c>
      <c r="G33" t="str">
        <f>VLOOKUP(D33,Mapping!A$2:D$31,2,FALSE)</f>
        <v>Passenger Car</v>
      </c>
      <c r="H33" t="str">
        <f>VLOOKUP(D33,Mapping!A$2:D$31,4,FALSE)</f>
        <v/>
      </c>
    </row>
    <row r="34" spans="1:8" x14ac:dyDescent="0.2">
      <c r="A34" t="s">
        <v>70</v>
      </c>
      <c r="B34" t="s">
        <v>4</v>
      </c>
      <c r="C34">
        <v>13220060.83688</v>
      </c>
      <c r="D34">
        <v>2201320080</v>
      </c>
      <c r="E34" t="s">
        <v>5</v>
      </c>
      <c r="F34" s="2">
        <f t="shared" si="0"/>
        <v>6009118.5622181818</v>
      </c>
      <c r="G34" t="str">
        <f>VLOOKUP(D34,Mapping!A$2:D$31,2,FALSE)</f>
        <v>Light Commercial Truck</v>
      </c>
      <c r="H34">
        <f>VLOOKUP(D34,Mapping!A$2:D$31,4,FALSE)</f>
        <v>484000</v>
      </c>
    </row>
    <row r="35" spans="1:8" x14ac:dyDescent="0.2">
      <c r="A35" t="s">
        <v>70</v>
      </c>
      <c r="B35" t="s">
        <v>4</v>
      </c>
      <c r="C35">
        <v>3566.5114470919998</v>
      </c>
      <c r="D35">
        <v>2201420080</v>
      </c>
      <c r="E35" t="s">
        <v>5</v>
      </c>
      <c r="F35" s="2">
        <f t="shared" si="0"/>
        <v>1621.1415668599998</v>
      </c>
      <c r="G35" t="str">
        <f>VLOOKUP(D35,Mapping!A$2:D$31,2,FALSE)</f>
        <v>Transit Bus</v>
      </c>
      <c r="H35">
        <f>VLOOKUP(D35,Mapping!A$2:D$31,4,FALSE)</f>
        <v>485000</v>
      </c>
    </row>
    <row r="36" spans="1:8" x14ac:dyDescent="0.2">
      <c r="A36" t="s">
        <v>70</v>
      </c>
      <c r="B36" t="s">
        <v>4</v>
      </c>
      <c r="C36">
        <v>68538.922546479997</v>
      </c>
      <c r="D36">
        <v>2201430080</v>
      </c>
      <c r="E36" t="s">
        <v>5</v>
      </c>
      <c r="F36" s="2">
        <f t="shared" si="0"/>
        <v>31154.05570294545</v>
      </c>
      <c r="G36" t="str">
        <f>VLOOKUP(D36,Mapping!A$2:D$31,2,FALSE)</f>
        <v>School Bus</v>
      </c>
      <c r="H36">
        <f>VLOOKUP(D36,Mapping!A$2:D$31,4,FALSE)</f>
        <v>485000</v>
      </c>
    </row>
    <row r="37" spans="1:8" x14ac:dyDescent="0.2">
      <c r="A37" t="s">
        <v>70</v>
      </c>
      <c r="B37" t="s">
        <v>4</v>
      </c>
      <c r="C37">
        <v>8541.6516117299998</v>
      </c>
      <c r="D37">
        <v>2201510080</v>
      </c>
      <c r="E37" t="s">
        <v>5</v>
      </c>
      <c r="F37" s="2">
        <f t="shared" si="0"/>
        <v>3882.5689144227267</v>
      </c>
      <c r="G37" t="str">
        <f>VLOOKUP(D37,Mapping!A$2:D$31,2,FALSE)</f>
        <v>Refuse Truck</v>
      </c>
      <c r="H37">
        <f>VLOOKUP(D37,Mapping!A$2:D$31,4,FALSE)</f>
        <v>484000</v>
      </c>
    </row>
    <row r="38" spans="1:8" x14ac:dyDescent="0.2">
      <c r="A38" t="s">
        <v>70</v>
      </c>
      <c r="B38" t="s">
        <v>4</v>
      </c>
      <c r="C38">
        <v>1122036.990068</v>
      </c>
      <c r="D38">
        <v>2201520080</v>
      </c>
      <c r="E38" t="s">
        <v>5</v>
      </c>
      <c r="F38" s="2">
        <f t="shared" si="0"/>
        <v>510016.81366727268</v>
      </c>
      <c r="G38" t="str">
        <f>VLOOKUP(D38,Mapping!A$2:D$31,2,FALSE)</f>
        <v>Single Unit Short-haul Truck</v>
      </c>
      <c r="H38">
        <f>VLOOKUP(D38,Mapping!A$2:D$31,4,FALSE)</f>
        <v>484000</v>
      </c>
    </row>
    <row r="39" spans="1:8" x14ac:dyDescent="0.2">
      <c r="A39" t="s">
        <v>70</v>
      </c>
      <c r="B39" t="s">
        <v>4</v>
      </c>
      <c r="C39">
        <v>122466.32915188</v>
      </c>
      <c r="D39">
        <v>2201530080</v>
      </c>
      <c r="E39" t="s">
        <v>5</v>
      </c>
      <c r="F39" s="2">
        <f t="shared" si="0"/>
        <v>55666.513250854536</v>
      </c>
      <c r="G39" t="str">
        <f>VLOOKUP(D39,Mapping!A$2:D$31,2,FALSE)</f>
        <v>Single Unit Long-haul Truck</v>
      </c>
      <c r="H39">
        <f>VLOOKUP(D39,Mapping!A$2:D$31,4,FALSE)</f>
        <v>484000</v>
      </c>
    </row>
    <row r="40" spans="1:8" x14ac:dyDescent="0.2">
      <c r="A40" t="s">
        <v>70</v>
      </c>
      <c r="B40" t="s">
        <v>4</v>
      </c>
      <c r="C40">
        <v>326627.2262256</v>
      </c>
      <c r="D40">
        <v>2201540080</v>
      </c>
      <c r="E40" t="s">
        <v>5</v>
      </c>
      <c r="F40" s="2">
        <f t="shared" si="0"/>
        <v>148466.92101163635</v>
      </c>
      <c r="G40" t="str">
        <f>VLOOKUP(D40,Mapping!A$2:D$31,2,FALSE)</f>
        <v>Motor Home</v>
      </c>
      <c r="H40" t="str">
        <f>VLOOKUP(D40,Mapping!A$2:D$31,4,FALSE)</f>
        <v/>
      </c>
    </row>
    <row r="41" spans="1:8" x14ac:dyDescent="0.2">
      <c r="A41" t="s">
        <v>70</v>
      </c>
      <c r="B41" t="s">
        <v>4</v>
      </c>
      <c r="C41">
        <v>3600.9958782459998</v>
      </c>
      <c r="D41">
        <v>2201610080</v>
      </c>
      <c r="E41" t="s">
        <v>5</v>
      </c>
      <c r="F41" s="2">
        <f t="shared" si="0"/>
        <v>1636.8163082936362</v>
      </c>
      <c r="G41" t="str">
        <f>VLOOKUP(D41,Mapping!A$2:D$31,2,FALSE)</f>
        <v>Combination Short-haul Truck</v>
      </c>
      <c r="H41">
        <f>VLOOKUP(D41,Mapping!A$2:D$31,4,FALSE)</f>
        <v>484000</v>
      </c>
    </row>
    <row r="42" spans="1:8" x14ac:dyDescent="0.2">
      <c r="A42" t="s">
        <v>70</v>
      </c>
      <c r="B42" t="s">
        <v>4</v>
      </c>
      <c r="C42">
        <v>182492.45660020001</v>
      </c>
      <c r="D42">
        <v>2202000062</v>
      </c>
      <c r="E42" t="s">
        <v>5</v>
      </c>
      <c r="F42" s="2">
        <f t="shared" si="0"/>
        <v>82951.116636454535</v>
      </c>
      <c r="G42" t="str">
        <f>VLOOKUP(D42,Mapping!A$2:D$31,2,FALSE)</f>
        <v>Refueling</v>
      </c>
      <c r="H42" t="str">
        <f>VLOOKUP(D42,Mapping!A$2:D$31,4,FALSE)</f>
        <v/>
      </c>
    </row>
    <row r="43" spans="1:8" x14ac:dyDescent="0.2">
      <c r="A43" t="s">
        <v>70</v>
      </c>
      <c r="B43" t="s">
        <v>4</v>
      </c>
      <c r="C43">
        <v>36166.323169340001</v>
      </c>
      <c r="D43">
        <v>2202210080</v>
      </c>
      <c r="E43" t="s">
        <v>5</v>
      </c>
      <c r="F43" s="2">
        <f t="shared" si="0"/>
        <v>16439.237804245455</v>
      </c>
      <c r="G43" t="str">
        <f>VLOOKUP(D43,Mapping!A$2:D$31,2,FALSE)</f>
        <v>Passenger Car</v>
      </c>
      <c r="H43" t="str">
        <f>VLOOKUP(D43,Mapping!A$2:D$31,4,FALSE)</f>
        <v/>
      </c>
    </row>
    <row r="44" spans="1:8" x14ac:dyDescent="0.2">
      <c r="A44" t="s">
        <v>70</v>
      </c>
      <c r="B44" t="s">
        <v>4</v>
      </c>
      <c r="C44">
        <v>64425.5147542001</v>
      </c>
      <c r="D44">
        <v>2202310080</v>
      </c>
      <c r="E44" t="s">
        <v>5</v>
      </c>
      <c r="F44" s="2">
        <f t="shared" si="0"/>
        <v>29284.324888272771</v>
      </c>
      <c r="G44" t="str">
        <f>VLOOKUP(D44,Mapping!A$2:D$31,2,FALSE)</f>
        <v>Passenger Truck</v>
      </c>
      <c r="H44" t="str">
        <f>VLOOKUP(D44,Mapping!A$2:D$31,4,FALSE)</f>
        <v/>
      </c>
    </row>
    <row r="45" spans="1:8" x14ac:dyDescent="0.2">
      <c r="A45" t="s">
        <v>70</v>
      </c>
      <c r="B45" t="s">
        <v>4</v>
      </c>
      <c r="C45">
        <v>65578.741649920004</v>
      </c>
      <c r="D45">
        <v>2202320080</v>
      </c>
      <c r="E45" t="s">
        <v>5</v>
      </c>
      <c r="F45" s="2">
        <f t="shared" si="0"/>
        <v>29808.518931781819</v>
      </c>
      <c r="G45" t="str">
        <f>VLOOKUP(D45,Mapping!A$2:D$31,2,FALSE)</f>
        <v>Light Commercial Truck</v>
      </c>
      <c r="H45">
        <f>VLOOKUP(D45,Mapping!A$2:D$31,4,FALSE)</f>
        <v>484000</v>
      </c>
    </row>
    <row r="46" spans="1:8" x14ac:dyDescent="0.2">
      <c r="A46" t="s">
        <v>70</v>
      </c>
      <c r="B46" t="s">
        <v>4</v>
      </c>
      <c r="C46">
        <v>9444.3747238380001</v>
      </c>
      <c r="D46">
        <v>2202410080</v>
      </c>
      <c r="E46" t="s">
        <v>5</v>
      </c>
      <c r="F46" s="2">
        <f t="shared" si="0"/>
        <v>4292.8976017445448</v>
      </c>
      <c r="G46" t="str">
        <f>VLOOKUP(D46,Mapping!A$2:D$31,2,FALSE)</f>
        <v>Intercity Bus</v>
      </c>
      <c r="H46">
        <f>VLOOKUP(D46,Mapping!A$2:D$31,4,FALSE)</f>
        <v>485000</v>
      </c>
    </row>
    <row r="47" spans="1:8" x14ac:dyDescent="0.2">
      <c r="A47" t="s">
        <v>70</v>
      </c>
      <c r="B47" t="s">
        <v>4</v>
      </c>
      <c r="C47">
        <v>7146.9367664279998</v>
      </c>
      <c r="D47">
        <v>2202420080</v>
      </c>
      <c r="E47" t="s">
        <v>5</v>
      </c>
      <c r="F47" s="2">
        <f t="shared" si="0"/>
        <v>3248.6076211036361</v>
      </c>
      <c r="G47" t="str">
        <f>VLOOKUP(D47,Mapping!A$2:D$31,2,FALSE)</f>
        <v>Transit Bus</v>
      </c>
      <c r="H47">
        <f>VLOOKUP(D47,Mapping!A$2:D$31,4,FALSE)</f>
        <v>485000</v>
      </c>
    </row>
    <row r="48" spans="1:8" x14ac:dyDescent="0.2">
      <c r="A48" t="s">
        <v>70</v>
      </c>
      <c r="B48" t="s">
        <v>4</v>
      </c>
      <c r="C48">
        <v>20187.62856216</v>
      </c>
      <c r="D48">
        <v>2202430080</v>
      </c>
      <c r="E48" t="s">
        <v>5</v>
      </c>
      <c r="F48" s="2">
        <f t="shared" si="0"/>
        <v>9176.194800981817</v>
      </c>
      <c r="G48" t="str">
        <f>VLOOKUP(D48,Mapping!A$2:D$31,2,FALSE)</f>
        <v>School Bus</v>
      </c>
      <c r="H48">
        <f>VLOOKUP(D48,Mapping!A$2:D$31,4,FALSE)</f>
        <v>485000</v>
      </c>
    </row>
    <row r="49" spans="1:8" x14ac:dyDescent="0.2">
      <c r="A49" t="s">
        <v>70</v>
      </c>
      <c r="B49" t="s">
        <v>4</v>
      </c>
      <c r="C49">
        <v>6303.9800334000001</v>
      </c>
      <c r="D49">
        <v>2202510080</v>
      </c>
      <c r="E49" t="s">
        <v>5</v>
      </c>
      <c r="F49" s="2">
        <f t="shared" si="0"/>
        <v>2865.4454697272727</v>
      </c>
      <c r="G49" t="str">
        <f>VLOOKUP(D49,Mapping!A$2:D$31,2,FALSE)</f>
        <v>Refuse Truck</v>
      </c>
      <c r="H49">
        <f>VLOOKUP(D49,Mapping!A$2:D$31,4,FALSE)</f>
        <v>484000</v>
      </c>
    </row>
    <row r="50" spans="1:8" x14ac:dyDescent="0.2">
      <c r="A50" t="s">
        <v>70</v>
      </c>
      <c r="B50" t="s">
        <v>4</v>
      </c>
      <c r="C50">
        <v>142349.9510192</v>
      </c>
      <c r="D50">
        <v>2202520080</v>
      </c>
      <c r="E50" t="s">
        <v>5</v>
      </c>
      <c r="F50" s="2">
        <f t="shared" si="0"/>
        <v>64704.523190545449</v>
      </c>
      <c r="G50" t="str">
        <f>VLOOKUP(D50,Mapping!A$2:D$31,2,FALSE)</f>
        <v>Single Unit Short-haul Truck</v>
      </c>
      <c r="H50">
        <f>VLOOKUP(D50,Mapping!A$2:D$31,4,FALSE)</f>
        <v>484000</v>
      </c>
    </row>
    <row r="51" spans="1:8" x14ac:dyDescent="0.2">
      <c r="A51" t="s">
        <v>70</v>
      </c>
      <c r="B51" t="s">
        <v>4</v>
      </c>
      <c r="C51">
        <v>15781.436328199999</v>
      </c>
      <c r="D51">
        <v>2202530080</v>
      </c>
      <c r="E51" t="s">
        <v>5</v>
      </c>
      <c r="F51" s="2">
        <f t="shared" si="0"/>
        <v>7173.3801491818176</v>
      </c>
      <c r="G51" t="str">
        <f>VLOOKUP(D51,Mapping!A$2:D$31,2,FALSE)</f>
        <v>Single Unit Long-haul Truck</v>
      </c>
      <c r="H51">
        <f>VLOOKUP(D51,Mapping!A$2:D$31,4,FALSE)</f>
        <v>484000</v>
      </c>
    </row>
    <row r="52" spans="1:8" x14ac:dyDescent="0.2">
      <c r="A52" t="s">
        <v>70</v>
      </c>
      <c r="B52" t="s">
        <v>4</v>
      </c>
      <c r="C52">
        <v>6063.8706307940001</v>
      </c>
      <c r="D52">
        <v>2202540080</v>
      </c>
      <c r="E52" t="s">
        <v>5</v>
      </c>
      <c r="F52" s="2">
        <f t="shared" si="0"/>
        <v>2756.3048321790907</v>
      </c>
      <c r="G52" t="str">
        <f>VLOOKUP(D52,Mapping!A$2:D$31,2,FALSE)</f>
        <v>Motor Home</v>
      </c>
      <c r="H52" t="str">
        <f>VLOOKUP(D52,Mapping!A$2:D$31,4,FALSE)</f>
        <v/>
      </c>
    </row>
    <row r="53" spans="1:8" x14ac:dyDescent="0.2">
      <c r="A53" t="s">
        <v>70</v>
      </c>
      <c r="B53" t="s">
        <v>4</v>
      </c>
      <c r="C53">
        <v>183521.35861240001</v>
      </c>
      <c r="D53">
        <v>2202610080</v>
      </c>
      <c r="E53" t="s">
        <v>5</v>
      </c>
      <c r="F53" s="2">
        <f t="shared" si="0"/>
        <v>83418.799369272732</v>
      </c>
      <c r="G53" t="str">
        <f>VLOOKUP(D53,Mapping!A$2:D$31,2,FALSE)</f>
        <v>Combination Short-haul Truck</v>
      </c>
      <c r="H53">
        <f>VLOOKUP(D53,Mapping!A$2:D$31,4,FALSE)</f>
        <v>484000</v>
      </c>
    </row>
    <row r="54" spans="1:8" x14ac:dyDescent="0.2">
      <c r="A54" t="s">
        <v>70</v>
      </c>
      <c r="B54" t="s">
        <v>4</v>
      </c>
      <c r="C54">
        <v>589769.38078448002</v>
      </c>
      <c r="D54">
        <v>2202620080</v>
      </c>
      <c r="E54" t="s">
        <v>5</v>
      </c>
      <c r="F54" s="2">
        <f t="shared" si="0"/>
        <v>268076.99126567272</v>
      </c>
      <c r="G54" t="str">
        <f>VLOOKUP(D54,Mapping!A$2:D$31,2,FALSE)</f>
        <v>Combination Long-haul Truck</v>
      </c>
      <c r="H54">
        <f>VLOOKUP(D54,Mapping!A$2:D$31,4,FALSE)</f>
        <v>484000</v>
      </c>
    </row>
    <row r="55" spans="1:8" x14ac:dyDescent="0.2">
      <c r="A55" t="s">
        <v>70</v>
      </c>
      <c r="B55" t="s">
        <v>4</v>
      </c>
      <c r="C55">
        <v>0</v>
      </c>
      <c r="D55">
        <v>2203420080</v>
      </c>
      <c r="E55" t="s">
        <v>5</v>
      </c>
      <c r="F55" s="2">
        <f t="shared" si="0"/>
        <v>0</v>
      </c>
      <c r="G55" t="str">
        <f>VLOOKUP(D55,Mapping!A$2:D$31,2,FALSE)</f>
        <v>Transit Bus</v>
      </c>
      <c r="H55">
        <f>VLOOKUP(D55,Mapping!A$2:D$31,4,FALSE)</f>
        <v>485000</v>
      </c>
    </row>
    <row r="56" spans="1:8" x14ac:dyDescent="0.2">
      <c r="A56" t="s">
        <v>70</v>
      </c>
      <c r="B56" t="s">
        <v>4</v>
      </c>
      <c r="C56">
        <v>0</v>
      </c>
      <c r="D56">
        <v>2205000062</v>
      </c>
      <c r="E56" t="s">
        <v>5</v>
      </c>
      <c r="F56" s="2">
        <f t="shared" si="0"/>
        <v>0</v>
      </c>
      <c r="G56" t="str">
        <f>VLOOKUP(D56,Mapping!A$2:D$31,2,FALSE)</f>
        <v>Refueling</v>
      </c>
      <c r="H56" t="str">
        <f>VLOOKUP(D56,Mapping!A$2:D$31,4,FALSE)</f>
        <v/>
      </c>
    </row>
    <row r="57" spans="1:8" x14ac:dyDescent="0.2">
      <c r="A57" t="s">
        <v>70</v>
      </c>
      <c r="B57" t="s">
        <v>4</v>
      </c>
      <c r="C57">
        <v>1.6512884320000001</v>
      </c>
      <c r="D57">
        <v>2205210080</v>
      </c>
      <c r="E57" t="s">
        <v>5</v>
      </c>
      <c r="F57" s="2">
        <f t="shared" si="0"/>
        <v>0.75058565090909091</v>
      </c>
      <c r="G57" t="str">
        <f>VLOOKUP(D57,Mapping!A$2:D$31,2,FALSE)</f>
        <v>Passenger Car</v>
      </c>
      <c r="H57" t="str">
        <f>VLOOKUP(D57,Mapping!A$2:D$31,4,FALSE)</f>
        <v/>
      </c>
    </row>
    <row r="58" spans="1:8" x14ac:dyDescent="0.2">
      <c r="A58" t="s">
        <v>70</v>
      </c>
      <c r="B58" t="s">
        <v>4</v>
      </c>
      <c r="C58">
        <v>4.50362609</v>
      </c>
      <c r="D58">
        <v>2205310080</v>
      </c>
      <c r="E58" t="s">
        <v>5</v>
      </c>
      <c r="F58" s="2">
        <f t="shared" si="0"/>
        <v>2.0471027681818179</v>
      </c>
      <c r="G58" t="str">
        <f>VLOOKUP(D58,Mapping!A$2:D$31,2,FALSE)</f>
        <v>Passenger Truck</v>
      </c>
      <c r="H58" t="str">
        <f>VLOOKUP(D58,Mapping!A$2:D$31,4,FALSE)</f>
        <v/>
      </c>
    </row>
    <row r="59" spans="1:8" x14ac:dyDescent="0.2">
      <c r="A59" t="s">
        <v>70</v>
      </c>
      <c r="B59" t="s">
        <v>4</v>
      </c>
      <c r="C59">
        <v>1.4215567614</v>
      </c>
      <c r="D59">
        <v>2205320080</v>
      </c>
      <c r="E59" t="s">
        <v>5</v>
      </c>
      <c r="F59" s="2">
        <f t="shared" si="0"/>
        <v>0.64616216427272721</v>
      </c>
      <c r="G59" t="str">
        <f>VLOOKUP(D59,Mapping!A$2:D$31,2,FALSE)</f>
        <v>Light Commercial Truck</v>
      </c>
      <c r="H59">
        <f>VLOOKUP(D59,Mapping!A$2:D$31,4,FALSE)</f>
        <v>484000</v>
      </c>
    </row>
    <row r="60" spans="1:8" x14ac:dyDescent="0.2">
      <c r="A60" t="s">
        <v>70</v>
      </c>
      <c r="B60" t="s">
        <v>14</v>
      </c>
      <c r="C60">
        <v>7524.0748287980005</v>
      </c>
      <c r="D60">
        <v>2201110080</v>
      </c>
      <c r="E60" t="s">
        <v>5</v>
      </c>
      <c r="F60" s="2">
        <f t="shared" si="0"/>
        <v>3420.0340130899999</v>
      </c>
      <c r="G60" t="str">
        <f>VLOOKUP(D60,Mapping!A$2:D$31,2,FALSE)</f>
        <v>Motorcycle</v>
      </c>
      <c r="H60" t="str">
        <f>VLOOKUP(D60,Mapping!A$2:D$31,4,FALSE)</f>
        <v/>
      </c>
    </row>
    <row r="61" spans="1:8" x14ac:dyDescent="0.2">
      <c r="A61" t="s">
        <v>70</v>
      </c>
      <c r="B61" t="s">
        <v>14</v>
      </c>
      <c r="C61">
        <v>68455.843951520001</v>
      </c>
      <c r="D61">
        <v>2201210080</v>
      </c>
      <c r="E61" t="s">
        <v>5</v>
      </c>
      <c r="F61" s="2">
        <f t="shared" si="0"/>
        <v>31116.292705236363</v>
      </c>
      <c r="G61" t="str">
        <f>VLOOKUP(D61,Mapping!A$2:D$31,2,FALSE)</f>
        <v>Passenger Car</v>
      </c>
      <c r="H61" t="str">
        <f>VLOOKUP(D61,Mapping!A$2:D$31,4,FALSE)</f>
        <v/>
      </c>
    </row>
    <row r="62" spans="1:8" x14ac:dyDescent="0.2">
      <c r="A62" t="s">
        <v>70</v>
      </c>
      <c r="B62" t="s">
        <v>14</v>
      </c>
      <c r="C62">
        <v>86664.576589200107</v>
      </c>
      <c r="D62">
        <v>2201310080</v>
      </c>
      <c r="E62" t="s">
        <v>5</v>
      </c>
      <c r="F62" s="2">
        <f t="shared" si="0"/>
        <v>39392.989358727318</v>
      </c>
      <c r="G62" t="str">
        <f>VLOOKUP(D62,Mapping!A$2:D$31,2,FALSE)</f>
        <v>Passenger Car</v>
      </c>
      <c r="H62" t="str">
        <f>VLOOKUP(D62,Mapping!A$2:D$31,4,FALSE)</f>
        <v/>
      </c>
    </row>
    <row r="63" spans="1:8" x14ac:dyDescent="0.2">
      <c r="A63" t="s">
        <v>70</v>
      </c>
      <c r="B63" t="s">
        <v>14</v>
      </c>
      <c r="C63">
        <v>28663.604918000001</v>
      </c>
      <c r="D63">
        <v>2201320080</v>
      </c>
      <c r="E63" t="s">
        <v>5</v>
      </c>
      <c r="F63" s="2">
        <f t="shared" si="0"/>
        <v>13028.911326363635</v>
      </c>
      <c r="G63" t="str">
        <f>VLOOKUP(D63,Mapping!A$2:D$31,2,FALSE)</f>
        <v>Light Commercial Truck</v>
      </c>
      <c r="H63">
        <f>VLOOKUP(D63,Mapping!A$2:D$31,4,FALSE)</f>
        <v>484000</v>
      </c>
    </row>
    <row r="64" spans="1:8" x14ac:dyDescent="0.2">
      <c r="A64" t="s">
        <v>70</v>
      </c>
      <c r="B64" t="s">
        <v>14</v>
      </c>
      <c r="C64">
        <v>6.7750522412700001</v>
      </c>
      <c r="D64">
        <v>2201420080</v>
      </c>
      <c r="E64" t="s">
        <v>5</v>
      </c>
      <c r="F64" s="2">
        <f t="shared" si="0"/>
        <v>3.0795692005772723</v>
      </c>
      <c r="G64" t="str">
        <f>VLOOKUP(D64,Mapping!A$2:D$31,2,FALSE)</f>
        <v>Transit Bus</v>
      </c>
      <c r="H64">
        <f>VLOOKUP(D64,Mapping!A$2:D$31,4,FALSE)</f>
        <v>485000</v>
      </c>
    </row>
    <row r="65" spans="1:8" x14ac:dyDescent="0.2">
      <c r="A65" t="s">
        <v>70</v>
      </c>
      <c r="B65" t="s">
        <v>14</v>
      </c>
      <c r="C65">
        <v>130.994620766</v>
      </c>
      <c r="D65">
        <v>2201430080</v>
      </c>
      <c r="E65" t="s">
        <v>5</v>
      </c>
      <c r="F65" s="2">
        <f t="shared" si="0"/>
        <v>59.543009439090902</v>
      </c>
      <c r="G65" t="str">
        <f>VLOOKUP(D65,Mapping!A$2:D$31,2,FALSE)</f>
        <v>School Bus</v>
      </c>
      <c r="H65">
        <f>VLOOKUP(D65,Mapping!A$2:D$31,4,FALSE)</f>
        <v>485000</v>
      </c>
    </row>
    <row r="66" spans="1:8" x14ac:dyDescent="0.2">
      <c r="A66" t="s">
        <v>70</v>
      </c>
      <c r="B66" t="s">
        <v>14</v>
      </c>
      <c r="C66">
        <v>24.169377902960001</v>
      </c>
      <c r="D66">
        <v>2201510080</v>
      </c>
      <c r="E66" t="s">
        <v>5</v>
      </c>
      <c r="F66" s="2">
        <f t="shared" si="0"/>
        <v>10.986080864981817</v>
      </c>
      <c r="G66" t="str">
        <f>VLOOKUP(D66,Mapping!A$2:D$31,2,FALSE)</f>
        <v>Refuse Truck</v>
      </c>
      <c r="H66">
        <f>VLOOKUP(D66,Mapping!A$2:D$31,4,FALSE)</f>
        <v>484000</v>
      </c>
    </row>
    <row r="67" spans="1:8" x14ac:dyDescent="0.2">
      <c r="A67" t="s">
        <v>70</v>
      </c>
      <c r="B67" t="s">
        <v>14</v>
      </c>
      <c r="C67">
        <v>2388.2994474279999</v>
      </c>
      <c r="D67">
        <v>2201520080</v>
      </c>
      <c r="E67" t="s">
        <v>5</v>
      </c>
      <c r="F67" s="2">
        <f t="shared" si="0"/>
        <v>1085.5906579218181</v>
      </c>
      <c r="G67" t="str">
        <f>VLOOKUP(D67,Mapping!A$2:D$31,2,FALSE)</f>
        <v>Single Unit Short-haul Truck</v>
      </c>
      <c r="H67">
        <f>VLOOKUP(D67,Mapping!A$2:D$31,4,FALSE)</f>
        <v>484000</v>
      </c>
    </row>
    <row r="68" spans="1:8" x14ac:dyDescent="0.2">
      <c r="A68" t="s">
        <v>70</v>
      </c>
      <c r="B68" t="s">
        <v>14</v>
      </c>
      <c r="C68">
        <v>288.19495778300001</v>
      </c>
      <c r="D68">
        <v>2201530080</v>
      </c>
      <c r="E68" t="s">
        <v>5</v>
      </c>
      <c r="F68" s="2">
        <f t="shared" ref="F68:F131" si="1">IF(E68="LB",C68/2.2,C68*2000/2.2)</f>
        <v>130.99770808318181</v>
      </c>
      <c r="G68" t="str">
        <f>VLOOKUP(D68,Mapping!A$2:D$31,2,FALSE)</f>
        <v>Single Unit Long-haul Truck</v>
      </c>
      <c r="H68">
        <f>VLOOKUP(D68,Mapping!A$2:D$31,4,FALSE)</f>
        <v>484000</v>
      </c>
    </row>
    <row r="69" spans="1:8" x14ac:dyDescent="0.2">
      <c r="A69" t="s">
        <v>70</v>
      </c>
      <c r="B69" t="s">
        <v>14</v>
      </c>
      <c r="C69">
        <v>545.81121949160001</v>
      </c>
      <c r="D69">
        <v>2201540080</v>
      </c>
      <c r="E69" t="s">
        <v>5</v>
      </c>
      <c r="F69" s="2">
        <f t="shared" si="1"/>
        <v>248.09600885981817</v>
      </c>
      <c r="G69" t="str">
        <f>VLOOKUP(D69,Mapping!A$2:D$31,2,FALSE)</f>
        <v>Motor Home</v>
      </c>
      <c r="H69" t="str">
        <f>VLOOKUP(D69,Mapping!A$2:D$31,4,FALSE)</f>
        <v/>
      </c>
    </row>
    <row r="70" spans="1:8" x14ac:dyDescent="0.2">
      <c r="A70" t="s">
        <v>70</v>
      </c>
      <c r="B70" t="s">
        <v>14</v>
      </c>
      <c r="C70">
        <v>6.4812284537479998</v>
      </c>
      <c r="D70">
        <v>2201610080</v>
      </c>
      <c r="E70" t="s">
        <v>5</v>
      </c>
      <c r="F70" s="2">
        <f t="shared" si="1"/>
        <v>2.9460129335218177</v>
      </c>
      <c r="G70" t="str">
        <f>VLOOKUP(D70,Mapping!A$2:D$31,2,FALSE)</f>
        <v>Combination Short-haul Truck</v>
      </c>
      <c r="H70">
        <f>VLOOKUP(D70,Mapping!A$2:D$31,4,FALSE)</f>
        <v>484000</v>
      </c>
    </row>
    <row r="71" spans="1:8" x14ac:dyDescent="0.2">
      <c r="A71" t="s">
        <v>70</v>
      </c>
      <c r="B71" t="s">
        <v>14</v>
      </c>
      <c r="C71">
        <v>5821.6308869940003</v>
      </c>
      <c r="D71">
        <v>2202210080</v>
      </c>
      <c r="E71" t="s">
        <v>5</v>
      </c>
      <c r="F71" s="2">
        <f t="shared" si="1"/>
        <v>2646.1958577245455</v>
      </c>
      <c r="G71" t="str">
        <f>VLOOKUP(D71,Mapping!A$2:D$31,2,FALSE)</f>
        <v>Passenger Car</v>
      </c>
      <c r="H71" t="str">
        <f>VLOOKUP(D71,Mapping!A$2:D$31,4,FALSE)</f>
        <v/>
      </c>
    </row>
    <row r="72" spans="1:8" x14ac:dyDescent="0.2">
      <c r="A72" t="s">
        <v>70</v>
      </c>
      <c r="B72" t="s">
        <v>14</v>
      </c>
      <c r="C72">
        <v>9515.7812325399991</v>
      </c>
      <c r="D72">
        <v>2202310080</v>
      </c>
      <c r="E72" t="s">
        <v>5</v>
      </c>
      <c r="F72" s="2">
        <f t="shared" si="1"/>
        <v>4325.3551056999995</v>
      </c>
      <c r="G72" t="str">
        <f>VLOOKUP(D72,Mapping!A$2:D$31,2,FALSE)</f>
        <v>Passenger Truck</v>
      </c>
      <c r="H72" t="str">
        <f>VLOOKUP(D72,Mapping!A$2:D$31,4,FALSE)</f>
        <v/>
      </c>
    </row>
    <row r="73" spans="1:8" x14ac:dyDescent="0.2">
      <c r="A73" t="s">
        <v>70</v>
      </c>
      <c r="B73" t="s">
        <v>14</v>
      </c>
      <c r="C73">
        <v>9870.6920658979998</v>
      </c>
      <c r="D73">
        <v>2202320080</v>
      </c>
      <c r="E73" t="s">
        <v>5</v>
      </c>
      <c r="F73" s="2">
        <f t="shared" si="1"/>
        <v>4486.6782117718176</v>
      </c>
      <c r="G73" t="str">
        <f>VLOOKUP(D73,Mapping!A$2:D$31,2,FALSE)</f>
        <v>Light Commercial Truck</v>
      </c>
      <c r="H73">
        <f>VLOOKUP(D73,Mapping!A$2:D$31,4,FALSE)</f>
        <v>484000</v>
      </c>
    </row>
    <row r="74" spans="1:8" x14ac:dyDescent="0.2">
      <c r="A74" t="s">
        <v>70</v>
      </c>
      <c r="B74" t="s">
        <v>14</v>
      </c>
      <c r="C74">
        <v>1382.2148483103999</v>
      </c>
      <c r="D74">
        <v>2202410080</v>
      </c>
      <c r="E74" t="s">
        <v>5</v>
      </c>
      <c r="F74" s="2">
        <f t="shared" si="1"/>
        <v>628.2794765047272</v>
      </c>
      <c r="G74" t="str">
        <f>VLOOKUP(D74,Mapping!A$2:D$31,2,FALSE)</f>
        <v>Intercity Bus</v>
      </c>
      <c r="H74">
        <f>VLOOKUP(D74,Mapping!A$2:D$31,4,FALSE)</f>
        <v>485000</v>
      </c>
    </row>
    <row r="75" spans="1:8" x14ac:dyDescent="0.2">
      <c r="A75" t="s">
        <v>70</v>
      </c>
      <c r="B75" t="s">
        <v>14</v>
      </c>
      <c r="C75">
        <v>1040.9542671258</v>
      </c>
      <c r="D75">
        <v>2202420080</v>
      </c>
      <c r="E75" t="s">
        <v>5</v>
      </c>
      <c r="F75" s="2">
        <f t="shared" si="1"/>
        <v>473.16103051172723</v>
      </c>
      <c r="G75" t="str">
        <f>VLOOKUP(D75,Mapping!A$2:D$31,2,FALSE)</f>
        <v>Transit Bus</v>
      </c>
      <c r="H75">
        <f>VLOOKUP(D75,Mapping!A$2:D$31,4,FALSE)</f>
        <v>485000</v>
      </c>
    </row>
    <row r="76" spans="1:8" x14ac:dyDescent="0.2">
      <c r="A76" t="s">
        <v>70</v>
      </c>
      <c r="B76" t="s">
        <v>14</v>
      </c>
      <c r="C76">
        <v>2993.107120012</v>
      </c>
      <c r="D76">
        <v>2202430080</v>
      </c>
      <c r="E76" t="s">
        <v>5</v>
      </c>
      <c r="F76" s="2">
        <f t="shared" si="1"/>
        <v>1360.5032363690907</v>
      </c>
      <c r="G76" t="str">
        <f>VLOOKUP(D76,Mapping!A$2:D$31,2,FALSE)</f>
        <v>School Bus</v>
      </c>
      <c r="H76">
        <f>VLOOKUP(D76,Mapping!A$2:D$31,4,FALSE)</f>
        <v>485000</v>
      </c>
    </row>
    <row r="77" spans="1:8" x14ac:dyDescent="0.2">
      <c r="A77" t="s">
        <v>70</v>
      </c>
      <c r="B77" t="s">
        <v>14</v>
      </c>
      <c r="C77">
        <v>917.44905963799999</v>
      </c>
      <c r="D77">
        <v>2202510080</v>
      </c>
      <c r="E77" t="s">
        <v>5</v>
      </c>
      <c r="F77" s="2">
        <f t="shared" si="1"/>
        <v>417.02229983545453</v>
      </c>
      <c r="G77" t="str">
        <f>VLOOKUP(D77,Mapping!A$2:D$31,2,FALSE)</f>
        <v>Refuse Truck</v>
      </c>
      <c r="H77">
        <f>VLOOKUP(D77,Mapping!A$2:D$31,4,FALSE)</f>
        <v>484000</v>
      </c>
    </row>
    <row r="78" spans="1:8" x14ac:dyDescent="0.2">
      <c r="A78" t="s">
        <v>70</v>
      </c>
      <c r="B78" t="s">
        <v>14</v>
      </c>
      <c r="C78">
        <v>19886.753639120001</v>
      </c>
      <c r="D78">
        <v>2202520080</v>
      </c>
      <c r="E78" t="s">
        <v>5</v>
      </c>
      <c r="F78" s="2">
        <f t="shared" si="1"/>
        <v>9039.4334723272732</v>
      </c>
      <c r="G78" t="str">
        <f>VLOOKUP(D78,Mapping!A$2:D$31,2,FALSE)</f>
        <v>Single Unit Short-haul Truck</v>
      </c>
      <c r="H78">
        <f>VLOOKUP(D78,Mapping!A$2:D$31,4,FALSE)</f>
        <v>484000</v>
      </c>
    </row>
    <row r="79" spans="1:8" x14ac:dyDescent="0.2">
      <c r="A79" t="s">
        <v>70</v>
      </c>
      <c r="B79" t="s">
        <v>14</v>
      </c>
      <c r="C79">
        <v>2171.8025823879998</v>
      </c>
      <c r="D79">
        <v>2202530080</v>
      </c>
      <c r="E79" t="s">
        <v>5</v>
      </c>
      <c r="F79" s="2">
        <f t="shared" si="1"/>
        <v>987.18299199454532</v>
      </c>
      <c r="G79" t="str">
        <f>VLOOKUP(D79,Mapping!A$2:D$31,2,FALSE)</f>
        <v>Single Unit Long-haul Truck</v>
      </c>
      <c r="H79">
        <f>VLOOKUP(D79,Mapping!A$2:D$31,4,FALSE)</f>
        <v>484000</v>
      </c>
    </row>
    <row r="80" spans="1:8" x14ac:dyDescent="0.2">
      <c r="A80" t="s">
        <v>70</v>
      </c>
      <c r="B80" t="s">
        <v>14</v>
      </c>
      <c r="C80">
        <v>920.95360481820001</v>
      </c>
      <c r="D80">
        <v>2202540080</v>
      </c>
      <c r="E80" t="s">
        <v>5</v>
      </c>
      <c r="F80" s="2">
        <f t="shared" si="1"/>
        <v>418.61527491736359</v>
      </c>
      <c r="G80" t="str">
        <f>VLOOKUP(D80,Mapping!A$2:D$31,2,FALSE)</f>
        <v>Motor Home</v>
      </c>
      <c r="H80" t="str">
        <f>VLOOKUP(D80,Mapping!A$2:D$31,4,FALSE)</f>
        <v/>
      </c>
    </row>
    <row r="81" spans="1:8" x14ac:dyDescent="0.2">
      <c r="A81" t="s">
        <v>70</v>
      </c>
      <c r="B81" t="s">
        <v>14</v>
      </c>
      <c r="C81">
        <v>26187.257631259999</v>
      </c>
      <c r="D81">
        <v>2202610080</v>
      </c>
      <c r="E81" t="s">
        <v>5</v>
      </c>
      <c r="F81" s="2">
        <f t="shared" si="1"/>
        <v>11903.298923299999</v>
      </c>
      <c r="G81" t="str">
        <f>VLOOKUP(D81,Mapping!A$2:D$31,2,FALSE)</f>
        <v>Combination Short-haul Truck</v>
      </c>
      <c r="H81">
        <f>VLOOKUP(D81,Mapping!A$2:D$31,4,FALSE)</f>
        <v>484000</v>
      </c>
    </row>
    <row r="82" spans="1:8" x14ac:dyDescent="0.2">
      <c r="A82" t="s">
        <v>70</v>
      </c>
      <c r="B82" t="s">
        <v>14</v>
      </c>
      <c r="C82">
        <v>62085.22990002</v>
      </c>
      <c r="D82">
        <v>2202620080</v>
      </c>
      <c r="E82" t="s">
        <v>5</v>
      </c>
      <c r="F82" s="2">
        <f t="shared" si="1"/>
        <v>28220.559045463633</v>
      </c>
      <c r="G82" t="str">
        <f>VLOOKUP(D82,Mapping!A$2:D$31,2,FALSE)</f>
        <v>Combination Long-haul Truck</v>
      </c>
      <c r="H82">
        <f>VLOOKUP(D82,Mapping!A$2:D$31,4,FALSE)</f>
        <v>484000</v>
      </c>
    </row>
    <row r="83" spans="1:8" x14ac:dyDescent="0.2">
      <c r="A83" t="s">
        <v>70</v>
      </c>
      <c r="B83" t="s">
        <v>14</v>
      </c>
      <c r="C83">
        <v>1.1920905015656</v>
      </c>
      <c r="D83">
        <v>2203420080</v>
      </c>
      <c r="E83" t="s">
        <v>5</v>
      </c>
      <c r="F83" s="2">
        <f t="shared" si="1"/>
        <v>0.54185931889345451</v>
      </c>
      <c r="G83" t="str">
        <f>VLOOKUP(D83,Mapping!A$2:D$31,2,FALSE)</f>
        <v>Transit Bus</v>
      </c>
      <c r="H83">
        <f>VLOOKUP(D83,Mapping!A$2:D$31,4,FALSE)</f>
        <v>485000</v>
      </c>
    </row>
    <row r="84" spans="1:8" x14ac:dyDescent="0.2">
      <c r="A84" t="s">
        <v>70</v>
      </c>
      <c r="B84" t="s">
        <v>14</v>
      </c>
      <c r="C84">
        <v>2.1956558120000001E-3</v>
      </c>
      <c r="D84">
        <v>2205210080</v>
      </c>
      <c r="E84" t="s">
        <v>5</v>
      </c>
      <c r="F84" s="2">
        <f t="shared" si="1"/>
        <v>9.9802536909090914E-4</v>
      </c>
      <c r="G84" t="str">
        <f>VLOOKUP(D84,Mapping!A$2:D$31,2,FALSE)</f>
        <v>Passenger Car</v>
      </c>
      <c r="H84" t="str">
        <f>VLOOKUP(D84,Mapping!A$2:D$31,4,FALSE)</f>
        <v/>
      </c>
    </row>
    <row r="85" spans="1:8" x14ac:dyDescent="0.2">
      <c r="A85" t="s">
        <v>70</v>
      </c>
      <c r="B85" t="s">
        <v>14</v>
      </c>
      <c r="C85">
        <v>5.9882971740000002E-3</v>
      </c>
      <c r="D85">
        <v>2205310080</v>
      </c>
      <c r="E85" t="s">
        <v>5</v>
      </c>
      <c r="F85" s="2">
        <f t="shared" si="1"/>
        <v>2.7219532609090908E-3</v>
      </c>
      <c r="G85" t="str">
        <f>VLOOKUP(D85,Mapping!A$2:D$31,2,FALSE)</f>
        <v>Passenger Truck</v>
      </c>
      <c r="H85" t="str">
        <f>VLOOKUP(D85,Mapping!A$2:D$31,4,FALSE)</f>
        <v/>
      </c>
    </row>
    <row r="86" spans="1:8" x14ac:dyDescent="0.2">
      <c r="A86" t="s">
        <v>70</v>
      </c>
      <c r="B86" t="s">
        <v>14</v>
      </c>
      <c r="C86">
        <v>1.8901844240000001E-3</v>
      </c>
      <c r="D86">
        <v>2205320080</v>
      </c>
      <c r="E86" t="s">
        <v>5</v>
      </c>
      <c r="F86" s="2">
        <f t="shared" si="1"/>
        <v>8.5917473818181817E-4</v>
      </c>
      <c r="G86" t="str">
        <f>VLOOKUP(D86,Mapping!A$2:D$31,2,FALSE)</f>
        <v>Light Commercial Truck</v>
      </c>
      <c r="H86">
        <f>VLOOKUP(D86,Mapping!A$2:D$31,4,FALSE)</f>
        <v>484000</v>
      </c>
    </row>
    <row r="87" spans="1:8" x14ac:dyDescent="0.2">
      <c r="A87" t="s">
        <v>70</v>
      </c>
      <c r="B87" t="s">
        <v>15</v>
      </c>
      <c r="C87">
        <v>34263.604803501999</v>
      </c>
      <c r="D87">
        <v>2201110080</v>
      </c>
      <c r="E87" t="s">
        <v>5</v>
      </c>
      <c r="F87" s="2">
        <f t="shared" si="1"/>
        <v>15574.365819773635</v>
      </c>
      <c r="G87" t="str">
        <f>VLOOKUP(D87,Mapping!A$2:D$31,2,FALSE)</f>
        <v>Motorcycle</v>
      </c>
      <c r="H87" t="str">
        <f>VLOOKUP(D87,Mapping!A$2:D$31,4,FALSE)</f>
        <v/>
      </c>
    </row>
    <row r="88" spans="1:8" x14ac:dyDescent="0.2">
      <c r="A88" t="s">
        <v>70</v>
      </c>
      <c r="B88" t="s">
        <v>15</v>
      </c>
      <c r="C88">
        <v>312079.18713799998</v>
      </c>
      <c r="D88">
        <v>2201210080</v>
      </c>
      <c r="E88" t="s">
        <v>5</v>
      </c>
      <c r="F88" s="2">
        <f t="shared" si="1"/>
        <v>141854.17597181816</v>
      </c>
      <c r="G88" t="str">
        <f>VLOOKUP(D88,Mapping!A$2:D$31,2,FALSE)</f>
        <v>Passenger Car</v>
      </c>
      <c r="H88" t="str">
        <f>VLOOKUP(D88,Mapping!A$2:D$31,4,FALSE)</f>
        <v/>
      </c>
    </row>
    <row r="89" spans="1:8" x14ac:dyDescent="0.2">
      <c r="A89" t="s">
        <v>70</v>
      </c>
      <c r="B89" t="s">
        <v>15</v>
      </c>
      <c r="C89">
        <v>394583.1721196</v>
      </c>
      <c r="D89">
        <v>2201310080</v>
      </c>
      <c r="E89" t="s">
        <v>5</v>
      </c>
      <c r="F89" s="2">
        <f t="shared" si="1"/>
        <v>179355.9873270909</v>
      </c>
      <c r="G89" t="str">
        <f>VLOOKUP(D89,Mapping!A$2:D$31,2,FALSE)</f>
        <v>Passenger Car</v>
      </c>
      <c r="H89" t="str">
        <f>VLOOKUP(D89,Mapping!A$2:D$31,4,FALSE)</f>
        <v/>
      </c>
    </row>
    <row r="90" spans="1:8" x14ac:dyDescent="0.2">
      <c r="A90" t="s">
        <v>70</v>
      </c>
      <c r="B90" t="s">
        <v>15</v>
      </c>
      <c r="C90">
        <v>130474.28462019999</v>
      </c>
      <c r="D90">
        <v>2201320080</v>
      </c>
      <c r="E90" t="s">
        <v>5</v>
      </c>
      <c r="F90" s="2">
        <f t="shared" si="1"/>
        <v>59306.49300918181</v>
      </c>
      <c r="G90" t="str">
        <f>VLOOKUP(D90,Mapping!A$2:D$31,2,FALSE)</f>
        <v>Light Commercial Truck</v>
      </c>
      <c r="H90">
        <f>VLOOKUP(D90,Mapping!A$2:D$31,4,FALSE)</f>
        <v>484000</v>
      </c>
    </row>
    <row r="91" spans="1:8" x14ac:dyDescent="0.2">
      <c r="A91" t="s">
        <v>70</v>
      </c>
      <c r="B91" t="s">
        <v>15</v>
      </c>
      <c r="C91">
        <v>30.983536154402</v>
      </c>
      <c r="D91">
        <v>2201420080</v>
      </c>
      <c r="E91" t="s">
        <v>5</v>
      </c>
      <c r="F91" s="2">
        <f t="shared" si="1"/>
        <v>14.083425524728181</v>
      </c>
      <c r="G91" t="str">
        <f>VLOOKUP(D91,Mapping!A$2:D$31,2,FALSE)</f>
        <v>Transit Bus</v>
      </c>
      <c r="H91">
        <f>VLOOKUP(D91,Mapping!A$2:D$31,4,FALSE)</f>
        <v>485000</v>
      </c>
    </row>
    <row r="92" spans="1:8" x14ac:dyDescent="0.2">
      <c r="A92" t="s">
        <v>70</v>
      </c>
      <c r="B92" t="s">
        <v>15</v>
      </c>
      <c r="C92">
        <v>598.28851779679997</v>
      </c>
      <c r="D92">
        <v>2201430080</v>
      </c>
      <c r="E92" t="s">
        <v>5</v>
      </c>
      <c r="F92" s="2">
        <f t="shared" si="1"/>
        <v>271.9493262712727</v>
      </c>
      <c r="G92" t="str">
        <f>VLOOKUP(D92,Mapping!A$2:D$31,2,FALSE)</f>
        <v>School Bus</v>
      </c>
      <c r="H92">
        <f>VLOOKUP(D92,Mapping!A$2:D$31,4,FALSE)</f>
        <v>485000</v>
      </c>
    </row>
    <row r="93" spans="1:8" x14ac:dyDescent="0.2">
      <c r="A93" t="s">
        <v>70</v>
      </c>
      <c r="B93" t="s">
        <v>15</v>
      </c>
      <c r="C93">
        <v>110.50128324720001</v>
      </c>
      <c r="D93">
        <v>2201510080</v>
      </c>
      <c r="E93" t="s">
        <v>5</v>
      </c>
      <c r="F93" s="2">
        <f t="shared" si="1"/>
        <v>50.227856021454542</v>
      </c>
      <c r="G93" t="str">
        <f>VLOOKUP(D93,Mapping!A$2:D$31,2,FALSE)</f>
        <v>Refuse Truck</v>
      </c>
      <c r="H93">
        <f>VLOOKUP(D93,Mapping!A$2:D$31,4,FALSE)</f>
        <v>484000</v>
      </c>
    </row>
    <row r="94" spans="1:8" x14ac:dyDescent="0.2">
      <c r="A94" t="s">
        <v>70</v>
      </c>
      <c r="B94" t="s">
        <v>15</v>
      </c>
      <c r="C94">
        <v>10876.741431036</v>
      </c>
      <c r="D94">
        <v>2201520080</v>
      </c>
      <c r="E94" t="s">
        <v>5</v>
      </c>
      <c r="F94" s="2">
        <f t="shared" si="1"/>
        <v>4943.9733777436359</v>
      </c>
      <c r="G94" t="str">
        <f>VLOOKUP(D94,Mapping!A$2:D$31,2,FALSE)</f>
        <v>Single Unit Short-haul Truck</v>
      </c>
      <c r="H94">
        <f>VLOOKUP(D94,Mapping!A$2:D$31,4,FALSE)</f>
        <v>484000</v>
      </c>
    </row>
    <row r="95" spans="1:8" x14ac:dyDescent="0.2">
      <c r="A95" t="s">
        <v>70</v>
      </c>
      <c r="B95" t="s">
        <v>15</v>
      </c>
      <c r="C95">
        <v>1320.508071685</v>
      </c>
      <c r="D95">
        <v>2201530080</v>
      </c>
      <c r="E95" t="s">
        <v>5</v>
      </c>
      <c r="F95" s="2">
        <f t="shared" si="1"/>
        <v>600.23094167499994</v>
      </c>
      <c r="G95" t="str">
        <f>VLOOKUP(D95,Mapping!A$2:D$31,2,FALSE)</f>
        <v>Single Unit Long-haul Truck</v>
      </c>
      <c r="H95">
        <f>VLOOKUP(D95,Mapping!A$2:D$31,4,FALSE)</f>
        <v>484000</v>
      </c>
    </row>
    <row r="96" spans="1:8" x14ac:dyDescent="0.2">
      <c r="A96" t="s">
        <v>70</v>
      </c>
      <c r="B96" t="s">
        <v>15</v>
      </c>
      <c r="C96">
        <v>2492.786893256</v>
      </c>
      <c r="D96">
        <v>2201540080</v>
      </c>
      <c r="E96" t="s">
        <v>5</v>
      </c>
      <c r="F96" s="2">
        <f t="shared" si="1"/>
        <v>1133.08495148</v>
      </c>
      <c r="G96" t="str">
        <f>VLOOKUP(D96,Mapping!A$2:D$31,2,FALSE)</f>
        <v>Motor Home</v>
      </c>
      <c r="H96" t="str">
        <f>VLOOKUP(D96,Mapping!A$2:D$31,4,FALSE)</f>
        <v/>
      </c>
    </row>
    <row r="97" spans="1:8" x14ac:dyDescent="0.2">
      <c r="A97" t="s">
        <v>70</v>
      </c>
      <c r="B97" t="s">
        <v>15</v>
      </c>
      <c r="C97">
        <v>29.707577519777999</v>
      </c>
      <c r="D97">
        <v>2201610080</v>
      </c>
      <c r="E97" t="s">
        <v>5</v>
      </c>
      <c r="F97" s="2">
        <f t="shared" si="1"/>
        <v>13.503444327171817</v>
      </c>
      <c r="G97" t="str">
        <f>VLOOKUP(D97,Mapping!A$2:D$31,2,FALSE)</f>
        <v>Combination Short-haul Truck</v>
      </c>
      <c r="H97">
        <f>VLOOKUP(D97,Mapping!A$2:D$31,4,FALSE)</f>
        <v>484000</v>
      </c>
    </row>
    <row r="98" spans="1:8" x14ac:dyDescent="0.2">
      <c r="A98" t="s">
        <v>70</v>
      </c>
      <c r="B98" t="s">
        <v>15</v>
      </c>
      <c r="C98">
        <v>9790.3300313700001</v>
      </c>
      <c r="D98">
        <v>2202210080</v>
      </c>
      <c r="E98" t="s">
        <v>5</v>
      </c>
      <c r="F98" s="2">
        <f t="shared" si="1"/>
        <v>4450.1500142590903</v>
      </c>
      <c r="G98" t="str">
        <f>VLOOKUP(D98,Mapping!A$2:D$31,2,FALSE)</f>
        <v>Passenger Car</v>
      </c>
      <c r="H98" t="str">
        <f>VLOOKUP(D98,Mapping!A$2:D$31,4,FALSE)</f>
        <v/>
      </c>
    </row>
    <row r="99" spans="1:8" x14ac:dyDescent="0.2">
      <c r="A99" t="s">
        <v>70</v>
      </c>
      <c r="B99" t="s">
        <v>15</v>
      </c>
      <c r="C99">
        <v>16001.415195539999</v>
      </c>
      <c r="D99">
        <v>2202310080</v>
      </c>
      <c r="E99" t="s">
        <v>5</v>
      </c>
      <c r="F99" s="2">
        <f t="shared" si="1"/>
        <v>7273.3705434272715</v>
      </c>
      <c r="G99" t="str">
        <f>VLOOKUP(D99,Mapping!A$2:D$31,2,FALSE)</f>
        <v>Passenger Truck</v>
      </c>
      <c r="H99" t="str">
        <f>VLOOKUP(D99,Mapping!A$2:D$31,4,FALSE)</f>
        <v/>
      </c>
    </row>
    <row r="100" spans="1:8" x14ac:dyDescent="0.2">
      <c r="A100" t="s">
        <v>70</v>
      </c>
      <c r="B100" t="s">
        <v>15</v>
      </c>
      <c r="C100">
        <v>16598.8059225</v>
      </c>
      <c r="D100">
        <v>2202320080</v>
      </c>
      <c r="E100" t="s">
        <v>5</v>
      </c>
      <c r="F100" s="2">
        <f t="shared" si="1"/>
        <v>7544.9117829545448</v>
      </c>
      <c r="G100" t="str">
        <f>VLOOKUP(D100,Mapping!A$2:D$31,2,FALSE)</f>
        <v>Light Commercial Truck</v>
      </c>
      <c r="H100">
        <f>VLOOKUP(D100,Mapping!A$2:D$31,4,FALSE)</f>
        <v>484000</v>
      </c>
    </row>
    <row r="101" spans="1:8" x14ac:dyDescent="0.2">
      <c r="A101" t="s">
        <v>70</v>
      </c>
      <c r="B101" t="s">
        <v>15</v>
      </c>
      <c r="C101">
        <v>2324.2350073552002</v>
      </c>
      <c r="D101">
        <v>2202410080</v>
      </c>
      <c r="E101" t="s">
        <v>5</v>
      </c>
      <c r="F101" s="2">
        <f t="shared" si="1"/>
        <v>1056.4704578887272</v>
      </c>
      <c r="G101" t="str">
        <f>VLOOKUP(D101,Mapping!A$2:D$31,2,FALSE)</f>
        <v>Intercity Bus</v>
      </c>
      <c r="H101">
        <f>VLOOKUP(D101,Mapping!A$2:D$31,4,FALSE)</f>
        <v>485000</v>
      </c>
    </row>
    <row r="102" spans="1:8" x14ac:dyDescent="0.2">
      <c r="A102" t="s">
        <v>70</v>
      </c>
      <c r="B102" t="s">
        <v>15</v>
      </c>
      <c r="C102">
        <v>1750.389302194</v>
      </c>
      <c r="D102">
        <v>2202420080</v>
      </c>
      <c r="E102" t="s">
        <v>5</v>
      </c>
      <c r="F102" s="2">
        <f t="shared" si="1"/>
        <v>795.63150099727272</v>
      </c>
      <c r="G102" t="str">
        <f>VLOOKUP(D102,Mapping!A$2:D$31,2,FALSE)</f>
        <v>Transit Bus</v>
      </c>
      <c r="H102">
        <f>VLOOKUP(D102,Mapping!A$2:D$31,4,FALSE)</f>
        <v>485000</v>
      </c>
    </row>
    <row r="103" spans="1:8" x14ac:dyDescent="0.2">
      <c r="A103" t="s">
        <v>70</v>
      </c>
      <c r="B103" t="s">
        <v>15</v>
      </c>
      <c r="C103">
        <v>5033.1429758260001</v>
      </c>
      <c r="D103">
        <v>2202430080</v>
      </c>
      <c r="E103" t="s">
        <v>5</v>
      </c>
      <c r="F103" s="2">
        <f t="shared" si="1"/>
        <v>2287.7922617390909</v>
      </c>
      <c r="G103" t="str">
        <f>VLOOKUP(D103,Mapping!A$2:D$31,2,FALSE)</f>
        <v>School Bus</v>
      </c>
      <c r="H103">
        <f>VLOOKUP(D103,Mapping!A$2:D$31,4,FALSE)</f>
        <v>485000</v>
      </c>
    </row>
    <row r="104" spans="1:8" x14ac:dyDescent="0.2">
      <c r="A104" t="s">
        <v>70</v>
      </c>
      <c r="B104" t="s">
        <v>15</v>
      </c>
      <c r="C104">
        <v>1542.7146762479999</v>
      </c>
      <c r="D104">
        <v>2202510080</v>
      </c>
      <c r="E104" t="s">
        <v>5</v>
      </c>
      <c r="F104" s="2">
        <f t="shared" si="1"/>
        <v>701.23394374909083</v>
      </c>
      <c r="G104" t="str">
        <f>VLOOKUP(D104,Mapping!A$2:D$31,2,FALSE)</f>
        <v>Refuse Truck</v>
      </c>
      <c r="H104">
        <f>VLOOKUP(D104,Mapping!A$2:D$31,4,FALSE)</f>
        <v>484000</v>
      </c>
    </row>
    <row r="105" spans="1:8" x14ac:dyDescent="0.2">
      <c r="A105" t="s">
        <v>70</v>
      </c>
      <c r="B105" t="s">
        <v>15</v>
      </c>
      <c r="C105">
        <v>33437.664305420003</v>
      </c>
      <c r="D105">
        <v>2202520080</v>
      </c>
      <c r="E105" t="s">
        <v>5</v>
      </c>
      <c r="F105" s="2">
        <f t="shared" si="1"/>
        <v>15198.938320645455</v>
      </c>
      <c r="G105" t="str">
        <f>VLOOKUP(D105,Mapping!A$2:D$31,2,FALSE)</f>
        <v>Single Unit Short-haul Truck</v>
      </c>
      <c r="H105">
        <f>VLOOKUP(D105,Mapping!A$2:D$31,4,FALSE)</f>
        <v>484000</v>
      </c>
    </row>
    <row r="106" spans="1:8" x14ac:dyDescent="0.2">
      <c r="A106" t="s">
        <v>70</v>
      </c>
      <c r="B106" t="s">
        <v>15</v>
      </c>
      <c r="C106">
        <v>3651.5749250959998</v>
      </c>
      <c r="D106">
        <v>2202530080</v>
      </c>
      <c r="E106" t="s">
        <v>5</v>
      </c>
      <c r="F106" s="2">
        <f t="shared" si="1"/>
        <v>1659.8067841345453</v>
      </c>
      <c r="G106" t="str">
        <f>VLOOKUP(D106,Mapping!A$2:D$31,2,FALSE)</f>
        <v>Single Unit Long-haul Truck</v>
      </c>
      <c r="H106">
        <f>VLOOKUP(D106,Mapping!A$2:D$31,4,FALSE)</f>
        <v>484000</v>
      </c>
    </row>
    <row r="107" spans="1:8" x14ac:dyDescent="0.2">
      <c r="A107" t="s">
        <v>70</v>
      </c>
      <c r="B107" t="s">
        <v>15</v>
      </c>
      <c r="C107">
        <v>1548.7179240180001</v>
      </c>
      <c r="D107">
        <v>2202540080</v>
      </c>
      <c r="E107" t="s">
        <v>5</v>
      </c>
      <c r="F107" s="2">
        <f t="shared" si="1"/>
        <v>703.96269273545454</v>
      </c>
      <c r="G107" t="str">
        <f>VLOOKUP(D107,Mapping!A$2:D$31,2,FALSE)</f>
        <v>Motor Home</v>
      </c>
      <c r="H107" t="str">
        <f>VLOOKUP(D107,Mapping!A$2:D$31,4,FALSE)</f>
        <v/>
      </c>
    </row>
    <row r="108" spans="1:8" x14ac:dyDescent="0.2">
      <c r="A108" t="s">
        <v>70</v>
      </c>
      <c r="B108" t="s">
        <v>15</v>
      </c>
      <c r="C108">
        <v>44033.204132500003</v>
      </c>
      <c r="D108">
        <v>2202610080</v>
      </c>
      <c r="E108" t="s">
        <v>5</v>
      </c>
      <c r="F108" s="2">
        <f t="shared" si="1"/>
        <v>20015.092787499998</v>
      </c>
      <c r="G108" t="str">
        <f>VLOOKUP(D108,Mapping!A$2:D$31,2,FALSE)</f>
        <v>Combination Short-haul Truck</v>
      </c>
      <c r="H108">
        <f>VLOOKUP(D108,Mapping!A$2:D$31,4,FALSE)</f>
        <v>484000</v>
      </c>
    </row>
    <row r="109" spans="1:8" x14ac:dyDescent="0.2">
      <c r="A109" t="s">
        <v>70</v>
      </c>
      <c r="B109" t="s">
        <v>15</v>
      </c>
      <c r="C109">
        <v>104333.77745256</v>
      </c>
      <c r="D109">
        <v>2202620080</v>
      </c>
      <c r="E109" t="s">
        <v>5</v>
      </c>
      <c r="F109" s="2">
        <f t="shared" si="1"/>
        <v>47424.444296618174</v>
      </c>
      <c r="G109" t="str">
        <f>VLOOKUP(D109,Mapping!A$2:D$31,2,FALSE)</f>
        <v>Combination Long-haul Truck</v>
      </c>
      <c r="H109">
        <f>VLOOKUP(D109,Mapping!A$2:D$31,4,FALSE)</f>
        <v>484000</v>
      </c>
    </row>
    <row r="110" spans="1:8" x14ac:dyDescent="0.2">
      <c r="A110" t="s">
        <v>70</v>
      </c>
      <c r="B110" t="s">
        <v>15</v>
      </c>
      <c r="C110">
        <v>3.3026420887599999</v>
      </c>
      <c r="D110">
        <v>2203420080</v>
      </c>
      <c r="E110" t="s">
        <v>5</v>
      </c>
      <c r="F110" s="2">
        <f t="shared" si="1"/>
        <v>1.5012009494363634</v>
      </c>
      <c r="G110" t="str">
        <f>VLOOKUP(D110,Mapping!A$2:D$31,2,FALSE)</f>
        <v>Transit Bus</v>
      </c>
      <c r="H110">
        <f>VLOOKUP(D110,Mapping!A$2:D$31,4,FALSE)</f>
        <v>485000</v>
      </c>
    </row>
    <row r="111" spans="1:8" x14ac:dyDescent="0.2">
      <c r="A111" t="s">
        <v>70</v>
      </c>
      <c r="B111" t="s">
        <v>15</v>
      </c>
      <c r="C111">
        <v>1.0191153648000001E-2</v>
      </c>
      <c r="D111">
        <v>2205210080</v>
      </c>
      <c r="E111" t="s">
        <v>5</v>
      </c>
      <c r="F111" s="2">
        <f t="shared" si="1"/>
        <v>4.6323425672727273E-3</v>
      </c>
      <c r="G111" t="str">
        <f>VLOOKUP(D111,Mapping!A$2:D$31,2,FALSE)</f>
        <v>Passenger Car</v>
      </c>
      <c r="H111" t="str">
        <f>VLOOKUP(D111,Mapping!A$2:D$31,4,FALSE)</f>
        <v/>
      </c>
    </row>
    <row r="112" spans="1:8" x14ac:dyDescent="0.2">
      <c r="A112" t="s">
        <v>70</v>
      </c>
      <c r="B112" t="s">
        <v>15</v>
      </c>
      <c r="C112">
        <v>2.7841225819999999E-2</v>
      </c>
      <c r="D112">
        <v>2205310080</v>
      </c>
      <c r="E112" t="s">
        <v>5</v>
      </c>
      <c r="F112" s="2">
        <f t="shared" si="1"/>
        <v>1.2655102645454544E-2</v>
      </c>
      <c r="G112" t="str">
        <f>VLOOKUP(D112,Mapping!A$2:D$31,2,FALSE)</f>
        <v>Passenger Truck</v>
      </c>
      <c r="H112" t="str">
        <f>VLOOKUP(D112,Mapping!A$2:D$31,4,FALSE)</f>
        <v/>
      </c>
    </row>
    <row r="113" spans="1:8" x14ac:dyDescent="0.2">
      <c r="A113" t="s">
        <v>70</v>
      </c>
      <c r="B113" t="s">
        <v>15</v>
      </c>
      <c r="C113">
        <v>8.7736360519999994E-3</v>
      </c>
      <c r="D113">
        <v>2205320080</v>
      </c>
      <c r="E113" t="s">
        <v>5</v>
      </c>
      <c r="F113" s="2">
        <f t="shared" si="1"/>
        <v>3.9880163872727265E-3</v>
      </c>
      <c r="G113" t="str">
        <f>VLOOKUP(D113,Mapping!A$2:D$31,2,FALSE)</f>
        <v>Light Commercial Truck</v>
      </c>
      <c r="H113">
        <f>VLOOKUP(D113,Mapping!A$2:D$31,4,FALSE)</f>
        <v>484000</v>
      </c>
    </row>
    <row r="114" spans="1:8" x14ac:dyDescent="0.2">
      <c r="A114" t="s">
        <v>70</v>
      </c>
      <c r="B114" t="s">
        <v>16</v>
      </c>
      <c r="C114">
        <v>458162.85632040002</v>
      </c>
      <c r="D114">
        <v>2201110080</v>
      </c>
      <c r="E114" t="s">
        <v>5</v>
      </c>
      <c r="F114" s="2">
        <f t="shared" si="1"/>
        <v>208255.84378199998</v>
      </c>
      <c r="G114" t="str">
        <f>VLOOKUP(D114,Mapping!A$2:D$31,2,FALSE)</f>
        <v>Motorcycle</v>
      </c>
      <c r="H114" t="str">
        <f>VLOOKUP(D114,Mapping!A$2:D$31,4,FALSE)</f>
        <v/>
      </c>
    </row>
    <row r="115" spans="1:8" x14ac:dyDescent="0.2">
      <c r="A115" t="s">
        <v>70</v>
      </c>
      <c r="B115" t="s">
        <v>16</v>
      </c>
      <c r="C115">
        <v>16622396.705755999</v>
      </c>
      <c r="D115">
        <v>2201210080</v>
      </c>
      <c r="E115" t="s">
        <v>5</v>
      </c>
      <c r="F115" s="2">
        <f t="shared" si="1"/>
        <v>7555634.8662527259</v>
      </c>
      <c r="G115" t="str">
        <f>VLOOKUP(D115,Mapping!A$2:D$31,2,FALSE)</f>
        <v>Passenger Car</v>
      </c>
      <c r="H115" t="str">
        <f>VLOOKUP(D115,Mapping!A$2:D$31,4,FALSE)</f>
        <v/>
      </c>
    </row>
    <row r="116" spans="1:8" x14ac:dyDescent="0.2">
      <c r="A116" t="s">
        <v>70</v>
      </c>
      <c r="B116" t="s">
        <v>16</v>
      </c>
      <c r="C116">
        <v>20739328.820459999</v>
      </c>
      <c r="D116">
        <v>2201310080</v>
      </c>
      <c r="E116" t="s">
        <v>5</v>
      </c>
      <c r="F116" s="2">
        <f t="shared" si="1"/>
        <v>9426967.6456636358</v>
      </c>
      <c r="G116" t="str">
        <f>VLOOKUP(D116,Mapping!A$2:D$31,2,FALSE)</f>
        <v>Passenger Car</v>
      </c>
      <c r="H116" t="str">
        <f>VLOOKUP(D116,Mapping!A$2:D$31,4,FALSE)</f>
        <v/>
      </c>
    </row>
    <row r="117" spans="1:8" x14ac:dyDescent="0.2">
      <c r="A117" t="s">
        <v>70</v>
      </c>
      <c r="B117" t="s">
        <v>16</v>
      </c>
      <c r="C117">
        <v>6640003.0309359999</v>
      </c>
      <c r="D117">
        <v>2201320080</v>
      </c>
      <c r="E117" t="s">
        <v>5</v>
      </c>
      <c r="F117" s="2">
        <f t="shared" si="1"/>
        <v>3018183.1958799995</v>
      </c>
      <c r="G117" t="str">
        <f>VLOOKUP(D117,Mapping!A$2:D$31,2,FALSE)</f>
        <v>Light Commercial Truck</v>
      </c>
      <c r="H117">
        <f>VLOOKUP(D117,Mapping!A$2:D$31,4,FALSE)</f>
        <v>484000</v>
      </c>
    </row>
    <row r="118" spans="1:8" x14ac:dyDescent="0.2">
      <c r="A118" t="s">
        <v>70</v>
      </c>
      <c r="B118" t="s">
        <v>16</v>
      </c>
      <c r="C118">
        <v>1682.6352011531999</v>
      </c>
      <c r="D118">
        <v>2201420080</v>
      </c>
      <c r="E118" t="s">
        <v>5</v>
      </c>
      <c r="F118" s="2">
        <f t="shared" si="1"/>
        <v>764.83418234236353</v>
      </c>
      <c r="G118" t="str">
        <f>VLOOKUP(D118,Mapping!A$2:D$31,2,FALSE)</f>
        <v>Transit Bus</v>
      </c>
      <c r="H118">
        <f>VLOOKUP(D118,Mapping!A$2:D$31,4,FALSE)</f>
        <v>485000</v>
      </c>
    </row>
    <row r="119" spans="1:8" x14ac:dyDescent="0.2">
      <c r="A119" t="s">
        <v>70</v>
      </c>
      <c r="B119" t="s">
        <v>16</v>
      </c>
      <c r="C119">
        <v>31545.2928073</v>
      </c>
      <c r="D119">
        <v>2201430080</v>
      </c>
      <c r="E119" t="s">
        <v>5</v>
      </c>
      <c r="F119" s="2">
        <f t="shared" si="1"/>
        <v>14338.769457863635</v>
      </c>
      <c r="G119" t="str">
        <f>VLOOKUP(D119,Mapping!A$2:D$31,2,FALSE)</f>
        <v>School Bus</v>
      </c>
      <c r="H119">
        <f>VLOOKUP(D119,Mapping!A$2:D$31,4,FALSE)</f>
        <v>485000</v>
      </c>
    </row>
    <row r="120" spans="1:8" x14ac:dyDescent="0.2">
      <c r="A120" t="s">
        <v>70</v>
      </c>
      <c r="B120" t="s">
        <v>16</v>
      </c>
      <c r="C120">
        <v>4436.6357459239998</v>
      </c>
      <c r="D120">
        <v>2201510080</v>
      </c>
      <c r="E120" t="s">
        <v>5</v>
      </c>
      <c r="F120" s="2">
        <f t="shared" si="1"/>
        <v>2016.6526117836361</v>
      </c>
      <c r="G120" t="str">
        <f>VLOOKUP(D120,Mapping!A$2:D$31,2,FALSE)</f>
        <v>Refuse Truck</v>
      </c>
      <c r="H120">
        <f>VLOOKUP(D120,Mapping!A$2:D$31,4,FALSE)</f>
        <v>484000</v>
      </c>
    </row>
    <row r="121" spans="1:8" x14ac:dyDescent="0.2">
      <c r="A121" t="s">
        <v>70</v>
      </c>
      <c r="B121" t="s">
        <v>16</v>
      </c>
      <c r="C121">
        <v>496038.56222919998</v>
      </c>
      <c r="D121">
        <v>2201520080</v>
      </c>
      <c r="E121" t="s">
        <v>5</v>
      </c>
      <c r="F121" s="2">
        <f t="shared" si="1"/>
        <v>225472.07374054543</v>
      </c>
      <c r="G121" t="str">
        <f>VLOOKUP(D121,Mapping!A$2:D$31,2,FALSE)</f>
        <v>Single Unit Short-haul Truck</v>
      </c>
      <c r="H121">
        <f>VLOOKUP(D121,Mapping!A$2:D$31,4,FALSE)</f>
        <v>484000</v>
      </c>
    </row>
    <row r="122" spans="1:8" x14ac:dyDescent="0.2">
      <c r="A122" t="s">
        <v>70</v>
      </c>
      <c r="B122" t="s">
        <v>16</v>
      </c>
      <c r="C122">
        <v>64694.070631859999</v>
      </c>
      <c r="D122">
        <v>2201530080</v>
      </c>
      <c r="E122" t="s">
        <v>5</v>
      </c>
      <c r="F122" s="2">
        <f t="shared" si="1"/>
        <v>29406.395741754543</v>
      </c>
      <c r="G122" t="str">
        <f>VLOOKUP(D122,Mapping!A$2:D$31,2,FALSE)</f>
        <v>Single Unit Long-haul Truck</v>
      </c>
      <c r="H122">
        <f>VLOOKUP(D122,Mapping!A$2:D$31,4,FALSE)</f>
        <v>484000</v>
      </c>
    </row>
    <row r="123" spans="1:8" x14ac:dyDescent="0.2">
      <c r="A123" t="s">
        <v>70</v>
      </c>
      <c r="B123" t="s">
        <v>16</v>
      </c>
      <c r="C123">
        <v>133477.64498936001</v>
      </c>
      <c r="D123">
        <v>2201540080</v>
      </c>
      <c r="E123" t="s">
        <v>5</v>
      </c>
      <c r="F123" s="2">
        <f t="shared" si="1"/>
        <v>60671.656813345457</v>
      </c>
      <c r="G123" t="str">
        <f>VLOOKUP(D123,Mapping!A$2:D$31,2,FALSE)</f>
        <v>Motor Home</v>
      </c>
      <c r="H123" t="str">
        <f>VLOOKUP(D123,Mapping!A$2:D$31,4,FALSE)</f>
        <v/>
      </c>
    </row>
    <row r="124" spans="1:8" x14ac:dyDescent="0.2">
      <c r="A124" t="s">
        <v>70</v>
      </c>
      <c r="B124" t="s">
        <v>16</v>
      </c>
      <c r="C124">
        <v>1541.1189808055999</v>
      </c>
      <c r="D124">
        <v>2201610080</v>
      </c>
      <c r="E124" t="s">
        <v>5</v>
      </c>
      <c r="F124" s="2">
        <f t="shared" si="1"/>
        <v>700.50862763890905</v>
      </c>
      <c r="G124" t="str">
        <f>VLOOKUP(D124,Mapping!A$2:D$31,2,FALSE)</f>
        <v>Combination Short-haul Truck</v>
      </c>
      <c r="H124">
        <f>VLOOKUP(D124,Mapping!A$2:D$31,4,FALSE)</f>
        <v>484000</v>
      </c>
    </row>
    <row r="125" spans="1:8" x14ac:dyDescent="0.2">
      <c r="A125" t="s">
        <v>70</v>
      </c>
      <c r="B125" t="s">
        <v>16</v>
      </c>
      <c r="C125">
        <v>691726.62510319997</v>
      </c>
      <c r="D125">
        <v>2202210080</v>
      </c>
      <c r="E125" t="s">
        <v>5</v>
      </c>
      <c r="F125" s="2">
        <f t="shared" si="1"/>
        <v>314421.19322872721</v>
      </c>
      <c r="G125" t="str">
        <f>VLOOKUP(D125,Mapping!A$2:D$31,2,FALSE)</f>
        <v>Passenger Car</v>
      </c>
      <c r="H125" t="str">
        <f>VLOOKUP(D125,Mapping!A$2:D$31,4,FALSE)</f>
        <v/>
      </c>
    </row>
    <row r="126" spans="1:8" x14ac:dyDescent="0.2">
      <c r="A126" t="s">
        <v>70</v>
      </c>
      <c r="B126" t="s">
        <v>16</v>
      </c>
      <c r="C126">
        <v>1196487.712054</v>
      </c>
      <c r="D126">
        <v>2202310080</v>
      </c>
      <c r="E126" t="s">
        <v>5</v>
      </c>
      <c r="F126" s="2">
        <f t="shared" si="1"/>
        <v>543858.05093363638</v>
      </c>
      <c r="G126" t="str">
        <f>VLOOKUP(D126,Mapping!A$2:D$31,2,FALSE)</f>
        <v>Passenger Truck</v>
      </c>
      <c r="H126" t="str">
        <f>VLOOKUP(D126,Mapping!A$2:D$31,4,FALSE)</f>
        <v/>
      </c>
    </row>
    <row r="127" spans="1:8" x14ac:dyDescent="0.2">
      <c r="A127" t="s">
        <v>70</v>
      </c>
      <c r="B127" t="s">
        <v>16</v>
      </c>
      <c r="C127">
        <v>1231552.4189619999</v>
      </c>
      <c r="D127">
        <v>2202320080</v>
      </c>
      <c r="E127" t="s">
        <v>5</v>
      </c>
      <c r="F127" s="2">
        <f t="shared" si="1"/>
        <v>559796.5540736363</v>
      </c>
      <c r="G127" t="str">
        <f>VLOOKUP(D127,Mapping!A$2:D$31,2,FALSE)</f>
        <v>Light Commercial Truck</v>
      </c>
      <c r="H127">
        <f>VLOOKUP(D127,Mapping!A$2:D$31,4,FALSE)</f>
        <v>484000</v>
      </c>
    </row>
    <row r="128" spans="1:8" x14ac:dyDescent="0.2">
      <c r="A128" t="s">
        <v>70</v>
      </c>
      <c r="B128" t="s">
        <v>16</v>
      </c>
      <c r="C128">
        <v>174117.56749988001</v>
      </c>
      <c r="D128">
        <v>2202410080</v>
      </c>
      <c r="E128" t="s">
        <v>5</v>
      </c>
      <c r="F128" s="2">
        <f t="shared" si="1"/>
        <v>79144.348863581821</v>
      </c>
      <c r="G128" t="str">
        <f>VLOOKUP(D128,Mapping!A$2:D$31,2,FALSE)</f>
        <v>Intercity Bus</v>
      </c>
      <c r="H128">
        <f>VLOOKUP(D128,Mapping!A$2:D$31,4,FALSE)</f>
        <v>485000</v>
      </c>
    </row>
    <row r="129" spans="1:8" x14ac:dyDescent="0.2">
      <c r="A129" t="s">
        <v>70</v>
      </c>
      <c r="B129" t="s">
        <v>16</v>
      </c>
      <c r="C129">
        <v>131597.27418126</v>
      </c>
      <c r="D129">
        <v>2202420080</v>
      </c>
      <c r="E129" t="s">
        <v>5</v>
      </c>
      <c r="F129" s="2">
        <f t="shared" si="1"/>
        <v>59816.942809663633</v>
      </c>
      <c r="G129" t="str">
        <f>VLOOKUP(D129,Mapping!A$2:D$31,2,FALSE)</f>
        <v>Transit Bus</v>
      </c>
      <c r="H129">
        <f>VLOOKUP(D129,Mapping!A$2:D$31,4,FALSE)</f>
        <v>485000</v>
      </c>
    </row>
    <row r="130" spans="1:8" x14ac:dyDescent="0.2">
      <c r="A130" t="s">
        <v>70</v>
      </c>
      <c r="B130" t="s">
        <v>16</v>
      </c>
      <c r="C130">
        <v>375590.00654959999</v>
      </c>
      <c r="D130">
        <v>2202430080</v>
      </c>
      <c r="E130" t="s">
        <v>5</v>
      </c>
      <c r="F130" s="2">
        <f t="shared" si="1"/>
        <v>170722.73024981815</v>
      </c>
      <c r="G130" t="str">
        <f>VLOOKUP(D130,Mapping!A$2:D$31,2,FALSE)</f>
        <v>School Bus</v>
      </c>
      <c r="H130">
        <f>VLOOKUP(D130,Mapping!A$2:D$31,4,FALSE)</f>
        <v>485000</v>
      </c>
    </row>
    <row r="131" spans="1:8" x14ac:dyDescent="0.2">
      <c r="A131" t="s">
        <v>70</v>
      </c>
      <c r="B131" t="s">
        <v>16</v>
      </c>
      <c r="C131">
        <v>116192.7602452</v>
      </c>
      <c r="D131">
        <v>2202510080</v>
      </c>
      <c r="E131" t="s">
        <v>5</v>
      </c>
      <c r="F131" s="2">
        <f t="shared" si="1"/>
        <v>52814.891020545452</v>
      </c>
      <c r="G131" t="str">
        <f>VLOOKUP(D131,Mapping!A$2:D$31,2,FALSE)</f>
        <v>Refuse Truck</v>
      </c>
      <c r="H131">
        <f>VLOOKUP(D131,Mapping!A$2:D$31,4,FALSE)</f>
        <v>484000</v>
      </c>
    </row>
    <row r="132" spans="1:8" x14ac:dyDescent="0.2">
      <c r="A132" t="s">
        <v>70</v>
      </c>
      <c r="B132" t="s">
        <v>16</v>
      </c>
      <c r="C132">
        <v>2565039.9873620002</v>
      </c>
      <c r="D132">
        <v>2202520080</v>
      </c>
      <c r="E132" t="s">
        <v>5</v>
      </c>
      <c r="F132" s="2">
        <f t="shared" ref="F132:F195" si="2">IF(E132="LB",C132/2.2,C132*2000/2.2)</f>
        <v>1165927.2669827272</v>
      </c>
      <c r="G132" t="str">
        <f>VLOOKUP(D132,Mapping!A$2:D$31,2,FALSE)</f>
        <v>Single Unit Short-haul Truck</v>
      </c>
      <c r="H132">
        <f>VLOOKUP(D132,Mapping!A$2:D$31,4,FALSE)</f>
        <v>484000</v>
      </c>
    </row>
    <row r="133" spans="1:8" x14ac:dyDescent="0.2">
      <c r="A133" t="s">
        <v>70</v>
      </c>
      <c r="B133" t="s">
        <v>16</v>
      </c>
      <c r="C133">
        <v>282142.11080299999</v>
      </c>
      <c r="D133">
        <v>2202530080</v>
      </c>
      <c r="E133" t="s">
        <v>5</v>
      </c>
      <c r="F133" s="2">
        <f t="shared" si="2"/>
        <v>128246.41400136362</v>
      </c>
      <c r="G133" t="str">
        <f>VLOOKUP(D133,Mapping!A$2:D$31,2,FALSE)</f>
        <v>Single Unit Long-haul Truck</v>
      </c>
      <c r="H133">
        <f>VLOOKUP(D133,Mapping!A$2:D$31,4,FALSE)</f>
        <v>484000</v>
      </c>
    </row>
    <row r="134" spans="1:8" x14ac:dyDescent="0.2">
      <c r="A134" t="s">
        <v>70</v>
      </c>
      <c r="B134" t="s">
        <v>16</v>
      </c>
      <c r="C134">
        <v>114149.00787072</v>
      </c>
      <c r="D134">
        <v>2202540080</v>
      </c>
      <c r="E134" t="s">
        <v>5</v>
      </c>
      <c r="F134" s="2">
        <f t="shared" si="2"/>
        <v>51885.912668509089</v>
      </c>
      <c r="G134" t="str">
        <f>VLOOKUP(D134,Mapping!A$2:D$31,2,FALSE)</f>
        <v>Motor Home</v>
      </c>
      <c r="H134" t="str">
        <f>VLOOKUP(D134,Mapping!A$2:D$31,4,FALSE)</f>
        <v/>
      </c>
    </row>
    <row r="135" spans="1:8" x14ac:dyDescent="0.2">
      <c r="A135" t="s">
        <v>70</v>
      </c>
      <c r="B135" t="s">
        <v>16</v>
      </c>
      <c r="C135">
        <v>3350495.3029060001</v>
      </c>
      <c r="D135">
        <v>2202610080</v>
      </c>
      <c r="E135" t="s">
        <v>5</v>
      </c>
      <c r="F135" s="2">
        <f t="shared" si="2"/>
        <v>1522952.4104118182</v>
      </c>
      <c r="G135" t="str">
        <f>VLOOKUP(D135,Mapping!A$2:D$31,2,FALSE)</f>
        <v>Combination Short-haul Truck</v>
      </c>
      <c r="H135">
        <f>VLOOKUP(D135,Mapping!A$2:D$31,4,FALSE)</f>
        <v>484000</v>
      </c>
    </row>
    <row r="136" spans="1:8" x14ac:dyDescent="0.2">
      <c r="A136" t="s">
        <v>70</v>
      </c>
      <c r="B136" t="s">
        <v>16</v>
      </c>
      <c r="C136">
        <v>9246324.5884079896</v>
      </c>
      <c r="D136">
        <v>2202620080</v>
      </c>
      <c r="E136" t="s">
        <v>5</v>
      </c>
      <c r="F136" s="2">
        <f t="shared" si="2"/>
        <v>4202874.8129127221</v>
      </c>
      <c r="G136" t="str">
        <f>VLOOKUP(D136,Mapping!A$2:D$31,2,FALSE)</f>
        <v>Combination Long-haul Truck</v>
      </c>
      <c r="H136">
        <f>VLOOKUP(D136,Mapping!A$2:D$31,4,FALSE)</f>
        <v>484000</v>
      </c>
    </row>
    <row r="137" spans="1:8" x14ac:dyDescent="0.2">
      <c r="A137" t="s">
        <v>70</v>
      </c>
      <c r="B137" t="s">
        <v>16</v>
      </c>
      <c r="C137">
        <v>34669.50411432</v>
      </c>
      <c r="D137">
        <v>2203420080</v>
      </c>
      <c r="E137" t="s">
        <v>5</v>
      </c>
      <c r="F137" s="2">
        <f t="shared" si="2"/>
        <v>15758.86550650909</v>
      </c>
      <c r="G137" t="str">
        <f>VLOOKUP(D137,Mapping!A$2:D$31,2,FALSE)</f>
        <v>Transit Bus</v>
      </c>
      <c r="H137">
        <f>VLOOKUP(D137,Mapping!A$2:D$31,4,FALSE)</f>
        <v>485000</v>
      </c>
    </row>
    <row r="138" spans="1:8" x14ac:dyDescent="0.2">
      <c r="A138" t="s">
        <v>70</v>
      </c>
      <c r="B138" t="s">
        <v>16</v>
      </c>
      <c r="C138">
        <v>24.719289620000001</v>
      </c>
      <c r="D138">
        <v>2205210080</v>
      </c>
      <c r="E138" t="s">
        <v>5</v>
      </c>
      <c r="F138" s="2">
        <f t="shared" si="2"/>
        <v>11.236040736363636</v>
      </c>
      <c r="G138" t="str">
        <f>VLOOKUP(D138,Mapping!A$2:D$31,2,FALSE)</f>
        <v>Passenger Car</v>
      </c>
      <c r="H138" t="str">
        <f>VLOOKUP(D138,Mapping!A$2:D$31,4,FALSE)</f>
        <v/>
      </c>
    </row>
    <row r="139" spans="1:8" x14ac:dyDescent="0.2">
      <c r="A139" t="s">
        <v>70</v>
      </c>
      <c r="B139" t="s">
        <v>16</v>
      </c>
      <c r="C139">
        <v>59.311043519999998</v>
      </c>
      <c r="D139">
        <v>2205310080</v>
      </c>
      <c r="E139" t="s">
        <v>5</v>
      </c>
      <c r="F139" s="2">
        <f t="shared" si="2"/>
        <v>26.959565236363634</v>
      </c>
      <c r="G139" t="str">
        <f>VLOOKUP(D139,Mapping!A$2:D$31,2,FALSE)</f>
        <v>Passenger Truck</v>
      </c>
      <c r="H139" t="str">
        <f>VLOOKUP(D139,Mapping!A$2:D$31,4,FALSE)</f>
        <v/>
      </c>
    </row>
    <row r="140" spans="1:8" x14ac:dyDescent="0.2">
      <c r="A140" t="s">
        <v>70</v>
      </c>
      <c r="B140" t="s">
        <v>16</v>
      </c>
      <c r="C140">
        <v>19.055580840000001</v>
      </c>
      <c r="D140">
        <v>2205320080</v>
      </c>
      <c r="E140" t="s">
        <v>5</v>
      </c>
      <c r="F140" s="2">
        <f t="shared" si="2"/>
        <v>8.6616276545454536</v>
      </c>
      <c r="G140" t="str">
        <f>VLOOKUP(D140,Mapping!A$2:D$31,2,FALSE)</f>
        <v>Light Commercial Truck</v>
      </c>
      <c r="H140">
        <f>VLOOKUP(D140,Mapping!A$2:D$31,4,FALSE)</f>
        <v>484000</v>
      </c>
    </row>
    <row r="141" spans="1:8" x14ac:dyDescent="0.2">
      <c r="A141" t="s">
        <v>70</v>
      </c>
      <c r="B141" t="s">
        <v>17</v>
      </c>
      <c r="C141">
        <v>36547.694422239998</v>
      </c>
      <c r="D141">
        <v>2201110080</v>
      </c>
      <c r="E141" t="s">
        <v>5</v>
      </c>
      <c r="F141" s="2">
        <f t="shared" si="2"/>
        <v>16612.588373745453</v>
      </c>
      <c r="G141" t="str">
        <f>VLOOKUP(D141,Mapping!A$2:D$31,2,FALSE)</f>
        <v>Motorcycle</v>
      </c>
      <c r="H141" t="str">
        <f>VLOOKUP(D141,Mapping!A$2:D$31,4,FALSE)</f>
        <v/>
      </c>
    </row>
    <row r="142" spans="1:8" x14ac:dyDescent="0.2">
      <c r="A142" t="s">
        <v>70</v>
      </c>
      <c r="B142" t="s">
        <v>17</v>
      </c>
      <c r="C142">
        <v>918916.02366019995</v>
      </c>
      <c r="D142">
        <v>2201210080</v>
      </c>
      <c r="E142" t="s">
        <v>5</v>
      </c>
      <c r="F142" s="2">
        <f t="shared" si="2"/>
        <v>417689.1016637272</v>
      </c>
      <c r="G142" t="str">
        <f>VLOOKUP(D142,Mapping!A$2:D$31,2,FALSE)</f>
        <v>Passenger Car</v>
      </c>
      <c r="H142" t="str">
        <f>VLOOKUP(D142,Mapping!A$2:D$31,4,FALSE)</f>
        <v/>
      </c>
    </row>
    <row r="143" spans="1:8" x14ac:dyDescent="0.2">
      <c r="A143" t="s">
        <v>70</v>
      </c>
      <c r="B143" t="s">
        <v>17</v>
      </c>
      <c r="C143">
        <v>1158819.82941</v>
      </c>
      <c r="D143">
        <v>2201310080</v>
      </c>
      <c r="E143" t="s">
        <v>5</v>
      </c>
      <c r="F143" s="2">
        <f t="shared" si="2"/>
        <v>526736.28609545447</v>
      </c>
      <c r="G143" t="str">
        <f>VLOOKUP(D143,Mapping!A$2:D$31,2,FALSE)</f>
        <v>Passenger Car</v>
      </c>
      <c r="H143" t="str">
        <f>VLOOKUP(D143,Mapping!A$2:D$31,4,FALSE)</f>
        <v/>
      </c>
    </row>
    <row r="144" spans="1:8" x14ac:dyDescent="0.2">
      <c r="A144" t="s">
        <v>70</v>
      </c>
      <c r="B144" t="s">
        <v>17</v>
      </c>
      <c r="C144">
        <v>374274.53762319998</v>
      </c>
      <c r="D144">
        <v>2201320080</v>
      </c>
      <c r="E144" t="s">
        <v>5</v>
      </c>
      <c r="F144" s="2">
        <f t="shared" si="2"/>
        <v>170124.78982872725</v>
      </c>
      <c r="G144" t="str">
        <f>VLOOKUP(D144,Mapping!A$2:D$31,2,FALSE)</f>
        <v>Light Commercial Truck</v>
      </c>
      <c r="H144">
        <f>VLOOKUP(D144,Mapping!A$2:D$31,4,FALSE)</f>
        <v>484000</v>
      </c>
    </row>
    <row r="145" spans="1:8" x14ac:dyDescent="0.2">
      <c r="A145" t="s">
        <v>70</v>
      </c>
      <c r="B145" t="s">
        <v>17</v>
      </c>
      <c r="C145">
        <v>101.89760539373999</v>
      </c>
      <c r="D145">
        <v>2201420080</v>
      </c>
      <c r="E145" t="s">
        <v>5</v>
      </c>
      <c r="F145" s="2">
        <f t="shared" si="2"/>
        <v>46.317093360790899</v>
      </c>
      <c r="G145" t="str">
        <f>VLOOKUP(D145,Mapping!A$2:D$31,2,FALSE)</f>
        <v>Transit Bus</v>
      </c>
      <c r="H145">
        <f>VLOOKUP(D145,Mapping!A$2:D$31,4,FALSE)</f>
        <v>485000</v>
      </c>
    </row>
    <row r="146" spans="1:8" x14ac:dyDescent="0.2">
      <c r="A146" t="s">
        <v>70</v>
      </c>
      <c r="B146" t="s">
        <v>17</v>
      </c>
      <c r="C146">
        <v>1655.602744</v>
      </c>
      <c r="D146">
        <v>2201430080</v>
      </c>
      <c r="E146" t="s">
        <v>5</v>
      </c>
      <c r="F146" s="2">
        <f t="shared" si="2"/>
        <v>752.54670181818176</v>
      </c>
      <c r="G146" t="str">
        <f>VLOOKUP(D146,Mapping!A$2:D$31,2,FALSE)</f>
        <v>School Bus</v>
      </c>
      <c r="H146">
        <f>VLOOKUP(D146,Mapping!A$2:D$31,4,FALSE)</f>
        <v>485000</v>
      </c>
    </row>
    <row r="147" spans="1:8" x14ac:dyDescent="0.2">
      <c r="A147" t="s">
        <v>70</v>
      </c>
      <c r="B147" t="s">
        <v>17</v>
      </c>
      <c r="C147">
        <v>232.45692037859999</v>
      </c>
      <c r="D147">
        <v>2201510080</v>
      </c>
      <c r="E147" t="s">
        <v>5</v>
      </c>
      <c r="F147" s="2">
        <f t="shared" si="2"/>
        <v>105.66223653572726</v>
      </c>
      <c r="G147" t="str">
        <f>VLOOKUP(D147,Mapping!A$2:D$31,2,FALSE)</f>
        <v>Refuse Truck</v>
      </c>
      <c r="H147">
        <f>VLOOKUP(D147,Mapping!A$2:D$31,4,FALSE)</f>
        <v>484000</v>
      </c>
    </row>
    <row r="148" spans="1:8" x14ac:dyDescent="0.2">
      <c r="A148" t="s">
        <v>70</v>
      </c>
      <c r="B148" t="s">
        <v>17</v>
      </c>
      <c r="C148">
        <v>31193.031978399998</v>
      </c>
      <c r="D148">
        <v>2201520080</v>
      </c>
      <c r="E148" t="s">
        <v>5</v>
      </c>
      <c r="F148" s="2">
        <f t="shared" si="2"/>
        <v>14178.650899272725</v>
      </c>
      <c r="G148" t="str">
        <f>VLOOKUP(D148,Mapping!A$2:D$31,2,FALSE)</f>
        <v>Single Unit Short-haul Truck</v>
      </c>
      <c r="H148">
        <f>VLOOKUP(D148,Mapping!A$2:D$31,4,FALSE)</f>
        <v>484000</v>
      </c>
    </row>
    <row r="149" spans="1:8" x14ac:dyDescent="0.2">
      <c r="A149" t="s">
        <v>70</v>
      </c>
      <c r="B149" t="s">
        <v>17</v>
      </c>
      <c r="C149">
        <v>3437.0420312340002</v>
      </c>
      <c r="D149">
        <v>2201530080</v>
      </c>
      <c r="E149" t="s">
        <v>5</v>
      </c>
      <c r="F149" s="2">
        <f t="shared" si="2"/>
        <v>1562.2918323790909</v>
      </c>
      <c r="G149" t="str">
        <f>VLOOKUP(D149,Mapping!A$2:D$31,2,FALSE)</f>
        <v>Single Unit Long-haul Truck</v>
      </c>
      <c r="H149">
        <f>VLOOKUP(D149,Mapping!A$2:D$31,4,FALSE)</f>
        <v>484000</v>
      </c>
    </row>
    <row r="150" spans="1:8" x14ac:dyDescent="0.2">
      <c r="A150" t="s">
        <v>70</v>
      </c>
      <c r="B150" t="s">
        <v>17</v>
      </c>
      <c r="C150">
        <v>7623.0986858420001</v>
      </c>
      <c r="D150">
        <v>2201540080</v>
      </c>
      <c r="E150" t="s">
        <v>5</v>
      </c>
      <c r="F150" s="2">
        <f t="shared" si="2"/>
        <v>3465.0448572009091</v>
      </c>
      <c r="G150" t="str">
        <f>VLOOKUP(D150,Mapping!A$2:D$31,2,FALSE)</f>
        <v>Motor Home</v>
      </c>
      <c r="H150" t="str">
        <f>VLOOKUP(D150,Mapping!A$2:D$31,4,FALSE)</f>
        <v/>
      </c>
    </row>
    <row r="151" spans="1:8" x14ac:dyDescent="0.2">
      <c r="A151" t="s">
        <v>70</v>
      </c>
      <c r="B151" t="s">
        <v>17</v>
      </c>
      <c r="C151">
        <v>81.345248004379997</v>
      </c>
      <c r="D151">
        <v>2201610080</v>
      </c>
      <c r="E151" t="s">
        <v>5</v>
      </c>
      <c r="F151" s="2">
        <f t="shared" si="2"/>
        <v>36.975112729263628</v>
      </c>
      <c r="G151" t="str">
        <f>VLOOKUP(D151,Mapping!A$2:D$31,2,FALSE)</f>
        <v>Combination Short-haul Truck</v>
      </c>
      <c r="H151">
        <f>VLOOKUP(D151,Mapping!A$2:D$31,4,FALSE)</f>
        <v>484000</v>
      </c>
    </row>
    <row r="152" spans="1:8" x14ac:dyDescent="0.2">
      <c r="A152" t="s">
        <v>70</v>
      </c>
      <c r="B152" t="s">
        <v>17</v>
      </c>
      <c r="C152">
        <v>128135.30718422</v>
      </c>
      <c r="D152">
        <v>2202210080</v>
      </c>
      <c r="E152" t="s">
        <v>5</v>
      </c>
      <c r="F152" s="2">
        <f t="shared" si="2"/>
        <v>58243.32144737272</v>
      </c>
      <c r="G152" t="str">
        <f>VLOOKUP(D152,Mapping!A$2:D$31,2,FALSE)</f>
        <v>Passenger Car</v>
      </c>
      <c r="H152" t="str">
        <f>VLOOKUP(D152,Mapping!A$2:D$31,4,FALSE)</f>
        <v/>
      </c>
    </row>
    <row r="153" spans="1:8" x14ac:dyDescent="0.2">
      <c r="A153" t="s">
        <v>70</v>
      </c>
      <c r="B153" t="s">
        <v>17</v>
      </c>
      <c r="C153">
        <v>220367.7895478</v>
      </c>
      <c r="D153">
        <v>2202310080</v>
      </c>
      <c r="E153" t="s">
        <v>5</v>
      </c>
      <c r="F153" s="2">
        <f t="shared" si="2"/>
        <v>100167.17706718181</v>
      </c>
      <c r="G153" t="str">
        <f>VLOOKUP(D153,Mapping!A$2:D$31,2,FALSE)</f>
        <v>Passenger Truck</v>
      </c>
      <c r="H153" t="str">
        <f>VLOOKUP(D153,Mapping!A$2:D$31,4,FALSE)</f>
        <v/>
      </c>
    </row>
    <row r="154" spans="1:8" x14ac:dyDescent="0.2">
      <c r="A154" t="s">
        <v>70</v>
      </c>
      <c r="B154" t="s">
        <v>17</v>
      </c>
      <c r="C154">
        <v>227325.54702540001</v>
      </c>
      <c r="D154">
        <v>2202320080</v>
      </c>
      <c r="E154" t="s">
        <v>5</v>
      </c>
      <c r="F154" s="2">
        <f t="shared" si="2"/>
        <v>103329.79410245454</v>
      </c>
      <c r="G154" t="str">
        <f>VLOOKUP(D154,Mapping!A$2:D$31,2,FALSE)</f>
        <v>Light Commercial Truck</v>
      </c>
      <c r="H154">
        <f>VLOOKUP(D154,Mapping!A$2:D$31,4,FALSE)</f>
        <v>484000</v>
      </c>
    </row>
    <row r="155" spans="1:8" x14ac:dyDescent="0.2">
      <c r="A155" t="s">
        <v>70</v>
      </c>
      <c r="B155" t="s">
        <v>17</v>
      </c>
      <c r="C155">
        <v>32022.039598179999</v>
      </c>
      <c r="D155">
        <v>2202410080</v>
      </c>
      <c r="E155" t="s">
        <v>5</v>
      </c>
      <c r="F155" s="2">
        <f t="shared" si="2"/>
        <v>14555.472544627271</v>
      </c>
      <c r="G155" t="str">
        <f>VLOOKUP(D155,Mapping!A$2:D$31,2,FALSE)</f>
        <v>Intercity Bus</v>
      </c>
      <c r="H155">
        <f>VLOOKUP(D155,Mapping!A$2:D$31,4,FALSE)</f>
        <v>485000</v>
      </c>
    </row>
    <row r="156" spans="1:8" x14ac:dyDescent="0.2">
      <c r="A156" t="s">
        <v>70</v>
      </c>
      <c r="B156" t="s">
        <v>17</v>
      </c>
      <c r="C156">
        <v>24196.164474059999</v>
      </c>
      <c r="D156">
        <v>2202420080</v>
      </c>
      <c r="E156" t="s">
        <v>5</v>
      </c>
      <c r="F156" s="2">
        <f t="shared" si="2"/>
        <v>10998.256579118181</v>
      </c>
      <c r="G156" t="str">
        <f>VLOOKUP(D156,Mapping!A$2:D$31,2,FALSE)</f>
        <v>Transit Bus</v>
      </c>
      <c r="H156">
        <f>VLOOKUP(D156,Mapping!A$2:D$31,4,FALSE)</f>
        <v>485000</v>
      </c>
    </row>
    <row r="157" spans="1:8" x14ac:dyDescent="0.2">
      <c r="A157" t="s">
        <v>70</v>
      </c>
      <c r="B157" t="s">
        <v>17</v>
      </c>
      <c r="C157">
        <v>69200.490470539997</v>
      </c>
      <c r="D157">
        <v>2202430080</v>
      </c>
      <c r="E157" t="s">
        <v>5</v>
      </c>
      <c r="F157" s="2">
        <f t="shared" si="2"/>
        <v>31454.768395699997</v>
      </c>
      <c r="G157" t="str">
        <f>VLOOKUP(D157,Mapping!A$2:D$31,2,FALSE)</f>
        <v>School Bus</v>
      </c>
      <c r="H157">
        <f>VLOOKUP(D157,Mapping!A$2:D$31,4,FALSE)</f>
        <v>485000</v>
      </c>
    </row>
    <row r="158" spans="1:8" x14ac:dyDescent="0.2">
      <c r="A158" t="s">
        <v>70</v>
      </c>
      <c r="B158" t="s">
        <v>17</v>
      </c>
      <c r="C158">
        <v>21367.980754079999</v>
      </c>
      <c r="D158">
        <v>2202510080</v>
      </c>
      <c r="E158" t="s">
        <v>5</v>
      </c>
      <c r="F158" s="2">
        <f t="shared" si="2"/>
        <v>9712.7185245818164</v>
      </c>
      <c r="G158" t="str">
        <f>VLOOKUP(D158,Mapping!A$2:D$31,2,FALSE)</f>
        <v>Refuse Truck</v>
      </c>
      <c r="H158">
        <f>VLOOKUP(D158,Mapping!A$2:D$31,4,FALSE)</f>
        <v>484000</v>
      </c>
    </row>
    <row r="159" spans="1:8" x14ac:dyDescent="0.2">
      <c r="A159" t="s">
        <v>70</v>
      </c>
      <c r="B159" t="s">
        <v>17</v>
      </c>
      <c r="C159">
        <v>469550.40813719999</v>
      </c>
      <c r="D159">
        <v>2202520080</v>
      </c>
      <c r="E159" t="s">
        <v>5</v>
      </c>
      <c r="F159" s="2">
        <f t="shared" si="2"/>
        <v>213432.00369872726</v>
      </c>
      <c r="G159" t="str">
        <f>VLOOKUP(D159,Mapping!A$2:D$31,2,FALSE)</f>
        <v>Single Unit Short-haul Truck</v>
      </c>
      <c r="H159">
        <f>VLOOKUP(D159,Mapping!A$2:D$31,4,FALSE)</f>
        <v>484000</v>
      </c>
    </row>
    <row r="160" spans="1:8" x14ac:dyDescent="0.2">
      <c r="A160" t="s">
        <v>70</v>
      </c>
      <c r="B160" t="s">
        <v>17</v>
      </c>
      <c r="C160">
        <v>51564.291239040002</v>
      </c>
      <c r="D160">
        <v>2202530080</v>
      </c>
      <c r="E160" t="s">
        <v>5</v>
      </c>
      <c r="F160" s="2">
        <f t="shared" si="2"/>
        <v>23438.314199563636</v>
      </c>
      <c r="G160" t="str">
        <f>VLOOKUP(D160,Mapping!A$2:D$31,2,FALSE)</f>
        <v>Single Unit Long-haul Truck</v>
      </c>
      <c r="H160">
        <f>VLOOKUP(D160,Mapping!A$2:D$31,4,FALSE)</f>
        <v>484000</v>
      </c>
    </row>
    <row r="161" spans="1:8" x14ac:dyDescent="0.2">
      <c r="A161" t="s">
        <v>70</v>
      </c>
      <c r="B161" t="s">
        <v>17</v>
      </c>
      <c r="C161">
        <v>21079.918273079998</v>
      </c>
      <c r="D161">
        <v>2202540080</v>
      </c>
      <c r="E161" t="s">
        <v>5</v>
      </c>
      <c r="F161" s="2">
        <f t="shared" si="2"/>
        <v>9581.7810332181798</v>
      </c>
      <c r="G161" t="str">
        <f>VLOOKUP(D161,Mapping!A$2:D$31,2,FALSE)</f>
        <v>Motor Home</v>
      </c>
      <c r="H161" t="str">
        <f>VLOOKUP(D161,Mapping!A$2:D$31,4,FALSE)</f>
        <v/>
      </c>
    </row>
    <row r="162" spans="1:8" x14ac:dyDescent="0.2">
      <c r="A162" t="s">
        <v>70</v>
      </c>
      <c r="B162" t="s">
        <v>17</v>
      </c>
      <c r="C162">
        <v>614977.79185639997</v>
      </c>
      <c r="D162">
        <v>2202610080</v>
      </c>
      <c r="E162" t="s">
        <v>5</v>
      </c>
      <c r="F162" s="2">
        <f t="shared" si="2"/>
        <v>279535.35993472725</v>
      </c>
      <c r="G162" t="str">
        <f>VLOOKUP(D162,Mapping!A$2:D$31,2,FALSE)</f>
        <v>Combination Short-haul Truck</v>
      </c>
      <c r="H162">
        <f>VLOOKUP(D162,Mapping!A$2:D$31,4,FALSE)</f>
        <v>484000</v>
      </c>
    </row>
    <row r="163" spans="1:8" x14ac:dyDescent="0.2">
      <c r="A163" t="s">
        <v>70</v>
      </c>
      <c r="B163" t="s">
        <v>17</v>
      </c>
      <c r="C163">
        <v>1640558.9115305999</v>
      </c>
      <c r="D163">
        <v>2202620080</v>
      </c>
      <c r="E163" t="s">
        <v>5</v>
      </c>
      <c r="F163" s="2">
        <f t="shared" si="2"/>
        <v>745708.59615027264</v>
      </c>
      <c r="G163" t="str">
        <f>VLOOKUP(D163,Mapping!A$2:D$31,2,FALSE)</f>
        <v>Combination Long-haul Truck</v>
      </c>
      <c r="H163">
        <f>VLOOKUP(D163,Mapping!A$2:D$31,4,FALSE)</f>
        <v>484000</v>
      </c>
    </row>
    <row r="164" spans="1:8" x14ac:dyDescent="0.2">
      <c r="A164" t="s">
        <v>70</v>
      </c>
      <c r="B164" t="s">
        <v>17</v>
      </c>
      <c r="C164">
        <v>998.57630771240099</v>
      </c>
      <c r="D164">
        <v>2203420080</v>
      </c>
      <c r="E164" t="s">
        <v>5</v>
      </c>
      <c r="F164" s="2">
        <f t="shared" si="2"/>
        <v>453.89832168745494</v>
      </c>
      <c r="G164" t="str">
        <f>VLOOKUP(D164,Mapping!A$2:D$31,2,FALSE)</f>
        <v>Transit Bus</v>
      </c>
      <c r="H164">
        <f>VLOOKUP(D164,Mapping!A$2:D$31,4,FALSE)</f>
        <v>485000</v>
      </c>
    </row>
    <row r="165" spans="1:8" x14ac:dyDescent="0.2">
      <c r="A165" t="s">
        <v>70</v>
      </c>
      <c r="B165" t="s">
        <v>17</v>
      </c>
      <c r="C165">
        <v>0.23497044440000001</v>
      </c>
      <c r="D165">
        <v>2205210080</v>
      </c>
      <c r="E165" t="s">
        <v>5</v>
      </c>
      <c r="F165" s="2">
        <f t="shared" si="2"/>
        <v>0.10680474745454545</v>
      </c>
      <c r="G165" t="str">
        <f>VLOOKUP(D165,Mapping!A$2:D$31,2,FALSE)</f>
        <v>Passenger Car</v>
      </c>
      <c r="H165" t="str">
        <f>VLOOKUP(D165,Mapping!A$2:D$31,4,FALSE)</f>
        <v/>
      </c>
    </row>
    <row r="166" spans="1:8" x14ac:dyDescent="0.2">
      <c r="A166" t="s">
        <v>70</v>
      </c>
      <c r="B166" t="s">
        <v>17</v>
      </c>
      <c r="C166">
        <v>0.59595820659999998</v>
      </c>
      <c r="D166">
        <v>2205310080</v>
      </c>
      <c r="E166" t="s">
        <v>5</v>
      </c>
      <c r="F166" s="2">
        <f t="shared" si="2"/>
        <v>0.27089009390909086</v>
      </c>
      <c r="G166" t="str">
        <f>VLOOKUP(D166,Mapping!A$2:D$31,2,FALSE)</f>
        <v>Passenger Truck</v>
      </c>
      <c r="H166" t="str">
        <f>VLOOKUP(D166,Mapping!A$2:D$31,4,FALSE)</f>
        <v/>
      </c>
    </row>
    <row r="167" spans="1:8" x14ac:dyDescent="0.2">
      <c r="A167" t="s">
        <v>70</v>
      </c>
      <c r="B167" t="s">
        <v>17</v>
      </c>
      <c r="C167">
        <v>0.18995879600000001</v>
      </c>
      <c r="D167">
        <v>2205320080</v>
      </c>
      <c r="E167" t="s">
        <v>5</v>
      </c>
      <c r="F167" s="2">
        <f t="shared" si="2"/>
        <v>8.634490727272727E-2</v>
      </c>
      <c r="G167" t="str">
        <f>VLOOKUP(D167,Mapping!A$2:D$31,2,FALSE)</f>
        <v>Light Commercial Truck</v>
      </c>
      <c r="H167">
        <f>VLOOKUP(D167,Mapping!A$2:D$31,4,FALSE)</f>
        <v>484000</v>
      </c>
    </row>
    <row r="168" spans="1:8" x14ac:dyDescent="0.2">
      <c r="A168" t="s">
        <v>70</v>
      </c>
      <c r="B168" t="s">
        <v>18</v>
      </c>
      <c r="C168">
        <v>761.78698558199903</v>
      </c>
      <c r="D168">
        <v>2201110080</v>
      </c>
      <c r="E168" t="s">
        <v>11</v>
      </c>
      <c r="F168" s="2">
        <f t="shared" si="2"/>
        <v>692533.62325636274</v>
      </c>
      <c r="G168" t="str">
        <f>VLOOKUP(D168,Mapping!A$2:D$31,2,FALSE)</f>
        <v>Motorcycle</v>
      </c>
      <c r="H168" t="str">
        <f>VLOOKUP(D168,Mapping!A$2:D$31,4,FALSE)</f>
        <v/>
      </c>
    </row>
    <row r="169" spans="1:8" x14ac:dyDescent="0.2">
      <c r="A169" t="s">
        <v>70</v>
      </c>
      <c r="B169" t="s">
        <v>18</v>
      </c>
      <c r="C169">
        <v>56281.090835379997</v>
      </c>
      <c r="D169">
        <v>2201210080</v>
      </c>
      <c r="E169" t="s">
        <v>11</v>
      </c>
      <c r="F169" s="2">
        <f t="shared" si="2"/>
        <v>51164628.032163627</v>
      </c>
      <c r="G169" t="str">
        <f>VLOOKUP(D169,Mapping!A$2:D$31,2,FALSE)</f>
        <v>Passenger Car</v>
      </c>
      <c r="H169" t="str">
        <f>VLOOKUP(D169,Mapping!A$2:D$31,4,FALSE)</f>
        <v/>
      </c>
    </row>
    <row r="170" spans="1:8" x14ac:dyDescent="0.2">
      <c r="A170" t="s">
        <v>70</v>
      </c>
      <c r="B170" t="s">
        <v>18</v>
      </c>
      <c r="C170">
        <v>45673.707068299998</v>
      </c>
      <c r="D170">
        <v>2201310080</v>
      </c>
      <c r="E170" t="s">
        <v>11</v>
      </c>
      <c r="F170" s="2">
        <f t="shared" si="2"/>
        <v>41521551.880272724</v>
      </c>
      <c r="G170" t="str">
        <f>VLOOKUP(D170,Mapping!A$2:D$31,2,FALSE)</f>
        <v>Passenger Car</v>
      </c>
      <c r="H170" t="str">
        <f>VLOOKUP(D170,Mapping!A$2:D$31,4,FALSE)</f>
        <v/>
      </c>
    </row>
    <row r="171" spans="1:8" x14ac:dyDescent="0.2">
      <c r="A171" t="s">
        <v>70</v>
      </c>
      <c r="B171" t="s">
        <v>18</v>
      </c>
      <c r="C171">
        <v>13522.73552262</v>
      </c>
      <c r="D171">
        <v>2201320080</v>
      </c>
      <c r="E171" t="s">
        <v>11</v>
      </c>
      <c r="F171" s="2">
        <f t="shared" si="2"/>
        <v>12293395.929654544</v>
      </c>
      <c r="G171" t="str">
        <f>VLOOKUP(D171,Mapping!A$2:D$31,2,FALSE)</f>
        <v>Light Commercial Truck</v>
      </c>
      <c r="H171">
        <f>VLOOKUP(D171,Mapping!A$2:D$31,4,FALSE)</f>
        <v>484000</v>
      </c>
    </row>
    <row r="172" spans="1:8" x14ac:dyDescent="0.2">
      <c r="A172" t="s">
        <v>70</v>
      </c>
      <c r="B172" t="s">
        <v>18</v>
      </c>
      <c r="C172">
        <v>1.321857364824</v>
      </c>
      <c r="D172">
        <v>2201420080</v>
      </c>
      <c r="E172" t="s">
        <v>11</v>
      </c>
      <c r="F172" s="2">
        <f t="shared" si="2"/>
        <v>1201.6885134763634</v>
      </c>
      <c r="G172" t="str">
        <f>VLOOKUP(D172,Mapping!A$2:D$31,2,FALSE)</f>
        <v>Transit Bus</v>
      </c>
      <c r="H172">
        <f>VLOOKUP(D172,Mapping!A$2:D$31,4,FALSE)</f>
        <v>485000</v>
      </c>
    </row>
    <row r="173" spans="1:8" x14ac:dyDescent="0.2">
      <c r="A173" t="s">
        <v>70</v>
      </c>
      <c r="B173" t="s">
        <v>18</v>
      </c>
      <c r="C173">
        <v>11.04829782993</v>
      </c>
      <c r="D173">
        <v>2201430080</v>
      </c>
      <c r="E173" t="s">
        <v>11</v>
      </c>
      <c r="F173" s="2">
        <f t="shared" si="2"/>
        <v>10043.907118118181</v>
      </c>
      <c r="G173" t="str">
        <f>VLOOKUP(D173,Mapping!A$2:D$31,2,FALSE)</f>
        <v>School Bus</v>
      </c>
      <c r="H173">
        <f>VLOOKUP(D173,Mapping!A$2:D$31,4,FALSE)</f>
        <v>485000</v>
      </c>
    </row>
    <row r="174" spans="1:8" x14ac:dyDescent="0.2">
      <c r="A174" t="s">
        <v>70</v>
      </c>
      <c r="B174" t="s">
        <v>18</v>
      </c>
      <c r="C174">
        <v>2.8988337589099999</v>
      </c>
      <c r="D174">
        <v>2201510080</v>
      </c>
      <c r="E174" t="s">
        <v>11</v>
      </c>
      <c r="F174" s="2">
        <f t="shared" si="2"/>
        <v>2635.3034171909089</v>
      </c>
      <c r="G174" t="str">
        <f>VLOOKUP(D174,Mapping!A$2:D$31,2,FALSE)</f>
        <v>Refuse Truck</v>
      </c>
      <c r="H174">
        <f>VLOOKUP(D174,Mapping!A$2:D$31,4,FALSE)</f>
        <v>484000</v>
      </c>
    </row>
    <row r="175" spans="1:8" x14ac:dyDescent="0.2">
      <c r="A175" t="s">
        <v>70</v>
      </c>
      <c r="B175" t="s">
        <v>18</v>
      </c>
      <c r="C175">
        <v>676.64912382399996</v>
      </c>
      <c r="D175">
        <v>2201520080</v>
      </c>
      <c r="E175" t="s">
        <v>11</v>
      </c>
      <c r="F175" s="2">
        <f t="shared" si="2"/>
        <v>615135.56711272721</v>
      </c>
      <c r="G175" t="str">
        <f>VLOOKUP(D175,Mapping!A$2:D$31,2,FALSE)</f>
        <v>Single Unit Short-haul Truck</v>
      </c>
      <c r="H175">
        <f>VLOOKUP(D175,Mapping!A$2:D$31,4,FALSE)</f>
        <v>484000</v>
      </c>
    </row>
    <row r="176" spans="1:8" x14ac:dyDescent="0.2">
      <c r="A176" t="s">
        <v>70</v>
      </c>
      <c r="B176" t="s">
        <v>18</v>
      </c>
      <c r="C176">
        <v>98.356176423500003</v>
      </c>
      <c r="D176">
        <v>2201530080</v>
      </c>
      <c r="E176" t="s">
        <v>11</v>
      </c>
      <c r="F176" s="2">
        <f t="shared" si="2"/>
        <v>89414.705839545451</v>
      </c>
      <c r="G176" t="str">
        <f>VLOOKUP(D176,Mapping!A$2:D$31,2,FALSE)</f>
        <v>Single Unit Long-haul Truck</v>
      </c>
      <c r="H176">
        <f>VLOOKUP(D176,Mapping!A$2:D$31,4,FALSE)</f>
        <v>484000</v>
      </c>
    </row>
    <row r="177" spans="1:8" x14ac:dyDescent="0.2">
      <c r="A177" t="s">
        <v>70</v>
      </c>
      <c r="B177" t="s">
        <v>18</v>
      </c>
      <c r="C177">
        <v>115.6142679431</v>
      </c>
      <c r="D177">
        <v>2201540080</v>
      </c>
      <c r="E177" t="s">
        <v>11</v>
      </c>
      <c r="F177" s="2">
        <f t="shared" si="2"/>
        <v>105103.87994827272</v>
      </c>
      <c r="G177" t="str">
        <f>VLOOKUP(D177,Mapping!A$2:D$31,2,FALSE)</f>
        <v>Motor Home</v>
      </c>
      <c r="H177" t="str">
        <f>VLOOKUP(D177,Mapping!A$2:D$31,4,FALSE)</f>
        <v/>
      </c>
    </row>
    <row r="178" spans="1:8" x14ac:dyDescent="0.2">
      <c r="A178" t="s">
        <v>70</v>
      </c>
      <c r="B178" t="s">
        <v>18</v>
      </c>
      <c r="C178">
        <v>0.46368908265870001</v>
      </c>
      <c r="D178">
        <v>2201610080</v>
      </c>
      <c r="E178" t="s">
        <v>11</v>
      </c>
      <c r="F178" s="2">
        <f t="shared" si="2"/>
        <v>421.53552968972724</v>
      </c>
      <c r="G178" t="str">
        <f>VLOOKUP(D178,Mapping!A$2:D$31,2,FALSE)</f>
        <v>Combination Short-haul Truck</v>
      </c>
      <c r="H178">
        <f>VLOOKUP(D178,Mapping!A$2:D$31,4,FALSE)</f>
        <v>484000</v>
      </c>
    </row>
    <row r="179" spans="1:8" x14ac:dyDescent="0.2">
      <c r="A179" t="s">
        <v>70</v>
      </c>
      <c r="B179" t="s">
        <v>18</v>
      </c>
      <c r="C179">
        <v>48.334713230369999</v>
      </c>
      <c r="D179">
        <v>2202210080</v>
      </c>
      <c r="E179" t="s">
        <v>11</v>
      </c>
      <c r="F179" s="2">
        <f t="shared" si="2"/>
        <v>43940.64839124545</v>
      </c>
      <c r="G179" t="str">
        <f>VLOOKUP(D179,Mapping!A$2:D$31,2,FALSE)</f>
        <v>Passenger Car</v>
      </c>
      <c r="H179" t="str">
        <f>VLOOKUP(D179,Mapping!A$2:D$31,4,FALSE)</f>
        <v/>
      </c>
    </row>
    <row r="180" spans="1:8" x14ac:dyDescent="0.2">
      <c r="A180" t="s">
        <v>70</v>
      </c>
      <c r="B180" t="s">
        <v>18</v>
      </c>
      <c r="C180">
        <v>377.95079494300001</v>
      </c>
      <c r="D180">
        <v>2202310080</v>
      </c>
      <c r="E180" t="s">
        <v>11</v>
      </c>
      <c r="F180" s="2">
        <f t="shared" si="2"/>
        <v>343591.63176636363</v>
      </c>
      <c r="G180" t="str">
        <f>VLOOKUP(D180,Mapping!A$2:D$31,2,FALSE)</f>
        <v>Passenger Truck</v>
      </c>
      <c r="H180" t="str">
        <f>VLOOKUP(D180,Mapping!A$2:D$31,4,FALSE)</f>
        <v/>
      </c>
    </row>
    <row r="181" spans="1:8" x14ac:dyDescent="0.2">
      <c r="A181" t="s">
        <v>70</v>
      </c>
      <c r="B181" t="s">
        <v>18</v>
      </c>
      <c r="C181">
        <v>371.15153300399999</v>
      </c>
      <c r="D181">
        <v>2202320080</v>
      </c>
      <c r="E181" t="s">
        <v>11</v>
      </c>
      <c r="F181" s="2">
        <f t="shared" si="2"/>
        <v>337410.48454909085</v>
      </c>
      <c r="G181" t="str">
        <f>VLOOKUP(D181,Mapping!A$2:D$31,2,FALSE)</f>
        <v>Light Commercial Truck</v>
      </c>
      <c r="H181">
        <f>VLOOKUP(D181,Mapping!A$2:D$31,4,FALSE)</f>
        <v>484000</v>
      </c>
    </row>
    <row r="182" spans="1:8" x14ac:dyDescent="0.2">
      <c r="A182" t="s">
        <v>70</v>
      </c>
      <c r="B182" t="s">
        <v>18</v>
      </c>
      <c r="C182">
        <v>73.036746170110007</v>
      </c>
      <c r="D182">
        <v>2202410080</v>
      </c>
      <c r="E182" t="s">
        <v>11</v>
      </c>
      <c r="F182" s="2">
        <f t="shared" si="2"/>
        <v>66397.041972827283</v>
      </c>
      <c r="G182" t="str">
        <f>VLOOKUP(D182,Mapping!A$2:D$31,2,FALSE)</f>
        <v>Intercity Bus</v>
      </c>
      <c r="H182">
        <f>VLOOKUP(D182,Mapping!A$2:D$31,4,FALSE)</f>
        <v>485000</v>
      </c>
    </row>
    <row r="183" spans="1:8" x14ac:dyDescent="0.2">
      <c r="A183" t="s">
        <v>70</v>
      </c>
      <c r="B183" t="s">
        <v>18</v>
      </c>
      <c r="C183">
        <v>47.707342334460002</v>
      </c>
      <c r="D183">
        <v>2202420080</v>
      </c>
      <c r="E183" t="s">
        <v>11</v>
      </c>
      <c r="F183" s="2">
        <f t="shared" si="2"/>
        <v>43370.311213145455</v>
      </c>
      <c r="G183" t="str">
        <f>VLOOKUP(D183,Mapping!A$2:D$31,2,FALSE)</f>
        <v>Transit Bus</v>
      </c>
      <c r="H183">
        <f>VLOOKUP(D183,Mapping!A$2:D$31,4,FALSE)</f>
        <v>485000</v>
      </c>
    </row>
    <row r="184" spans="1:8" x14ac:dyDescent="0.2">
      <c r="A184" t="s">
        <v>70</v>
      </c>
      <c r="B184" t="s">
        <v>18</v>
      </c>
      <c r="C184">
        <v>93.741695327599999</v>
      </c>
      <c r="D184">
        <v>2202430080</v>
      </c>
      <c r="E184" t="s">
        <v>11</v>
      </c>
      <c r="F184" s="2">
        <f t="shared" si="2"/>
        <v>85219.723025090905</v>
      </c>
      <c r="G184" t="str">
        <f>VLOOKUP(D184,Mapping!A$2:D$31,2,FALSE)</f>
        <v>School Bus</v>
      </c>
      <c r="H184">
        <f>VLOOKUP(D184,Mapping!A$2:D$31,4,FALSE)</f>
        <v>485000</v>
      </c>
    </row>
    <row r="185" spans="1:8" x14ac:dyDescent="0.2">
      <c r="A185" t="s">
        <v>70</v>
      </c>
      <c r="B185" t="s">
        <v>18</v>
      </c>
      <c r="C185">
        <v>56.383455989600002</v>
      </c>
      <c r="D185">
        <v>2202510080</v>
      </c>
      <c r="E185" t="s">
        <v>11</v>
      </c>
      <c r="F185" s="2">
        <f t="shared" si="2"/>
        <v>51257.687263272725</v>
      </c>
      <c r="G185" t="str">
        <f>VLOOKUP(D185,Mapping!A$2:D$31,2,FALSE)</f>
        <v>Refuse Truck</v>
      </c>
      <c r="H185">
        <f>VLOOKUP(D185,Mapping!A$2:D$31,4,FALSE)</f>
        <v>484000</v>
      </c>
    </row>
    <row r="186" spans="1:8" x14ac:dyDescent="0.2">
      <c r="A186" t="s">
        <v>70</v>
      </c>
      <c r="B186" t="s">
        <v>18</v>
      </c>
      <c r="C186">
        <v>975.539869019001</v>
      </c>
      <c r="D186">
        <v>2202520080</v>
      </c>
      <c r="E186" t="s">
        <v>11</v>
      </c>
      <c r="F186" s="2">
        <f t="shared" si="2"/>
        <v>886854.42638090998</v>
      </c>
      <c r="G186" t="str">
        <f>VLOOKUP(D186,Mapping!A$2:D$31,2,FALSE)</f>
        <v>Single Unit Short-haul Truck</v>
      </c>
      <c r="H186">
        <f>VLOOKUP(D186,Mapping!A$2:D$31,4,FALSE)</f>
        <v>484000</v>
      </c>
    </row>
    <row r="187" spans="1:8" x14ac:dyDescent="0.2">
      <c r="A187" t="s">
        <v>70</v>
      </c>
      <c r="B187" t="s">
        <v>18</v>
      </c>
      <c r="C187">
        <v>143.52992370440001</v>
      </c>
      <c r="D187">
        <v>2202530080</v>
      </c>
      <c r="E187" t="s">
        <v>11</v>
      </c>
      <c r="F187" s="2">
        <f t="shared" si="2"/>
        <v>130481.74882218182</v>
      </c>
      <c r="G187" t="str">
        <f>VLOOKUP(D187,Mapping!A$2:D$31,2,FALSE)</f>
        <v>Single Unit Long-haul Truck</v>
      </c>
      <c r="H187">
        <f>VLOOKUP(D187,Mapping!A$2:D$31,4,FALSE)</f>
        <v>484000</v>
      </c>
    </row>
    <row r="188" spans="1:8" x14ac:dyDescent="0.2">
      <c r="A188" t="s">
        <v>70</v>
      </c>
      <c r="B188" t="s">
        <v>18</v>
      </c>
      <c r="C188">
        <v>30.92946774827</v>
      </c>
      <c r="D188">
        <v>2202540080</v>
      </c>
      <c r="E188" t="s">
        <v>11</v>
      </c>
      <c r="F188" s="2">
        <f t="shared" si="2"/>
        <v>28117.697952972725</v>
      </c>
      <c r="G188" t="str">
        <f>VLOOKUP(D188,Mapping!A$2:D$31,2,FALSE)</f>
        <v>Motor Home</v>
      </c>
      <c r="H188" t="str">
        <f>VLOOKUP(D188,Mapping!A$2:D$31,4,FALSE)</f>
        <v/>
      </c>
    </row>
    <row r="189" spans="1:8" x14ac:dyDescent="0.2">
      <c r="A189" t="s">
        <v>70</v>
      </c>
      <c r="B189" t="s">
        <v>18</v>
      </c>
      <c r="C189">
        <v>1706.2240575799999</v>
      </c>
      <c r="D189">
        <v>2202610080</v>
      </c>
      <c r="E189" t="s">
        <v>11</v>
      </c>
      <c r="F189" s="2">
        <f t="shared" si="2"/>
        <v>1551112.7796181818</v>
      </c>
      <c r="G189" t="str">
        <f>VLOOKUP(D189,Mapping!A$2:D$31,2,FALSE)</f>
        <v>Combination Short-haul Truck</v>
      </c>
      <c r="H189">
        <f>VLOOKUP(D189,Mapping!A$2:D$31,4,FALSE)</f>
        <v>484000</v>
      </c>
    </row>
    <row r="190" spans="1:8" x14ac:dyDescent="0.2">
      <c r="A190" t="s">
        <v>70</v>
      </c>
      <c r="B190" t="s">
        <v>18</v>
      </c>
      <c r="C190">
        <v>2636.4231622440002</v>
      </c>
      <c r="D190">
        <v>2202620080</v>
      </c>
      <c r="E190" t="s">
        <v>11</v>
      </c>
      <c r="F190" s="2">
        <f t="shared" si="2"/>
        <v>2396748.3293127269</v>
      </c>
      <c r="G190" t="str">
        <f>VLOOKUP(D190,Mapping!A$2:D$31,2,FALSE)</f>
        <v>Combination Long-haul Truck</v>
      </c>
      <c r="H190">
        <f>VLOOKUP(D190,Mapping!A$2:D$31,4,FALSE)</f>
        <v>484000</v>
      </c>
    </row>
    <row r="191" spans="1:8" x14ac:dyDescent="0.2">
      <c r="A191" t="s">
        <v>70</v>
      </c>
      <c r="B191" t="s">
        <v>18</v>
      </c>
      <c r="C191">
        <v>10.817533017300001</v>
      </c>
      <c r="D191">
        <v>2203420080</v>
      </c>
      <c r="E191" t="s">
        <v>11</v>
      </c>
      <c r="F191" s="2">
        <f t="shared" si="2"/>
        <v>9834.1209248181804</v>
      </c>
      <c r="G191" t="str">
        <f>VLOOKUP(D191,Mapping!A$2:D$31,2,FALSE)</f>
        <v>Transit Bus</v>
      </c>
      <c r="H191">
        <f>VLOOKUP(D191,Mapping!A$2:D$31,4,FALSE)</f>
        <v>485000</v>
      </c>
    </row>
    <row r="192" spans="1:8" x14ac:dyDescent="0.2">
      <c r="A192" t="s">
        <v>70</v>
      </c>
      <c r="B192" t="s">
        <v>18</v>
      </c>
      <c r="C192">
        <v>3.3329888240000001E-2</v>
      </c>
      <c r="D192">
        <v>2205210080</v>
      </c>
      <c r="E192" t="s">
        <v>11</v>
      </c>
      <c r="F192" s="2">
        <f t="shared" si="2"/>
        <v>30.2998984</v>
      </c>
      <c r="G192" t="str">
        <f>VLOOKUP(D192,Mapping!A$2:D$31,2,FALSE)</f>
        <v>Passenger Car</v>
      </c>
      <c r="H192" t="str">
        <f>VLOOKUP(D192,Mapping!A$2:D$31,4,FALSE)</f>
        <v/>
      </c>
    </row>
    <row r="193" spans="1:8" x14ac:dyDescent="0.2">
      <c r="A193" t="s">
        <v>70</v>
      </c>
      <c r="B193" t="s">
        <v>18</v>
      </c>
      <c r="C193">
        <v>7.2577564499999997E-2</v>
      </c>
      <c r="D193">
        <v>2205310080</v>
      </c>
      <c r="E193" t="s">
        <v>11</v>
      </c>
      <c r="F193" s="2">
        <f t="shared" si="2"/>
        <v>65.979604090909078</v>
      </c>
      <c r="G193" t="str">
        <f>VLOOKUP(D193,Mapping!A$2:D$31,2,FALSE)</f>
        <v>Passenger Truck</v>
      </c>
      <c r="H193" t="str">
        <f>VLOOKUP(D193,Mapping!A$2:D$31,4,FALSE)</f>
        <v/>
      </c>
    </row>
    <row r="194" spans="1:8" x14ac:dyDescent="0.2">
      <c r="A194" t="s">
        <v>70</v>
      </c>
      <c r="B194" t="s">
        <v>18</v>
      </c>
      <c r="C194">
        <v>2.1773255070000001E-2</v>
      </c>
      <c r="D194">
        <v>2205320080</v>
      </c>
      <c r="E194" t="s">
        <v>11</v>
      </c>
      <c r="F194" s="2">
        <f t="shared" si="2"/>
        <v>19.793868245454544</v>
      </c>
      <c r="G194" t="str">
        <f>VLOOKUP(D194,Mapping!A$2:D$31,2,FALSE)</f>
        <v>Light Commercial Truck</v>
      </c>
      <c r="H194">
        <f>VLOOKUP(D194,Mapping!A$2:D$31,4,FALSE)</f>
        <v>484000</v>
      </c>
    </row>
    <row r="195" spans="1:8" x14ac:dyDescent="0.2">
      <c r="A195" t="s">
        <v>70</v>
      </c>
      <c r="B195" t="s">
        <v>19</v>
      </c>
      <c r="C195">
        <v>6430.5039155920003</v>
      </c>
      <c r="D195">
        <v>2201110080</v>
      </c>
      <c r="E195" t="s">
        <v>5</v>
      </c>
      <c r="F195" s="2">
        <f t="shared" si="2"/>
        <v>2922.9563252690909</v>
      </c>
      <c r="G195" t="str">
        <f>VLOOKUP(D195,Mapping!A$2:D$31,2,FALSE)</f>
        <v>Motorcycle</v>
      </c>
      <c r="H195" t="str">
        <f>VLOOKUP(D195,Mapping!A$2:D$31,4,FALSE)</f>
        <v/>
      </c>
    </row>
    <row r="196" spans="1:8" x14ac:dyDescent="0.2">
      <c r="A196" t="s">
        <v>70</v>
      </c>
      <c r="B196" t="s">
        <v>19</v>
      </c>
      <c r="C196">
        <v>58858.679192839998</v>
      </c>
      <c r="D196">
        <v>2201210080</v>
      </c>
      <c r="E196" t="s">
        <v>5</v>
      </c>
      <c r="F196" s="2">
        <f t="shared" ref="F196:F259" si="3">IF(E196="LB",C196/2.2,C196*2000/2.2)</f>
        <v>26753.945087654542</v>
      </c>
      <c r="G196" t="str">
        <f>VLOOKUP(D196,Mapping!A$2:D$31,2,FALSE)</f>
        <v>Passenger Car</v>
      </c>
      <c r="H196" t="str">
        <f>VLOOKUP(D196,Mapping!A$2:D$31,4,FALSE)</f>
        <v/>
      </c>
    </row>
    <row r="197" spans="1:8" x14ac:dyDescent="0.2">
      <c r="A197" t="s">
        <v>70</v>
      </c>
      <c r="B197" t="s">
        <v>19</v>
      </c>
      <c r="C197">
        <v>73987.945739799994</v>
      </c>
      <c r="D197">
        <v>2201310080</v>
      </c>
      <c r="E197" t="s">
        <v>5</v>
      </c>
      <c r="F197" s="2">
        <f t="shared" si="3"/>
        <v>33630.884427181816</v>
      </c>
      <c r="G197" t="str">
        <f>VLOOKUP(D197,Mapping!A$2:D$31,2,FALSE)</f>
        <v>Passenger Car</v>
      </c>
      <c r="H197" t="str">
        <f>VLOOKUP(D197,Mapping!A$2:D$31,4,FALSE)</f>
        <v/>
      </c>
    </row>
    <row r="198" spans="1:8" x14ac:dyDescent="0.2">
      <c r="A198" t="s">
        <v>70</v>
      </c>
      <c r="B198" t="s">
        <v>19</v>
      </c>
      <c r="C198">
        <v>24438.901808760002</v>
      </c>
      <c r="D198">
        <v>2201320080</v>
      </c>
      <c r="E198" t="s">
        <v>5</v>
      </c>
      <c r="F198" s="2">
        <f t="shared" si="3"/>
        <v>11108.591731254546</v>
      </c>
      <c r="G198" t="str">
        <f>VLOOKUP(D198,Mapping!A$2:D$31,2,FALSE)</f>
        <v>Light Commercial Truck</v>
      </c>
      <c r="H198">
        <f>VLOOKUP(D198,Mapping!A$2:D$31,4,FALSE)</f>
        <v>484000</v>
      </c>
    </row>
    <row r="199" spans="1:8" x14ac:dyDescent="0.2">
      <c r="A199" t="s">
        <v>70</v>
      </c>
      <c r="B199" t="s">
        <v>19</v>
      </c>
      <c r="C199">
        <v>5.925856642336</v>
      </c>
      <c r="D199">
        <v>2201420080</v>
      </c>
      <c r="E199" t="s">
        <v>5</v>
      </c>
      <c r="F199" s="2">
        <f t="shared" si="3"/>
        <v>2.6935712010618178</v>
      </c>
      <c r="G199" t="str">
        <f>VLOOKUP(D199,Mapping!A$2:D$31,2,FALSE)</f>
        <v>Transit Bus</v>
      </c>
      <c r="H199">
        <f>VLOOKUP(D199,Mapping!A$2:D$31,4,FALSE)</f>
        <v>485000</v>
      </c>
    </row>
    <row r="200" spans="1:8" x14ac:dyDescent="0.2">
      <c r="A200" t="s">
        <v>70</v>
      </c>
      <c r="B200" t="s">
        <v>19</v>
      </c>
      <c r="C200">
        <v>113.7736339229</v>
      </c>
      <c r="D200">
        <v>2201430080</v>
      </c>
      <c r="E200" t="s">
        <v>5</v>
      </c>
      <c r="F200" s="2">
        <f t="shared" si="3"/>
        <v>51.715288146772728</v>
      </c>
      <c r="G200" t="str">
        <f>VLOOKUP(D200,Mapping!A$2:D$31,2,FALSE)</f>
        <v>School Bus</v>
      </c>
      <c r="H200">
        <f>VLOOKUP(D200,Mapping!A$2:D$31,4,FALSE)</f>
        <v>485000</v>
      </c>
    </row>
    <row r="201" spans="1:8" x14ac:dyDescent="0.2">
      <c r="A201" t="s">
        <v>70</v>
      </c>
      <c r="B201" t="s">
        <v>19</v>
      </c>
      <c r="C201">
        <v>21.108970552260001</v>
      </c>
      <c r="D201">
        <v>2201510080</v>
      </c>
      <c r="E201" t="s">
        <v>5</v>
      </c>
      <c r="F201" s="2">
        <f t="shared" si="3"/>
        <v>9.594986614663636</v>
      </c>
      <c r="G201" t="str">
        <f>VLOOKUP(D201,Mapping!A$2:D$31,2,FALSE)</f>
        <v>Refuse Truck</v>
      </c>
      <c r="H201">
        <f>VLOOKUP(D201,Mapping!A$2:D$31,4,FALSE)</f>
        <v>484000</v>
      </c>
    </row>
    <row r="202" spans="1:8" x14ac:dyDescent="0.2">
      <c r="A202" t="s">
        <v>70</v>
      </c>
      <c r="B202" t="s">
        <v>19</v>
      </c>
      <c r="C202">
        <v>2041.9187503640001</v>
      </c>
      <c r="D202">
        <v>2201520080</v>
      </c>
      <c r="E202" t="s">
        <v>5</v>
      </c>
      <c r="F202" s="2">
        <f t="shared" si="3"/>
        <v>928.14488652909085</v>
      </c>
      <c r="G202" t="str">
        <f>VLOOKUP(D202,Mapping!A$2:D$31,2,FALSE)</f>
        <v>Single Unit Short-haul Truck</v>
      </c>
      <c r="H202">
        <f>VLOOKUP(D202,Mapping!A$2:D$31,4,FALSE)</f>
        <v>484000</v>
      </c>
    </row>
    <row r="203" spans="1:8" x14ac:dyDescent="0.2">
      <c r="A203" t="s">
        <v>70</v>
      </c>
      <c r="B203" t="s">
        <v>19</v>
      </c>
      <c r="C203">
        <v>254.70675463539999</v>
      </c>
      <c r="D203">
        <v>2201530080</v>
      </c>
      <c r="E203" t="s">
        <v>5</v>
      </c>
      <c r="F203" s="2">
        <f t="shared" si="3"/>
        <v>115.77579756154545</v>
      </c>
      <c r="G203" t="str">
        <f>VLOOKUP(D203,Mapping!A$2:D$31,2,FALSE)</f>
        <v>Single Unit Long-haul Truck</v>
      </c>
      <c r="H203">
        <f>VLOOKUP(D203,Mapping!A$2:D$31,4,FALSE)</f>
        <v>484000</v>
      </c>
    </row>
    <row r="204" spans="1:8" x14ac:dyDescent="0.2">
      <c r="A204" t="s">
        <v>70</v>
      </c>
      <c r="B204" t="s">
        <v>19</v>
      </c>
      <c r="C204">
        <v>473.97801681060002</v>
      </c>
      <c r="D204">
        <v>2201540080</v>
      </c>
      <c r="E204" t="s">
        <v>5</v>
      </c>
      <c r="F204" s="2">
        <f t="shared" si="3"/>
        <v>215.44455309572726</v>
      </c>
      <c r="G204" t="str">
        <f>VLOOKUP(D204,Mapping!A$2:D$31,2,FALSE)</f>
        <v>Motor Home</v>
      </c>
      <c r="H204" t="str">
        <f>VLOOKUP(D204,Mapping!A$2:D$31,4,FALSE)</f>
        <v/>
      </c>
    </row>
    <row r="205" spans="1:8" x14ac:dyDescent="0.2">
      <c r="A205" t="s">
        <v>70</v>
      </c>
      <c r="B205" t="s">
        <v>19</v>
      </c>
      <c r="C205">
        <v>5.7390434828219998</v>
      </c>
      <c r="D205">
        <v>2201610080</v>
      </c>
      <c r="E205" t="s">
        <v>5</v>
      </c>
      <c r="F205" s="2">
        <f t="shared" si="3"/>
        <v>2.6086561285554541</v>
      </c>
      <c r="G205" t="str">
        <f>VLOOKUP(D205,Mapping!A$2:D$31,2,FALSE)</f>
        <v>Combination Short-haul Truck</v>
      </c>
      <c r="H205">
        <f>VLOOKUP(D205,Mapping!A$2:D$31,4,FALSE)</f>
        <v>484000</v>
      </c>
    </row>
    <row r="206" spans="1:8" x14ac:dyDescent="0.2">
      <c r="A206" t="s">
        <v>70</v>
      </c>
      <c r="B206" t="s">
        <v>19</v>
      </c>
      <c r="C206">
        <v>4679.7501391420001</v>
      </c>
      <c r="D206">
        <v>2202210080</v>
      </c>
      <c r="E206" t="s">
        <v>5</v>
      </c>
      <c r="F206" s="2">
        <f t="shared" si="3"/>
        <v>2127.1591541554544</v>
      </c>
      <c r="G206" t="str">
        <f>VLOOKUP(D206,Mapping!A$2:D$31,2,FALSE)</f>
        <v>Passenger Car</v>
      </c>
      <c r="H206" t="str">
        <f>VLOOKUP(D206,Mapping!A$2:D$31,4,FALSE)</f>
        <v/>
      </c>
    </row>
    <row r="207" spans="1:8" x14ac:dyDescent="0.2">
      <c r="A207" t="s">
        <v>70</v>
      </c>
      <c r="B207" t="s">
        <v>19</v>
      </c>
      <c r="C207">
        <v>8004.2977156400002</v>
      </c>
      <c r="D207">
        <v>2202310080</v>
      </c>
      <c r="E207" t="s">
        <v>5</v>
      </c>
      <c r="F207" s="2">
        <f t="shared" si="3"/>
        <v>3638.3171434727269</v>
      </c>
      <c r="G207" t="str">
        <f>VLOOKUP(D207,Mapping!A$2:D$31,2,FALSE)</f>
        <v>Passenger Truck</v>
      </c>
      <c r="H207" t="str">
        <f>VLOOKUP(D207,Mapping!A$2:D$31,4,FALSE)</f>
        <v/>
      </c>
    </row>
    <row r="208" spans="1:8" x14ac:dyDescent="0.2">
      <c r="A208" t="s">
        <v>70</v>
      </c>
      <c r="B208" t="s">
        <v>19</v>
      </c>
      <c r="C208">
        <v>8448.6115428720004</v>
      </c>
      <c r="D208">
        <v>2202320080</v>
      </c>
      <c r="E208" t="s">
        <v>5</v>
      </c>
      <c r="F208" s="2">
        <f t="shared" si="3"/>
        <v>3840.2779740327273</v>
      </c>
      <c r="G208" t="str">
        <f>VLOOKUP(D208,Mapping!A$2:D$31,2,FALSE)</f>
        <v>Light Commercial Truck</v>
      </c>
      <c r="H208">
        <f>VLOOKUP(D208,Mapping!A$2:D$31,4,FALSE)</f>
        <v>484000</v>
      </c>
    </row>
    <row r="209" spans="1:8" x14ac:dyDescent="0.2">
      <c r="A209" t="s">
        <v>70</v>
      </c>
      <c r="B209" t="s">
        <v>19</v>
      </c>
      <c r="C209">
        <v>1615.1768032634</v>
      </c>
      <c r="D209">
        <v>2202410080</v>
      </c>
      <c r="E209" t="s">
        <v>5</v>
      </c>
      <c r="F209" s="2">
        <f t="shared" si="3"/>
        <v>734.17127421063628</v>
      </c>
      <c r="G209" t="str">
        <f>VLOOKUP(D209,Mapping!A$2:D$31,2,FALSE)</f>
        <v>Intercity Bus</v>
      </c>
      <c r="H209">
        <f>VLOOKUP(D209,Mapping!A$2:D$31,4,FALSE)</f>
        <v>485000</v>
      </c>
    </row>
    <row r="210" spans="1:8" x14ac:dyDescent="0.2">
      <c r="A210" t="s">
        <v>70</v>
      </c>
      <c r="B210" t="s">
        <v>19</v>
      </c>
      <c r="C210">
        <v>1204.9950983291999</v>
      </c>
      <c r="D210">
        <v>2202420080</v>
      </c>
      <c r="E210" t="s">
        <v>5</v>
      </c>
      <c r="F210" s="2">
        <f t="shared" si="3"/>
        <v>547.72504469509079</v>
      </c>
      <c r="G210" t="str">
        <f>VLOOKUP(D210,Mapping!A$2:D$31,2,FALSE)</f>
        <v>Transit Bus</v>
      </c>
      <c r="H210">
        <f>VLOOKUP(D210,Mapping!A$2:D$31,4,FALSE)</f>
        <v>485000</v>
      </c>
    </row>
    <row r="211" spans="1:8" x14ac:dyDescent="0.2">
      <c r="A211" t="s">
        <v>70</v>
      </c>
      <c r="B211" t="s">
        <v>19</v>
      </c>
      <c r="C211">
        <v>3336.816231538</v>
      </c>
      <c r="D211">
        <v>2202430080</v>
      </c>
      <c r="E211" t="s">
        <v>5</v>
      </c>
      <c r="F211" s="2">
        <f t="shared" si="3"/>
        <v>1516.7346506990907</v>
      </c>
      <c r="G211" t="str">
        <f>VLOOKUP(D211,Mapping!A$2:D$31,2,FALSE)</f>
        <v>School Bus</v>
      </c>
      <c r="H211">
        <f>VLOOKUP(D211,Mapping!A$2:D$31,4,FALSE)</f>
        <v>485000</v>
      </c>
    </row>
    <row r="212" spans="1:8" x14ac:dyDescent="0.2">
      <c r="A212" t="s">
        <v>70</v>
      </c>
      <c r="B212" t="s">
        <v>19</v>
      </c>
      <c r="C212">
        <v>1081.6559247299999</v>
      </c>
      <c r="D212">
        <v>2202510080</v>
      </c>
      <c r="E212" t="s">
        <v>5</v>
      </c>
      <c r="F212" s="2">
        <f t="shared" si="3"/>
        <v>491.66178396818174</v>
      </c>
      <c r="G212" t="str">
        <f>VLOOKUP(D212,Mapping!A$2:D$31,2,FALSE)</f>
        <v>Refuse Truck</v>
      </c>
      <c r="H212">
        <f>VLOOKUP(D212,Mapping!A$2:D$31,4,FALSE)</f>
        <v>484000</v>
      </c>
    </row>
    <row r="213" spans="1:8" x14ac:dyDescent="0.2">
      <c r="A213" t="s">
        <v>70</v>
      </c>
      <c r="B213" t="s">
        <v>19</v>
      </c>
      <c r="C213">
        <v>22690.908663360002</v>
      </c>
      <c r="D213">
        <v>2202520080</v>
      </c>
      <c r="E213" t="s">
        <v>5</v>
      </c>
      <c r="F213" s="2">
        <f t="shared" si="3"/>
        <v>10314.049392436364</v>
      </c>
      <c r="G213" t="str">
        <f>VLOOKUP(D213,Mapping!A$2:D$31,2,FALSE)</f>
        <v>Single Unit Short-haul Truck</v>
      </c>
      <c r="H213">
        <f>VLOOKUP(D213,Mapping!A$2:D$31,4,FALSE)</f>
        <v>484000</v>
      </c>
    </row>
    <row r="214" spans="1:8" x14ac:dyDescent="0.2">
      <c r="A214" t="s">
        <v>70</v>
      </c>
      <c r="B214" t="s">
        <v>19</v>
      </c>
      <c r="C214">
        <v>2460.9275201700002</v>
      </c>
      <c r="D214">
        <v>2202530080</v>
      </c>
      <c r="E214" t="s">
        <v>5</v>
      </c>
      <c r="F214" s="2">
        <f t="shared" si="3"/>
        <v>1118.6034182590909</v>
      </c>
      <c r="G214" t="str">
        <f>VLOOKUP(D214,Mapping!A$2:D$31,2,FALSE)</f>
        <v>Single Unit Long-haul Truck</v>
      </c>
      <c r="H214">
        <f>VLOOKUP(D214,Mapping!A$2:D$31,4,FALSE)</f>
        <v>484000</v>
      </c>
    </row>
    <row r="215" spans="1:8" x14ac:dyDescent="0.2">
      <c r="A215" t="s">
        <v>70</v>
      </c>
      <c r="B215" t="s">
        <v>19</v>
      </c>
      <c r="C215">
        <v>1064.2420881414</v>
      </c>
      <c r="D215">
        <v>2202540080</v>
      </c>
      <c r="E215" t="s">
        <v>5</v>
      </c>
      <c r="F215" s="2">
        <f t="shared" si="3"/>
        <v>483.74640370063634</v>
      </c>
      <c r="G215" t="str">
        <f>VLOOKUP(D215,Mapping!A$2:D$31,2,FALSE)</f>
        <v>Motor Home</v>
      </c>
      <c r="H215" t="str">
        <f>VLOOKUP(D215,Mapping!A$2:D$31,4,FALSE)</f>
        <v/>
      </c>
    </row>
    <row r="216" spans="1:8" x14ac:dyDescent="0.2">
      <c r="A216" t="s">
        <v>70</v>
      </c>
      <c r="B216" t="s">
        <v>19</v>
      </c>
      <c r="C216">
        <v>30028.83077714</v>
      </c>
      <c r="D216">
        <v>2202610080</v>
      </c>
      <c r="E216" t="s">
        <v>5</v>
      </c>
      <c r="F216" s="2">
        <f t="shared" si="3"/>
        <v>13649.468535063635</v>
      </c>
      <c r="G216" t="str">
        <f>VLOOKUP(D216,Mapping!A$2:D$31,2,FALSE)</f>
        <v>Combination Short-haul Truck</v>
      </c>
      <c r="H216">
        <f>VLOOKUP(D216,Mapping!A$2:D$31,4,FALSE)</f>
        <v>484000</v>
      </c>
    </row>
    <row r="217" spans="1:8" x14ac:dyDescent="0.2">
      <c r="A217" t="s">
        <v>70</v>
      </c>
      <c r="B217" t="s">
        <v>19</v>
      </c>
      <c r="C217">
        <v>57120.883452779999</v>
      </c>
      <c r="D217">
        <v>2202620080</v>
      </c>
      <c r="E217" t="s">
        <v>5</v>
      </c>
      <c r="F217" s="2">
        <f t="shared" si="3"/>
        <v>25964.037933081814</v>
      </c>
      <c r="G217" t="str">
        <f>VLOOKUP(D217,Mapping!A$2:D$31,2,FALSE)</f>
        <v>Combination Long-haul Truck</v>
      </c>
      <c r="H217">
        <f>VLOOKUP(D217,Mapping!A$2:D$31,4,FALSE)</f>
        <v>484000</v>
      </c>
    </row>
    <row r="218" spans="1:8" x14ac:dyDescent="0.2">
      <c r="A218" t="s">
        <v>70</v>
      </c>
      <c r="B218" t="s">
        <v>19</v>
      </c>
      <c r="C218">
        <v>0.92511781118519998</v>
      </c>
      <c r="D218">
        <v>2203420080</v>
      </c>
      <c r="E218" t="s">
        <v>5</v>
      </c>
      <c r="F218" s="2">
        <f t="shared" si="3"/>
        <v>0.42050809599327266</v>
      </c>
      <c r="G218" t="str">
        <f>VLOOKUP(D218,Mapping!A$2:D$31,2,FALSE)</f>
        <v>Transit Bus</v>
      </c>
      <c r="H218">
        <f>VLOOKUP(D218,Mapping!A$2:D$31,4,FALSE)</f>
        <v>485000</v>
      </c>
    </row>
    <row r="219" spans="1:8" x14ac:dyDescent="0.2">
      <c r="A219" t="s">
        <v>70</v>
      </c>
      <c r="B219" t="s">
        <v>19</v>
      </c>
      <c r="C219">
        <v>2.07594848E-3</v>
      </c>
      <c r="D219">
        <v>2205210080</v>
      </c>
      <c r="E219" t="s">
        <v>5</v>
      </c>
      <c r="F219" s="2">
        <f t="shared" si="3"/>
        <v>9.4361294545454541E-4</v>
      </c>
      <c r="G219" t="str">
        <f>VLOOKUP(D219,Mapping!A$2:D$31,2,FALSE)</f>
        <v>Passenger Car</v>
      </c>
      <c r="H219" t="str">
        <f>VLOOKUP(D219,Mapping!A$2:D$31,4,FALSE)</f>
        <v/>
      </c>
    </row>
    <row r="220" spans="1:8" x14ac:dyDescent="0.2">
      <c r="A220" t="s">
        <v>70</v>
      </c>
      <c r="B220" t="s">
        <v>19</v>
      </c>
      <c r="C220">
        <v>5.7100021619999998E-3</v>
      </c>
      <c r="D220">
        <v>2205310080</v>
      </c>
      <c r="E220" t="s">
        <v>5</v>
      </c>
      <c r="F220" s="2">
        <f t="shared" si="3"/>
        <v>2.5954555281818177E-3</v>
      </c>
      <c r="G220" t="str">
        <f>VLOOKUP(D220,Mapping!A$2:D$31,2,FALSE)</f>
        <v>Passenger Truck</v>
      </c>
      <c r="H220" t="str">
        <f>VLOOKUP(D220,Mapping!A$2:D$31,4,FALSE)</f>
        <v/>
      </c>
    </row>
    <row r="221" spans="1:8" x14ac:dyDescent="0.2">
      <c r="A221" t="s">
        <v>70</v>
      </c>
      <c r="B221" t="s">
        <v>19</v>
      </c>
      <c r="C221">
        <v>1.7874701360000001E-3</v>
      </c>
      <c r="D221">
        <v>2205320080</v>
      </c>
      <c r="E221" t="s">
        <v>5</v>
      </c>
      <c r="F221" s="2">
        <f t="shared" si="3"/>
        <v>8.1248642545454547E-4</v>
      </c>
      <c r="G221" t="str">
        <f>VLOOKUP(D221,Mapping!A$2:D$31,2,FALSE)</f>
        <v>Light Commercial Truck</v>
      </c>
      <c r="H221">
        <f>VLOOKUP(D221,Mapping!A$2:D$31,4,FALSE)</f>
        <v>484000</v>
      </c>
    </row>
    <row r="222" spans="1:8" x14ac:dyDescent="0.2">
      <c r="A222" t="s">
        <v>70</v>
      </c>
      <c r="B222" t="s">
        <v>20</v>
      </c>
      <c r="C222">
        <v>91.829691430199901</v>
      </c>
      <c r="D222">
        <v>2201110080</v>
      </c>
      <c r="E222" t="s">
        <v>5</v>
      </c>
      <c r="F222" s="2">
        <f t="shared" si="3"/>
        <v>41.740768831909044</v>
      </c>
      <c r="G222" t="str">
        <f>VLOOKUP(D222,Mapping!A$2:D$31,2,FALSE)</f>
        <v>Motorcycle</v>
      </c>
      <c r="H222" t="str">
        <f>VLOOKUP(D222,Mapping!A$2:D$31,4,FALSE)</f>
        <v/>
      </c>
    </row>
    <row r="223" spans="1:8" x14ac:dyDescent="0.2">
      <c r="A223" t="s">
        <v>70</v>
      </c>
      <c r="B223" t="s">
        <v>20</v>
      </c>
      <c r="C223">
        <v>6132.7666731099998</v>
      </c>
      <c r="D223">
        <v>2201210080</v>
      </c>
      <c r="E223" t="s">
        <v>5</v>
      </c>
      <c r="F223" s="2">
        <f t="shared" si="3"/>
        <v>2787.6212150499996</v>
      </c>
      <c r="G223" t="str">
        <f>VLOOKUP(D223,Mapping!A$2:D$31,2,FALSE)</f>
        <v>Passenger Car</v>
      </c>
      <c r="H223" t="str">
        <f>VLOOKUP(D223,Mapping!A$2:D$31,4,FALSE)</f>
        <v/>
      </c>
    </row>
    <row r="224" spans="1:8" x14ac:dyDescent="0.2">
      <c r="A224" t="s">
        <v>70</v>
      </c>
      <c r="B224" t="s">
        <v>20</v>
      </c>
      <c r="C224">
        <v>4673.4646088999998</v>
      </c>
      <c r="D224">
        <v>2201310080</v>
      </c>
      <c r="E224" t="s">
        <v>5</v>
      </c>
      <c r="F224" s="2">
        <f t="shared" si="3"/>
        <v>2124.3020949545453</v>
      </c>
      <c r="G224" t="str">
        <f>VLOOKUP(D224,Mapping!A$2:D$31,2,FALSE)</f>
        <v>Passenger Car</v>
      </c>
      <c r="H224" t="str">
        <f>VLOOKUP(D224,Mapping!A$2:D$31,4,FALSE)</f>
        <v/>
      </c>
    </row>
    <row r="225" spans="1:8" x14ac:dyDescent="0.2">
      <c r="A225" t="s">
        <v>70</v>
      </c>
      <c r="B225" t="s">
        <v>20</v>
      </c>
      <c r="C225">
        <v>1377.1207805439999</v>
      </c>
      <c r="D225">
        <v>2201320080</v>
      </c>
      <c r="E225" t="s">
        <v>5</v>
      </c>
      <c r="F225" s="2">
        <f t="shared" si="3"/>
        <v>625.96399115636359</v>
      </c>
      <c r="G225" t="str">
        <f>VLOOKUP(D225,Mapping!A$2:D$31,2,FALSE)</f>
        <v>Light Commercial Truck</v>
      </c>
      <c r="H225">
        <f>VLOOKUP(D225,Mapping!A$2:D$31,4,FALSE)</f>
        <v>484000</v>
      </c>
    </row>
    <row r="226" spans="1:8" x14ac:dyDescent="0.2">
      <c r="A226" t="s">
        <v>70</v>
      </c>
      <c r="B226" t="s">
        <v>20</v>
      </c>
      <c r="C226">
        <v>0.1731320849778</v>
      </c>
      <c r="D226">
        <v>2201420080</v>
      </c>
      <c r="E226" t="s">
        <v>5</v>
      </c>
      <c r="F226" s="2">
        <f t="shared" si="3"/>
        <v>7.8696402262636356E-2</v>
      </c>
      <c r="G226" t="str">
        <f>VLOOKUP(D226,Mapping!A$2:D$31,2,FALSE)</f>
        <v>Transit Bus</v>
      </c>
      <c r="H226">
        <f>VLOOKUP(D226,Mapping!A$2:D$31,4,FALSE)</f>
        <v>485000</v>
      </c>
    </row>
    <row r="227" spans="1:8" x14ac:dyDescent="0.2">
      <c r="A227" t="s">
        <v>70</v>
      </c>
      <c r="B227" t="s">
        <v>20</v>
      </c>
      <c r="C227">
        <v>1.56539816827</v>
      </c>
      <c r="D227">
        <v>2201430080</v>
      </c>
      <c r="E227" t="s">
        <v>5</v>
      </c>
      <c r="F227" s="2">
        <f t="shared" si="3"/>
        <v>0.71154462194090906</v>
      </c>
      <c r="G227" t="str">
        <f>VLOOKUP(D227,Mapping!A$2:D$31,2,FALSE)</f>
        <v>School Bus</v>
      </c>
      <c r="H227">
        <f>VLOOKUP(D227,Mapping!A$2:D$31,4,FALSE)</f>
        <v>485000</v>
      </c>
    </row>
    <row r="228" spans="1:8" x14ac:dyDescent="0.2">
      <c r="A228" t="s">
        <v>70</v>
      </c>
      <c r="B228" t="s">
        <v>20</v>
      </c>
      <c r="C228">
        <v>0.28370406441040003</v>
      </c>
      <c r="D228">
        <v>2201510080</v>
      </c>
      <c r="E228" t="s">
        <v>5</v>
      </c>
      <c r="F228" s="2">
        <f t="shared" si="3"/>
        <v>0.12895639291381819</v>
      </c>
      <c r="G228" t="str">
        <f>VLOOKUP(D228,Mapping!A$2:D$31,2,FALSE)</f>
        <v>Refuse Truck</v>
      </c>
      <c r="H228">
        <f>VLOOKUP(D228,Mapping!A$2:D$31,4,FALSE)</f>
        <v>484000</v>
      </c>
    </row>
    <row r="229" spans="1:8" x14ac:dyDescent="0.2">
      <c r="A229" t="s">
        <v>70</v>
      </c>
      <c r="B229" t="s">
        <v>20</v>
      </c>
      <c r="C229">
        <v>73.307747896999999</v>
      </c>
      <c r="D229">
        <v>2201520080</v>
      </c>
      <c r="E229" t="s">
        <v>5</v>
      </c>
      <c r="F229" s="2">
        <f t="shared" si="3"/>
        <v>33.32170358954545</v>
      </c>
      <c r="G229" t="str">
        <f>VLOOKUP(D229,Mapping!A$2:D$31,2,FALSE)</f>
        <v>Single Unit Short-haul Truck</v>
      </c>
      <c r="H229">
        <f>VLOOKUP(D229,Mapping!A$2:D$31,4,FALSE)</f>
        <v>484000</v>
      </c>
    </row>
    <row r="230" spans="1:8" x14ac:dyDescent="0.2">
      <c r="A230" t="s">
        <v>70</v>
      </c>
      <c r="B230" t="s">
        <v>20</v>
      </c>
      <c r="C230">
        <v>11.266367169585999</v>
      </c>
      <c r="D230">
        <v>2201530080</v>
      </c>
      <c r="E230" t="s">
        <v>5</v>
      </c>
      <c r="F230" s="2">
        <f t="shared" si="3"/>
        <v>5.1210759861754536</v>
      </c>
      <c r="G230" t="str">
        <f>VLOOKUP(D230,Mapping!A$2:D$31,2,FALSE)</f>
        <v>Single Unit Long-haul Truck</v>
      </c>
      <c r="H230">
        <f>VLOOKUP(D230,Mapping!A$2:D$31,4,FALSE)</f>
        <v>484000</v>
      </c>
    </row>
    <row r="231" spans="1:8" x14ac:dyDescent="0.2">
      <c r="A231" t="s">
        <v>70</v>
      </c>
      <c r="B231" t="s">
        <v>20</v>
      </c>
      <c r="C231">
        <v>13.2327801774</v>
      </c>
      <c r="D231">
        <v>2201540080</v>
      </c>
      <c r="E231" t="s">
        <v>5</v>
      </c>
      <c r="F231" s="2">
        <f t="shared" si="3"/>
        <v>6.0149000806363633</v>
      </c>
      <c r="G231" t="str">
        <f>VLOOKUP(D231,Mapping!A$2:D$31,2,FALSE)</f>
        <v>Motor Home</v>
      </c>
      <c r="H231" t="str">
        <f>VLOOKUP(D231,Mapping!A$2:D$31,4,FALSE)</f>
        <v/>
      </c>
    </row>
    <row r="232" spans="1:8" x14ac:dyDescent="0.2">
      <c r="A232" t="s">
        <v>70</v>
      </c>
      <c r="B232" t="s">
        <v>20</v>
      </c>
      <c r="C232">
        <v>4.9152667841379998E-2</v>
      </c>
      <c r="D232">
        <v>2201610080</v>
      </c>
      <c r="E232" t="s">
        <v>5</v>
      </c>
      <c r="F232" s="2">
        <f t="shared" si="3"/>
        <v>2.2342121746081814E-2</v>
      </c>
      <c r="G232" t="str">
        <f>VLOOKUP(D232,Mapping!A$2:D$31,2,FALSE)</f>
        <v>Combination Short-haul Truck</v>
      </c>
      <c r="H232">
        <f>VLOOKUP(D232,Mapping!A$2:D$31,4,FALSE)</f>
        <v>484000</v>
      </c>
    </row>
    <row r="233" spans="1:8" x14ac:dyDescent="0.2">
      <c r="A233" t="s">
        <v>70</v>
      </c>
      <c r="B233" t="s">
        <v>20</v>
      </c>
      <c r="C233">
        <v>31.269318352968</v>
      </c>
      <c r="D233">
        <v>2202210080</v>
      </c>
      <c r="E233" t="s">
        <v>5</v>
      </c>
      <c r="F233" s="2">
        <f t="shared" si="3"/>
        <v>14.213326524076363</v>
      </c>
      <c r="G233" t="str">
        <f>VLOOKUP(D233,Mapping!A$2:D$31,2,FALSE)</f>
        <v>Passenger Car</v>
      </c>
      <c r="H233" t="str">
        <f>VLOOKUP(D233,Mapping!A$2:D$31,4,FALSE)</f>
        <v/>
      </c>
    </row>
    <row r="234" spans="1:8" x14ac:dyDescent="0.2">
      <c r="A234" t="s">
        <v>70</v>
      </c>
      <c r="B234" t="s">
        <v>20</v>
      </c>
      <c r="C234">
        <v>90.001599062400004</v>
      </c>
      <c r="D234">
        <v>2202310080</v>
      </c>
      <c r="E234" t="s">
        <v>5</v>
      </c>
      <c r="F234" s="2">
        <f t="shared" si="3"/>
        <v>40.909817755636361</v>
      </c>
      <c r="G234" t="str">
        <f>VLOOKUP(D234,Mapping!A$2:D$31,2,FALSE)</f>
        <v>Passenger Truck</v>
      </c>
      <c r="H234" t="str">
        <f>VLOOKUP(D234,Mapping!A$2:D$31,4,FALSE)</f>
        <v/>
      </c>
    </row>
    <row r="235" spans="1:8" x14ac:dyDescent="0.2">
      <c r="A235" t="s">
        <v>70</v>
      </c>
      <c r="B235" t="s">
        <v>20</v>
      </c>
      <c r="C235">
        <v>89.767126736799995</v>
      </c>
      <c r="D235">
        <v>2202320080</v>
      </c>
      <c r="E235" t="s">
        <v>5</v>
      </c>
      <c r="F235" s="2">
        <f t="shared" si="3"/>
        <v>40.803239425818177</v>
      </c>
      <c r="G235" t="str">
        <f>VLOOKUP(D235,Mapping!A$2:D$31,2,FALSE)</f>
        <v>Light Commercial Truck</v>
      </c>
      <c r="H235">
        <f>VLOOKUP(D235,Mapping!A$2:D$31,4,FALSE)</f>
        <v>484000</v>
      </c>
    </row>
    <row r="236" spans="1:8" x14ac:dyDescent="0.2">
      <c r="A236" t="s">
        <v>70</v>
      </c>
      <c r="B236" t="s">
        <v>20</v>
      </c>
      <c r="C236">
        <v>14.081203217416</v>
      </c>
      <c r="D236">
        <v>2202410080</v>
      </c>
      <c r="E236" t="s">
        <v>5</v>
      </c>
      <c r="F236" s="2">
        <f t="shared" si="3"/>
        <v>6.4005469170072722</v>
      </c>
      <c r="G236" t="str">
        <f>VLOOKUP(D236,Mapping!A$2:D$31,2,FALSE)</f>
        <v>Intercity Bus</v>
      </c>
      <c r="H236">
        <f>VLOOKUP(D236,Mapping!A$2:D$31,4,FALSE)</f>
        <v>485000</v>
      </c>
    </row>
    <row r="237" spans="1:8" x14ac:dyDescent="0.2">
      <c r="A237" t="s">
        <v>70</v>
      </c>
      <c r="B237" t="s">
        <v>20</v>
      </c>
      <c r="C237">
        <v>11.272290833857999</v>
      </c>
      <c r="D237">
        <v>2202420080</v>
      </c>
      <c r="E237" t="s">
        <v>5</v>
      </c>
      <c r="F237" s="2">
        <f t="shared" si="3"/>
        <v>5.1237685608445451</v>
      </c>
      <c r="G237" t="str">
        <f>VLOOKUP(D237,Mapping!A$2:D$31,2,FALSE)</f>
        <v>Transit Bus</v>
      </c>
      <c r="H237">
        <f>VLOOKUP(D237,Mapping!A$2:D$31,4,FALSE)</f>
        <v>485000</v>
      </c>
    </row>
    <row r="238" spans="1:8" x14ac:dyDescent="0.2">
      <c r="A238" t="s">
        <v>70</v>
      </c>
      <c r="B238" t="s">
        <v>20</v>
      </c>
      <c r="C238">
        <v>24.515303390340001</v>
      </c>
      <c r="D238">
        <v>2202430080</v>
      </c>
      <c r="E238" t="s">
        <v>5</v>
      </c>
      <c r="F238" s="2">
        <f t="shared" si="3"/>
        <v>11.143319722881818</v>
      </c>
      <c r="G238" t="str">
        <f>VLOOKUP(D238,Mapping!A$2:D$31,2,FALSE)</f>
        <v>School Bus</v>
      </c>
      <c r="H238">
        <f>VLOOKUP(D238,Mapping!A$2:D$31,4,FALSE)</f>
        <v>485000</v>
      </c>
    </row>
    <row r="239" spans="1:8" x14ac:dyDescent="0.2">
      <c r="A239" t="s">
        <v>70</v>
      </c>
      <c r="B239" t="s">
        <v>20</v>
      </c>
      <c r="C239">
        <v>10.9539429952</v>
      </c>
      <c r="D239">
        <v>2202510080</v>
      </c>
      <c r="E239" t="s">
        <v>5</v>
      </c>
      <c r="F239" s="2">
        <f t="shared" si="3"/>
        <v>4.9790649978181811</v>
      </c>
      <c r="G239" t="str">
        <f>VLOOKUP(D239,Mapping!A$2:D$31,2,FALSE)</f>
        <v>Refuse Truck</v>
      </c>
      <c r="H239">
        <f>VLOOKUP(D239,Mapping!A$2:D$31,4,FALSE)</f>
        <v>484000</v>
      </c>
    </row>
    <row r="240" spans="1:8" x14ac:dyDescent="0.2">
      <c r="A240" t="s">
        <v>70</v>
      </c>
      <c r="B240" t="s">
        <v>20</v>
      </c>
      <c r="C240">
        <v>201.2950607768</v>
      </c>
      <c r="D240">
        <v>2202520080</v>
      </c>
      <c r="E240" t="s">
        <v>5</v>
      </c>
      <c r="F240" s="2">
        <f t="shared" si="3"/>
        <v>91.497754898545452</v>
      </c>
      <c r="G240" t="str">
        <f>VLOOKUP(D240,Mapping!A$2:D$31,2,FALSE)</f>
        <v>Single Unit Short-haul Truck</v>
      </c>
      <c r="H240">
        <f>VLOOKUP(D240,Mapping!A$2:D$31,4,FALSE)</f>
        <v>484000</v>
      </c>
    </row>
    <row r="241" spans="1:8" x14ac:dyDescent="0.2">
      <c r="A241" t="s">
        <v>70</v>
      </c>
      <c r="B241" t="s">
        <v>20</v>
      </c>
      <c r="C241">
        <v>30.598841599459998</v>
      </c>
      <c r="D241">
        <v>2202530080</v>
      </c>
      <c r="E241" t="s">
        <v>5</v>
      </c>
      <c r="F241" s="2">
        <f t="shared" si="3"/>
        <v>13.908564363390907</v>
      </c>
      <c r="G241" t="str">
        <f>VLOOKUP(D241,Mapping!A$2:D$31,2,FALSE)</f>
        <v>Single Unit Long-haul Truck</v>
      </c>
      <c r="H241">
        <f>VLOOKUP(D241,Mapping!A$2:D$31,4,FALSE)</f>
        <v>484000</v>
      </c>
    </row>
    <row r="242" spans="1:8" x14ac:dyDescent="0.2">
      <c r="A242" t="s">
        <v>70</v>
      </c>
      <c r="B242" t="s">
        <v>20</v>
      </c>
      <c r="C242">
        <v>6.3477078695060003</v>
      </c>
      <c r="D242">
        <v>2202540080</v>
      </c>
      <c r="E242" t="s">
        <v>5</v>
      </c>
      <c r="F242" s="2">
        <f t="shared" si="3"/>
        <v>2.8853217588663633</v>
      </c>
      <c r="G242" t="str">
        <f>VLOOKUP(D242,Mapping!A$2:D$31,2,FALSE)</f>
        <v>Motor Home</v>
      </c>
      <c r="H242" t="str">
        <f>VLOOKUP(D242,Mapping!A$2:D$31,4,FALSE)</f>
        <v/>
      </c>
    </row>
    <row r="243" spans="1:8" x14ac:dyDescent="0.2">
      <c r="A243" t="s">
        <v>70</v>
      </c>
      <c r="B243" t="s">
        <v>20</v>
      </c>
      <c r="C243">
        <v>329.80525246140002</v>
      </c>
      <c r="D243">
        <v>2202610080</v>
      </c>
      <c r="E243" t="s">
        <v>5</v>
      </c>
      <c r="F243" s="2">
        <f t="shared" si="3"/>
        <v>149.91147839154544</v>
      </c>
      <c r="G243" t="str">
        <f>VLOOKUP(D243,Mapping!A$2:D$31,2,FALSE)</f>
        <v>Combination Short-haul Truck</v>
      </c>
      <c r="H243">
        <f>VLOOKUP(D243,Mapping!A$2:D$31,4,FALSE)</f>
        <v>484000</v>
      </c>
    </row>
    <row r="244" spans="1:8" x14ac:dyDescent="0.2">
      <c r="A244" t="s">
        <v>70</v>
      </c>
      <c r="B244" t="s">
        <v>20</v>
      </c>
      <c r="C244">
        <v>344.06983349699999</v>
      </c>
      <c r="D244">
        <v>2202620080</v>
      </c>
      <c r="E244" t="s">
        <v>5</v>
      </c>
      <c r="F244" s="2">
        <f t="shared" si="3"/>
        <v>156.39537886227271</v>
      </c>
      <c r="G244" t="str">
        <f>VLOOKUP(D244,Mapping!A$2:D$31,2,FALSE)</f>
        <v>Combination Long-haul Truck</v>
      </c>
      <c r="H244">
        <f>VLOOKUP(D244,Mapping!A$2:D$31,4,FALSE)</f>
        <v>484000</v>
      </c>
    </row>
    <row r="245" spans="1:8" x14ac:dyDescent="0.2">
      <c r="A245" t="s">
        <v>70</v>
      </c>
      <c r="B245" t="s">
        <v>20</v>
      </c>
      <c r="C245">
        <v>1.4366171009119999</v>
      </c>
      <c r="D245">
        <v>2203420080</v>
      </c>
      <c r="E245" t="s">
        <v>5</v>
      </c>
      <c r="F245" s="2">
        <f t="shared" si="3"/>
        <v>0.65300777314181813</v>
      </c>
      <c r="G245" t="str">
        <f>VLOOKUP(D245,Mapping!A$2:D$31,2,FALSE)</f>
        <v>Transit Bus</v>
      </c>
      <c r="H245">
        <f>VLOOKUP(D245,Mapping!A$2:D$31,4,FALSE)</f>
        <v>485000</v>
      </c>
    </row>
    <row r="246" spans="1:8" x14ac:dyDescent="0.2">
      <c r="A246" t="s">
        <v>70</v>
      </c>
      <c r="B246" t="s">
        <v>20</v>
      </c>
      <c r="C246">
        <v>6.3471040459999999E-3</v>
      </c>
      <c r="D246">
        <v>2205210080</v>
      </c>
      <c r="E246" t="s">
        <v>5</v>
      </c>
      <c r="F246" s="2">
        <f t="shared" si="3"/>
        <v>2.8850472936363634E-3</v>
      </c>
      <c r="G246" t="str">
        <f>VLOOKUP(D246,Mapping!A$2:D$31,2,FALSE)</f>
        <v>Passenger Car</v>
      </c>
      <c r="H246" t="str">
        <f>VLOOKUP(D246,Mapping!A$2:D$31,4,FALSE)</f>
        <v/>
      </c>
    </row>
    <row r="247" spans="1:8" x14ac:dyDescent="0.2">
      <c r="A247" t="s">
        <v>70</v>
      </c>
      <c r="B247" t="s">
        <v>20</v>
      </c>
      <c r="C247">
        <v>1.385696598E-2</v>
      </c>
      <c r="D247">
        <v>2205310080</v>
      </c>
      <c r="E247" t="s">
        <v>5</v>
      </c>
      <c r="F247" s="2">
        <f t="shared" si="3"/>
        <v>6.2986208999999994E-3</v>
      </c>
      <c r="G247" t="str">
        <f>VLOOKUP(D247,Mapping!A$2:D$31,2,FALSE)</f>
        <v>Passenger Truck</v>
      </c>
      <c r="H247" t="str">
        <f>VLOOKUP(D247,Mapping!A$2:D$31,4,FALSE)</f>
        <v/>
      </c>
    </row>
    <row r="248" spans="1:8" x14ac:dyDescent="0.2">
      <c r="A248" t="s">
        <v>70</v>
      </c>
      <c r="B248" t="s">
        <v>20</v>
      </c>
      <c r="C248">
        <v>4.2738637939999996E-3</v>
      </c>
      <c r="D248">
        <v>2205320080</v>
      </c>
      <c r="E248" t="s">
        <v>5</v>
      </c>
      <c r="F248" s="2">
        <f t="shared" si="3"/>
        <v>1.9426653609090905E-3</v>
      </c>
      <c r="G248" t="str">
        <f>VLOOKUP(D248,Mapping!A$2:D$31,2,FALSE)</f>
        <v>Light Commercial Truck</v>
      </c>
      <c r="H248">
        <f>VLOOKUP(D248,Mapping!A$2:D$31,4,FALSE)</f>
        <v>484000</v>
      </c>
    </row>
    <row r="249" spans="1:8" x14ac:dyDescent="0.2">
      <c r="A249" t="s">
        <v>70</v>
      </c>
      <c r="B249" t="s">
        <v>21</v>
      </c>
      <c r="C249">
        <v>2103.6219270652</v>
      </c>
      <c r="D249">
        <v>2201110080</v>
      </c>
      <c r="E249" t="s">
        <v>5</v>
      </c>
      <c r="F249" s="2">
        <f t="shared" si="3"/>
        <v>956.19178502963632</v>
      </c>
      <c r="G249" t="str">
        <f>VLOOKUP(D249,Mapping!A$2:D$31,2,FALSE)</f>
        <v>Motorcycle</v>
      </c>
      <c r="H249" t="str">
        <f>VLOOKUP(D249,Mapping!A$2:D$31,4,FALSE)</f>
        <v/>
      </c>
    </row>
    <row r="250" spans="1:8" x14ac:dyDescent="0.2">
      <c r="A250" t="s">
        <v>70</v>
      </c>
      <c r="B250" t="s">
        <v>21</v>
      </c>
      <c r="C250">
        <v>22371.304264115999</v>
      </c>
      <c r="D250">
        <v>2201210080</v>
      </c>
      <c r="E250" t="s">
        <v>5</v>
      </c>
      <c r="F250" s="2">
        <f t="shared" si="3"/>
        <v>10168.774665507271</v>
      </c>
      <c r="G250" t="str">
        <f>VLOOKUP(D250,Mapping!A$2:D$31,2,FALSE)</f>
        <v>Passenger Car</v>
      </c>
      <c r="H250" t="str">
        <f>VLOOKUP(D250,Mapping!A$2:D$31,4,FALSE)</f>
        <v/>
      </c>
    </row>
    <row r="251" spans="1:8" x14ac:dyDescent="0.2">
      <c r="A251" t="s">
        <v>70</v>
      </c>
      <c r="B251" t="s">
        <v>21</v>
      </c>
      <c r="C251">
        <v>23487.188414519998</v>
      </c>
      <c r="D251">
        <v>2201310080</v>
      </c>
      <c r="E251" t="s">
        <v>5</v>
      </c>
      <c r="F251" s="2">
        <f t="shared" si="3"/>
        <v>10675.994733872725</v>
      </c>
      <c r="G251" t="str">
        <f>VLOOKUP(D251,Mapping!A$2:D$31,2,FALSE)</f>
        <v>Passenger Car</v>
      </c>
      <c r="H251" t="str">
        <f>VLOOKUP(D251,Mapping!A$2:D$31,4,FALSE)</f>
        <v/>
      </c>
    </row>
    <row r="252" spans="1:8" x14ac:dyDescent="0.2">
      <c r="A252" t="s">
        <v>70</v>
      </c>
      <c r="B252" t="s">
        <v>21</v>
      </c>
      <c r="C252">
        <v>7474.1473303760004</v>
      </c>
      <c r="D252">
        <v>2201320080</v>
      </c>
      <c r="E252" t="s">
        <v>5</v>
      </c>
      <c r="F252" s="2">
        <f t="shared" si="3"/>
        <v>3397.3396956254546</v>
      </c>
      <c r="G252" t="str">
        <f>VLOOKUP(D252,Mapping!A$2:D$31,2,FALSE)</f>
        <v>Light Commercial Truck</v>
      </c>
      <c r="H252">
        <f>VLOOKUP(D252,Mapping!A$2:D$31,4,FALSE)</f>
        <v>484000</v>
      </c>
    </row>
    <row r="253" spans="1:8" x14ac:dyDescent="0.2">
      <c r="A253" t="s">
        <v>70</v>
      </c>
      <c r="B253" t="s">
        <v>21</v>
      </c>
      <c r="C253">
        <v>3.1379856071423999</v>
      </c>
      <c r="D253">
        <v>2201420080</v>
      </c>
      <c r="E253" t="s">
        <v>5</v>
      </c>
      <c r="F253" s="2">
        <f t="shared" si="3"/>
        <v>1.4263570941556363</v>
      </c>
      <c r="G253" t="str">
        <f>VLOOKUP(D253,Mapping!A$2:D$31,2,FALSE)</f>
        <v>Transit Bus</v>
      </c>
      <c r="H253">
        <f>VLOOKUP(D253,Mapping!A$2:D$31,4,FALSE)</f>
        <v>485000</v>
      </c>
    </row>
    <row r="254" spans="1:8" x14ac:dyDescent="0.2">
      <c r="A254" t="s">
        <v>70</v>
      </c>
      <c r="B254" t="s">
        <v>21</v>
      </c>
      <c r="C254">
        <v>53.310783737340003</v>
      </c>
      <c r="D254">
        <v>2201430080</v>
      </c>
      <c r="E254" t="s">
        <v>5</v>
      </c>
      <c r="F254" s="2">
        <f t="shared" si="3"/>
        <v>24.232174426063636</v>
      </c>
      <c r="G254" t="str">
        <f>VLOOKUP(D254,Mapping!A$2:D$31,2,FALSE)</f>
        <v>School Bus</v>
      </c>
      <c r="H254">
        <f>VLOOKUP(D254,Mapping!A$2:D$31,4,FALSE)</f>
        <v>485000</v>
      </c>
    </row>
    <row r="255" spans="1:8" x14ac:dyDescent="0.2">
      <c r="A255" t="s">
        <v>70</v>
      </c>
      <c r="B255" t="s">
        <v>21</v>
      </c>
      <c r="C255">
        <v>10.90966405144</v>
      </c>
      <c r="D255">
        <v>2201510080</v>
      </c>
      <c r="E255" t="s">
        <v>5</v>
      </c>
      <c r="F255" s="2">
        <f t="shared" si="3"/>
        <v>4.9589382051999999</v>
      </c>
      <c r="G255" t="str">
        <f>VLOOKUP(D255,Mapping!A$2:D$31,2,FALSE)</f>
        <v>Refuse Truck</v>
      </c>
      <c r="H255">
        <f>VLOOKUP(D255,Mapping!A$2:D$31,4,FALSE)</f>
        <v>484000</v>
      </c>
    </row>
    <row r="256" spans="1:8" x14ac:dyDescent="0.2">
      <c r="A256" t="s">
        <v>70</v>
      </c>
      <c r="B256" t="s">
        <v>21</v>
      </c>
      <c r="C256">
        <v>674.45070621239995</v>
      </c>
      <c r="D256">
        <v>2201520080</v>
      </c>
      <c r="E256" t="s">
        <v>5</v>
      </c>
      <c r="F256" s="2">
        <f t="shared" si="3"/>
        <v>306.56850282381811</v>
      </c>
      <c r="G256" t="str">
        <f>VLOOKUP(D256,Mapping!A$2:D$31,2,FALSE)</f>
        <v>Single Unit Short-haul Truck</v>
      </c>
      <c r="H256">
        <f>VLOOKUP(D256,Mapping!A$2:D$31,4,FALSE)</f>
        <v>484000</v>
      </c>
    </row>
    <row r="257" spans="1:8" x14ac:dyDescent="0.2">
      <c r="A257" t="s">
        <v>70</v>
      </c>
      <c r="B257" t="s">
        <v>21</v>
      </c>
      <c r="C257">
        <v>157.68969849118</v>
      </c>
      <c r="D257">
        <v>2201530080</v>
      </c>
      <c r="E257" t="s">
        <v>5</v>
      </c>
      <c r="F257" s="2">
        <f t="shared" si="3"/>
        <v>71.67713567780909</v>
      </c>
      <c r="G257" t="str">
        <f>VLOOKUP(D257,Mapping!A$2:D$31,2,FALSE)</f>
        <v>Single Unit Long-haul Truck</v>
      </c>
      <c r="H257">
        <f>VLOOKUP(D257,Mapping!A$2:D$31,4,FALSE)</f>
        <v>484000</v>
      </c>
    </row>
    <row r="258" spans="1:8" x14ac:dyDescent="0.2">
      <c r="A258" t="s">
        <v>70</v>
      </c>
      <c r="B258" t="s">
        <v>21</v>
      </c>
      <c r="C258">
        <v>221.43128616754001</v>
      </c>
      <c r="D258">
        <v>2201540080</v>
      </c>
      <c r="E258" t="s">
        <v>5</v>
      </c>
      <c r="F258" s="2">
        <f t="shared" si="3"/>
        <v>100.65058462160908</v>
      </c>
      <c r="G258" t="str">
        <f>VLOOKUP(D258,Mapping!A$2:D$31,2,FALSE)</f>
        <v>Motor Home</v>
      </c>
      <c r="H258" t="str">
        <f>VLOOKUP(D258,Mapping!A$2:D$31,4,FALSE)</f>
        <v/>
      </c>
    </row>
    <row r="259" spans="1:8" x14ac:dyDescent="0.2">
      <c r="A259" t="s">
        <v>70</v>
      </c>
      <c r="B259" t="s">
        <v>21</v>
      </c>
      <c r="C259">
        <v>3.6461072455479999</v>
      </c>
      <c r="D259">
        <v>2201610080</v>
      </c>
      <c r="E259" t="s">
        <v>5</v>
      </c>
      <c r="F259" s="2">
        <f t="shared" si="3"/>
        <v>1.6573214752490908</v>
      </c>
      <c r="G259" t="str">
        <f>VLOOKUP(D259,Mapping!A$2:D$31,2,FALSE)</f>
        <v>Combination Short-haul Truck</v>
      </c>
      <c r="H259">
        <f>VLOOKUP(D259,Mapping!A$2:D$31,4,FALSE)</f>
        <v>484000</v>
      </c>
    </row>
    <row r="260" spans="1:8" x14ac:dyDescent="0.2">
      <c r="A260" t="s">
        <v>70</v>
      </c>
      <c r="B260" t="s">
        <v>21</v>
      </c>
      <c r="C260">
        <v>1025.2523903054</v>
      </c>
      <c r="D260">
        <v>2202210080</v>
      </c>
      <c r="E260" t="s">
        <v>5</v>
      </c>
      <c r="F260" s="2">
        <f t="shared" ref="F260:F323" si="4">IF(E260="LB",C260/2.2,C260*2000/2.2)</f>
        <v>466.02381377518179</v>
      </c>
      <c r="G260" t="str">
        <f>VLOOKUP(D260,Mapping!A$2:D$31,2,FALSE)</f>
        <v>Passenger Car</v>
      </c>
      <c r="H260" t="str">
        <f>VLOOKUP(D260,Mapping!A$2:D$31,4,FALSE)</f>
        <v/>
      </c>
    </row>
    <row r="261" spans="1:8" x14ac:dyDescent="0.2">
      <c r="A261" t="s">
        <v>70</v>
      </c>
      <c r="B261" t="s">
        <v>21</v>
      </c>
      <c r="C261">
        <v>2384.6566349260002</v>
      </c>
      <c r="D261">
        <v>2202310080</v>
      </c>
      <c r="E261" t="s">
        <v>5</v>
      </c>
      <c r="F261" s="2">
        <f t="shared" si="4"/>
        <v>1083.9348340572726</v>
      </c>
      <c r="G261" t="str">
        <f>VLOOKUP(D261,Mapping!A$2:D$31,2,FALSE)</f>
        <v>Passenger Truck</v>
      </c>
      <c r="H261" t="str">
        <f>VLOOKUP(D261,Mapping!A$2:D$31,4,FALSE)</f>
        <v/>
      </c>
    </row>
    <row r="262" spans="1:8" x14ac:dyDescent="0.2">
      <c r="A262" t="s">
        <v>70</v>
      </c>
      <c r="B262" t="s">
        <v>21</v>
      </c>
      <c r="C262">
        <v>2761.483920958</v>
      </c>
      <c r="D262">
        <v>2202320080</v>
      </c>
      <c r="E262" t="s">
        <v>5</v>
      </c>
      <c r="F262" s="2">
        <f t="shared" si="4"/>
        <v>1255.2199640718181</v>
      </c>
      <c r="G262" t="str">
        <f>VLOOKUP(D262,Mapping!A$2:D$31,2,FALSE)</f>
        <v>Light Commercial Truck</v>
      </c>
      <c r="H262">
        <f>VLOOKUP(D262,Mapping!A$2:D$31,4,FALSE)</f>
        <v>484000</v>
      </c>
    </row>
    <row r="263" spans="1:8" x14ac:dyDescent="0.2">
      <c r="A263" t="s">
        <v>70</v>
      </c>
      <c r="B263" t="s">
        <v>21</v>
      </c>
      <c r="C263">
        <v>1243.5852135109001</v>
      </c>
      <c r="D263">
        <v>2202410080</v>
      </c>
      <c r="E263" t="s">
        <v>5</v>
      </c>
      <c r="F263" s="2">
        <f t="shared" si="4"/>
        <v>565.26600614131814</v>
      </c>
      <c r="G263" t="str">
        <f>VLOOKUP(D263,Mapping!A$2:D$31,2,FALSE)</f>
        <v>Intercity Bus</v>
      </c>
      <c r="H263">
        <f>VLOOKUP(D263,Mapping!A$2:D$31,4,FALSE)</f>
        <v>485000</v>
      </c>
    </row>
    <row r="264" spans="1:8" x14ac:dyDescent="0.2">
      <c r="A264" t="s">
        <v>70</v>
      </c>
      <c r="B264" t="s">
        <v>21</v>
      </c>
      <c r="C264">
        <v>914.32129259320004</v>
      </c>
      <c r="D264">
        <v>2202420080</v>
      </c>
      <c r="E264" t="s">
        <v>5</v>
      </c>
      <c r="F264" s="2">
        <f t="shared" si="4"/>
        <v>415.6005875423636</v>
      </c>
      <c r="G264" t="str">
        <f>VLOOKUP(D264,Mapping!A$2:D$31,2,FALSE)</f>
        <v>Transit Bus</v>
      </c>
      <c r="H264">
        <f>VLOOKUP(D264,Mapping!A$2:D$31,4,FALSE)</f>
        <v>485000</v>
      </c>
    </row>
    <row r="265" spans="1:8" x14ac:dyDescent="0.2">
      <c r="A265" t="s">
        <v>70</v>
      </c>
      <c r="B265" t="s">
        <v>21</v>
      </c>
      <c r="C265">
        <v>2376.4202358460002</v>
      </c>
      <c r="D265">
        <v>2202430080</v>
      </c>
      <c r="E265" t="s">
        <v>5</v>
      </c>
      <c r="F265" s="2">
        <f t="shared" si="4"/>
        <v>1080.1910162936363</v>
      </c>
      <c r="G265" t="str">
        <f>VLOOKUP(D265,Mapping!A$2:D$31,2,FALSE)</f>
        <v>School Bus</v>
      </c>
      <c r="H265">
        <f>VLOOKUP(D265,Mapping!A$2:D$31,4,FALSE)</f>
        <v>485000</v>
      </c>
    </row>
    <row r="266" spans="1:8" x14ac:dyDescent="0.2">
      <c r="A266" t="s">
        <v>70</v>
      </c>
      <c r="B266" t="s">
        <v>21</v>
      </c>
      <c r="C266">
        <v>844.04864076000001</v>
      </c>
      <c r="D266">
        <v>2202510080</v>
      </c>
      <c r="E266" t="s">
        <v>5</v>
      </c>
      <c r="F266" s="2">
        <f t="shared" si="4"/>
        <v>383.65847307272725</v>
      </c>
      <c r="G266" t="str">
        <f>VLOOKUP(D266,Mapping!A$2:D$31,2,FALSE)</f>
        <v>Refuse Truck</v>
      </c>
      <c r="H266">
        <f>VLOOKUP(D266,Mapping!A$2:D$31,4,FALSE)</f>
        <v>484000</v>
      </c>
    </row>
    <row r="267" spans="1:8" x14ac:dyDescent="0.2">
      <c r="A267" t="s">
        <v>70</v>
      </c>
      <c r="B267" t="s">
        <v>21</v>
      </c>
      <c r="C267">
        <v>16828.65306416</v>
      </c>
      <c r="D267">
        <v>2202520080</v>
      </c>
      <c r="E267" t="s">
        <v>5</v>
      </c>
      <c r="F267" s="2">
        <f t="shared" si="4"/>
        <v>7649.3877564363629</v>
      </c>
      <c r="G267" t="str">
        <f>VLOOKUP(D267,Mapping!A$2:D$31,2,FALSE)</f>
        <v>Single Unit Short-haul Truck</v>
      </c>
      <c r="H267">
        <f>VLOOKUP(D267,Mapping!A$2:D$31,4,FALSE)</f>
        <v>484000</v>
      </c>
    </row>
    <row r="268" spans="1:8" x14ac:dyDescent="0.2">
      <c r="A268" t="s">
        <v>70</v>
      </c>
      <c r="B268" t="s">
        <v>21</v>
      </c>
      <c r="C268">
        <v>1803.624574098</v>
      </c>
      <c r="D268">
        <v>2202530080</v>
      </c>
      <c r="E268" t="s">
        <v>5</v>
      </c>
      <c r="F268" s="2">
        <f t="shared" si="4"/>
        <v>819.82935186272721</v>
      </c>
      <c r="G268" t="str">
        <f>VLOOKUP(D268,Mapping!A$2:D$31,2,FALSE)</f>
        <v>Single Unit Long-haul Truck</v>
      </c>
      <c r="H268">
        <f>VLOOKUP(D268,Mapping!A$2:D$31,4,FALSE)</f>
        <v>484000</v>
      </c>
    </row>
    <row r="269" spans="1:8" x14ac:dyDescent="0.2">
      <c r="A269" t="s">
        <v>70</v>
      </c>
      <c r="B269" t="s">
        <v>21</v>
      </c>
      <c r="C269">
        <v>805.4861122456</v>
      </c>
      <c r="D269">
        <v>2202540080</v>
      </c>
      <c r="E269" t="s">
        <v>5</v>
      </c>
      <c r="F269" s="2">
        <f t="shared" si="4"/>
        <v>366.13005102072725</v>
      </c>
      <c r="G269" t="str">
        <f>VLOOKUP(D269,Mapping!A$2:D$31,2,FALSE)</f>
        <v>Motor Home</v>
      </c>
      <c r="H269" t="str">
        <f>VLOOKUP(D269,Mapping!A$2:D$31,4,FALSE)</f>
        <v/>
      </c>
    </row>
    <row r="270" spans="1:8" x14ac:dyDescent="0.2">
      <c r="A270" t="s">
        <v>70</v>
      </c>
      <c r="B270" t="s">
        <v>21</v>
      </c>
      <c r="C270">
        <v>22417.688818279999</v>
      </c>
      <c r="D270">
        <v>2202610080</v>
      </c>
      <c r="E270" t="s">
        <v>5</v>
      </c>
      <c r="F270" s="2">
        <f t="shared" si="4"/>
        <v>10189.858553763635</v>
      </c>
      <c r="G270" t="str">
        <f>VLOOKUP(D270,Mapping!A$2:D$31,2,FALSE)</f>
        <v>Combination Short-haul Truck</v>
      </c>
      <c r="H270">
        <f>VLOOKUP(D270,Mapping!A$2:D$31,4,FALSE)</f>
        <v>484000</v>
      </c>
    </row>
    <row r="271" spans="1:8" x14ac:dyDescent="0.2">
      <c r="A271" t="s">
        <v>70</v>
      </c>
      <c r="B271" t="s">
        <v>21</v>
      </c>
      <c r="C271">
        <v>25552.52161181</v>
      </c>
      <c r="D271">
        <v>2202620080</v>
      </c>
      <c r="E271" t="s">
        <v>5</v>
      </c>
      <c r="F271" s="2">
        <f t="shared" si="4"/>
        <v>11614.782550822727</v>
      </c>
      <c r="G271" t="str">
        <f>VLOOKUP(D271,Mapping!A$2:D$31,2,FALSE)</f>
        <v>Combination Long-haul Truck</v>
      </c>
      <c r="H271">
        <f>VLOOKUP(D271,Mapping!A$2:D$31,4,FALSE)</f>
        <v>484000</v>
      </c>
    </row>
    <row r="272" spans="1:8" x14ac:dyDescent="0.2">
      <c r="A272" t="s">
        <v>70</v>
      </c>
      <c r="B272" t="s">
        <v>21</v>
      </c>
      <c r="C272">
        <v>0.242427912085</v>
      </c>
      <c r="D272">
        <v>2203420080</v>
      </c>
      <c r="E272" t="s">
        <v>5</v>
      </c>
      <c r="F272" s="2">
        <f t="shared" si="4"/>
        <v>0.11019450549318181</v>
      </c>
      <c r="G272" t="str">
        <f>VLOOKUP(D272,Mapping!A$2:D$31,2,FALSE)</f>
        <v>Transit Bus</v>
      </c>
      <c r="H272">
        <f>VLOOKUP(D272,Mapping!A$2:D$31,4,FALSE)</f>
        <v>485000</v>
      </c>
    </row>
    <row r="273" spans="1:8" x14ac:dyDescent="0.2">
      <c r="A273" t="s">
        <v>70</v>
      </c>
      <c r="B273" t="s">
        <v>21</v>
      </c>
      <c r="C273">
        <v>2.4442767019999998E-3</v>
      </c>
      <c r="D273">
        <v>2205210080</v>
      </c>
      <c r="E273" t="s">
        <v>5</v>
      </c>
      <c r="F273" s="2">
        <f t="shared" si="4"/>
        <v>1.1110348645454544E-3</v>
      </c>
      <c r="G273" t="str">
        <f>VLOOKUP(D273,Mapping!A$2:D$31,2,FALSE)</f>
        <v>Passenger Car</v>
      </c>
      <c r="H273" t="str">
        <f>VLOOKUP(D273,Mapping!A$2:D$31,4,FALSE)</f>
        <v/>
      </c>
    </row>
    <row r="274" spans="1:8" x14ac:dyDescent="0.2">
      <c r="A274" t="s">
        <v>70</v>
      </c>
      <c r="B274" t="s">
        <v>21</v>
      </c>
      <c r="C274">
        <v>7.1087143419999999E-3</v>
      </c>
      <c r="D274">
        <v>2205310080</v>
      </c>
      <c r="E274" t="s">
        <v>5</v>
      </c>
      <c r="F274" s="2">
        <f t="shared" si="4"/>
        <v>3.2312337918181814E-3</v>
      </c>
      <c r="G274" t="str">
        <f>VLOOKUP(D274,Mapping!A$2:D$31,2,FALSE)</f>
        <v>Passenger Truck</v>
      </c>
      <c r="H274" t="str">
        <f>VLOOKUP(D274,Mapping!A$2:D$31,4,FALSE)</f>
        <v/>
      </c>
    </row>
    <row r="275" spans="1:8" x14ac:dyDescent="0.2">
      <c r="A275" t="s">
        <v>70</v>
      </c>
      <c r="B275" t="s">
        <v>21</v>
      </c>
      <c r="C275">
        <v>2.107285856E-3</v>
      </c>
      <c r="D275">
        <v>2205320080</v>
      </c>
      <c r="E275" t="s">
        <v>5</v>
      </c>
      <c r="F275" s="2">
        <f t="shared" si="4"/>
        <v>9.5785720727272719E-4</v>
      </c>
      <c r="G275" t="str">
        <f>VLOOKUP(D275,Mapping!A$2:D$31,2,FALSE)</f>
        <v>Light Commercial Truck</v>
      </c>
      <c r="H275">
        <f>VLOOKUP(D275,Mapping!A$2:D$31,4,FALSE)</f>
        <v>484000</v>
      </c>
    </row>
    <row r="276" spans="1:8" x14ac:dyDescent="0.2">
      <c r="A276" t="s">
        <v>70</v>
      </c>
      <c r="B276" t="s">
        <v>6</v>
      </c>
      <c r="C276">
        <v>1176303.1382800001</v>
      </c>
      <c r="D276">
        <v>2201000062</v>
      </c>
      <c r="E276" t="s">
        <v>5</v>
      </c>
      <c r="F276" s="2">
        <f t="shared" si="4"/>
        <v>534683.24467272731</v>
      </c>
      <c r="G276" t="str">
        <f>VLOOKUP(D276,Mapping!A$2:D$31,2,FALSE)</f>
        <v>Refueling</v>
      </c>
      <c r="H276" t="str">
        <f>VLOOKUP(D276,Mapping!A$2:D$31,4,FALSE)</f>
        <v/>
      </c>
    </row>
    <row r="277" spans="1:8" x14ac:dyDescent="0.2">
      <c r="A277" t="s">
        <v>70</v>
      </c>
      <c r="B277" t="s">
        <v>6</v>
      </c>
      <c r="C277">
        <v>2354386.3733680001</v>
      </c>
      <c r="D277">
        <v>2201110080</v>
      </c>
      <c r="E277" t="s">
        <v>5</v>
      </c>
      <c r="F277" s="2">
        <f t="shared" si="4"/>
        <v>1070175.6242581818</v>
      </c>
      <c r="G277" t="str">
        <f>VLOOKUP(D277,Mapping!A$2:D$31,2,FALSE)</f>
        <v>Motorcycle</v>
      </c>
      <c r="H277" t="str">
        <f>VLOOKUP(D277,Mapping!A$2:D$31,4,FALSE)</f>
        <v/>
      </c>
    </row>
    <row r="278" spans="1:8" x14ac:dyDescent="0.2">
      <c r="A278" t="s">
        <v>70</v>
      </c>
      <c r="B278" t="s">
        <v>6</v>
      </c>
      <c r="C278">
        <v>48710939.897299998</v>
      </c>
      <c r="D278">
        <v>2201210080</v>
      </c>
      <c r="E278" t="s">
        <v>5</v>
      </c>
      <c r="F278" s="2">
        <f t="shared" si="4"/>
        <v>22141336.316954542</v>
      </c>
      <c r="G278" t="str">
        <f>VLOOKUP(D278,Mapping!A$2:D$31,2,FALSE)</f>
        <v>Passenger Car</v>
      </c>
      <c r="H278" t="str">
        <f>VLOOKUP(D278,Mapping!A$2:D$31,4,FALSE)</f>
        <v/>
      </c>
    </row>
    <row r="279" spans="1:8" x14ac:dyDescent="0.2">
      <c r="A279" t="s">
        <v>70</v>
      </c>
      <c r="B279" t="s">
        <v>6</v>
      </c>
      <c r="C279">
        <v>61874215.938199997</v>
      </c>
      <c r="D279">
        <v>2201310080</v>
      </c>
      <c r="E279" t="s">
        <v>5</v>
      </c>
      <c r="F279" s="2">
        <f t="shared" si="4"/>
        <v>28124643.608272724</v>
      </c>
      <c r="G279" t="str">
        <f>VLOOKUP(D279,Mapping!A$2:D$31,2,FALSE)</f>
        <v>Passenger Car</v>
      </c>
      <c r="H279" t="str">
        <f>VLOOKUP(D279,Mapping!A$2:D$31,4,FALSE)</f>
        <v/>
      </c>
    </row>
    <row r="280" spans="1:8" x14ac:dyDescent="0.2">
      <c r="A280" t="s">
        <v>70</v>
      </c>
      <c r="B280" t="s">
        <v>6</v>
      </c>
      <c r="C280">
        <v>19821560.7313</v>
      </c>
      <c r="D280">
        <v>2201320080</v>
      </c>
      <c r="E280" t="s">
        <v>5</v>
      </c>
      <c r="F280" s="2">
        <f t="shared" si="4"/>
        <v>9009800.3324090894</v>
      </c>
      <c r="G280" t="str">
        <f>VLOOKUP(D280,Mapping!A$2:D$31,2,FALSE)</f>
        <v>Light Commercial Truck</v>
      </c>
      <c r="H280">
        <f>VLOOKUP(D280,Mapping!A$2:D$31,4,FALSE)</f>
        <v>484000</v>
      </c>
    </row>
    <row r="281" spans="1:8" x14ac:dyDescent="0.2">
      <c r="A281" t="s">
        <v>70</v>
      </c>
      <c r="B281" t="s">
        <v>6</v>
      </c>
      <c r="C281">
        <v>5777.8971718357998</v>
      </c>
      <c r="D281">
        <v>2201420080</v>
      </c>
      <c r="E281" t="s">
        <v>5</v>
      </c>
      <c r="F281" s="2">
        <f t="shared" si="4"/>
        <v>2626.3168962889995</v>
      </c>
      <c r="G281" t="str">
        <f>VLOOKUP(D281,Mapping!A$2:D$31,2,FALSE)</f>
        <v>Transit Bus</v>
      </c>
      <c r="H281">
        <f>VLOOKUP(D281,Mapping!A$2:D$31,4,FALSE)</f>
        <v>485000</v>
      </c>
    </row>
    <row r="282" spans="1:8" x14ac:dyDescent="0.2">
      <c r="A282" t="s">
        <v>70</v>
      </c>
      <c r="B282" t="s">
        <v>6</v>
      </c>
      <c r="C282">
        <v>90416.717333731998</v>
      </c>
      <c r="D282">
        <v>2201430080</v>
      </c>
      <c r="E282" t="s">
        <v>5</v>
      </c>
      <c r="F282" s="2">
        <f t="shared" si="4"/>
        <v>41098.507878969089</v>
      </c>
      <c r="G282" t="str">
        <f>VLOOKUP(D282,Mapping!A$2:D$31,2,FALSE)</f>
        <v>School Bus</v>
      </c>
      <c r="H282">
        <f>VLOOKUP(D282,Mapping!A$2:D$31,4,FALSE)</f>
        <v>485000</v>
      </c>
    </row>
    <row r="283" spans="1:8" x14ac:dyDescent="0.2">
      <c r="A283" t="s">
        <v>70</v>
      </c>
      <c r="B283" t="s">
        <v>6</v>
      </c>
      <c r="C283">
        <v>13156.252479753201</v>
      </c>
      <c r="D283">
        <v>2201510080</v>
      </c>
      <c r="E283" t="s">
        <v>5</v>
      </c>
      <c r="F283" s="2">
        <f t="shared" si="4"/>
        <v>5980.1147635241814</v>
      </c>
      <c r="G283" t="str">
        <f>VLOOKUP(D283,Mapping!A$2:D$31,2,FALSE)</f>
        <v>Refuse Truck</v>
      </c>
      <c r="H283">
        <f>VLOOKUP(D283,Mapping!A$2:D$31,4,FALSE)</f>
        <v>484000</v>
      </c>
    </row>
    <row r="284" spans="1:8" x14ac:dyDescent="0.2">
      <c r="A284" t="s">
        <v>70</v>
      </c>
      <c r="B284" t="s">
        <v>6</v>
      </c>
      <c r="C284">
        <v>1692599.527548</v>
      </c>
      <c r="D284">
        <v>2201520080</v>
      </c>
      <c r="E284" t="s">
        <v>5</v>
      </c>
      <c r="F284" s="2">
        <f t="shared" si="4"/>
        <v>769363.42161272722</v>
      </c>
      <c r="G284" t="str">
        <f>VLOOKUP(D284,Mapping!A$2:D$31,2,FALSE)</f>
        <v>Single Unit Short-haul Truck</v>
      </c>
      <c r="H284">
        <f>VLOOKUP(D284,Mapping!A$2:D$31,4,FALSE)</f>
        <v>484000</v>
      </c>
    </row>
    <row r="285" spans="1:8" x14ac:dyDescent="0.2">
      <c r="A285" t="s">
        <v>70</v>
      </c>
      <c r="B285" t="s">
        <v>6</v>
      </c>
      <c r="C285">
        <v>194150.0557042</v>
      </c>
      <c r="D285">
        <v>2201530080</v>
      </c>
      <c r="E285" t="s">
        <v>5</v>
      </c>
      <c r="F285" s="2">
        <f t="shared" si="4"/>
        <v>88250.025320090906</v>
      </c>
      <c r="G285" t="str">
        <f>VLOOKUP(D285,Mapping!A$2:D$31,2,FALSE)</f>
        <v>Single Unit Long-haul Truck</v>
      </c>
      <c r="H285">
        <f>VLOOKUP(D285,Mapping!A$2:D$31,4,FALSE)</f>
        <v>484000</v>
      </c>
    </row>
    <row r="286" spans="1:8" x14ac:dyDescent="0.2">
      <c r="A286" t="s">
        <v>70</v>
      </c>
      <c r="B286" t="s">
        <v>6</v>
      </c>
      <c r="C286">
        <v>431894.72195019998</v>
      </c>
      <c r="D286">
        <v>2201540080</v>
      </c>
      <c r="E286" t="s">
        <v>5</v>
      </c>
      <c r="F286" s="2">
        <f t="shared" si="4"/>
        <v>196315.78270463634</v>
      </c>
      <c r="G286" t="str">
        <f>VLOOKUP(D286,Mapping!A$2:D$31,2,FALSE)</f>
        <v>Motor Home</v>
      </c>
      <c r="H286" t="str">
        <f>VLOOKUP(D286,Mapping!A$2:D$31,4,FALSE)</f>
        <v/>
      </c>
    </row>
    <row r="287" spans="1:8" x14ac:dyDescent="0.2">
      <c r="A287" t="s">
        <v>70</v>
      </c>
      <c r="B287" t="s">
        <v>6</v>
      </c>
      <c r="C287">
        <v>4563.8928295340002</v>
      </c>
      <c r="D287">
        <v>2201610080</v>
      </c>
      <c r="E287" t="s">
        <v>5</v>
      </c>
      <c r="F287" s="2">
        <f t="shared" si="4"/>
        <v>2074.4967406972728</v>
      </c>
      <c r="G287" t="str">
        <f>VLOOKUP(D287,Mapping!A$2:D$31,2,FALSE)</f>
        <v>Combination Short-haul Truck</v>
      </c>
      <c r="H287">
        <f>VLOOKUP(D287,Mapping!A$2:D$31,4,FALSE)</f>
        <v>484000</v>
      </c>
    </row>
    <row r="288" spans="1:8" x14ac:dyDescent="0.2">
      <c r="A288" t="s">
        <v>70</v>
      </c>
      <c r="B288" t="s">
        <v>6</v>
      </c>
      <c r="C288">
        <v>280836.19522539998</v>
      </c>
      <c r="D288">
        <v>2202000062</v>
      </c>
      <c r="E288" t="s">
        <v>5</v>
      </c>
      <c r="F288" s="2">
        <f t="shared" si="4"/>
        <v>127652.81601154544</v>
      </c>
      <c r="G288" t="str">
        <f>VLOOKUP(D288,Mapping!A$2:D$31,2,FALSE)</f>
        <v>Refueling</v>
      </c>
      <c r="H288" t="str">
        <f>VLOOKUP(D288,Mapping!A$2:D$31,4,FALSE)</f>
        <v/>
      </c>
    </row>
    <row r="289" spans="1:8" x14ac:dyDescent="0.2">
      <c r="A289" t="s">
        <v>70</v>
      </c>
      <c r="B289" t="s">
        <v>6</v>
      </c>
      <c r="C289">
        <v>151871.2864787</v>
      </c>
      <c r="D289">
        <v>2202210080</v>
      </c>
      <c r="E289" t="s">
        <v>5</v>
      </c>
      <c r="F289" s="2">
        <f t="shared" si="4"/>
        <v>69032.402944863628</v>
      </c>
      <c r="G289" t="str">
        <f>VLOOKUP(D289,Mapping!A$2:D$31,2,FALSE)</f>
        <v>Passenger Car</v>
      </c>
      <c r="H289" t="str">
        <f>VLOOKUP(D289,Mapping!A$2:D$31,4,FALSE)</f>
        <v/>
      </c>
    </row>
    <row r="290" spans="1:8" x14ac:dyDescent="0.2">
      <c r="A290" t="s">
        <v>70</v>
      </c>
      <c r="B290" t="s">
        <v>6</v>
      </c>
      <c r="C290">
        <v>261657.91843300001</v>
      </c>
      <c r="D290">
        <v>2202310080</v>
      </c>
      <c r="E290" t="s">
        <v>5</v>
      </c>
      <c r="F290" s="2">
        <f t="shared" si="4"/>
        <v>118935.41746954546</v>
      </c>
      <c r="G290" t="str">
        <f>VLOOKUP(D290,Mapping!A$2:D$31,2,FALSE)</f>
        <v>Passenger Truck</v>
      </c>
      <c r="H290" t="str">
        <f>VLOOKUP(D290,Mapping!A$2:D$31,4,FALSE)</f>
        <v/>
      </c>
    </row>
    <row r="291" spans="1:8" x14ac:dyDescent="0.2">
      <c r="A291" t="s">
        <v>70</v>
      </c>
      <c r="B291" t="s">
        <v>6</v>
      </c>
      <c r="C291">
        <v>269733.64645920001</v>
      </c>
      <c r="D291">
        <v>2202320080</v>
      </c>
      <c r="E291" t="s">
        <v>5</v>
      </c>
      <c r="F291" s="2">
        <f t="shared" si="4"/>
        <v>122606.202936</v>
      </c>
      <c r="G291" t="str">
        <f>VLOOKUP(D291,Mapping!A$2:D$31,2,FALSE)</f>
        <v>Light Commercial Truck</v>
      </c>
      <c r="H291">
        <f>VLOOKUP(D291,Mapping!A$2:D$31,4,FALSE)</f>
        <v>484000</v>
      </c>
    </row>
    <row r="292" spans="1:8" x14ac:dyDescent="0.2">
      <c r="A292" t="s">
        <v>70</v>
      </c>
      <c r="B292" t="s">
        <v>6</v>
      </c>
      <c r="C292">
        <v>38039.413007440002</v>
      </c>
      <c r="D292">
        <v>2202410080</v>
      </c>
      <c r="E292" t="s">
        <v>5</v>
      </c>
      <c r="F292" s="2">
        <f t="shared" si="4"/>
        <v>17290.642276109091</v>
      </c>
      <c r="G292" t="str">
        <f>VLOOKUP(D292,Mapping!A$2:D$31,2,FALSE)</f>
        <v>Intercity Bus</v>
      </c>
      <c r="H292">
        <f>VLOOKUP(D292,Mapping!A$2:D$31,4,FALSE)</f>
        <v>485000</v>
      </c>
    </row>
    <row r="293" spans="1:8" x14ac:dyDescent="0.2">
      <c r="A293" t="s">
        <v>70</v>
      </c>
      <c r="B293" t="s">
        <v>6</v>
      </c>
      <c r="C293">
        <v>28745.094267439999</v>
      </c>
      <c r="D293">
        <v>2202420080</v>
      </c>
      <c r="E293" t="s">
        <v>5</v>
      </c>
      <c r="F293" s="2">
        <f t="shared" si="4"/>
        <v>13065.951939745453</v>
      </c>
      <c r="G293" t="str">
        <f>VLOOKUP(D293,Mapping!A$2:D$31,2,FALSE)</f>
        <v>Transit Bus</v>
      </c>
      <c r="H293">
        <f>VLOOKUP(D293,Mapping!A$2:D$31,4,FALSE)</f>
        <v>485000</v>
      </c>
    </row>
    <row r="294" spans="1:8" x14ac:dyDescent="0.2">
      <c r="A294" t="s">
        <v>70</v>
      </c>
      <c r="B294" t="s">
        <v>6</v>
      </c>
      <c r="C294">
        <v>82157.414016800001</v>
      </c>
      <c r="D294">
        <v>2202430080</v>
      </c>
      <c r="E294" t="s">
        <v>5</v>
      </c>
      <c r="F294" s="2">
        <f t="shared" si="4"/>
        <v>37344.279098545449</v>
      </c>
      <c r="G294" t="str">
        <f>VLOOKUP(D294,Mapping!A$2:D$31,2,FALSE)</f>
        <v>School Bus</v>
      </c>
      <c r="H294">
        <f>VLOOKUP(D294,Mapping!A$2:D$31,4,FALSE)</f>
        <v>485000</v>
      </c>
    </row>
    <row r="295" spans="1:8" x14ac:dyDescent="0.2">
      <c r="A295" t="s">
        <v>70</v>
      </c>
      <c r="B295" t="s">
        <v>6</v>
      </c>
      <c r="C295">
        <v>25383.650376879999</v>
      </c>
      <c r="D295">
        <v>2202510080</v>
      </c>
      <c r="E295" t="s">
        <v>5</v>
      </c>
      <c r="F295" s="2">
        <f t="shared" si="4"/>
        <v>11538.022898581818</v>
      </c>
      <c r="G295" t="str">
        <f>VLOOKUP(D295,Mapping!A$2:D$31,2,FALSE)</f>
        <v>Refuse Truck</v>
      </c>
      <c r="H295">
        <f>VLOOKUP(D295,Mapping!A$2:D$31,4,FALSE)</f>
        <v>484000</v>
      </c>
    </row>
    <row r="296" spans="1:8" x14ac:dyDescent="0.2">
      <c r="A296" t="s">
        <v>70</v>
      </c>
      <c r="B296" t="s">
        <v>6</v>
      </c>
      <c r="C296">
        <v>558598.36306580005</v>
      </c>
      <c r="D296">
        <v>2202520080</v>
      </c>
      <c r="E296" t="s">
        <v>5</v>
      </c>
      <c r="F296" s="2">
        <f t="shared" si="4"/>
        <v>253908.34684809091</v>
      </c>
      <c r="G296" t="str">
        <f>VLOOKUP(D296,Mapping!A$2:D$31,2,FALSE)</f>
        <v>Single Unit Short-haul Truck</v>
      </c>
      <c r="H296">
        <f>VLOOKUP(D296,Mapping!A$2:D$31,4,FALSE)</f>
        <v>484000</v>
      </c>
    </row>
    <row r="297" spans="1:8" x14ac:dyDescent="0.2">
      <c r="A297" t="s">
        <v>70</v>
      </c>
      <c r="B297" t="s">
        <v>6</v>
      </c>
      <c r="C297">
        <v>61374.5930888</v>
      </c>
      <c r="D297">
        <v>2202530080</v>
      </c>
      <c r="E297" t="s">
        <v>5</v>
      </c>
      <c r="F297" s="2">
        <f t="shared" si="4"/>
        <v>27897.542313090908</v>
      </c>
      <c r="G297" t="str">
        <f>VLOOKUP(D297,Mapping!A$2:D$31,2,FALSE)</f>
        <v>Single Unit Long-haul Truck</v>
      </c>
      <c r="H297">
        <f>VLOOKUP(D297,Mapping!A$2:D$31,4,FALSE)</f>
        <v>484000</v>
      </c>
    </row>
    <row r="298" spans="1:8" x14ac:dyDescent="0.2">
      <c r="A298" t="s">
        <v>70</v>
      </c>
      <c r="B298" t="s">
        <v>6</v>
      </c>
      <c r="C298">
        <v>25008.821943440002</v>
      </c>
      <c r="D298">
        <v>2202540080</v>
      </c>
      <c r="E298" t="s">
        <v>5</v>
      </c>
      <c r="F298" s="2">
        <f t="shared" si="4"/>
        <v>11367.646337927272</v>
      </c>
      <c r="G298" t="str">
        <f>VLOOKUP(D298,Mapping!A$2:D$31,2,FALSE)</f>
        <v>Motor Home</v>
      </c>
      <c r="H298" t="str">
        <f>VLOOKUP(D298,Mapping!A$2:D$31,4,FALSE)</f>
        <v/>
      </c>
    </row>
    <row r="299" spans="1:8" x14ac:dyDescent="0.2">
      <c r="A299" t="s">
        <v>70</v>
      </c>
      <c r="B299" t="s">
        <v>6</v>
      </c>
      <c r="C299">
        <v>730991.56923599995</v>
      </c>
      <c r="D299">
        <v>2202610080</v>
      </c>
      <c r="E299" t="s">
        <v>5</v>
      </c>
      <c r="F299" s="2">
        <f t="shared" si="4"/>
        <v>332268.89510727266</v>
      </c>
      <c r="G299" t="str">
        <f>VLOOKUP(D299,Mapping!A$2:D$31,2,FALSE)</f>
        <v>Combination Short-haul Truck</v>
      </c>
      <c r="H299">
        <f>VLOOKUP(D299,Mapping!A$2:D$31,4,FALSE)</f>
        <v>484000</v>
      </c>
    </row>
    <row r="300" spans="1:8" x14ac:dyDescent="0.2">
      <c r="A300" t="s">
        <v>70</v>
      </c>
      <c r="B300" t="s">
        <v>6</v>
      </c>
      <c r="C300">
        <v>1971129.0565160001</v>
      </c>
      <c r="D300">
        <v>2202620080</v>
      </c>
      <c r="E300" t="s">
        <v>5</v>
      </c>
      <c r="F300" s="2">
        <f t="shared" si="4"/>
        <v>895967.75296181813</v>
      </c>
      <c r="G300" t="str">
        <f>VLOOKUP(D300,Mapping!A$2:D$31,2,FALSE)</f>
        <v>Combination Long-haul Truck</v>
      </c>
      <c r="H300">
        <f>VLOOKUP(D300,Mapping!A$2:D$31,4,FALSE)</f>
        <v>484000</v>
      </c>
    </row>
    <row r="301" spans="1:8" x14ac:dyDescent="0.2">
      <c r="A301" t="s">
        <v>70</v>
      </c>
      <c r="B301" t="s">
        <v>6</v>
      </c>
      <c r="C301">
        <v>972.8116952634</v>
      </c>
      <c r="D301">
        <v>2203420080</v>
      </c>
      <c r="E301" t="s">
        <v>5</v>
      </c>
      <c r="F301" s="2">
        <f t="shared" si="4"/>
        <v>442.18713421063632</v>
      </c>
      <c r="G301" t="str">
        <f>VLOOKUP(D301,Mapping!A$2:D$31,2,FALSE)</f>
        <v>Transit Bus</v>
      </c>
      <c r="H301">
        <f>VLOOKUP(D301,Mapping!A$2:D$31,4,FALSE)</f>
        <v>485000</v>
      </c>
    </row>
    <row r="302" spans="1:8" x14ac:dyDescent="0.2">
      <c r="A302" t="s">
        <v>70</v>
      </c>
      <c r="B302" t="s">
        <v>6</v>
      </c>
      <c r="C302">
        <v>0</v>
      </c>
      <c r="D302">
        <v>2205000062</v>
      </c>
      <c r="E302" t="s">
        <v>5</v>
      </c>
      <c r="F302" s="2">
        <f t="shared" si="4"/>
        <v>0</v>
      </c>
      <c r="G302" t="str">
        <f>VLOOKUP(D302,Mapping!A$2:D$31,2,FALSE)</f>
        <v>Refueling</v>
      </c>
      <c r="H302" t="str">
        <f>VLOOKUP(D302,Mapping!A$2:D$31,4,FALSE)</f>
        <v/>
      </c>
    </row>
    <row r="303" spans="1:8" x14ac:dyDescent="0.2">
      <c r="A303" t="s">
        <v>70</v>
      </c>
      <c r="B303" t="s">
        <v>6</v>
      </c>
      <c r="C303">
        <v>6.6240768880000003</v>
      </c>
      <c r="D303">
        <v>2205210080</v>
      </c>
      <c r="E303" t="s">
        <v>5</v>
      </c>
      <c r="F303" s="2">
        <f t="shared" si="4"/>
        <v>3.01094404</v>
      </c>
      <c r="G303" t="str">
        <f>VLOOKUP(D303,Mapping!A$2:D$31,2,FALSE)</f>
        <v>Passenger Car</v>
      </c>
      <c r="H303" t="str">
        <f>VLOOKUP(D303,Mapping!A$2:D$31,4,FALSE)</f>
        <v/>
      </c>
    </row>
    <row r="304" spans="1:8" x14ac:dyDescent="0.2">
      <c r="A304" t="s">
        <v>70</v>
      </c>
      <c r="B304" t="s">
        <v>6</v>
      </c>
      <c r="C304">
        <v>18.025087599999999</v>
      </c>
      <c r="D304">
        <v>2205310080</v>
      </c>
      <c r="E304" t="s">
        <v>5</v>
      </c>
      <c r="F304" s="2">
        <f t="shared" si="4"/>
        <v>8.193221636363635</v>
      </c>
      <c r="G304" t="str">
        <f>VLOOKUP(D304,Mapping!A$2:D$31,2,FALSE)</f>
        <v>Passenger Truck</v>
      </c>
      <c r="H304" t="str">
        <f>VLOOKUP(D304,Mapping!A$2:D$31,4,FALSE)</f>
        <v/>
      </c>
    </row>
    <row r="305" spans="1:8" x14ac:dyDescent="0.2">
      <c r="A305" t="s">
        <v>70</v>
      </c>
      <c r="B305" t="s">
        <v>6</v>
      </c>
      <c r="C305">
        <v>5.6912077459999999</v>
      </c>
      <c r="D305">
        <v>2205320080</v>
      </c>
      <c r="E305" t="s">
        <v>5</v>
      </c>
      <c r="F305" s="2">
        <f t="shared" si="4"/>
        <v>2.5869126118181818</v>
      </c>
      <c r="G305" t="str">
        <f>VLOOKUP(D305,Mapping!A$2:D$31,2,FALSE)</f>
        <v>Light Commercial Truck</v>
      </c>
      <c r="H305">
        <f>VLOOKUP(D305,Mapping!A$2:D$31,4,FALSE)</f>
        <v>484000</v>
      </c>
    </row>
    <row r="306" spans="1:8" x14ac:dyDescent="0.2">
      <c r="A306" t="s">
        <v>70</v>
      </c>
      <c r="B306" t="s">
        <v>22</v>
      </c>
      <c r="C306">
        <v>2772.5281152910002</v>
      </c>
      <c r="D306">
        <v>2201110080</v>
      </c>
      <c r="E306" t="s">
        <v>5</v>
      </c>
      <c r="F306" s="2">
        <f t="shared" si="4"/>
        <v>1260.2400524049999</v>
      </c>
      <c r="G306" t="str">
        <f>VLOOKUP(D306,Mapping!A$2:D$31,2,FALSE)</f>
        <v>Motorcycle</v>
      </c>
      <c r="H306" t="str">
        <f>VLOOKUP(D306,Mapping!A$2:D$31,4,FALSE)</f>
        <v/>
      </c>
    </row>
    <row r="307" spans="1:8" x14ac:dyDescent="0.2">
      <c r="A307" t="s">
        <v>70</v>
      </c>
      <c r="B307" t="s">
        <v>22</v>
      </c>
      <c r="C307">
        <v>33323.850063999998</v>
      </c>
      <c r="D307">
        <v>2201210080</v>
      </c>
      <c r="E307" t="s">
        <v>5</v>
      </c>
      <c r="F307" s="2">
        <f t="shared" si="4"/>
        <v>15147.204574545452</v>
      </c>
      <c r="G307" t="str">
        <f>VLOOKUP(D307,Mapping!A$2:D$31,2,FALSE)</f>
        <v>Passenger Car</v>
      </c>
      <c r="H307" t="str">
        <f>VLOOKUP(D307,Mapping!A$2:D$31,4,FALSE)</f>
        <v/>
      </c>
    </row>
    <row r="308" spans="1:8" x14ac:dyDescent="0.2">
      <c r="A308" t="s">
        <v>70</v>
      </c>
      <c r="B308" t="s">
        <v>22</v>
      </c>
      <c r="C308">
        <v>30072.824940859999</v>
      </c>
      <c r="D308">
        <v>2201310080</v>
      </c>
      <c r="E308" t="s">
        <v>5</v>
      </c>
      <c r="F308" s="2">
        <f t="shared" si="4"/>
        <v>13669.46588220909</v>
      </c>
      <c r="G308" t="str">
        <f>VLOOKUP(D308,Mapping!A$2:D$31,2,FALSE)</f>
        <v>Passenger Car</v>
      </c>
      <c r="H308" t="str">
        <f>VLOOKUP(D308,Mapping!A$2:D$31,4,FALSE)</f>
        <v/>
      </c>
    </row>
    <row r="309" spans="1:8" x14ac:dyDescent="0.2">
      <c r="A309" t="s">
        <v>70</v>
      </c>
      <c r="B309" t="s">
        <v>22</v>
      </c>
      <c r="C309">
        <v>9209.5454747799995</v>
      </c>
      <c r="D309">
        <v>2201320080</v>
      </c>
      <c r="E309" t="s">
        <v>5</v>
      </c>
      <c r="F309" s="2">
        <f t="shared" si="4"/>
        <v>4186.1570339909085</v>
      </c>
      <c r="G309" t="str">
        <f>VLOOKUP(D309,Mapping!A$2:D$31,2,FALSE)</f>
        <v>Light Commercial Truck</v>
      </c>
      <c r="H309">
        <f>VLOOKUP(D309,Mapping!A$2:D$31,4,FALSE)</f>
        <v>484000</v>
      </c>
    </row>
    <row r="310" spans="1:8" x14ac:dyDescent="0.2">
      <c r="A310" t="s">
        <v>70</v>
      </c>
      <c r="B310" t="s">
        <v>22</v>
      </c>
      <c r="C310">
        <v>5.6131624640108004</v>
      </c>
      <c r="D310">
        <v>2201420080</v>
      </c>
      <c r="E310" t="s">
        <v>5</v>
      </c>
      <c r="F310" s="2">
        <f t="shared" si="4"/>
        <v>2.5514374836412728</v>
      </c>
      <c r="G310" t="str">
        <f>VLOOKUP(D310,Mapping!A$2:D$31,2,FALSE)</f>
        <v>Transit Bus</v>
      </c>
      <c r="H310">
        <f>VLOOKUP(D310,Mapping!A$2:D$31,4,FALSE)</f>
        <v>485000</v>
      </c>
    </row>
    <row r="311" spans="1:8" x14ac:dyDescent="0.2">
      <c r="A311" t="s">
        <v>70</v>
      </c>
      <c r="B311" t="s">
        <v>22</v>
      </c>
      <c r="C311">
        <v>90.082771868519899</v>
      </c>
      <c r="D311">
        <v>2201430080</v>
      </c>
      <c r="E311" t="s">
        <v>5</v>
      </c>
      <c r="F311" s="2">
        <f t="shared" si="4"/>
        <v>40.946714485690862</v>
      </c>
      <c r="G311" t="str">
        <f>VLOOKUP(D311,Mapping!A$2:D$31,2,FALSE)</f>
        <v>School Bus</v>
      </c>
      <c r="H311">
        <f>VLOOKUP(D311,Mapping!A$2:D$31,4,FALSE)</f>
        <v>485000</v>
      </c>
    </row>
    <row r="312" spans="1:8" x14ac:dyDescent="0.2">
      <c r="A312" t="s">
        <v>70</v>
      </c>
      <c r="B312" t="s">
        <v>22</v>
      </c>
      <c r="C312">
        <v>19.31071572654</v>
      </c>
      <c r="D312">
        <v>2201510080</v>
      </c>
      <c r="E312" t="s">
        <v>5</v>
      </c>
      <c r="F312" s="2">
        <f t="shared" si="4"/>
        <v>8.7775980575181816</v>
      </c>
      <c r="G312" t="str">
        <f>VLOOKUP(D312,Mapping!A$2:D$31,2,FALSE)</f>
        <v>Refuse Truck</v>
      </c>
      <c r="H312">
        <f>VLOOKUP(D312,Mapping!A$2:D$31,4,FALSE)</f>
        <v>484000</v>
      </c>
    </row>
    <row r="313" spans="1:8" x14ac:dyDescent="0.2">
      <c r="A313" t="s">
        <v>70</v>
      </c>
      <c r="B313" t="s">
        <v>22</v>
      </c>
      <c r="C313">
        <v>896.88642866079999</v>
      </c>
      <c r="D313">
        <v>2201520080</v>
      </c>
      <c r="E313" t="s">
        <v>5</v>
      </c>
      <c r="F313" s="2">
        <f t="shared" si="4"/>
        <v>407.67564939127271</v>
      </c>
      <c r="G313" t="str">
        <f>VLOOKUP(D313,Mapping!A$2:D$31,2,FALSE)</f>
        <v>Single Unit Short-haul Truck</v>
      </c>
      <c r="H313">
        <f>VLOOKUP(D313,Mapping!A$2:D$31,4,FALSE)</f>
        <v>484000</v>
      </c>
    </row>
    <row r="314" spans="1:8" x14ac:dyDescent="0.2">
      <c r="A314" t="s">
        <v>70</v>
      </c>
      <c r="B314" t="s">
        <v>22</v>
      </c>
      <c r="C314">
        <v>299.42797969383997</v>
      </c>
      <c r="D314">
        <v>2201530080</v>
      </c>
      <c r="E314" t="s">
        <v>5</v>
      </c>
      <c r="F314" s="2">
        <f t="shared" si="4"/>
        <v>136.10362713356361</v>
      </c>
      <c r="G314" t="str">
        <f>VLOOKUP(D314,Mapping!A$2:D$31,2,FALSE)</f>
        <v>Single Unit Long-haul Truck</v>
      </c>
      <c r="H314">
        <f>VLOOKUP(D314,Mapping!A$2:D$31,4,FALSE)</f>
        <v>484000</v>
      </c>
    </row>
    <row r="315" spans="1:8" x14ac:dyDescent="0.2">
      <c r="A315" t="s">
        <v>70</v>
      </c>
      <c r="B315" t="s">
        <v>22</v>
      </c>
      <c r="C315">
        <v>373.59961752637997</v>
      </c>
      <c r="D315">
        <v>2201540080</v>
      </c>
      <c r="E315" t="s">
        <v>5</v>
      </c>
      <c r="F315" s="2">
        <f t="shared" si="4"/>
        <v>169.81800796653633</v>
      </c>
      <c r="G315" t="str">
        <f>VLOOKUP(D315,Mapping!A$2:D$31,2,FALSE)</f>
        <v>Motor Home</v>
      </c>
      <c r="H315" t="str">
        <f>VLOOKUP(D315,Mapping!A$2:D$31,4,FALSE)</f>
        <v/>
      </c>
    </row>
    <row r="316" spans="1:8" x14ac:dyDescent="0.2">
      <c r="A316" t="s">
        <v>70</v>
      </c>
      <c r="B316" t="s">
        <v>22</v>
      </c>
      <c r="C316">
        <v>6.983982429648</v>
      </c>
      <c r="D316">
        <v>2201610080</v>
      </c>
      <c r="E316" t="s">
        <v>5</v>
      </c>
      <c r="F316" s="2">
        <f t="shared" si="4"/>
        <v>3.1745374680218181</v>
      </c>
      <c r="G316" t="str">
        <f>VLOOKUP(D316,Mapping!A$2:D$31,2,FALSE)</f>
        <v>Combination Short-haul Truck</v>
      </c>
      <c r="H316">
        <f>VLOOKUP(D316,Mapping!A$2:D$31,4,FALSE)</f>
        <v>484000</v>
      </c>
    </row>
    <row r="317" spans="1:8" x14ac:dyDescent="0.2">
      <c r="A317" t="s">
        <v>70</v>
      </c>
      <c r="B317" t="s">
        <v>22</v>
      </c>
      <c r="C317">
        <v>65.954486552079999</v>
      </c>
      <c r="D317">
        <v>2202210080</v>
      </c>
      <c r="E317" t="s">
        <v>5</v>
      </c>
      <c r="F317" s="2">
        <f t="shared" si="4"/>
        <v>29.979312069127271</v>
      </c>
      <c r="G317" t="str">
        <f>VLOOKUP(D317,Mapping!A$2:D$31,2,FALSE)</f>
        <v>Passenger Car</v>
      </c>
      <c r="H317" t="str">
        <f>VLOOKUP(D317,Mapping!A$2:D$31,4,FALSE)</f>
        <v/>
      </c>
    </row>
    <row r="318" spans="1:8" x14ac:dyDescent="0.2">
      <c r="A318" t="s">
        <v>70</v>
      </c>
      <c r="B318" t="s">
        <v>22</v>
      </c>
      <c r="C318">
        <v>375.83310299039999</v>
      </c>
      <c r="D318">
        <v>2202310080</v>
      </c>
      <c r="E318" t="s">
        <v>5</v>
      </c>
      <c r="F318" s="2">
        <f t="shared" si="4"/>
        <v>170.83322863199999</v>
      </c>
      <c r="G318" t="str">
        <f>VLOOKUP(D318,Mapping!A$2:D$31,2,FALSE)</f>
        <v>Passenger Truck</v>
      </c>
      <c r="H318" t="str">
        <f>VLOOKUP(D318,Mapping!A$2:D$31,4,FALSE)</f>
        <v/>
      </c>
    </row>
    <row r="319" spans="1:8" x14ac:dyDescent="0.2">
      <c r="A319" t="s">
        <v>70</v>
      </c>
      <c r="B319" t="s">
        <v>22</v>
      </c>
      <c r="C319">
        <v>497.58245073019998</v>
      </c>
      <c r="D319">
        <v>2202320080</v>
      </c>
      <c r="E319" t="s">
        <v>5</v>
      </c>
      <c r="F319" s="2">
        <f t="shared" si="4"/>
        <v>226.17384124099996</v>
      </c>
      <c r="G319" t="str">
        <f>VLOOKUP(D319,Mapping!A$2:D$31,2,FALSE)</f>
        <v>Light Commercial Truck</v>
      </c>
      <c r="H319">
        <f>VLOOKUP(D319,Mapping!A$2:D$31,4,FALSE)</f>
        <v>484000</v>
      </c>
    </row>
    <row r="320" spans="1:8" x14ac:dyDescent="0.2">
      <c r="A320" t="s">
        <v>70</v>
      </c>
      <c r="B320" t="s">
        <v>22</v>
      </c>
      <c r="C320">
        <v>392.217968557218</v>
      </c>
      <c r="D320">
        <v>2202410080</v>
      </c>
      <c r="E320" t="s">
        <v>5</v>
      </c>
      <c r="F320" s="2">
        <f t="shared" si="4"/>
        <v>178.28089479873543</v>
      </c>
      <c r="G320" t="str">
        <f>VLOOKUP(D320,Mapping!A$2:D$31,2,FALSE)</f>
        <v>Intercity Bus</v>
      </c>
      <c r="H320">
        <f>VLOOKUP(D320,Mapping!A$2:D$31,4,FALSE)</f>
        <v>485000</v>
      </c>
    </row>
    <row r="321" spans="1:8" x14ac:dyDescent="0.2">
      <c r="A321" t="s">
        <v>70</v>
      </c>
      <c r="B321" t="s">
        <v>22</v>
      </c>
      <c r="C321">
        <v>287.00187388960001</v>
      </c>
      <c r="D321">
        <v>2202420080</v>
      </c>
      <c r="E321" t="s">
        <v>5</v>
      </c>
      <c r="F321" s="2">
        <f t="shared" si="4"/>
        <v>130.45539722254546</v>
      </c>
      <c r="G321" t="str">
        <f>VLOOKUP(D321,Mapping!A$2:D$31,2,FALSE)</f>
        <v>Transit Bus</v>
      </c>
      <c r="H321">
        <f>VLOOKUP(D321,Mapping!A$2:D$31,4,FALSE)</f>
        <v>485000</v>
      </c>
    </row>
    <row r="322" spans="1:8" x14ac:dyDescent="0.2">
      <c r="A322" t="s">
        <v>70</v>
      </c>
      <c r="B322" t="s">
        <v>22</v>
      </c>
      <c r="C322">
        <v>729.94730488979997</v>
      </c>
      <c r="D322">
        <v>2202430080</v>
      </c>
      <c r="E322" t="s">
        <v>5</v>
      </c>
      <c r="F322" s="2">
        <f t="shared" si="4"/>
        <v>331.7942294953636</v>
      </c>
      <c r="G322" t="str">
        <f>VLOOKUP(D322,Mapping!A$2:D$31,2,FALSE)</f>
        <v>School Bus</v>
      </c>
      <c r="H322">
        <f>VLOOKUP(D322,Mapping!A$2:D$31,4,FALSE)</f>
        <v>485000</v>
      </c>
    </row>
    <row r="323" spans="1:8" x14ac:dyDescent="0.2">
      <c r="A323" t="s">
        <v>70</v>
      </c>
      <c r="B323" t="s">
        <v>22</v>
      </c>
      <c r="C323">
        <v>267.3612123218</v>
      </c>
      <c r="D323">
        <v>2202510080</v>
      </c>
      <c r="E323" t="s">
        <v>5</v>
      </c>
      <c r="F323" s="2">
        <f t="shared" si="4"/>
        <v>121.52782378263635</v>
      </c>
      <c r="G323" t="str">
        <f>VLOOKUP(D323,Mapping!A$2:D$31,2,FALSE)</f>
        <v>Refuse Truck</v>
      </c>
      <c r="H323">
        <f>VLOOKUP(D323,Mapping!A$2:D$31,4,FALSE)</f>
        <v>484000</v>
      </c>
    </row>
    <row r="324" spans="1:8" x14ac:dyDescent="0.2">
      <c r="A324" t="s">
        <v>70</v>
      </c>
      <c r="B324" t="s">
        <v>22</v>
      </c>
      <c r="C324">
        <v>5244.4484093780002</v>
      </c>
      <c r="D324">
        <v>2202520080</v>
      </c>
      <c r="E324" t="s">
        <v>5</v>
      </c>
      <c r="F324" s="2">
        <f t="shared" ref="F324:F387" si="5">IF(E324="LB",C324/2.2,C324*2000/2.2)</f>
        <v>2383.840186080909</v>
      </c>
      <c r="G324" t="str">
        <f>VLOOKUP(D324,Mapping!A$2:D$31,2,FALSE)</f>
        <v>Single Unit Short-haul Truck</v>
      </c>
      <c r="H324">
        <f>VLOOKUP(D324,Mapping!A$2:D$31,4,FALSE)</f>
        <v>484000</v>
      </c>
    </row>
    <row r="325" spans="1:8" x14ac:dyDescent="0.2">
      <c r="A325" t="s">
        <v>70</v>
      </c>
      <c r="B325" t="s">
        <v>22</v>
      </c>
      <c r="C325">
        <v>559.9953044056</v>
      </c>
      <c r="D325">
        <v>2202530080</v>
      </c>
      <c r="E325" t="s">
        <v>5</v>
      </c>
      <c r="F325" s="2">
        <f t="shared" si="5"/>
        <v>254.54332018436361</v>
      </c>
      <c r="G325" t="str">
        <f>VLOOKUP(D325,Mapping!A$2:D$31,2,FALSE)</f>
        <v>Single Unit Long-haul Truck</v>
      </c>
      <c r="H325">
        <f>VLOOKUP(D325,Mapping!A$2:D$31,4,FALSE)</f>
        <v>484000</v>
      </c>
    </row>
    <row r="326" spans="1:8" x14ac:dyDescent="0.2">
      <c r="A326" t="s">
        <v>70</v>
      </c>
      <c r="B326" t="s">
        <v>22</v>
      </c>
      <c r="C326">
        <v>252.48964479919999</v>
      </c>
      <c r="D326">
        <v>2202540080</v>
      </c>
      <c r="E326" t="s">
        <v>5</v>
      </c>
      <c r="F326" s="2">
        <f t="shared" si="5"/>
        <v>114.76802036327271</v>
      </c>
      <c r="G326" t="str">
        <f>VLOOKUP(D326,Mapping!A$2:D$31,2,FALSE)</f>
        <v>Motor Home</v>
      </c>
      <c r="H326" t="str">
        <f>VLOOKUP(D326,Mapping!A$2:D$31,4,FALSE)</f>
        <v/>
      </c>
    </row>
    <row r="327" spans="1:8" x14ac:dyDescent="0.2">
      <c r="A327" t="s">
        <v>70</v>
      </c>
      <c r="B327" t="s">
        <v>22</v>
      </c>
      <c r="C327">
        <v>7002.8809390160004</v>
      </c>
      <c r="D327">
        <v>2202610080</v>
      </c>
      <c r="E327" t="s">
        <v>5</v>
      </c>
      <c r="F327" s="2">
        <f t="shared" si="5"/>
        <v>3183.1276995527273</v>
      </c>
      <c r="G327" t="str">
        <f>VLOOKUP(D327,Mapping!A$2:D$31,2,FALSE)</f>
        <v>Combination Short-haul Truck</v>
      </c>
      <c r="H327">
        <f>VLOOKUP(D327,Mapping!A$2:D$31,4,FALSE)</f>
        <v>484000</v>
      </c>
    </row>
    <row r="328" spans="1:8" x14ac:dyDescent="0.2">
      <c r="A328" t="s">
        <v>70</v>
      </c>
      <c r="B328" t="s">
        <v>22</v>
      </c>
      <c r="C328">
        <v>6268.3436281700097</v>
      </c>
      <c r="D328">
        <v>2202620080</v>
      </c>
      <c r="E328" t="s">
        <v>5</v>
      </c>
      <c r="F328" s="2">
        <f t="shared" si="5"/>
        <v>2849.2471037136406</v>
      </c>
      <c r="G328" t="str">
        <f>VLOOKUP(D328,Mapping!A$2:D$31,2,FALSE)</f>
        <v>Combination Long-haul Truck</v>
      </c>
      <c r="H328">
        <f>VLOOKUP(D328,Mapping!A$2:D$31,4,FALSE)</f>
        <v>484000</v>
      </c>
    </row>
    <row r="329" spans="1:8" x14ac:dyDescent="0.2">
      <c r="A329" t="s">
        <v>70</v>
      </c>
      <c r="B329" t="s">
        <v>22</v>
      </c>
      <c r="C329">
        <v>0</v>
      </c>
      <c r="D329">
        <v>2203420080</v>
      </c>
      <c r="E329" t="s">
        <v>5</v>
      </c>
      <c r="F329" s="2">
        <f t="shared" si="5"/>
        <v>0</v>
      </c>
      <c r="G329" t="str">
        <f>VLOOKUP(D329,Mapping!A$2:D$31,2,FALSE)</f>
        <v>Transit Bus</v>
      </c>
      <c r="H329">
        <f>VLOOKUP(D329,Mapping!A$2:D$31,4,FALSE)</f>
        <v>485000</v>
      </c>
    </row>
    <row r="330" spans="1:8" x14ac:dyDescent="0.2">
      <c r="A330" t="s">
        <v>70</v>
      </c>
      <c r="B330" t="s">
        <v>22</v>
      </c>
      <c r="C330">
        <v>5.395674112E-3</v>
      </c>
      <c r="D330">
        <v>2205210080</v>
      </c>
      <c r="E330" t="s">
        <v>5</v>
      </c>
      <c r="F330" s="2">
        <f t="shared" si="5"/>
        <v>2.4525791418181816E-3</v>
      </c>
      <c r="G330" t="str">
        <f>VLOOKUP(D330,Mapping!A$2:D$31,2,FALSE)</f>
        <v>Passenger Car</v>
      </c>
      <c r="H330" t="str">
        <f>VLOOKUP(D330,Mapping!A$2:D$31,4,FALSE)</f>
        <v/>
      </c>
    </row>
    <row r="331" spans="1:8" x14ac:dyDescent="0.2">
      <c r="A331" t="s">
        <v>70</v>
      </c>
      <c r="B331" t="s">
        <v>22</v>
      </c>
      <c r="C331">
        <v>1.582424788E-2</v>
      </c>
      <c r="D331">
        <v>2205310080</v>
      </c>
      <c r="E331" t="s">
        <v>5</v>
      </c>
      <c r="F331" s="2">
        <f t="shared" si="5"/>
        <v>7.1928399454545449E-3</v>
      </c>
      <c r="G331" t="str">
        <f>VLOOKUP(D331,Mapping!A$2:D$31,2,FALSE)</f>
        <v>Passenger Truck</v>
      </c>
      <c r="H331" t="str">
        <f>VLOOKUP(D331,Mapping!A$2:D$31,4,FALSE)</f>
        <v/>
      </c>
    </row>
    <row r="332" spans="1:8" x14ac:dyDescent="0.2">
      <c r="A332" t="s">
        <v>70</v>
      </c>
      <c r="B332" t="s">
        <v>22</v>
      </c>
      <c r="C332">
        <v>4.6526937839999997E-3</v>
      </c>
      <c r="D332">
        <v>2205320080</v>
      </c>
      <c r="E332" t="s">
        <v>5</v>
      </c>
      <c r="F332" s="2">
        <f t="shared" si="5"/>
        <v>2.1148608109090908E-3</v>
      </c>
      <c r="G332" t="str">
        <f>VLOOKUP(D332,Mapping!A$2:D$31,2,FALSE)</f>
        <v>Light Commercial Truck</v>
      </c>
      <c r="H332">
        <f>VLOOKUP(D332,Mapping!A$2:D$31,4,FALSE)</f>
        <v>484000</v>
      </c>
    </row>
    <row r="333" spans="1:8" x14ac:dyDescent="0.2">
      <c r="A333" t="s">
        <v>70</v>
      </c>
      <c r="B333" t="s">
        <v>23</v>
      </c>
      <c r="C333">
        <v>2079.4074069175999</v>
      </c>
      <c r="D333">
        <v>2201110080</v>
      </c>
      <c r="E333" t="s">
        <v>5</v>
      </c>
      <c r="F333" s="2">
        <f t="shared" si="5"/>
        <v>945.18518496254535</v>
      </c>
      <c r="G333" t="str">
        <f>VLOOKUP(D333,Mapping!A$2:D$31,2,FALSE)</f>
        <v>Motorcycle</v>
      </c>
      <c r="H333" t="str">
        <f>VLOOKUP(D333,Mapping!A$2:D$31,4,FALSE)</f>
        <v/>
      </c>
    </row>
    <row r="334" spans="1:8" x14ac:dyDescent="0.2">
      <c r="A334" t="s">
        <v>70</v>
      </c>
      <c r="B334" t="s">
        <v>23</v>
      </c>
      <c r="C334">
        <v>22864.479920821999</v>
      </c>
      <c r="D334">
        <v>2201210080</v>
      </c>
      <c r="E334" t="s">
        <v>5</v>
      </c>
      <c r="F334" s="2">
        <f t="shared" si="5"/>
        <v>10392.945418555453</v>
      </c>
      <c r="G334" t="str">
        <f>VLOOKUP(D334,Mapping!A$2:D$31,2,FALSE)</f>
        <v>Passenger Car</v>
      </c>
      <c r="H334" t="str">
        <f>VLOOKUP(D334,Mapping!A$2:D$31,4,FALSE)</f>
        <v/>
      </c>
    </row>
    <row r="335" spans="1:8" x14ac:dyDescent="0.2">
      <c r="A335" t="s">
        <v>70</v>
      </c>
      <c r="B335" t="s">
        <v>23</v>
      </c>
      <c r="C335">
        <v>23044.226326579999</v>
      </c>
      <c r="D335">
        <v>2201310080</v>
      </c>
      <c r="E335" t="s">
        <v>5</v>
      </c>
      <c r="F335" s="2">
        <f t="shared" si="5"/>
        <v>10474.648330263635</v>
      </c>
      <c r="G335" t="str">
        <f>VLOOKUP(D335,Mapping!A$2:D$31,2,FALSE)</f>
        <v>Passenger Car</v>
      </c>
      <c r="H335" t="str">
        <f>VLOOKUP(D335,Mapping!A$2:D$31,4,FALSE)</f>
        <v/>
      </c>
    </row>
    <row r="336" spans="1:8" x14ac:dyDescent="0.2">
      <c r="A336" t="s">
        <v>70</v>
      </c>
      <c r="B336" t="s">
        <v>23</v>
      </c>
      <c r="C336">
        <v>7262.7568789899997</v>
      </c>
      <c r="D336">
        <v>2201320080</v>
      </c>
      <c r="E336" t="s">
        <v>5</v>
      </c>
      <c r="F336" s="2">
        <f t="shared" si="5"/>
        <v>3301.2531268136358</v>
      </c>
      <c r="G336" t="str">
        <f>VLOOKUP(D336,Mapping!A$2:D$31,2,FALSE)</f>
        <v>Light Commercial Truck</v>
      </c>
      <c r="H336">
        <f>VLOOKUP(D336,Mapping!A$2:D$31,4,FALSE)</f>
        <v>484000</v>
      </c>
    </row>
    <row r="337" spans="1:8" x14ac:dyDescent="0.2">
      <c r="A337" t="s">
        <v>70</v>
      </c>
      <c r="B337" t="s">
        <v>23</v>
      </c>
      <c r="C337">
        <v>3.3907595821855998</v>
      </c>
      <c r="D337">
        <v>2201420080</v>
      </c>
      <c r="E337" t="s">
        <v>5</v>
      </c>
      <c r="F337" s="2">
        <f t="shared" si="5"/>
        <v>1.5412543555389089</v>
      </c>
      <c r="G337" t="str">
        <f>VLOOKUP(D337,Mapping!A$2:D$31,2,FALSE)</f>
        <v>Transit Bus</v>
      </c>
      <c r="H337">
        <f>VLOOKUP(D337,Mapping!A$2:D$31,4,FALSE)</f>
        <v>485000</v>
      </c>
    </row>
    <row r="338" spans="1:8" x14ac:dyDescent="0.2">
      <c r="A338" t="s">
        <v>70</v>
      </c>
      <c r="B338" t="s">
        <v>23</v>
      </c>
      <c r="C338">
        <v>56.572974348259997</v>
      </c>
      <c r="D338">
        <v>2201430080</v>
      </c>
      <c r="E338" t="s">
        <v>5</v>
      </c>
      <c r="F338" s="2">
        <f t="shared" si="5"/>
        <v>25.714988340118179</v>
      </c>
      <c r="G338" t="str">
        <f>VLOOKUP(D338,Mapping!A$2:D$31,2,FALSE)</f>
        <v>School Bus</v>
      </c>
      <c r="H338">
        <f>VLOOKUP(D338,Mapping!A$2:D$31,4,FALSE)</f>
        <v>485000</v>
      </c>
    </row>
    <row r="339" spans="1:8" x14ac:dyDescent="0.2">
      <c r="A339" t="s">
        <v>70</v>
      </c>
      <c r="B339" t="s">
        <v>23</v>
      </c>
      <c r="C339">
        <v>11.748528864460001</v>
      </c>
      <c r="D339">
        <v>2201510080</v>
      </c>
      <c r="E339" t="s">
        <v>5</v>
      </c>
      <c r="F339" s="2">
        <f t="shared" si="5"/>
        <v>5.340240392936364</v>
      </c>
      <c r="G339" t="str">
        <f>VLOOKUP(D339,Mapping!A$2:D$31,2,FALSE)</f>
        <v>Refuse Truck</v>
      </c>
      <c r="H339">
        <f>VLOOKUP(D339,Mapping!A$2:D$31,4,FALSE)</f>
        <v>484000</v>
      </c>
    </row>
    <row r="340" spans="1:8" x14ac:dyDescent="0.2">
      <c r="A340" t="s">
        <v>70</v>
      </c>
      <c r="B340" t="s">
        <v>23</v>
      </c>
      <c r="C340">
        <v>668.24907365219997</v>
      </c>
      <c r="D340">
        <v>2201520080</v>
      </c>
      <c r="E340" t="s">
        <v>5</v>
      </c>
      <c r="F340" s="2">
        <f t="shared" si="5"/>
        <v>303.74957893281817</v>
      </c>
      <c r="G340" t="str">
        <f>VLOOKUP(D340,Mapping!A$2:D$31,2,FALSE)</f>
        <v>Single Unit Short-haul Truck</v>
      </c>
      <c r="H340">
        <f>VLOOKUP(D340,Mapping!A$2:D$31,4,FALSE)</f>
        <v>484000</v>
      </c>
    </row>
    <row r="341" spans="1:8" x14ac:dyDescent="0.2">
      <c r="A341" t="s">
        <v>70</v>
      </c>
      <c r="B341" t="s">
        <v>23</v>
      </c>
      <c r="C341">
        <v>173.78556779604</v>
      </c>
      <c r="D341">
        <v>2201530080</v>
      </c>
      <c r="E341" t="s">
        <v>5</v>
      </c>
      <c r="F341" s="2">
        <f t="shared" si="5"/>
        <v>78.993439907290906</v>
      </c>
      <c r="G341" t="str">
        <f>VLOOKUP(D341,Mapping!A$2:D$31,2,FALSE)</f>
        <v>Single Unit Long-haul Truck</v>
      </c>
      <c r="H341">
        <f>VLOOKUP(D341,Mapping!A$2:D$31,4,FALSE)</f>
        <v>484000</v>
      </c>
    </row>
    <row r="342" spans="1:8" x14ac:dyDescent="0.2">
      <c r="A342" t="s">
        <v>70</v>
      </c>
      <c r="B342" t="s">
        <v>23</v>
      </c>
      <c r="C342">
        <v>234.86975248734001</v>
      </c>
      <c r="D342">
        <v>2201540080</v>
      </c>
      <c r="E342" t="s">
        <v>5</v>
      </c>
      <c r="F342" s="2">
        <f t="shared" si="5"/>
        <v>106.75897840333636</v>
      </c>
      <c r="G342" t="str">
        <f>VLOOKUP(D342,Mapping!A$2:D$31,2,FALSE)</f>
        <v>Motor Home</v>
      </c>
      <c r="H342" t="str">
        <f>VLOOKUP(D342,Mapping!A$2:D$31,4,FALSE)</f>
        <v/>
      </c>
    </row>
    <row r="343" spans="1:8" x14ac:dyDescent="0.2">
      <c r="A343" t="s">
        <v>70</v>
      </c>
      <c r="B343" t="s">
        <v>23</v>
      </c>
      <c r="C343">
        <v>4.0301286257319999</v>
      </c>
      <c r="D343">
        <v>2201610080</v>
      </c>
      <c r="E343" t="s">
        <v>5</v>
      </c>
      <c r="F343" s="2">
        <f t="shared" si="5"/>
        <v>1.8318766480599997</v>
      </c>
      <c r="G343" t="str">
        <f>VLOOKUP(D343,Mapping!A$2:D$31,2,FALSE)</f>
        <v>Combination Short-haul Truck</v>
      </c>
      <c r="H343">
        <f>VLOOKUP(D343,Mapping!A$2:D$31,4,FALSE)</f>
        <v>484000</v>
      </c>
    </row>
    <row r="344" spans="1:8" x14ac:dyDescent="0.2">
      <c r="A344" t="s">
        <v>70</v>
      </c>
      <c r="B344" t="s">
        <v>23</v>
      </c>
      <c r="C344">
        <v>19.661656972071999</v>
      </c>
      <c r="D344">
        <v>2202210080</v>
      </c>
      <c r="E344" t="s">
        <v>5</v>
      </c>
      <c r="F344" s="2">
        <f t="shared" si="5"/>
        <v>8.9371168054872712</v>
      </c>
      <c r="G344" t="str">
        <f>VLOOKUP(D344,Mapping!A$2:D$31,2,FALSE)</f>
        <v>Passenger Car</v>
      </c>
      <c r="H344" t="str">
        <f>VLOOKUP(D344,Mapping!A$2:D$31,4,FALSE)</f>
        <v/>
      </c>
    </row>
    <row r="345" spans="1:8" x14ac:dyDescent="0.2">
      <c r="A345" t="s">
        <v>70</v>
      </c>
      <c r="B345" t="s">
        <v>23</v>
      </c>
      <c r="C345">
        <v>112.06087124139999</v>
      </c>
      <c r="D345">
        <v>2202310080</v>
      </c>
      <c r="E345" t="s">
        <v>5</v>
      </c>
      <c r="F345" s="2">
        <f t="shared" si="5"/>
        <v>50.93675965518181</v>
      </c>
      <c r="G345" t="str">
        <f>VLOOKUP(D345,Mapping!A$2:D$31,2,FALSE)</f>
        <v>Passenger Truck</v>
      </c>
      <c r="H345" t="str">
        <f>VLOOKUP(D345,Mapping!A$2:D$31,4,FALSE)</f>
        <v/>
      </c>
    </row>
    <row r="346" spans="1:8" x14ac:dyDescent="0.2">
      <c r="A346" t="s">
        <v>70</v>
      </c>
      <c r="B346" t="s">
        <v>23</v>
      </c>
      <c r="C346">
        <v>148.34703379449999</v>
      </c>
      <c r="D346">
        <v>2202320080</v>
      </c>
      <c r="E346" t="s">
        <v>5</v>
      </c>
      <c r="F346" s="2">
        <f t="shared" si="5"/>
        <v>67.430469906590901</v>
      </c>
      <c r="G346" t="str">
        <f>VLOOKUP(D346,Mapping!A$2:D$31,2,FALSE)</f>
        <v>Light Commercial Truck</v>
      </c>
      <c r="H346">
        <f>VLOOKUP(D346,Mapping!A$2:D$31,4,FALSE)</f>
        <v>484000</v>
      </c>
    </row>
    <row r="347" spans="1:8" x14ac:dyDescent="0.2">
      <c r="A347" t="s">
        <v>70</v>
      </c>
      <c r="B347" t="s">
        <v>23</v>
      </c>
      <c r="C347">
        <v>116.938153345022</v>
      </c>
      <c r="D347">
        <v>2202410080</v>
      </c>
      <c r="E347" t="s">
        <v>5</v>
      </c>
      <c r="F347" s="2">
        <f t="shared" si="5"/>
        <v>53.153706065919089</v>
      </c>
      <c r="G347" t="str">
        <f>VLOOKUP(D347,Mapping!A$2:D$31,2,FALSE)</f>
        <v>Intercity Bus</v>
      </c>
      <c r="H347">
        <f>VLOOKUP(D347,Mapping!A$2:D$31,4,FALSE)</f>
        <v>485000</v>
      </c>
    </row>
    <row r="348" spans="1:8" x14ac:dyDescent="0.2">
      <c r="A348" t="s">
        <v>70</v>
      </c>
      <c r="B348" t="s">
        <v>23</v>
      </c>
      <c r="C348">
        <v>85.565652231460007</v>
      </c>
      <c r="D348">
        <v>2202420080</v>
      </c>
      <c r="E348" t="s">
        <v>5</v>
      </c>
      <c r="F348" s="2">
        <f t="shared" si="5"/>
        <v>38.893478287027271</v>
      </c>
      <c r="G348" t="str">
        <f>VLOOKUP(D348,Mapping!A$2:D$31,2,FALSE)</f>
        <v>Transit Bus</v>
      </c>
      <c r="H348">
        <f>VLOOKUP(D348,Mapping!A$2:D$31,4,FALSE)</f>
        <v>485000</v>
      </c>
    </row>
    <row r="349" spans="1:8" x14ac:dyDescent="0.2">
      <c r="A349" t="s">
        <v>70</v>
      </c>
      <c r="B349" t="s">
        <v>23</v>
      </c>
      <c r="C349">
        <v>217.60808059679999</v>
      </c>
      <c r="D349">
        <v>2202430080</v>
      </c>
      <c r="E349" t="s">
        <v>5</v>
      </c>
      <c r="F349" s="2">
        <f t="shared" si="5"/>
        <v>98.912763907636347</v>
      </c>
      <c r="G349" t="str">
        <f>VLOOKUP(D349,Mapping!A$2:D$31,2,FALSE)</f>
        <v>School Bus</v>
      </c>
      <c r="H349">
        <f>VLOOKUP(D349,Mapping!A$2:D$31,4,FALSE)</f>
        <v>485000</v>
      </c>
    </row>
    <row r="350" spans="1:8" x14ac:dyDescent="0.2">
      <c r="A350" t="s">
        <v>70</v>
      </c>
      <c r="B350" t="s">
        <v>23</v>
      </c>
      <c r="C350">
        <v>79.715865923199999</v>
      </c>
      <c r="D350">
        <v>2202510080</v>
      </c>
      <c r="E350" t="s">
        <v>5</v>
      </c>
      <c r="F350" s="2">
        <f t="shared" si="5"/>
        <v>36.23448451054545</v>
      </c>
      <c r="G350" t="str">
        <f>VLOOKUP(D350,Mapping!A$2:D$31,2,FALSE)</f>
        <v>Refuse Truck</v>
      </c>
      <c r="H350">
        <f>VLOOKUP(D350,Mapping!A$2:D$31,4,FALSE)</f>
        <v>484000</v>
      </c>
    </row>
    <row r="351" spans="1:8" x14ac:dyDescent="0.2">
      <c r="A351" t="s">
        <v>70</v>
      </c>
      <c r="B351" t="s">
        <v>23</v>
      </c>
      <c r="C351">
        <v>1563.525334124</v>
      </c>
      <c r="D351">
        <v>2202520080</v>
      </c>
      <c r="E351" t="s">
        <v>5</v>
      </c>
      <c r="F351" s="2">
        <f t="shared" si="5"/>
        <v>710.69333369272715</v>
      </c>
      <c r="G351" t="str">
        <f>VLOOKUP(D351,Mapping!A$2:D$31,2,FALSE)</f>
        <v>Single Unit Short-haul Truck</v>
      </c>
      <c r="H351">
        <f>VLOOKUP(D351,Mapping!A$2:D$31,4,FALSE)</f>
        <v>484000</v>
      </c>
    </row>
    <row r="352" spans="1:8" x14ac:dyDescent="0.2">
      <c r="A352" t="s">
        <v>70</v>
      </c>
      <c r="B352" t="s">
        <v>23</v>
      </c>
      <c r="C352">
        <v>166.95732444519999</v>
      </c>
      <c r="D352">
        <v>2202530080</v>
      </c>
      <c r="E352" t="s">
        <v>5</v>
      </c>
      <c r="F352" s="2">
        <f t="shared" si="5"/>
        <v>75.889692929636354</v>
      </c>
      <c r="G352" t="str">
        <f>VLOOKUP(D352,Mapping!A$2:D$31,2,FALSE)</f>
        <v>Single Unit Long-haul Truck</v>
      </c>
      <c r="H352">
        <f>VLOOKUP(D352,Mapping!A$2:D$31,4,FALSE)</f>
        <v>484000</v>
      </c>
    </row>
    <row r="353" spans="1:8" x14ac:dyDescent="0.2">
      <c r="A353" t="s">
        <v>70</v>
      </c>
      <c r="B353" t="s">
        <v>23</v>
      </c>
      <c r="C353">
        <v>75.270656059960004</v>
      </c>
      <c r="D353">
        <v>2202540080</v>
      </c>
      <c r="E353" t="s">
        <v>5</v>
      </c>
      <c r="F353" s="2">
        <f t="shared" si="5"/>
        <v>34.213934572709093</v>
      </c>
      <c r="G353" t="str">
        <f>VLOOKUP(D353,Mapping!A$2:D$31,2,FALSE)</f>
        <v>Motor Home</v>
      </c>
      <c r="H353" t="str">
        <f>VLOOKUP(D353,Mapping!A$2:D$31,4,FALSE)</f>
        <v/>
      </c>
    </row>
    <row r="354" spans="1:8" x14ac:dyDescent="0.2">
      <c r="A354" t="s">
        <v>70</v>
      </c>
      <c r="B354" t="s">
        <v>23</v>
      </c>
      <c r="C354">
        <v>2088.0081304</v>
      </c>
      <c r="D354">
        <v>2202610080</v>
      </c>
      <c r="E354" t="s">
        <v>5</v>
      </c>
      <c r="F354" s="2">
        <f t="shared" si="5"/>
        <v>949.09460472727267</v>
      </c>
      <c r="G354" t="str">
        <f>VLOOKUP(D354,Mapping!A$2:D$31,2,FALSE)</f>
        <v>Combination Short-haul Truck</v>
      </c>
      <c r="H354">
        <f>VLOOKUP(D354,Mapping!A$2:D$31,4,FALSE)</f>
        <v>484000</v>
      </c>
    </row>
    <row r="355" spans="1:8" x14ac:dyDescent="0.2">
      <c r="A355" t="s">
        <v>70</v>
      </c>
      <c r="B355" t="s">
        <v>23</v>
      </c>
      <c r="C355">
        <v>1870.5205596798</v>
      </c>
      <c r="D355">
        <v>2202620080</v>
      </c>
      <c r="E355" t="s">
        <v>5</v>
      </c>
      <c r="F355" s="2">
        <f t="shared" si="5"/>
        <v>850.23661803627272</v>
      </c>
      <c r="G355" t="str">
        <f>VLOOKUP(D355,Mapping!A$2:D$31,2,FALSE)</f>
        <v>Combination Long-haul Truck</v>
      </c>
      <c r="H355">
        <f>VLOOKUP(D355,Mapping!A$2:D$31,4,FALSE)</f>
        <v>484000</v>
      </c>
    </row>
    <row r="356" spans="1:8" x14ac:dyDescent="0.2">
      <c r="A356" t="s">
        <v>70</v>
      </c>
      <c r="B356" t="s">
        <v>23</v>
      </c>
      <c r="C356">
        <v>0</v>
      </c>
      <c r="D356">
        <v>2203420080</v>
      </c>
      <c r="E356" t="s">
        <v>5</v>
      </c>
      <c r="F356" s="2">
        <f t="shared" si="5"/>
        <v>0</v>
      </c>
      <c r="G356" t="str">
        <f>VLOOKUP(D356,Mapping!A$2:D$31,2,FALSE)</f>
        <v>Transit Bus</v>
      </c>
      <c r="H356">
        <f>VLOOKUP(D356,Mapping!A$2:D$31,4,FALSE)</f>
        <v>485000</v>
      </c>
    </row>
    <row r="357" spans="1:8" x14ac:dyDescent="0.2">
      <c r="A357" t="s">
        <v>70</v>
      </c>
      <c r="B357" t="s">
        <v>23</v>
      </c>
      <c r="C357">
        <v>2.8412818319999999E-3</v>
      </c>
      <c r="D357">
        <v>2205210080</v>
      </c>
      <c r="E357" t="s">
        <v>5</v>
      </c>
      <c r="F357" s="2">
        <f t="shared" si="5"/>
        <v>1.2914917418181816E-3</v>
      </c>
      <c r="G357" t="str">
        <f>VLOOKUP(D357,Mapping!A$2:D$31,2,FALSE)</f>
        <v>Passenger Car</v>
      </c>
      <c r="H357" t="str">
        <f>VLOOKUP(D357,Mapping!A$2:D$31,4,FALSE)</f>
        <v/>
      </c>
    </row>
    <row r="358" spans="1:8" x14ac:dyDescent="0.2">
      <c r="A358" t="s">
        <v>70</v>
      </c>
      <c r="B358" t="s">
        <v>23</v>
      </c>
      <c r="C358">
        <v>8.2891276620000003E-3</v>
      </c>
      <c r="D358">
        <v>2205310080</v>
      </c>
      <c r="E358" t="s">
        <v>5</v>
      </c>
      <c r="F358" s="2">
        <f t="shared" si="5"/>
        <v>3.7677853009090907E-3</v>
      </c>
      <c r="G358" t="str">
        <f>VLOOKUP(D358,Mapping!A$2:D$31,2,FALSE)</f>
        <v>Passenger Truck</v>
      </c>
      <c r="H358" t="str">
        <f>VLOOKUP(D358,Mapping!A$2:D$31,4,FALSE)</f>
        <v/>
      </c>
    </row>
    <row r="359" spans="1:8" x14ac:dyDescent="0.2">
      <c r="A359" t="s">
        <v>70</v>
      </c>
      <c r="B359" t="s">
        <v>23</v>
      </c>
      <c r="C359">
        <v>2.4497366560000001E-3</v>
      </c>
      <c r="D359">
        <v>2205320080</v>
      </c>
      <c r="E359" t="s">
        <v>5</v>
      </c>
      <c r="F359" s="2">
        <f t="shared" si="5"/>
        <v>1.1135166618181818E-3</v>
      </c>
      <c r="G359" t="str">
        <f>VLOOKUP(D359,Mapping!A$2:D$31,2,FALSE)</f>
        <v>Light Commercial Truck</v>
      </c>
      <c r="H359">
        <f>VLOOKUP(D359,Mapping!A$2:D$31,4,FALSE)</f>
        <v>484000</v>
      </c>
    </row>
    <row r="360" spans="1:8" x14ac:dyDescent="0.2">
      <c r="A360" t="s">
        <v>70</v>
      </c>
      <c r="B360" t="s">
        <v>24</v>
      </c>
      <c r="C360">
        <v>7352.0428304840098</v>
      </c>
      <c r="D360">
        <v>2201110080</v>
      </c>
      <c r="E360" t="s">
        <v>5</v>
      </c>
      <c r="F360" s="2">
        <f t="shared" si="5"/>
        <v>3341.837650220004</v>
      </c>
      <c r="G360" t="str">
        <f>VLOOKUP(D360,Mapping!A$2:D$31,2,FALSE)</f>
        <v>Motorcycle</v>
      </c>
      <c r="H360" t="str">
        <f>VLOOKUP(D360,Mapping!A$2:D$31,4,FALSE)</f>
        <v/>
      </c>
    </row>
    <row r="361" spans="1:8" x14ac:dyDescent="0.2">
      <c r="A361" t="s">
        <v>70</v>
      </c>
      <c r="B361" t="s">
        <v>24</v>
      </c>
      <c r="C361">
        <v>88804.306938619993</v>
      </c>
      <c r="D361">
        <v>2201210080</v>
      </c>
      <c r="E361" t="s">
        <v>5</v>
      </c>
      <c r="F361" s="2">
        <f t="shared" si="5"/>
        <v>40365.594063009084</v>
      </c>
      <c r="G361" t="str">
        <f>VLOOKUP(D361,Mapping!A$2:D$31,2,FALSE)</f>
        <v>Passenger Car</v>
      </c>
      <c r="H361" t="str">
        <f>VLOOKUP(D361,Mapping!A$2:D$31,4,FALSE)</f>
        <v/>
      </c>
    </row>
    <row r="362" spans="1:8" x14ac:dyDescent="0.2">
      <c r="A362" t="s">
        <v>70</v>
      </c>
      <c r="B362" t="s">
        <v>24</v>
      </c>
      <c r="C362">
        <v>79644.348819880004</v>
      </c>
      <c r="D362">
        <v>2201310080</v>
      </c>
      <c r="E362" t="s">
        <v>5</v>
      </c>
      <c r="F362" s="2">
        <f t="shared" si="5"/>
        <v>36201.976736309087</v>
      </c>
      <c r="G362" t="str">
        <f>VLOOKUP(D362,Mapping!A$2:D$31,2,FALSE)</f>
        <v>Passenger Car</v>
      </c>
      <c r="H362" t="str">
        <f>VLOOKUP(D362,Mapping!A$2:D$31,4,FALSE)</f>
        <v/>
      </c>
    </row>
    <row r="363" spans="1:8" x14ac:dyDescent="0.2">
      <c r="A363" t="s">
        <v>70</v>
      </c>
      <c r="B363" t="s">
        <v>24</v>
      </c>
      <c r="C363">
        <v>24348.09415556</v>
      </c>
      <c r="D363">
        <v>2201320080</v>
      </c>
      <c r="E363" t="s">
        <v>5</v>
      </c>
      <c r="F363" s="2">
        <f t="shared" si="5"/>
        <v>11067.315525254544</v>
      </c>
      <c r="G363" t="str">
        <f>VLOOKUP(D363,Mapping!A$2:D$31,2,FALSE)</f>
        <v>Light Commercial Truck</v>
      </c>
      <c r="H363">
        <f>VLOOKUP(D363,Mapping!A$2:D$31,4,FALSE)</f>
        <v>484000</v>
      </c>
    </row>
    <row r="364" spans="1:8" x14ac:dyDescent="0.2">
      <c r="A364" t="s">
        <v>70</v>
      </c>
      <c r="B364" t="s">
        <v>24</v>
      </c>
      <c r="C364">
        <v>15.053288756543999</v>
      </c>
      <c r="D364">
        <v>2201420080</v>
      </c>
      <c r="E364" t="s">
        <v>5</v>
      </c>
      <c r="F364" s="2">
        <f t="shared" si="5"/>
        <v>6.8424039802472718</v>
      </c>
      <c r="G364" t="str">
        <f>VLOOKUP(D364,Mapping!A$2:D$31,2,FALSE)</f>
        <v>Transit Bus</v>
      </c>
      <c r="H364">
        <f>VLOOKUP(D364,Mapping!A$2:D$31,4,FALSE)</f>
        <v>485000</v>
      </c>
    </row>
    <row r="365" spans="1:8" x14ac:dyDescent="0.2">
      <c r="A365" t="s">
        <v>70</v>
      </c>
      <c r="B365" t="s">
        <v>24</v>
      </c>
      <c r="C365">
        <v>241.13890747904</v>
      </c>
      <c r="D365">
        <v>2201430080</v>
      </c>
      <c r="E365" t="s">
        <v>5</v>
      </c>
      <c r="F365" s="2">
        <f t="shared" si="5"/>
        <v>109.60859430865453</v>
      </c>
      <c r="G365" t="str">
        <f>VLOOKUP(D365,Mapping!A$2:D$31,2,FALSE)</f>
        <v>School Bus</v>
      </c>
      <c r="H365">
        <f>VLOOKUP(D365,Mapping!A$2:D$31,4,FALSE)</f>
        <v>485000</v>
      </c>
    </row>
    <row r="366" spans="1:8" x14ac:dyDescent="0.2">
      <c r="A366" t="s">
        <v>70</v>
      </c>
      <c r="B366" t="s">
        <v>24</v>
      </c>
      <c r="C366">
        <v>51.770100979939997</v>
      </c>
      <c r="D366">
        <v>2201510080</v>
      </c>
      <c r="E366" t="s">
        <v>5</v>
      </c>
      <c r="F366" s="2">
        <f t="shared" si="5"/>
        <v>23.531864081790907</v>
      </c>
      <c r="G366" t="str">
        <f>VLOOKUP(D366,Mapping!A$2:D$31,2,FALSE)</f>
        <v>Refuse Truck</v>
      </c>
      <c r="H366">
        <f>VLOOKUP(D366,Mapping!A$2:D$31,4,FALSE)</f>
        <v>484000</v>
      </c>
    </row>
    <row r="367" spans="1:8" x14ac:dyDescent="0.2">
      <c r="A367" t="s">
        <v>70</v>
      </c>
      <c r="B367" t="s">
        <v>24</v>
      </c>
      <c r="C367">
        <v>2379.2140376540001</v>
      </c>
      <c r="D367">
        <v>2201520080</v>
      </c>
      <c r="E367" t="s">
        <v>5</v>
      </c>
      <c r="F367" s="2">
        <f t="shared" si="5"/>
        <v>1081.4609262063636</v>
      </c>
      <c r="G367" t="str">
        <f>VLOOKUP(D367,Mapping!A$2:D$31,2,FALSE)</f>
        <v>Single Unit Short-haul Truck</v>
      </c>
      <c r="H367">
        <f>VLOOKUP(D367,Mapping!A$2:D$31,4,FALSE)</f>
        <v>484000</v>
      </c>
    </row>
    <row r="368" spans="1:8" x14ac:dyDescent="0.2">
      <c r="A368" t="s">
        <v>70</v>
      </c>
      <c r="B368" t="s">
        <v>24</v>
      </c>
      <c r="C368">
        <v>804.46294346486002</v>
      </c>
      <c r="D368">
        <v>2201530080</v>
      </c>
      <c r="E368" t="s">
        <v>5</v>
      </c>
      <c r="F368" s="2">
        <f t="shared" si="5"/>
        <v>365.66497430220909</v>
      </c>
      <c r="G368" t="str">
        <f>VLOOKUP(D368,Mapping!A$2:D$31,2,FALSE)</f>
        <v>Single Unit Long-haul Truck</v>
      </c>
      <c r="H368">
        <f>VLOOKUP(D368,Mapping!A$2:D$31,4,FALSE)</f>
        <v>484000</v>
      </c>
    </row>
    <row r="369" spans="1:8" x14ac:dyDescent="0.2">
      <c r="A369" t="s">
        <v>70</v>
      </c>
      <c r="B369" t="s">
        <v>24</v>
      </c>
      <c r="C369">
        <v>1000.02309016</v>
      </c>
      <c r="D369">
        <v>2201540080</v>
      </c>
      <c r="E369" t="s">
        <v>5</v>
      </c>
      <c r="F369" s="2">
        <f t="shared" si="5"/>
        <v>454.55595007272723</v>
      </c>
      <c r="G369" t="str">
        <f>VLOOKUP(D369,Mapping!A$2:D$31,2,FALSE)</f>
        <v>Motor Home</v>
      </c>
      <c r="H369" t="str">
        <f>VLOOKUP(D369,Mapping!A$2:D$31,4,FALSE)</f>
        <v/>
      </c>
    </row>
    <row r="370" spans="1:8" x14ac:dyDescent="0.2">
      <c r="A370" t="s">
        <v>70</v>
      </c>
      <c r="B370" t="s">
        <v>24</v>
      </c>
      <c r="C370">
        <v>18.768432754932</v>
      </c>
      <c r="D370">
        <v>2201610080</v>
      </c>
      <c r="E370" t="s">
        <v>5</v>
      </c>
      <c r="F370" s="2">
        <f t="shared" si="5"/>
        <v>8.5311057976963625</v>
      </c>
      <c r="G370" t="str">
        <f>VLOOKUP(D370,Mapping!A$2:D$31,2,FALSE)</f>
        <v>Combination Short-haul Truck</v>
      </c>
      <c r="H370">
        <f>VLOOKUP(D370,Mapping!A$2:D$31,4,FALSE)</f>
        <v>484000</v>
      </c>
    </row>
    <row r="371" spans="1:8" x14ac:dyDescent="0.2">
      <c r="A371" t="s">
        <v>70</v>
      </c>
      <c r="B371" t="s">
        <v>24</v>
      </c>
      <c r="C371">
        <v>19.440136030182</v>
      </c>
      <c r="D371">
        <v>2202210080</v>
      </c>
      <c r="E371" t="s">
        <v>5</v>
      </c>
      <c r="F371" s="2">
        <f t="shared" si="5"/>
        <v>8.8364254682645456</v>
      </c>
      <c r="G371" t="str">
        <f>VLOOKUP(D371,Mapping!A$2:D$31,2,FALSE)</f>
        <v>Passenger Car</v>
      </c>
      <c r="H371" t="str">
        <f>VLOOKUP(D371,Mapping!A$2:D$31,4,FALSE)</f>
        <v/>
      </c>
    </row>
    <row r="372" spans="1:8" x14ac:dyDescent="0.2">
      <c r="A372" t="s">
        <v>70</v>
      </c>
      <c r="B372" t="s">
        <v>24</v>
      </c>
      <c r="C372">
        <v>44.873776540640002</v>
      </c>
      <c r="D372">
        <v>2202310080</v>
      </c>
      <c r="E372" t="s">
        <v>5</v>
      </c>
      <c r="F372" s="2">
        <f t="shared" si="5"/>
        <v>20.397171154836364</v>
      </c>
      <c r="G372" t="str">
        <f>VLOOKUP(D372,Mapping!A$2:D$31,2,FALSE)</f>
        <v>Passenger Truck</v>
      </c>
      <c r="H372" t="str">
        <f>VLOOKUP(D372,Mapping!A$2:D$31,4,FALSE)</f>
        <v/>
      </c>
    </row>
    <row r="373" spans="1:8" x14ac:dyDescent="0.2">
      <c r="A373" t="s">
        <v>70</v>
      </c>
      <c r="B373" t="s">
        <v>24</v>
      </c>
      <c r="C373">
        <v>51.792745171939998</v>
      </c>
      <c r="D373">
        <v>2202320080</v>
      </c>
      <c r="E373" t="s">
        <v>5</v>
      </c>
      <c r="F373" s="2">
        <f t="shared" si="5"/>
        <v>23.542156896336362</v>
      </c>
      <c r="G373" t="str">
        <f>VLOOKUP(D373,Mapping!A$2:D$31,2,FALSE)</f>
        <v>Light Commercial Truck</v>
      </c>
      <c r="H373">
        <f>VLOOKUP(D373,Mapping!A$2:D$31,4,FALSE)</f>
        <v>484000</v>
      </c>
    </row>
    <row r="374" spans="1:8" x14ac:dyDescent="0.2">
      <c r="A374" t="s">
        <v>70</v>
      </c>
      <c r="B374" t="s">
        <v>24</v>
      </c>
      <c r="C374">
        <v>22.989269410458</v>
      </c>
      <c r="D374">
        <v>2202410080</v>
      </c>
      <c r="E374" t="s">
        <v>5</v>
      </c>
      <c r="F374" s="2">
        <f t="shared" si="5"/>
        <v>10.449667913844545</v>
      </c>
      <c r="G374" t="str">
        <f>VLOOKUP(D374,Mapping!A$2:D$31,2,FALSE)</f>
        <v>Intercity Bus</v>
      </c>
      <c r="H374">
        <f>VLOOKUP(D374,Mapping!A$2:D$31,4,FALSE)</f>
        <v>485000</v>
      </c>
    </row>
    <row r="375" spans="1:8" x14ac:dyDescent="0.2">
      <c r="A375" t="s">
        <v>70</v>
      </c>
      <c r="B375" t="s">
        <v>24</v>
      </c>
      <c r="C375">
        <v>16.904680782660002</v>
      </c>
      <c r="D375">
        <v>2202420080</v>
      </c>
      <c r="E375" t="s">
        <v>5</v>
      </c>
      <c r="F375" s="2">
        <f t="shared" si="5"/>
        <v>7.6839458103</v>
      </c>
      <c r="G375" t="str">
        <f>VLOOKUP(D375,Mapping!A$2:D$31,2,FALSE)</f>
        <v>Transit Bus</v>
      </c>
      <c r="H375">
        <f>VLOOKUP(D375,Mapping!A$2:D$31,4,FALSE)</f>
        <v>485000</v>
      </c>
    </row>
    <row r="376" spans="1:8" x14ac:dyDescent="0.2">
      <c r="A376" t="s">
        <v>70</v>
      </c>
      <c r="B376" t="s">
        <v>24</v>
      </c>
      <c r="C376">
        <v>43.954691446959998</v>
      </c>
      <c r="D376">
        <v>2202430080</v>
      </c>
      <c r="E376" t="s">
        <v>5</v>
      </c>
      <c r="F376" s="2">
        <f t="shared" si="5"/>
        <v>19.979405203163633</v>
      </c>
      <c r="G376" t="str">
        <f>VLOOKUP(D376,Mapping!A$2:D$31,2,FALSE)</f>
        <v>School Bus</v>
      </c>
      <c r="H376">
        <f>VLOOKUP(D376,Mapping!A$2:D$31,4,FALSE)</f>
        <v>485000</v>
      </c>
    </row>
    <row r="377" spans="1:8" x14ac:dyDescent="0.2">
      <c r="A377" t="s">
        <v>70</v>
      </c>
      <c r="B377" t="s">
        <v>24</v>
      </c>
      <c r="C377">
        <v>15.60235054438</v>
      </c>
      <c r="D377">
        <v>2202510080</v>
      </c>
      <c r="E377" t="s">
        <v>5</v>
      </c>
      <c r="F377" s="2">
        <f t="shared" si="5"/>
        <v>7.0919775201727271</v>
      </c>
      <c r="G377" t="str">
        <f>VLOOKUP(D377,Mapping!A$2:D$31,2,FALSE)</f>
        <v>Refuse Truck</v>
      </c>
      <c r="H377">
        <f>VLOOKUP(D377,Mapping!A$2:D$31,4,FALSE)</f>
        <v>484000</v>
      </c>
    </row>
    <row r="378" spans="1:8" x14ac:dyDescent="0.2">
      <c r="A378" t="s">
        <v>70</v>
      </c>
      <c r="B378" t="s">
        <v>24</v>
      </c>
      <c r="C378">
        <v>311.35272709420002</v>
      </c>
      <c r="D378">
        <v>2202520080</v>
      </c>
      <c r="E378" t="s">
        <v>5</v>
      </c>
      <c r="F378" s="2">
        <f t="shared" si="5"/>
        <v>141.52396686099999</v>
      </c>
      <c r="G378" t="str">
        <f>VLOOKUP(D378,Mapping!A$2:D$31,2,FALSE)</f>
        <v>Single Unit Short-haul Truck</v>
      </c>
      <c r="H378">
        <f>VLOOKUP(D378,Mapping!A$2:D$31,4,FALSE)</f>
        <v>484000</v>
      </c>
    </row>
    <row r="379" spans="1:8" x14ac:dyDescent="0.2">
      <c r="A379" t="s">
        <v>70</v>
      </c>
      <c r="B379" t="s">
        <v>24</v>
      </c>
      <c r="C379">
        <v>33.382761737140001</v>
      </c>
      <c r="D379">
        <v>2202530080</v>
      </c>
      <c r="E379" t="s">
        <v>5</v>
      </c>
      <c r="F379" s="2">
        <f t="shared" si="5"/>
        <v>15.173982607790908</v>
      </c>
      <c r="G379" t="str">
        <f>VLOOKUP(D379,Mapping!A$2:D$31,2,FALSE)</f>
        <v>Single Unit Long-haul Truck</v>
      </c>
      <c r="H379">
        <f>VLOOKUP(D379,Mapping!A$2:D$31,4,FALSE)</f>
        <v>484000</v>
      </c>
    </row>
    <row r="380" spans="1:8" x14ac:dyDescent="0.2">
      <c r="A380" t="s">
        <v>70</v>
      </c>
      <c r="B380" t="s">
        <v>24</v>
      </c>
      <c r="C380">
        <v>14.883874018656</v>
      </c>
      <c r="D380">
        <v>2202540080</v>
      </c>
      <c r="E380" t="s">
        <v>5</v>
      </c>
      <c r="F380" s="2">
        <f t="shared" si="5"/>
        <v>6.7653972812072718</v>
      </c>
      <c r="G380" t="str">
        <f>VLOOKUP(D380,Mapping!A$2:D$31,2,FALSE)</f>
        <v>Motor Home</v>
      </c>
      <c r="H380" t="str">
        <f>VLOOKUP(D380,Mapping!A$2:D$31,4,FALSE)</f>
        <v/>
      </c>
    </row>
    <row r="381" spans="1:8" x14ac:dyDescent="0.2">
      <c r="A381" t="s">
        <v>70</v>
      </c>
      <c r="B381" t="s">
        <v>24</v>
      </c>
      <c r="C381">
        <v>414.70789606279999</v>
      </c>
      <c r="D381">
        <v>2202610080</v>
      </c>
      <c r="E381" t="s">
        <v>5</v>
      </c>
      <c r="F381" s="2">
        <f t="shared" si="5"/>
        <v>188.50358911945452</v>
      </c>
      <c r="G381" t="str">
        <f>VLOOKUP(D381,Mapping!A$2:D$31,2,FALSE)</f>
        <v>Combination Short-haul Truck</v>
      </c>
      <c r="H381">
        <f>VLOOKUP(D381,Mapping!A$2:D$31,4,FALSE)</f>
        <v>484000</v>
      </c>
    </row>
    <row r="382" spans="1:8" x14ac:dyDescent="0.2">
      <c r="A382" t="s">
        <v>70</v>
      </c>
      <c r="B382" t="s">
        <v>24</v>
      </c>
      <c r="C382">
        <v>477.59166676699999</v>
      </c>
      <c r="D382">
        <v>2202620080</v>
      </c>
      <c r="E382" t="s">
        <v>5</v>
      </c>
      <c r="F382" s="2">
        <f t="shared" si="5"/>
        <v>217.08712125772726</v>
      </c>
      <c r="G382" t="str">
        <f>VLOOKUP(D382,Mapping!A$2:D$31,2,FALSE)</f>
        <v>Combination Long-haul Truck</v>
      </c>
      <c r="H382">
        <f>VLOOKUP(D382,Mapping!A$2:D$31,4,FALSE)</f>
        <v>484000</v>
      </c>
    </row>
    <row r="383" spans="1:8" x14ac:dyDescent="0.2">
      <c r="A383" t="s">
        <v>70</v>
      </c>
      <c r="B383" t="s">
        <v>24</v>
      </c>
      <c r="C383">
        <v>6.5168057395820003E-2</v>
      </c>
      <c r="D383">
        <v>2203420080</v>
      </c>
      <c r="E383" t="s">
        <v>5</v>
      </c>
      <c r="F383" s="2">
        <f t="shared" si="5"/>
        <v>2.9621844270827272E-2</v>
      </c>
      <c r="G383" t="str">
        <f>VLOOKUP(D383,Mapping!A$2:D$31,2,FALSE)</f>
        <v>Transit Bus</v>
      </c>
      <c r="H383">
        <f>VLOOKUP(D383,Mapping!A$2:D$31,4,FALSE)</f>
        <v>485000</v>
      </c>
    </row>
    <row r="384" spans="1:8" x14ac:dyDescent="0.2">
      <c r="A384" t="s">
        <v>70</v>
      </c>
      <c r="B384" t="s">
        <v>24</v>
      </c>
      <c r="C384">
        <v>1.4556147054000001E-2</v>
      </c>
      <c r="D384">
        <v>2205210080</v>
      </c>
      <c r="E384" t="s">
        <v>5</v>
      </c>
      <c r="F384" s="2">
        <f t="shared" si="5"/>
        <v>6.6164304790909088E-3</v>
      </c>
      <c r="G384" t="str">
        <f>VLOOKUP(D384,Mapping!A$2:D$31,2,FALSE)</f>
        <v>Passenger Car</v>
      </c>
      <c r="H384" t="str">
        <f>VLOOKUP(D384,Mapping!A$2:D$31,4,FALSE)</f>
        <v/>
      </c>
    </row>
    <row r="385" spans="1:8" x14ac:dyDescent="0.2">
      <c r="A385" t="s">
        <v>70</v>
      </c>
      <c r="B385" t="s">
        <v>24</v>
      </c>
      <c r="C385">
        <v>4.2698747279999998E-2</v>
      </c>
      <c r="D385">
        <v>2205310080</v>
      </c>
      <c r="E385" t="s">
        <v>5</v>
      </c>
      <c r="F385" s="2">
        <f t="shared" si="5"/>
        <v>1.9408521490909089E-2</v>
      </c>
      <c r="G385" t="str">
        <f>VLOOKUP(D385,Mapping!A$2:D$31,2,FALSE)</f>
        <v>Passenger Truck</v>
      </c>
      <c r="H385" t="str">
        <f>VLOOKUP(D385,Mapping!A$2:D$31,4,FALSE)</f>
        <v/>
      </c>
    </row>
    <row r="386" spans="1:8" x14ac:dyDescent="0.2">
      <c r="A386" t="s">
        <v>70</v>
      </c>
      <c r="B386" t="s">
        <v>24</v>
      </c>
      <c r="C386">
        <v>1.2551816344000001E-2</v>
      </c>
      <c r="D386">
        <v>2205320080</v>
      </c>
      <c r="E386" t="s">
        <v>5</v>
      </c>
      <c r="F386" s="2">
        <f t="shared" si="5"/>
        <v>5.7053710654545453E-3</v>
      </c>
      <c r="G386" t="str">
        <f>VLOOKUP(D386,Mapping!A$2:D$31,2,FALSE)</f>
        <v>Light Commercial Truck</v>
      </c>
      <c r="H386">
        <f>VLOOKUP(D386,Mapping!A$2:D$31,4,FALSE)</f>
        <v>484000</v>
      </c>
    </row>
    <row r="387" spans="1:8" x14ac:dyDescent="0.2">
      <c r="A387" t="s">
        <v>70</v>
      </c>
      <c r="B387" t="s">
        <v>25</v>
      </c>
      <c r="C387">
        <v>2079.4074069175999</v>
      </c>
      <c r="D387">
        <v>2201110080</v>
      </c>
      <c r="E387" t="s">
        <v>5</v>
      </c>
      <c r="F387" s="2">
        <f t="shared" si="5"/>
        <v>945.18518496254535</v>
      </c>
      <c r="G387" t="str">
        <f>VLOOKUP(D387,Mapping!A$2:D$31,2,FALSE)</f>
        <v>Motorcycle</v>
      </c>
      <c r="H387" t="str">
        <f>VLOOKUP(D387,Mapping!A$2:D$31,4,FALSE)</f>
        <v/>
      </c>
    </row>
    <row r="388" spans="1:8" x14ac:dyDescent="0.2">
      <c r="A388" t="s">
        <v>70</v>
      </c>
      <c r="B388" t="s">
        <v>25</v>
      </c>
      <c r="C388">
        <v>22864.479920821999</v>
      </c>
      <c r="D388">
        <v>2201210080</v>
      </c>
      <c r="E388" t="s">
        <v>5</v>
      </c>
      <c r="F388" s="2">
        <f t="shared" ref="F388:F451" si="6">IF(E388="LB",C388/2.2,C388*2000/2.2)</f>
        <v>10392.945418555453</v>
      </c>
      <c r="G388" t="str">
        <f>VLOOKUP(D388,Mapping!A$2:D$31,2,FALSE)</f>
        <v>Passenger Car</v>
      </c>
      <c r="H388" t="str">
        <f>VLOOKUP(D388,Mapping!A$2:D$31,4,FALSE)</f>
        <v/>
      </c>
    </row>
    <row r="389" spans="1:8" x14ac:dyDescent="0.2">
      <c r="A389" t="s">
        <v>70</v>
      </c>
      <c r="B389" t="s">
        <v>25</v>
      </c>
      <c r="C389">
        <v>23044.226326579999</v>
      </c>
      <c r="D389">
        <v>2201310080</v>
      </c>
      <c r="E389" t="s">
        <v>5</v>
      </c>
      <c r="F389" s="2">
        <f t="shared" si="6"/>
        <v>10474.648330263635</v>
      </c>
      <c r="G389" t="str">
        <f>VLOOKUP(D389,Mapping!A$2:D$31,2,FALSE)</f>
        <v>Passenger Car</v>
      </c>
      <c r="H389" t="str">
        <f>VLOOKUP(D389,Mapping!A$2:D$31,4,FALSE)</f>
        <v/>
      </c>
    </row>
    <row r="390" spans="1:8" x14ac:dyDescent="0.2">
      <c r="A390" t="s">
        <v>70</v>
      </c>
      <c r="B390" t="s">
        <v>25</v>
      </c>
      <c r="C390">
        <v>7262.7568789899997</v>
      </c>
      <c r="D390">
        <v>2201320080</v>
      </c>
      <c r="E390" t="s">
        <v>5</v>
      </c>
      <c r="F390" s="2">
        <f t="shared" si="6"/>
        <v>3301.2531268136358</v>
      </c>
      <c r="G390" t="str">
        <f>VLOOKUP(D390,Mapping!A$2:D$31,2,FALSE)</f>
        <v>Light Commercial Truck</v>
      </c>
      <c r="H390">
        <f>VLOOKUP(D390,Mapping!A$2:D$31,4,FALSE)</f>
        <v>484000</v>
      </c>
    </row>
    <row r="391" spans="1:8" x14ac:dyDescent="0.2">
      <c r="A391" t="s">
        <v>70</v>
      </c>
      <c r="B391" t="s">
        <v>25</v>
      </c>
      <c r="C391">
        <v>3.3907595821855998</v>
      </c>
      <c r="D391">
        <v>2201420080</v>
      </c>
      <c r="E391" t="s">
        <v>5</v>
      </c>
      <c r="F391" s="2">
        <f t="shared" si="6"/>
        <v>1.5412543555389089</v>
      </c>
      <c r="G391" t="str">
        <f>VLOOKUP(D391,Mapping!A$2:D$31,2,FALSE)</f>
        <v>Transit Bus</v>
      </c>
      <c r="H391">
        <f>VLOOKUP(D391,Mapping!A$2:D$31,4,FALSE)</f>
        <v>485000</v>
      </c>
    </row>
    <row r="392" spans="1:8" x14ac:dyDescent="0.2">
      <c r="A392" t="s">
        <v>70</v>
      </c>
      <c r="B392" t="s">
        <v>25</v>
      </c>
      <c r="C392">
        <v>56.572974348259997</v>
      </c>
      <c r="D392">
        <v>2201430080</v>
      </c>
      <c r="E392" t="s">
        <v>5</v>
      </c>
      <c r="F392" s="2">
        <f t="shared" si="6"/>
        <v>25.714988340118179</v>
      </c>
      <c r="G392" t="str">
        <f>VLOOKUP(D392,Mapping!A$2:D$31,2,FALSE)</f>
        <v>School Bus</v>
      </c>
      <c r="H392">
        <f>VLOOKUP(D392,Mapping!A$2:D$31,4,FALSE)</f>
        <v>485000</v>
      </c>
    </row>
    <row r="393" spans="1:8" x14ac:dyDescent="0.2">
      <c r="A393" t="s">
        <v>70</v>
      </c>
      <c r="B393" t="s">
        <v>25</v>
      </c>
      <c r="C393">
        <v>11.748528864460001</v>
      </c>
      <c r="D393">
        <v>2201510080</v>
      </c>
      <c r="E393" t="s">
        <v>5</v>
      </c>
      <c r="F393" s="2">
        <f t="shared" si="6"/>
        <v>5.340240392936364</v>
      </c>
      <c r="G393" t="str">
        <f>VLOOKUP(D393,Mapping!A$2:D$31,2,FALSE)</f>
        <v>Refuse Truck</v>
      </c>
      <c r="H393">
        <f>VLOOKUP(D393,Mapping!A$2:D$31,4,FALSE)</f>
        <v>484000</v>
      </c>
    </row>
    <row r="394" spans="1:8" x14ac:dyDescent="0.2">
      <c r="A394" t="s">
        <v>70</v>
      </c>
      <c r="B394" t="s">
        <v>25</v>
      </c>
      <c r="C394">
        <v>668.24907365219997</v>
      </c>
      <c r="D394">
        <v>2201520080</v>
      </c>
      <c r="E394" t="s">
        <v>5</v>
      </c>
      <c r="F394" s="2">
        <f t="shared" si="6"/>
        <v>303.74957893281817</v>
      </c>
      <c r="G394" t="str">
        <f>VLOOKUP(D394,Mapping!A$2:D$31,2,FALSE)</f>
        <v>Single Unit Short-haul Truck</v>
      </c>
      <c r="H394">
        <f>VLOOKUP(D394,Mapping!A$2:D$31,4,FALSE)</f>
        <v>484000</v>
      </c>
    </row>
    <row r="395" spans="1:8" x14ac:dyDescent="0.2">
      <c r="A395" t="s">
        <v>70</v>
      </c>
      <c r="B395" t="s">
        <v>25</v>
      </c>
      <c r="C395">
        <v>173.78556779604</v>
      </c>
      <c r="D395">
        <v>2201530080</v>
      </c>
      <c r="E395" t="s">
        <v>5</v>
      </c>
      <c r="F395" s="2">
        <f t="shared" si="6"/>
        <v>78.993439907290906</v>
      </c>
      <c r="G395" t="str">
        <f>VLOOKUP(D395,Mapping!A$2:D$31,2,FALSE)</f>
        <v>Single Unit Long-haul Truck</v>
      </c>
      <c r="H395">
        <f>VLOOKUP(D395,Mapping!A$2:D$31,4,FALSE)</f>
        <v>484000</v>
      </c>
    </row>
    <row r="396" spans="1:8" x14ac:dyDescent="0.2">
      <c r="A396" t="s">
        <v>70</v>
      </c>
      <c r="B396" t="s">
        <v>25</v>
      </c>
      <c r="C396">
        <v>234.86975248734001</v>
      </c>
      <c r="D396">
        <v>2201540080</v>
      </c>
      <c r="E396" t="s">
        <v>5</v>
      </c>
      <c r="F396" s="2">
        <f t="shared" si="6"/>
        <v>106.75897840333636</v>
      </c>
      <c r="G396" t="str">
        <f>VLOOKUP(D396,Mapping!A$2:D$31,2,FALSE)</f>
        <v>Motor Home</v>
      </c>
      <c r="H396" t="str">
        <f>VLOOKUP(D396,Mapping!A$2:D$31,4,FALSE)</f>
        <v/>
      </c>
    </row>
    <row r="397" spans="1:8" x14ac:dyDescent="0.2">
      <c r="A397" t="s">
        <v>70</v>
      </c>
      <c r="B397" t="s">
        <v>25</v>
      </c>
      <c r="C397">
        <v>4.0301286257319999</v>
      </c>
      <c r="D397">
        <v>2201610080</v>
      </c>
      <c r="E397" t="s">
        <v>5</v>
      </c>
      <c r="F397" s="2">
        <f t="shared" si="6"/>
        <v>1.8318766480599997</v>
      </c>
      <c r="G397" t="str">
        <f>VLOOKUP(D397,Mapping!A$2:D$31,2,FALSE)</f>
        <v>Combination Short-haul Truck</v>
      </c>
      <c r="H397">
        <f>VLOOKUP(D397,Mapping!A$2:D$31,4,FALSE)</f>
        <v>484000</v>
      </c>
    </row>
    <row r="398" spans="1:8" x14ac:dyDescent="0.2">
      <c r="A398" t="s">
        <v>70</v>
      </c>
      <c r="B398" t="s">
        <v>25</v>
      </c>
      <c r="C398">
        <v>2.6947179933015999</v>
      </c>
      <c r="D398">
        <v>2202210080</v>
      </c>
      <c r="E398" t="s">
        <v>5</v>
      </c>
      <c r="F398" s="2">
        <f t="shared" si="6"/>
        <v>1.2248718151370908</v>
      </c>
      <c r="G398" t="str">
        <f>VLOOKUP(D398,Mapping!A$2:D$31,2,FALSE)</f>
        <v>Passenger Car</v>
      </c>
      <c r="H398" t="str">
        <f>VLOOKUP(D398,Mapping!A$2:D$31,4,FALSE)</f>
        <v/>
      </c>
    </row>
    <row r="399" spans="1:8" x14ac:dyDescent="0.2">
      <c r="A399" t="s">
        <v>70</v>
      </c>
      <c r="B399" t="s">
        <v>25</v>
      </c>
      <c r="C399">
        <v>15.362725450479999</v>
      </c>
      <c r="D399">
        <v>2202310080</v>
      </c>
      <c r="E399" t="s">
        <v>5</v>
      </c>
      <c r="F399" s="2">
        <f t="shared" si="6"/>
        <v>6.9830570229454541</v>
      </c>
      <c r="G399" t="str">
        <f>VLOOKUP(D399,Mapping!A$2:D$31,2,FALSE)</f>
        <v>Passenger Truck</v>
      </c>
      <c r="H399" t="str">
        <f>VLOOKUP(D399,Mapping!A$2:D$31,4,FALSE)</f>
        <v/>
      </c>
    </row>
    <row r="400" spans="1:8" x14ac:dyDescent="0.2">
      <c r="A400" t="s">
        <v>70</v>
      </c>
      <c r="B400" t="s">
        <v>25</v>
      </c>
      <c r="C400">
        <v>20.290769356159998</v>
      </c>
      <c r="D400">
        <v>2202320080</v>
      </c>
      <c r="E400" t="s">
        <v>5</v>
      </c>
      <c r="F400" s="2">
        <f t="shared" si="6"/>
        <v>9.2230769800727259</v>
      </c>
      <c r="G400" t="str">
        <f>VLOOKUP(D400,Mapping!A$2:D$31,2,FALSE)</f>
        <v>Light Commercial Truck</v>
      </c>
      <c r="H400">
        <f>VLOOKUP(D400,Mapping!A$2:D$31,4,FALSE)</f>
        <v>484000</v>
      </c>
    </row>
    <row r="401" spans="1:9" x14ac:dyDescent="0.2">
      <c r="A401" t="s">
        <v>70</v>
      </c>
      <c r="B401" t="s">
        <v>25</v>
      </c>
      <c r="C401">
        <v>15.996273641798</v>
      </c>
      <c r="D401">
        <v>2202410080</v>
      </c>
      <c r="E401" t="s">
        <v>5</v>
      </c>
      <c r="F401" s="2">
        <f t="shared" si="6"/>
        <v>7.271033473544545</v>
      </c>
      <c r="G401" t="str">
        <f>VLOOKUP(D401,Mapping!A$2:D$31,2,FALSE)</f>
        <v>Intercity Bus</v>
      </c>
      <c r="H401">
        <f>VLOOKUP(D401,Mapping!A$2:D$31,4,FALSE)</f>
        <v>485000</v>
      </c>
    </row>
    <row r="402" spans="1:9" x14ac:dyDescent="0.2">
      <c r="A402" t="s">
        <v>70</v>
      </c>
      <c r="B402" t="s">
        <v>25</v>
      </c>
      <c r="C402">
        <v>11.697019190561999</v>
      </c>
      <c r="D402">
        <v>2202420080</v>
      </c>
      <c r="E402" t="s">
        <v>5</v>
      </c>
      <c r="F402" s="2">
        <f t="shared" si="6"/>
        <v>5.3168269048009087</v>
      </c>
      <c r="G402" t="str">
        <f>VLOOKUP(D402,Mapping!A$2:D$31,2,FALSE)</f>
        <v>Transit Bus</v>
      </c>
      <c r="H402">
        <f>VLOOKUP(D402,Mapping!A$2:D$31,4,FALSE)</f>
        <v>485000</v>
      </c>
    </row>
    <row r="403" spans="1:9" x14ac:dyDescent="0.2">
      <c r="A403" t="s">
        <v>70</v>
      </c>
      <c r="B403" t="s">
        <v>25</v>
      </c>
      <c r="C403">
        <v>29.703451748980001</v>
      </c>
      <c r="D403">
        <v>2202430080</v>
      </c>
      <c r="E403" t="s">
        <v>5</v>
      </c>
      <c r="F403" s="2">
        <f t="shared" si="6"/>
        <v>13.501568976809089</v>
      </c>
      <c r="G403" t="str">
        <f>VLOOKUP(D403,Mapping!A$2:D$31,2,FALSE)</f>
        <v>School Bus</v>
      </c>
      <c r="H403">
        <f>VLOOKUP(D403,Mapping!A$2:D$31,4,FALSE)</f>
        <v>485000</v>
      </c>
    </row>
    <row r="404" spans="1:9" x14ac:dyDescent="0.2">
      <c r="A404" t="s">
        <v>70</v>
      </c>
      <c r="B404" t="s">
        <v>25</v>
      </c>
      <c r="C404">
        <v>10.91323751444</v>
      </c>
      <c r="D404">
        <v>2202510080</v>
      </c>
      <c r="E404" t="s">
        <v>5</v>
      </c>
      <c r="F404" s="2">
        <f t="shared" si="6"/>
        <v>4.9605625065636358</v>
      </c>
      <c r="G404" t="str">
        <f>VLOOKUP(D404,Mapping!A$2:D$31,2,FALSE)</f>
        <v>Refuse Truck</v>
      </c>
      <c r="H404">
        <f>VLOOKUP(D404,Mapping!A$2:D$31,4,FALSE)</f>
        <v>484000</v>
      </c>
    </row>
    <row r="405" spans="1:9" x14ac:dyDescent="0.2">
      <c r="A405" t="s">
        <v>70</v>
      </c>
      <c r="B405" t="s">
        <v>25</v>
      </c>
      <c r="C405">
        <v>213.64285186320001</v>
      </c>
      <c r="D405">
        <v>2202520080</v>
      </c>
      <c r="E405" t="s">
        <v>5</v>
      </c>
      <c r="F405" s="2">
        <f t="shared" si="6"/>
        <v>97.110387210545454</v>
      </c>
      <c r="G405" t="str">
        <f>VLOOKUP(D405,Mapping!A$2:D$31,2,FALSE)</f>
        <v>Single Unit Short-haul Truck</v>
      </c>
      <c r="H405">
        <f>VLOOKUP(D405,Mapping!A$2:D$31,4,FALSE)</f>
        <v>484000</v>
      </c>
    </row>
    <row r="406" spans="1:9" x14ac:dyDescent="0.2">
      <c r="A406" t="s">
        <v>70</v>
      </c>
      <c r="B406" t="s">
        <v>25</v>
      </c>
      <c r="C406">
        <v>22.829976627099999</v>
      </c>
      <c r="D406">
        <v>2202530080</v>
      </c>
      <c r="E406" t="s">
        <v>5</v>
      </c>
      <c r="F406" s="2">
        <f t="shared" si="6"/>
        <v>10.377262103227272</v>
      </c>
      <c r="G406" t="str">
        <f>VLOOKUP(D406,Mapping!A$2:D$31,2,FALSE)</f>
        <v>Single Unit Long-haul Truck</v>
      </c>
      <c r="H406">
        <f>VLOOKUP(D406,Mapping!A$2:D$31,4,FALSE)</f>
        <v>484000</v>
      </c>
    </row>
    <row r="407" spans="1:9" x14ac:dyDescent="0.2">
      <c r="A407" t="s">
        <v>70</v>
      </c>
      <c r="B407" t="s">
        <v>25</v>
      </c>
      <c r="C407">
        <v>10.272775817806</v>
      </c>
      <c r="D407">
        <v>2202540080</v>
      </c>
      <c r="E407" t="s">
        <v>5</v>
      </c>
      <c r="F407" s="2">
        <f t="shared" si="6"/>
        <v>4.6694435535481817</v>
      </c>
      <c r="G407" t="str">
        <f>VLOOKUP(D407,Mapping!A$2:D$31,2,FALSE)</f>
        <v>Motor Home</v>
      </c>
      <c r="H407" t="str">
        <f>VLOOKUP(D407,Mapping!A$2:D$31,4,FALSE)</f>
        <v/>
      </c>
    </row>
    <row r="408" spans="1:9" x14ac:dyDescent="0.2">
      <c r="A408" t="s">
        <v>70</v>
      </c>
      <c r="B408" t="s">
        <v>25</v>
      </c>
      <c r="C408">
        <v>285.98878353539999</v>
      </c>
      <c r="D408">
        <v>2202610080</v>
      </c>
      <c r="E408" t="s">
        <v>5</v>
      </c>
      <c r="F408" s="2">
        <f t="shared" si="6"/>
        <v>129.99490160699997</v>
      </c>
      <c r="G408" t="str">
        <f>VLOOKUP(D408,Mapping!A$2:D$31,2,FALSE)</f>
        <v>Combination Short-haul Truck</v>
      </c>
      <c r="H408">
        <f>VLOOKUP(D408,Mapping!A$2:D$31,4,FALSE)</f>
        <v>484000</v>
      </c>
    </row>
    <row r="409" spans="1:9" x14ac:dyDescent="0.2">
      <c r="A409" t="s">
        <v>70</v>
      </c>
      <c r="B409" t="s">
        <v>25</v>
      </c>
      <c r="C409">
        <v>259.91575975299997</v>
      </c>
      <c r="D409">
        <v>2202620080</v>
      </c>
      <c r="E409" t="s">
        <v>5</v>
      </c>
      <c r="F409" s="2">
        <f t="shared" si="6"/>
        <v>118.14352716045452</v>
      </c>
      <c r="G409" t="str">
        <f>VLOOKUP(D409,Mapping!A$2:D$31,2,FALSE)</f>
        <v>Combination Long-haul Truck</v>
      </c>
      <c r="H409">
        <f>VLOOKUP(D409,Mapping!A$2:D$31,4,FALSE)</f>
        <v>484000</v>
      </c>
    </row>
    <row r="410" spans="1:9" x14ac:dyDescent="0.2">
      <c r="A410" t="s">
        <v>70</v>
      </c>
      <c r="B410" t="s">
        <v>25</v>
      </c>
      <c r="C410">
        <v>0</v>
      </c>
      <c r="D410">
        <v>2203420080</v>
      </c>
      <c r="E410" t="s">
        <v>5</v>
      </c>
      <c r="F410" s="2">
        <f t="shared" si="6"/>
        <v>0</v>
      </c>
      <c r="G410" t="str">
        <f>VLOOKUP(D410,Mapping!A$2:D$31,2,FALSE)</f>
        <v>Transit Bus</v>
      </c>
      <c r="H410">
        <f>VLOOKUP(D410,Mapping!A$2:D$31,4,FALSE)</f>
        <v>485000</v>
      </c>
    </row>
    <row r="411" spans="1:9" x14ac:dyDescent="0.2">
      <c r="A411" t="s">
        <v>70</v>
      </c>
      <c r="B411" t="s">
        <v>25</v>
      </c>
      <c r="C411">
        <v>2.8412818319999999E-3</v>
      </c>
      <c r="D411">
        <v>2205210080</v>
      </c>
      <c r="E411" t="s">
        <v>5</v>
      </c>
      <c r="F411" s="2">
        <f t="shared" si="6"/>
        <v>1.2914917418181816E-3</v>
      </c>
      <c r="G411" t="str">
        <f>VLOOKUP(D411,Mapping!A$2:D$31,2,FALSE)</f>
        <v>Passenger Car</v>
      </c>
      <c r="H411" t="str">
        <f>VLOOKUP(D411,Mapping!A$2:D$31,4,FALSE)</f>
        <v/>
      </c>
    </row>
    <row r="412" spans="1:9" x14ac:dyDescent="0.2">
      <c r="A412" t="s">
        <v>70</v>
      </c>
      <c r="B412" t="s">
        <v>25</v>
      </c>
      <c r="C412">
        <v>8.2891276620000003E-3</v>
      </c>
      <c r="D412">
        <v>2205310080</v>
      </c>
      <c r="E412" t="s">
        <v>5</v>
      </c>
      <c r="F412" s="2">
        <f t="shared" si="6"/>
        <v>3.7677853009090907E-3</v>
      </c>
      <c r="G412" t="str">
        <f>VLOOKUP(D412,Mapping!A$2:D$31,2,FALSE)</f>
        <v>Passenger Truck</v>
      </c>
      <c r="H412" t="str">
        <f>VLOOKUP(D412,Mapping!A$2:D$31,4,FALSE)</f>
        <v/>
      </c>
    </row>
    <row r="413" spans="1:9" x14ac:dyDescent="0.2">
      <c r="A413" t="s">
        <v>70</v>
      </c>
      <c r="B413" t="s">
        <v>25</v>
      </c>
      <c r="C413">
        <v>2.4497366560000001E-3</v>
      </c>
      <c r="D413">
        <v>2205320080</v>
      </c>
      <c r="E413" t="s">
        <v>5</v>
      </c>
      <c r="F413" s="2">
        <f t="shared" si="6"/>
        <v>1.1135166618181818E-3</v>
      </c>
      <c r="G413" t="str">
        <f>VLOOKUP(D413,Mapping!A$2:D$31,2,FALSE)</f>
        <v>Light Commercial Truck</v>
      </c>
      <c r="H413">
        <f>VLOOKUP(D413,Mapping!A$2:D$31,4,FALSE)</f>
        <v>484000</v>
      </c>
    </row>
    <row r="414" spans="1:9" x14ac:dyDescent="0.2">
      <c r="A414" t="s">
        <v>70</v>
      </c>
      <c r="B414" t="s">
        <v>26</v>
      </c>
      <c r="C414">
        <v>8100192.1057200003</v>
      </c>
      <c r="D414">
        <v>2201110080</v>
      </c>
      <c r="E414" t="s">
        <v>11</v>
      </c>
      <c r="F414" s="2">
        <f t="shared" si="6"/>
        <v>7363811005.1999998</v>
      </c>
      <c r="G414" t="str">
        <f>VLOOKUP(D414,Mapping!A$2:D$31,2,FALSE)</f>
        <v>Motorcycle</v>
      </c>
      <c r="H414" t="str">
        <f>VLOOKUP(D414,Mapping!A$2:D$31,4,FALSE)</f>
        <v/>
      </c>
      <c r="I414" t="str">
        <f t="shared" ref="I414:I416" si="7">IF(H414=484000,F414,"")</f>
        <v/>
      </c>
    </row>
    <row r="415" spans="1:9" x14ac:dyDescent="0.2">
      <c r="A415" t="s">
        <v>70</v>
      </c>
      <c r="B415" t="s">
        <v>26</v>
      </c>
      <c r="C415">
        <v>577119088.15740001</v>
      </c>
      <c r="D415">
        <v>2201210080</v>
      </c>
      <c r="E415" t="s">
        <v>11</v>
      </c>
      <c r="F415" s="2">
        <f t="shared" si="6"/>
        <v>524653716506.72723</v>
      </c>
      <c r="G415" t="str">
        <f>VLOOKUP(D415,Mapping!A$2:D$31,2,FALSE)</f>
        <v>Passenger Car</v>
      </c>
      <c r="H415" t="str">
        <f>VLOOKUP(D415,Mapping!A$2:D$31,4,FALSE)</f>
        <v/>
      </c>
      <c r="I415" t="str">
        <f t="shared" si="7"/>
        <v/>
      </c>
    </row>
    <row r="416" spans="1:9" x14ac:dyDescent="0.2">
      <c r="A416" t="s">
        <v>70</v>
      </c>
      <c r="B416" t="s">
        <v>26</v>
      </c>
      <c r="C416">
        <v>604237590.40600002</v>
      </c>
      <c r="D416">
        <v>2201310080</v>
      </c>
      <c r="E416" t="s">
        <v>11</v>
      </c>
      <c r="F416" s="2">
        <f t="shared" si="6"/>
        <v>549306900369.09088</v>
      </c>
      <c r="G416" t="str">
        <f>VLOOKUP(D416,Mapping!A$2:D$31,2,FALSE)</f>
        <v>Passenger Car</v>
      </c>
      <c r="H416" t="str">
        <f>VLOOKUP(D416,Mapping!A$2:D$31,4,FALSE)</f>
        <v/>
      </c>
      <c r="I416" t="str">
        <f t="shared" si="7"/>
        <v/>
      </c>
    </row>
    <row r="417" spans="1:9" x14ac:dyDescent="0.2">
      <c r="A417" t="s">
        <v>70</v>
      </c>
      <c r="B417" t="s">
        <v>26</v>
      </c>
      <c r="C417">
        <v>177938881.16280001</v>
      </c>
      <c r="D417">
        <v>2201320080</v>
      </c>
      <c r="E417" t="s">
        <v>11</v>
      </c>
      <c r="F417" s="2">
        <f t="shared" si="6"/>
        <v>161762619238.90909</v>
      </c>
      <c r="G417" t="str">
        <f>VLOOKUP(D417,Mapping!A$2:D$31,2,FALSE)</f>
        <v>Light Commercial Truck</v>
      </c>
      <c r="H417">
        <f>VLOOKUP(D417,Mapping!A$2:D$31,4,FALSE)</f>
        <v>484000</v>
      </c>
      <c r="I417">
        <f>IF(H417=484000,F417,"")</f>
        <v>161762619238.90909</v>
      </c>
    </row>
    <row r="418" spans="1:9" x14ac:dyDescent="0.2">
      <c r="A418" t="s">
        <v>70</v>
      </c>
      <c r="B418" t="s">
        <v>26</v>
      </c>
      <c r="C418">
        <v>51411.973822690001</v>
      </c>
      <c r="D418">
        <v>2201420080</v>
      </c>
      <c r="E418" t="s">
        <v>11</v>
      </c>
      <c r="F418" s="2">
        <f t="shared" si="6"/>
        <v>46738158.020627268</v>
      </c>
      <c r="G418" t="str">
        <f>VLOOKUP(D418,Mapping!A$2:D$31,2,FALSE)</f>
        <v>Transit Bus</v>
      </c>
      <c r="H418">
        <f>VLOOKUP(D418,Mapping!A$2:D$31,4,FALSE)</f>
        <v>485000</v>
      </c>
      <c r="I418" t="str">
        <f t="shared" ref="I418:I440" si="8">IF(H418=484000,F418,"")</f>
        <v/>
      </c>
    </row>
    <row r="419" spans="1:9" x14ac:dyDescent="0.2">
      <c r="A419" t="s">
        <v>70</v>
      </c>
      <c r="B419" t="s">
        <v>26</v>
      </c>
      <c r="C419">
        <v>325069.4288767</v>
      </c>
      <c r="D419">
        <v>2201430080</v>
      </c>
      <c r="E419" t="s">
        <v>11</v>
      </c>
      <c r="F419" s="2">
        <f t="shared" si="6"/>
        <v>295517662.6151818</v>
      </c>
      <c r="G419" t="str">
        <f>VLOOKUP(D419,Mapping!A$2:D$31,2,FALSE)</f>
        <v>School Bus</v>
      </c>
      <c r="H419">
        <f>VLOOKUP(D419,Mapping!A$2:D$31,4,FALSE)</f>
        <v>485000</v>
      </c>
      <c r="I419" t="str">
        <f t="shared" si="8"/>
        <v/>
      </c>
    </row>
    <row r="420" spans="1:9" x14ac:dyDescent="0.2">
      <c r="A420" t="s">
        <v>70</v>
      </c>
      <c r="B420" t="s">
        <v>26</v>
      </c>
      <c r="C420">
        <v>122684.9756179</v>
      </c>
      <c r="D420">
        <v>2201510080</v>
      </c>
      <c r="E420" t="s">
        <v>11</v>
      </c>
      <c r="F420" s="2">
        <f t="shared" si="6"/>
        <v>111531796.01627272</v>
      </c>
      <c r="G420" t="str">
        <f>VLOOKUP(D420,Mapping!A$2:D$31,2,FALSE)</f>
        <v>Refuse Truck</v>
      </c>
      <c r="H420">
        <f>VLOOKUP(D420,Mapping!A$2:D$31,4,FALSE)</f>
        <v>484000</v>
      </c>
      <c r="I420">
        <f t="shared" si="8"/>
        <v>111531796.01627272</v>
      </c>
    </row>
    <row r="421" spans="1:9" x14ac:dyDescent="0.2">
      <c r="A421" t="s">
        <v>70</v>
      </c>
      <c r="B421" t="s">
        <v>26</v>
      </c>
      <c r="C421">
        <v>18814665.024209999</v>
      </c>
      <c r="D421">
        <v>2201520080</v>
      </c>
      <c r="E421" t="s">
        <v>11</v>
      </c>
      <c r="F421" s="2">
        <f t="shared" si="6"/>
        <v>17104240931.099998</v>
      </c>
      <c r="G421" t="str">
        <f>VLOOKUP(D421,Mapping!A$2:D$31,2,FALSE)</f>
        <v>Single Unit Short-haul Truck</v>
      </c>
      <c r="H421">
        <f>VLOOKUP(D421,Mapping!A$2:D$31,4,FALSE)</f>
        <v>484000</v>
      </c>
      <c r="I421">
        <f t="shared" si="8"/>
        <v>17104240931.099998</v>
      </c>
    </row>
    <row r="422" spans="1:9" x14ac:dyDescent="0.2">
      <c r="A422" t="s">
        <v>70</v>
      </c>
      <c r="B422" t="s">
        <v>26</v>
      </c>
      <c r="C422">
        <v>2502156.1398229999</v>
      </c>
      <c r="D422">
        <v>2201530080</v>
      </c>
      <c r="E422" t="s">
        <v>11</v>
      </c>
      <c r="F422" s="2">
        <f t="shared" si="6"/>
        <v>2274687399.8390908</v>
      </c>
      <c r="G422" t="str">
        <f>VLOOKUP(D422,Mapping!A$2:D$31,2,FALSE)</f>
        <v>Single Unit Long-haul Truck</v>
      </c>
      <c r="H422">
        <f>VLOOKUP(D422,Mapping!A$2:D$31,4,FALSE)</f>
        <v>484000</v>
      </c>
      <c r="I422">
        <f t="shared" si="8"/>
        <v>2274687399.8390908</v>
      </c>
    </row>
    <row r="423" spans="1:9" x14ac:dyDescent="0.2">
      <c r="A423" t="s">
        <v>70</v>
      </c>
      <c r="B423" t="s">
        <v>26</v>
      </c>
      <c r="C423">
        <v>3264538.307571</v>
      </c>
      <c r="D423">
        <v>2201540080</v>
      </c>
      <c r="E423" t="s">
        <v>11</v>
      </c>
      <c r="F423" s="2">
        <f t="shared" si="6"/>
        <v>2967762097.7918181</v>
      </c>
      <c r="G423" t="str">
        <f>VLOOKUP(D423,Mapping!A$2:D$31,2,FALSE)</f>
        <v>Motor Home</v>
      </c>
      <c r="H423" t="str">
        <f>VLOOKUP(D423,Mapping!A$2:D$31,4,FALSE)</f>
        <v/>
      </c>
      <c r="I423" t="str">
        <f t="shared" si="8"/>
        <v/>
      </c>
    </row>
    <row r="424" spans="1:9" x14ac:dyDescent="0.2">
      <c r="A424" t="s">
        <v>70</v>
      </c>
      <c r="B424" t="s">
        <v>26</v>
      </c>
      <c r="C424">
        <v>19812.903012440001</v>
      </c>
      <c r="D424">
        <v>2201610080</v>
      </c>
      <c r="E424" t="s">
        <v>11</v>
      </c>
      <c r="F424" s="2">
        <f t="shared" si="6"/>
        <v>18011730.011309091</v>
      </c>
      <c r="G424" t="str">
        <f>VLOOKUP(D424,Mapping!A$2:D$31,2,FALSE)</f>
        <v>Combination Short-haul Truck</v>
      </c>
      <c r="H424">
        <f>VLOOKUP(D424,Mapping!A$2:D$31,4,FALSE)</f>
        <v>484000</v>
      </c>
      <c r="I424">
        <f t="shared" si="8"/>
        <v>18011730.011309091</v>
      </c>
    </row>
    <row r="425" spans="1:9" x14ac:dyDescent="0.2">
      <c r="A425" t="s">
        <v>70</v>
      </c>
      <c r="B425" t="s">
        <v>26</v>
      </c>
      <c r="C425">
        <v>3098859.3103169999</v>
      </c>
      <c r="D425">
        <v>2202210080</v>
      </c>
      <c r="E425" t="s">
        <v>11</v>
      </c>
      <c r="F425" s="2">
        <f t="shared" si="6"/>
        <v>2817144827.5609088</v>
      </c>
      <c r="G425" t="str">
        <f>VLOOKUP(D425,Mapping!A$2:D$31,2,FALSE)</f>
        <v>Passenger Car</v>
      </c>
      <c r="H425" t="str">
        <f>VLOOKUP(D425,Mapping!A$2:D$31,4,FALSE)</f>
        <v/>
      </c>
      <c r="I425" t="str">
        <f t="shared" si="8"/>
        <v/>
      </c>
    </row>
    <row r="426" spans="1:9" x14ac:dyDescent="0.2">
      <c r="A426" t="s">
        <v>70</v>
      </c>
      <c r="B426" t="s">
        <v>26</v>
      </c>
      <c r="C426">
        <v>14244501.554269999</v>
      </c>
      <c r="D426">
        <v>2202310080</v>
      </c>
      <c r="E426" t="s">
        <v>11</v>
      </c>
      <c r="F426" s="2">
        <f t="shared" si="6"/>
        <v>12949546867.518179</v>
      </c>
      <c r="G426" t="str">
        <f>VLOOKUP(D426,Mapping!A$2:D$31,2,FALSE)</f>
        <v>Passenger Truck</v>
      </c>
      <c r="H426" t="str">
        <f>VLOOKUP(D426,Mapping!A$2:D$31,4,FALSE)</f>
        <v/>
      </c>
      <c r="I426" t="str">
        <f t="shared" si="8"/>
        <v/>
      </c>
    </row>
    <row r="427" spans="1:9" x14ac:dyDescent="0.2">
      <c r="A427" t="s">
        <v>70</v>
      </c>
      <c r="B427" t="s">
        <v>26</v>
      </c>
      <c r="C427">
        <v>13786502.7161</v>
      </c>
      <c r="D427">
        <v>2202320080</v>
      </c>
      <c r="E427" t="s">
        <v>11</v>
      </c>
      <c r="F427" s="2">
        <f t="shared" si="6"/>
        <v>12533184287.363636</v>
      </c>
      <c r="G427" t="str">
        <f>VLOOKUP(D427,Mapping!A$2:D$31,2,FALSE)</f>
        <v>Light Commercial Truck</v>
      </c>
      <c r="H427">
        <f>VLOOKUP(D427,Mapping!A$2:D$31,4,FALSE)</f>
        <v>484000</v>
      </c>
      <c r="I427">
        <f t="shared" si="8"/>
        <v>12533184287.363636</v>
      </c>
    </row>
    <row r="428" spans="1:9" x14ac:dyDescent="0.2">
      <c r="A428" t="s">
        <v>70</v>
      </c>
      <c r="B428" t="s">
        <v>26</v>
      </c>
      <c r="C428">
        <v>5615714.9555000002</v>
      </c>
      <c r="D428">
        <v>2202410080</v>
      </c>
      <c r="E428" t="s">
        <v>11</v>
      </c>
      <c r="F428" s="2">
        <f t="shared" si="6"/>
        <v>5105195414.090909</v>
      </c>
      <c r="G428" t="str">
        <f>VLOOKUP(D428,Mapping!A$2:D$31,2,FALSE)</f>
        <v>Intercity Bus</v>
      </c>
      <c r="H428">
        <f>VLOOKUP(D428,Mapping!A$2:D$31,4,FALSE)</f>
        <v>485000</v>
      </c>
      <c r="I428" t="str">
        <f t="shared" si="8"/>
        <v/>
      </c>
    </row>
    <row r="429" spans="1:9" x14ac:dyDescent="0.2">
      <c r="A429" t="s">
        <v>70</v>
      </c>
      <c r="B429" t="s">
        <v>26</v>
      </c>
      <c r="C429">
        <v>3258499.0781140001</v>
      </c>
      <c r="D429">
        <v>2202420080</v>
      </c>
      <c r="E429" t="s">
        <v>11</v>
      </c>
      <c r="F429" s="2">
        <f t="shared" si="6"/>
        <v>2962271889.1945453</v>
      </c>
      <c r="G429" t="str">
        <f>VLOOKUP(D429,Mapping!A$2:D$31,2,FALSE)</f>
        <v>Transit Bus</v>
      </c>
      <c r="H429">
        <f>VLOOKUP(D429,Mapping!A$2:D$31,4,FALSE)</f>
        <v>485000</v>
      </c>
      <c r="I429" t="str">
        <f t="shared" si="8"/>
        <v/>
      </c>
    </row>
    <row r="430" spans="1:9" x14ac:dyDescent="0.2">
      <c r="A430" t="s">
        <v>70</v>
      </c>
      <c r="B430" t="s">
        <v>26</v>
      </c>
      <c r="C430">
        <v>5147908.3226929996</v>
      </c>
      <c r="D430">
        <v>2202430080</v>
      </c>
      <c r="E430" t="s">
        <v>11</v>
      </c>
      <c r="F430" s="2">
        <f t="shared" si="6"/>
        <v>4679916656.9936361</v>
      </c>
      <c r="G430" t="str">
        <f>VLOOKUP(D430,Mapping!A$2:D$31,2,FALSE)</f>
        <v>School Bus</v>
      </c>
      <c r="H430">
        <f>VLOOKUP(D430,Mapping!A$2:D$31,4,FALSE)</f>
        <v>485000</v>
      </c>
      <c r="I430" t="str">
        <f t="shared" si="8"/>
        <v/>
      </c>
    </row>
    <row r="431" spans="1:9" x14ac:dyDescent="0.2">
      <c r="A431" t="s">
        <v>70</v>
      </c>
      <c r="B431" t="s">
        <v>26</v>
      </c>
      <c r="C431">
        <v>4396987.1839100001</v>
      </c>
      <c r="D431">
        <v>2202510080</v>
      </c>
      <c r="E431" t="s">
        <v>11</v>
      </c>
      <c r="F431" s="2">
        <f t="shared" si="6"/>
        <v>3997261076.2818179</v>
      </c>
      <c r="G431" t="str">
        <f>VLOOKUP(D431,Mapping!A$2:D$31,2,FALSE)</f>
        <v>Refuse Truck</v>
      </c>
      <c r="H431">
        <f>VLOOKUP(D431,Mapping!A$2:D$31,4,FALSE)</f>
        <v>484000</v>
      </c>
      <c r="I431">
        <f t="shared" si="8"/>
        <v>3997261076.2818179</v>
      </c>
    </row>
    <row r="432" spans="1:9" x14ac:dyDescent="0.2">
      <c r="A432" t="s">
        <v>70</v>
      </c>
      <c r="B432" t="s">
        <v>26</v>
      </c>
      <c r="C432">
        <v>49732409.119000003</v>
      </c>
      <c r="D432">
        <v>2202520080</v>
      </c>
      <c r="E432" t="s">
        <v>11</v>
      </c>
      <c r="F432" s="2">
        <f t="shared" si="6"/>
        <v>45211281017.27272</v>
      </c>
      <c r="G432" t="str">
        <f>VLOOKUP(D432,Mapping!A$2:D$31,2,FALSE)</f>
        <v>Single Unit Short-haul Truck</v>
      </c>
      <c r="H432">
        <f>VLOOKUP(D432,Mapping!A$2:D$31,4,FALSE)</f>
        <v>484000</v>
      </c>
      <c r="I432">
        <f t="shared" si="8"/>
        <v>45211281017.27272</v>
      </c>
    </row>
    <row r="433" spans="1:9" x14ac:dyDescent="0.2">
      <c r="A433" t="s">
        <v>70</v>
      </c>
      <c r="B433" t="s">
        <v>26</v>
      </c>
      <c r="C433">
        <v>6419743.4780360004</v>
      </c>
      <c r="D433">
        <v>2202530080</v>
      </c>
      <c r="E433" t="s">
        <v>11</v>
      </c>
      <c r="F433" s="2">
        <f t="shared" si="6"/>
        <v>5836130434.5781813</v>
      </c>
      <c r="G433" t="str">
        <f>VLOOKUP(D433,Mapping!A$2:D$31,2,FALSE)</f>
        <v>Single Unit Long-haul Truck</v>
      </c>
      <c r="H433">
        <f>VLOOKUP(D433,Mapping!A$2:D$31,4,FALSE)</f>
        <v>484000</v>
      </c>
      <c r="I433">
        <f t="shared" si="8"/>
        <v>5836130434.5781813</v>
      </c>
    </row>
    <row r="434" spans="1:9" x14ac:dyDescent="0.2">
      <c r="A434" t="s">
        <v>70</v>
      </c>
      <c r="B434" t="s">
        <v>26</v>
      </c>
      <c r="C434">
        <v>1612112.719882</v>
      </c>
      <c r="D434">
        <v>2202540080</v>
      </c>
      <c r="E434" t="s">
        <v>11</v>
      </c>
      <c r="F434" s="2">
        <f t="shared" si="6"/>
        <v>1465557018.0745454</v>
      </c>
      <c r="G434" t="str">
        <f>VLOOKUP(D434,Mapping!A$2:D$31,2,FALSE)</f>
        <v>Motor Home</v>
      </c>
      <c r="H434" t="str">
        <f>VLOOKUP(D434,Mapping!A$2:D$31,4,FALSE)</f>
        <v/>
      </c>
      <c r="I434" t="str">
        <f t="shared" si="8"/>
        <v/>
      </c>
    </row>
    <row r="435" spans="1:9" x14ac:dyDescent="0.2">
      <c r="A435" t="s">
        <v>70</v>
      </c>
      <c r="B435" t="s">
        <v>26</v>
      </c>
      <c r="C435">
        <v>133104413.8479</v>
      </c>
      <c r="D435">
        <v>2202610080</v>
      </c>
      <c r="E435" t="s">
        <v>11</v>
      </c>
      <c r="F435" s="2">
        <f t="shared" si="6"/>
        <v>121004012589</v>
      </c>
      <c r="G435" t="str">
        <f>VLOOKUP(D435,Mapping!A$2:D$31,2,FALSE)</f>
        <v>Combination Short-haul Truck</v>
      </c>
      <c r="H435">
        <f>VLOOKUP(D435,Mapping!A$2:D$31,4,FALSE)</f>
        <v>484000</v>
      </c>
      <c r="I435">
        <f t="shared" si="8"/>
        <v>121004012589</v>
      </c>
    </row>
    <row r="436" spans="1:9" x14ac:dyDescent="0.2">
      <c r="A436" t="s">
        <v>70</v>
      </c>
      <c r="B436" t="s">
        <v>26</v>
      </c>
      <c r="C436">
        <v>154064570.28099999</v>
      </c>
      <c r="D436">
        <v>2202620080</v>
      </c>
      <c r="E436" t="s">
        <v>11</v>
      </c>
      <c r="F436" s="2">
        <f t="shared" si="6"/>
        <v>140058700255.45453</v>
      </c>
      <c r="G436" t="str">
        <f>VLOOKUP(D436,Mapping!A$2:D$31,2,FALSE)</f>
        <v>Combination Long-haul Truck</v>
      </c>
      <c r="H436">
        <f>VLOOKUP(D436,Mapping!A$2:D$31,4,FALSE)</f>
        <v>484000</v>
      </c>
      <c r="I436">
        <f t="shared" si="8"/>
        <v>140058700255.45453</v>
      </c>
    </row>
    <row r="437" spans="1:9" x14ac:dyDescent="0.2">
      <c r="A437" t="s">
        <v>70</v>
      </c>
      <c r="B437" t="s">
        <v>26</v>
      </c>
      <c r="C437">
        <v>413895.07636050001</v>
      </c>
      <c r="D437">
        <v>2203420080</v>
      </c>
      <c r="E437" t="s">
        <v>11</v>
      </c>
      <c r="F437" s="2">
        <f t="shared" si="6"/>
        <v>376268251.23681819</v>
      </c>
      <c r="G437" t="str">
        <f>VLOOKUP(D437,Mapping!A$2:D$31,2,FALSE)</f>
        <v>Transit Bus</v>
      </c>
      <c r="H437">
        <f>VLOOKUP(D437,Mapping!A$2:D$31,4,FALSE)</f>
        <v>485000</v>
      </c>
      <c r="I437" t="str">
        <f t="shared" si="8"/>
        <v/>
      </c>
    </row>
    <row r="438" spans="1:9" x14ac:dyDescent="0.2">
      <c r="A438" t="s">
        <v>70</v>
      </c>
      <c r="B438" t="s">
        <v>26</v>
      </c>
      <c r="C438">
        <v>563.99699329999999</v>
      </c>
      <c r="D438">
        <v>2205210080</v>
      </c>
      <c r="E438" t="s">
        <v>11</v>
      </c>
      <c r="F438" s="2">
        <f t="shared" si="6"/>
        <v>512724.53936363629</v>
      </c>
      <c r="G438" t="str">
        <f>VLOOKUP(D438,Mapping!A$2:D$31,2,FALSE)</f>
        <v>Passenger Car</v>
      </c>
      <c r="H438" t="str">
        <f>VLOOKUP(D438,Mapping!A$2:D$31,4,FALSE)</f>
        <v/>
      </c>
      <c r="I438" t="str">
        <f t="shared" si="8"/>
        <v/>
      </c>
    </row>
    <row r="439" spans="1:9" x14ac:dyDescent="0.2">
      <c r="A439" t="s">
        <v>70</v>
      </c>
      <c r="B439" t="s">
        <v>26</v>
      </c>
      <c r="C439">
        <v>1631.6078130000001</v>
      </c>
      <c r="D439">
        <v>2205310080</v>
      </c>
      <c r="E439" t="s">
        <v>11</v>
      </c>
      <c r="F439" s="2">
        <f t="shared" si="6"/>
        <v>1483279.8299999998</v>
      </c>
      <c r="G439" t="str">
        <f>VLOOKUP(D439,Mapping!A$2:D$31,2,FALSE)</f>
        <v>Passenger Truck</v>
      </c>
      <c r="H439" t="str">
        <f>VLOOKUP(D439,Mapping!A$2:D$31,4,FALSE)</f>
        <v/>
      </c>
      <c r="I439" t="str">
        <f t="shared" si="8"/>
        <v/>
      </c>
    </row>
    <row r="440" spans="1:9" x14ac:dyDescent="0.2">
      <c r="A440" t="s">
        <v>70</v>
      </c>
      <c r="B440" t="s">
        <v>26</v>
      </c>
      <c r="C440">
        <v>496.75586729999998</v>
      </c>
      <c r="D440">
        <v>2205320080</v>
      </c>
      <c r="E440" t="s">
        <v>11</v>
      </c>
      <c r="F440" s="2">
        <f t="shared" si="6"/>
        <v>451596.24299999996</v>
      </c>
      <c r="G440" t="str">
        <f>VLOOKUP(D440,Mapping!A$2:D$31,2,FALSE)</f>
        <v>Light Commercial Truck</v>
      </c>
      <c r="H440">
        <f>VLOOKUP(D440,Mapping!A$2:D$31,4,FALSE)</f>
        <v>484000</v>
      </c>
      <c r="I440">
        <f t="shared" si="8"/>
        <v>451596.24299999996</v>
      </c>
    </row>
    <row r="441" spans="1:9" x14ac:dyDescent="0.2">
      <c r="A441" t="s">
        <v>70</v>
      </c>
      <c r="B441" t="s">
        <v>27</v>
      </c>
      <c r="C441">
        <v>408782.18220530002</v>
      </c>
      <c r="D441">
        <v>2201110080</v>
      </c>
      <c r="E441" t="s">
        <v>11</v>
      </c>
      <c r="F441" s="2">
        <f t="shared" si="6"/>
        <v>371620165.64118183</v>
      </c>
      <c r="G441" t="str">
        <f>VLOOKUP(D441,Mapping!A$2:D$31,2,FALSE)</f>
        <v>Motorcycle</v>
      </c>
      <c r="H441" t="str">
        <f>VLOOKUP(D441,Mapping!A$2:D$31,4,FALSE)</f>
        <v/>
      </c>
    </row>
    <row r="442" spans="1:9" x14ac:dyDescent="0.2">
      <c r="A442" t="s">
        <v>70</v>
      </c>
      <c r="B442" t="s">
        <v>27</v>
      </c>
      <c r="C442">
        <v>9125763.0135910008</v>
      </c>
      <c r="D442">
        <v>2201210080</v>
      </c>
      <c r="E442" t="s">
        <v>11</v>
      </c>
      <c r="F442" s="2">
        <f t="shared" si="6"/>
        <v>8296148194.1736374</v>
      </c>
      <c r="G442" t="str">
        <f>VLOOKUP(D442,Mapping!A$2:D$31,2,FALSE)</f>
        <v>Passenger Car</v>
      </c>
      <c r="H442" t="str">
        <f>VLOOKUP(D442,Mapping!A$2:D$31,4,FALSE)</f>
        <v/>
      </c>
    </row>
    <row r="443" spans="1:9" x14ac:dyDescent="0.2">
      <c r="A443" t="s">
        <v>70</v>
      </c>
      <c r="B443" t="s">
        <v>27</v>
      </c>
      <c r="C443">
        <v>11947411.46569</v>
      </c>
      <c r="D443">
        <v>2201310080</v>
      </c>
      <c r="E443" t="s">
        <v>11</v>
      </c>
      <c r="F443" s="2">
        <f t="shared" si="6"/>
        <v>10861283150.627272</v>
      </c>
      <c r="G443" t="str">
        <f>VLOOKUP(D443,Mapping!A$2:D$31,2,FALSE)</f>
        <v>Passenger Car</v>
      </c>
      <c r="H443" t="str">
        <f>VLOOKUP(D443,Mapping!A$2:D$31,4,FALSE)</f>
        <v/>
      </c>
    </row>
    <row r="444" spans="1:9" x14ac:dyDescent="0.2">
      <c r="A444" t="s">
        <v>70</v>
      </c>
      <c r="B444" t="s">
        <v>27</v>
      </c>
      <c r="C444">
        <v>3862326.2389400001</v>
      </c>
      <c r="D444">
        <v>2201320080</v>
      </c>
      <c r="E444" t="s">
        <v>11</v>
      </c>
      <c r="F444" s="2">
        <f t="shared" si="6"/>
        <v>3511205671.7636361</v>
      </c>
      <c r="G444" t="str">
        <f>VLOOKUP(D444,Mapping!A$2:D$31,2,FALSE)</f>
        <v>Light Commercial Truck</v>
      </c>
      <c r="H444">
        <f>VLOOKUP(D444,Mapping!A$2:D$31,4,FALSE)</f>
        <v>484000</v>
      </c>
    </row>
    <row r="445" spans="1:9" x14ac:dyDescent="0.2">
      <c r="A445" t="s">
        <v>70</v>
      </c>
      <c r="B445" t="s">
        <v>27</v>
      </c>
      <c r="C445">
        <v>1999.4896948109999</v>
      </c>
      <c r="D445">
        <v>2201420080</v>
      </c>
      <c r="E445" t="s">
        <v>11</v>
      </c>
      <c r="F445" s="2">
        <f t="shared" si="6"/>
        <v>1817717.9043736362</v>
      </c>
      <c r="G445" t="str">
        <f>VLOOKUP(D445,Mapping!A$2:D$31,2,FALSE)</f>
        <v>Transit Bus</v>
      </c>
      <c r="H445">
        <f>VLOOKUP(D445,Mapping!A$2:D$31,4,FALSE)</f>
        <v>485000</v>
      </c>
    </row>
    <row r="446" spans="1:9" x14ac:dyDescent="0.2">
      <c r="A446" t="s">
        <v>70</v>
      </c>
      <c r="B446" t="s">
        <v>27</v>
      </c>
      <c r="C446">
        <v>28359.480768099998</v>
      </c>
      <c r="D446">
        <v>2201430080</v>
      </c>
      <c r="E446" t="s">
        <v>11</v>
      </c>
      <c r="F446" s="2">
        <f t="shared" si="6"/>
        <v>25781346.152818177</v>
      </c>
      <c r="G446" t="str">
        <f>VLOOKUP(D446,Mapping!A$2:D$31,2,FALSE)</f>
        <v>School Bus</v>
      </c>
      <c r="H446">
        <f>VLOOKUP(D446,Mapping!A$2:D$31,4,FALSE)</f>
        <v>485000</v>
      </c>
    </row>
    <row r="447" spans="1:9" x14ac:dyDescent="0.2">
      <c r="A447" t="s">
        <v>70</v>
      </c>
      <c r="B447" t="s">
        <v>27</v>
      </c>
      <c r="C447">
        <v>6173.2240957499998</v>
      </c>
      <c r="D447">
        <v>2201510080</v>
      </c>
      <c r="E447" t="s">
        <v>11</v>
      </c>
      <c r="F447" s="2">
        <f t="shared" si="6"/>
        <v>5612021.9052272718</v>
      </c>
      <c r="G447" t="str">
        <f>VLOOKUP(D447,Mapping!A$2:D$31,2,FALSE)</f>
        <v>Refuse Truck</v>
      </c>
      <c r="H447">
        <f>VLOOKUP(D447,Mapping!A$2:D$31,4,FALSE)</f>
        <v>484000</v>
      </c>
    </row>
    <row r="448" spans="1:9" x14ac:dyDescent="0.2">
      <c r="A448" t="s">
        <v>70</v>
      </c>
      <c r="B448" t="s">
        <v>27</v>
      </c>
      <c r="C448">
        <v>581245.35783700005</v>
      </c>
      <c r="D448">
        <v>2201520080</v>
      </c>
      <c r="E448" t="s">
        <v>11</v>
      </c>
      <c r="F448" s="2">
        <f t="shared" si="6"/>
        <v>528404870.76090908</v>
      </c>
      <c r="G448" t="str">
        <f>VLOOKUP(D448,Mapping!A$2:D$31,2,FALSE)</f>
        <v>Single Unit Short-haul Truck</v>
      </c>
      <c r="H448">
        <f>VLOOKUP(D448,Mapping!A$2:D$31,4,FALSE)</f>
        <v>484000</v>
      </c>
    </row>
    <row r="449" spans="1:8" x14ac:dyDescent="0.2">
      <c r="A449" t="s">
        <v>70</v>
      </c>
      <c r="B449" t="s">
        <v>27</v>
      </c>
      <c r="C449">
        <v>80976.106692000001</v>
      </c>
      <c r="D449">
        <v>2201530080</v>
      </c>
      <c r="E449" t="s">
        <v>11</v>
      </c>
      <c r="F449" s="2">
        <f t="shared" si="6"/>
        <v>73614642.447272718</v>
      </c>
      <c r="G449" t="str">
        <f>VLOOKUP(D449,Mapping!A$2:D$31,2,FALSE)</f>
        <v>Single Unit Long-haul Truck</v>
      </c>
      <c r="H449">
        <f>VLOOKUP(D449,Mapping!A$2:D$31,4,FALSE)</f>
        <v>484000</v>
      </c>
    </row>
    <row r="450" spans="1:8" x14ac:dyDescent="0.2">
      <c r="A450" t="s">
        <v>70</v>
      </c>
      <c r="B450" t="s">
        <v>27</v>
      </c>
      <c r="C450">
        <v>152967.74963519999</v>
      </c>
      <c r="D450">
        <v>2201540080</v>
      </c>
      <c r="E450" t="s">
        <v>11</v>
      </c>
      <c r="F450" s="2">
        <f t="shared" si="6"/>
        <v>139061590.57745454</v>
      </c>
      <c r="G450" t="str">
        <f>VLOOKUP(D450,Mapping!A$2:D$31,2,FALSE)</f>
        <v>Motor Home</v>
      </c>
      <c r="H450" t="str">
        <f>VLOOKUP(D450,Mapping!A$2:D$31,4,FALSE)</f>
        <v/>
      </c>
    </row>
    <row r="451" spans="1:8" x14ac:dyDescent="0.2">
      <c r="A451" t="s">
        <v>70</v>
      </c>
      <c r="B451" t="s">
        <v>27</v>
      </c>
      <c r="C451">
        <v>1961.068208663</v>
      </c>
      <c r="D451">
        <v>2201610080</v>
      </c>
      <c r="E451" t="s">
        <v>11</v>
      </c>
      <c r="F451" s="2">
        <f t="shared" si="6"/>
        <v>1782789.2806027271</v>
      </c>
      <c r="G451" t="str">
        <f>VLOOKUP(D451,Mapping!A$2:D$31,2,FALSE)</f>
        <v>Combination Short-haul Truck</v>
      </c>
      <c r="H451">
        <f>VLOOKUP(D451,Mapping!A$2:D$31,4,FALSE)</f>
        <v>484000</v>
      </c>
    </row>
    <row r="452" spans="1:8" x14ac:dyDescent="0.2">
      <c r="A452" t="s">
        <v>70</v>
      </c>
      <c r="B452" t="s">
        <v>27</v>
      </c>
      <c r="C452">
        <v>120243.80802654001</v>
      </c>
      <c r="D452">
        <v>2202210080</v>
      </c>
      <c r="E452" t="s">
        <v>11</v>
      </c>
      <c r="F452" s="2">
        <f t="shared" ref="F452:F515" si="9">IF(E452="LB",C452/2.2,C452*2000/2.2)</f>
        <v>109312552.75139999</v>
      </c>
      <c r="G452" t="str">
        <f>VLOOKUP(D452,Mapping!A$2:D$31,2,FALSE)</f>
        <v>Passenger Car</v>
      </c>
      <c r="H452" t="str">
        <f>VLOOKUP(D452,Mapping!A$2:D$31,4,FALSE)</f>
        <v/>
      </c>
    </row>
    <row r="453" spans="1:8" x14ac:dyDescent="0.2">
      <c r="A453" t="s">
        <v>70</v>
      </c>
      <c r="B453" t="s">
        <v>27</v>
      </c>
      <c r="C453">
        <v>140510.634647</v>
      </c>
      <c r="D453">
        <v>2202310080</v>
      </c>
      <c r="E453" t="s">
        <v>11</v>
      </c>
      <c r="F453" s="2">
        <f t="shared" si="9"/>
        <v>127736940.58818179</v>
      </c>
      <c r="G453" t="str">
        <f>VLOOKUP(D453,Mapping!A$2:D$31,2,FALSE)</f>
        <v>Passenger Truck</v>
      </c>
      <c r="H453" t="str">
        <f>VLOOKUP(D453,Mapping!A$2:D$31,4,FALSE)</f>
        <v/>
      </c>
    </row>
    <row r="454" spans="1:8" x14ac:dyDescent="0.2">
      <c r="A454" t="s">
        <v>70</v>
      </c>
      <c r="B454" t="s">
        <v>27</v>
      </c>
      <c r="C454">
        <v>122966.88957309999</v>
      </c>
      <c r="D454">
        <v>2202320080</v>
      </c>
      <c r="E454" t="s">
        <v>11</v>
      </c>
      <c r="F454" s="2">
        <f t="shared" si="9"/>
        <v>111788081.4300909</v>
      </c>
      <c r="G454" t="str">
        <f>VLOOKUP(D454,Mapping!A$2:D$31,2,FALSE)</f>
        <v>Light Commercial Truck</v>
      </c>
      <c r="H454">
        <f>VLOOKUP(D454,Mapping!A$2:D$31,4,FALSE)</f>
        <v>484000</v>
      </c>
    </row>
    <row r="455" spans="1:8" x14ac:dyDescent="0.2">
      <c r="A455" t="s">
        <v>70</v>
      </c>
      <c r="B455" t="s">
        <v>27</v>
      </c>
      <c r="C455">
        <v>10742.416381239</v>
      </c>
      <c r="D455">
        <v>2202410080</v>
      </c>
      <c r="E455" t="s">
        <v>11</v>
      </c>
      <c r="F455" s="2">
        <f t="shared" si="9"/>
        <v>9765833.0738536343</v>
      </c>
      <c r="G455" t="str">
        <f>VLOOKUP(D455,Mapping!A$2:D$31,2,FALSE)</f>
        <v>Intercity Bus</v>
      </c>
      <c r="H455">
        <f>VLOOKUP(D455,Mapping!A$2:D$31,4,FALSE)</f>
        <v>485000</v>
      </c>
    </row>
    <row r="456" spans="1:8" x14ac:dyDescent="0.2">
      <c r="A456" t="s">
        <v>70</v>
      </c>
      <c r="B456" t="s">
        <v>27</v>
      </c>
      <c r="C456">
        <v>10221.303590469999</v>
      </c>
      <c r="D456">
        <v>2202420080</v>
      </c>
      <c r="E456" t="s">
        <v>11</v>
      </c>
      <c r="F456" s="2">
        <f t="shared" si="9"/>
        <v>9292094.1731545441</v>
      </c>
      <c r="G456" t="str">
        <f>VLOOKUP(D456,Mapping!A$2:D$31,2,FALSE)</f>
        <v>Transit Bus</v>
      </c>
      <c r="H456">
        <f>VLOOKUP(D456,Mapping!A$2:D$31,4,FALSE)</f>
        <v>485000</v>
      </c>
    </row>
    <row r="457" spans="1:8" x14ac:dyDescent="0.2">
      <c r="A457" t="s">
        <v>70</v>
      </c>
      <c r="B457" t="s">
        <v>27</v>
      </c>
      <c r="C457">
        <v>17932.264570880001</v>
      </c>
      <c r="D457">
        <v>2202430080</v>
      </c>
      <c r="E457" t="s">
        <v>11</v>
      </c>
      <c r="F457" s="2">
        <f t="shared" si="9"/>
        <v>16302058.700799998</v>
      </c>
      <c r="G457" t="str">
        <f>VLOOKUP(D457,Mapping!A$2:D$31,2,FALSE)</f>
        <v>School Bus</v>
      </c>
      <c r="H457">
        <f>VLOOKUP(D457,Mapping!A$2:D$31,4,FALSE)</f>
        <v>485000</v>
      </c>
    </row>
    <row r="458" spans="1:8" x14ac:dyDescent="0.2">
      <c r="A458" t="s">
        <v>70</v>
      </c>
      <c r="B458" t="s">
        <v>27</v>
      </c>
      <c r="C458">
        <v>8362.0745457699995</v>
      </c>
      <c r="D458">
        <v>2202510080</v>
      </c>
      <c r="E458" t="s">
        <v>11</v>
      </c>
      <c r="F458" s="2">
        <f t="shared" si="9"/>
        <v>7601885.950699999</v>
      </c>
      <c r="G458" t="str">
        <f>VLOOKUP(D458,Mapping!A$2:D$31,2,FALSE)</f>
        <v>Refuse Truck</v>
      </c>
      <c r="H458">
        <f>VLOOKUP(D458,Mapping!A$2:D$31,4,FALSE)</f>
        <v>484000</v>
      </c>
    </row>
    <row r="459" spans="1:8" x14ac:dyDescent="0.2">
      <c r="A459" t="s">
        <v>70</v>
      </c>
      <c r="B459" t="s">
        <v>27</v>
      </c>
      <c r="C459">
        <v>116675.3511881</v>
      </c>
      <c r="D459">
        <v>2202520080</v>
      </c>
      <c r="E459" t="s">
        <v>11</v>
      </c>
      <c r="F459" s="2">
        <f t="shared" si="9"/>
        <v>106068501.0800909</v>
      </c>
      <c r="G459" t="str">
        <f>VLOOKUP(D459,Mapping!A$2:D$31,2,FALSE)</f>
        <v>Single Unit Short-haul Truck</v>
      </c>
      <c r="H459">
        <f>VLOOKUP(D459,Mapping!A$2:D$31,4,FALSE)</f>
        <v>484000</v>
      </c>
    </row>
    <row r="460" spans="1:8" x14ac:dyDescent="0.2">
      <c r="A460" t="s">
        <v>70</v>
      </c>
      <c r="B460" t="s">
        <v>27</v>
      </c>
      <c r="C460">
        <v>13175.41427901</v>
      </c>
      <c r="D460">
        <v>2202530080</v>
      </c>
      <c r="E460" t="s">
        <v>11</v>
      </c>
      <c r="F460" s="2">
        <f t="shared" si="9"/>
        <v>11977649.344554543</v>
      </c>
      <c r="G460" t="str">
        <f>VLOOKUP(D460,Mapping!A$2:D$31,2,FALSE)</f>
        <v>Single Unit Long-haul Truck</v>
      </c>
      <c r="H460">
        <f>VLOOKUP(D460,Mapping!A$2:D$31,4,FALSE)</f>
        <v>484000</v>
      </c>
    </row>
    <row r="461" spans="1:8" x14ac:dyDescent="0.2">
      <c r="A461" t="s">
        <v>70</v>
      </c>
      <c r="B461" t="s">
        <v>27</v>
      </c>
      <c r="C461">
        <v>4405.5946066380002</v>
      </c>
      <c r="D461">
        <v>2202540080</v>
      </c>
      <c r="E461" t="s">
        <v>11</v>
      </c>
      <c r="F461" s="2">
        <f t="shared" si="9"/>
        <v>4005086.0060345456</v>
      </c>
      <c r="G461" t="str">
        <f>VLOOKUP(D461,Mapping!A$2:D$31,2,FALSE)</f>
        <v>Motor Home</v>
      </c>
      <c r="H461" t="str">
        <f>VLOOKUP(D461,Mapping!A$2:D$31,4,FALSE)</f>
        <v/>
      </c>
    </row>
    <row r="462" spans="1:8" x14ac:dyDescent="0.2">
      <c r="A462" t="s">
        <v>70</v>
      </c>
      <c r="B462" t="s">
        <v>27</v>
      </c>
      <c r="C462">
        <v>225967.96669110001</v>
      </c>
      <c r="D462">
        <v>2202610080</v>
      </c>
      <c r="E462" t="s">
        <v>11</v>
      </c>
      <c r="F462" s="2">
        <f t="shared" si="9"/>
        <v>205425424.26463634</v>
      </c>
      <c r="G462" t="str">
        <f>VLOOKUP(D462,Mapping!A$2:D$31,2,FALSE)</f>
        <v>Combination Short-haul Truck</v>
      </c>
      <c r="H462">
        <f>VLOOKUP(D462,Mapping!A$2:D$31,4,FALSE)</f>
        <v>484000</v>
      </c>
    </row>
    <row r="463" spans="1:8" x14ac:dyDescent="0.2">
      <c r="A463" t="s">
        <v>70</v>
      </c>
      <c r="B463" t="s">
        <v>27</v>
      </c>
      <c r="C463">
        <v>363777.92398989998</v>
      </c>
      <c r="D463">
        <v>2202620080</v>
      </c>
      <c r="E463" t="s">
        <v>11</v>
      </c>
      <c r="F463" s="2">
        <f t="shared" si="9"/>
        <v>330707203.62718177</v>
      </c>
      <c r="G463" t="str">
        <f>VLOOKUP(D463,Mapping!A$2:D$31,2,FALSE)</f>
        <v>Combination Long-haul Truck</v>
      </c>
      <c r="H463">
        <f>VLOOKUP(D463,Mapping!A$2:D$31,4,FALSE)</f>
        <v>484000</v>
      </c>
    </row>
    <row r="464" spans="1:8" x14ac:dyDescent="0.2">
      <c r="A464" t="s">
        <v>70</v>
      </c>
      <c r="B464" t="s">
        <v>27</v>
      </c>
      <c r="C464">
        <v>2424.7775910519999</v>
      </c>
      <c r="D464">
        <v>2203420080</v>
      </c>
      <c r="E464" t="s">
        <v>11</v>
      </c>
      <c r="F464" s="2">
        <f t="shared" si="9"/>
        <v>2204343.2645927272</v>
      </c>
      <c r="G464" t="str">
        <f>VLOOKUP(D464,Mapping!A$2:D$31,2,FALSE)</f>
        <v>Transit Bus</v>
      </c>
      <c r="H464">
        <f>VLOOKUP(D464,Mapping!A$2:D$31,4,FALSE)</f>
        <v>485000</v>
      </c>
    </row>
    <row r="465" spans="1:8" x14ac:dyDescent="0.2">
      <c r="A465" t="s">
        <v>70</v>
      </c>
      <c r="B465" t="s">
        <v>27</v>
      </c>
      <c r="C465">
        <v>4.7588465089999996</v>
      </c>
      <c r="D465">
        <v>2205210080</v>
      </c>
      <c r="E465" t="s">
        <v>11</v>
      </c>
      <c r="F465" s="2">
        <f t="shared" si="9"/>
        <v>4326.2240990909086</v>
      </c>
      <c r="G465" t="str">
        <f>VLOOKUP(D465,Mapping!A$2:D$31,2,FALSE)</f>
        <v>Passenger Car</v>
      </c>
      <c r="H465" t="str">
        <f>VLOOKUP(D465,Mapping!A$2:D$31,4,FALSE)</f>
        <v/>
      </c>
    </row>
    <row r="466" spans="1:8" x14ac:dyDescent="0.2">
      <c r="A466" t="s">
        <v>70</v>
      </c>
      <c r="B466" t="s">
        <v>27</v>
      </c>
      <c r="C466">
        <v>14.01765934</v>
      </c>
      <c r="D466">
        <v>2205310080</v>
      </c>
      <c r="E466" t="s">
        <v>11</v>
      </c>
      <c r="F466" s="2">
        <f t="shared" si="9"/>
        <v>12743.326672727271</v>
      </c>
      <c r="G466" t="str">
        <f>VLOOKUP(D466,Mapping!A$2:D$31,2,FALSE)</f>
        <v>Passenger Truck</v>
      </c>
      <c r="H466" t="str">
        <f>VLOOKUP(D466,Mapping!A$2:D$31,4,FALSE)</f>
        <v/>
      </c>
    </row>
    <row r="467" spans="1:8" x14ac:dyDescent="0.2">
      <c r="A467" t="s">
        <v>70</v>
      </c>
      <c r="B467" t="s">
        <v>27</v>
      </c>
      <c r="C467">
        <v>4.1902111389999996</v>
      </c>
      <c r="D467">
        <v>2205320080</v>
      </c>
      <c r="E467" t="s">
        <v>11</v>
      </c>
      <c r="F467" s="2">
        <f t="shared" si="9"/>
        <v>3809.2828536363631</v>
      </c>
      <c r="G467" t="str">
        <f>VLOOKUP(D467,Mapping!A$2:D$31,2,FALSE)</f>
        <v>Light Commercial Truck</v>
      </c>
      <c r="H467">
        <f>VLOOKUP(D467,Mapping!A$2:D$31,4,FALSE)</f>
        <v>484000</v>
      </c>
    </row>
    <row r="468" spans="1:8" x14ac:dyDescent="0.2">
      <c r="A468" t="s">
        <v>70</v>
      </c>
      <c r="B468" t="s">
        <v>28</v>
      </c>
      <c r="C468">
        <v>1.5906785368108001</v>
      </c>
      <c r="D468">
        <v>2201110080</v>
      </c>
      <c r="E468" t="s">
        <v>5</v>
      </c>
      <c r="F468" s="2">
        <f t="shared" si="9"/>
        <v>0.72303569855036365</v>
      </c>
      <c r="G468" t="str">
        <f>VLOOKUP(D468,Mapping!A$2:D$31,2,FALSE)</f>
        <v>Motorcycle</v>
      </c>
      <c r="H468" t="str">
        <f>VLOOKUP(D468,Mapping!A$2:D$31,4,FALSE)</f>
        <v/>
      </c>
    </row>
    <row r="469" spans="1:8" x14ac:dyDescent="0.2">
      <c r="A469" t="s">
        <v>70</v>
      </c>
      <c r="B469" t="s">
        <v>28</v>
      </c>
      <c r="C469">
        <v>139.05374586084201</v>
      </c>
      <c r="D469">
        <v>2201210080</v>
      </c>
      <c r="E469" t="s">
        <v>5</v>
      </c>
      <c r="F469" s="2">
        <f t="shared" si="9"/>
        <v>63.206248118564545</v>
      </c>
      <c r="G469" t="str">
        <f>VLOOKUP(D469,Mapping!A$2:D$31,2,FALSE)</f>
        <v>Passenger Car</v>
      </c>
      <c r="H469" t="str">
        <f>VLOOKUP(D469,Mapping!A$2:D$31,4,FALSE)</f>
        <v/>
      </c>
    </row>
    <row r="470" spans="1:8" x14ac:dyDescent="0.2">
      <c r="A470" t="s">
        <v>70</v>
      </c>
      <c r="B470" t="s">
        <v>28</v>
      </c>
      <c r="C470">
        <v>104.68877138068</v>
      </c>
      <c r="D470">
        <v>2201310080</v>
      </c>
      <c r="E470" t="s">
        <v>5</v>
      </c>
      <c r="F470" s="2">
        <f t="shared" si="9"/>
        <v>47.585805173036356</v>
      </c>
      <c r="G470" t="str">
        <f>VLOOKUP(D470,Mapping!A$2:D$31,2,FALSE)</f>
        <v>Passenger Car</v>
      </c>
      <c r="H470" t="str">
        <f>VLOOKUP(D470,Mapping!A$2:D$31,4,FALSE)</f>
        <v/>
      </c>
    </row>
    <row r="471" spans="1:8" x14ac:dyDescent="0.2">
      <c r="A471" t="s">
        <v>70</v>
      </c>
      <c r="B471" t="s">
        <v>28</v>
      </c>
      <c r="C471">
        <v>32.982657203460001</v>
      </c>
      <c r="D471">
        <v>2201320080</v>
      </c>
      <c r="E471" t="s">
        <v>5</v>
      </c>
      <c r="F471" s="2">
        <f t="shared" si="9"/>
        <v>14.992116910663636</v>
      </c>
      <c r="G471" t="str">
        <f>VLOOKUP(D471,Mapping!A$2:D$31,2,FALSE)</f>
        <v>Light Commercial Truck</v>
      </c>
      <c r="H471">
        <f>VLOOKUP(D471,Mapping!A$2:D$31,4,FALSE)</f>
        <v>484000</v>
      </c>
    </row>
    <row r="472" spans="1:8" x14ac:dyDescent="0.2">
      <c r="A472" t="s">
        <v>70</v>
      </c>
      <c r="B472" t="s">
        <v>28</v>
      </c>
      <c r="C472">
        <v>2.1539551352730002E-3</v>
      </c>
      <c r="D472">
        <v>2201420080</v>
      </c>
      <c r="E472" t="s">
        <v>5</v>
      </c>
      <c r="F472" s="2">
        <f t="shared" si="9"/>
        <v>9.7907051603318175E-4</v>
      </c>
      <c r="G472" t="str">
        <f>VLOOKUP(D472,Mapping!A$2:D$31,2,FALSE)</f>
        <v>Transit Bus</v>
      </c>
      <c r="H472">
        <f>VLOOKUP(D472,Mapping!A$2:D$31,4,FALSE)</f>
        <v>485000</v>
      </c>
    </row>
    <row r="473" spans="1:8" x14ac:dyDescent="0.2">
      <c r="A473" t="s">
        <v>70</v>
      </c>
      <c r="B473" t="s">
        <v>28</v>
      </c>
      <c r="C473">
        <v>2.1876135985458001E-2</v>
      </c>
      <c r="D473">
        <v>2201430080</v>
      </c>
      <c r="E473" t="s">
        <v>5</v>
      </c>
      <c r="F473" s="2">
        <f t="shared" si="9"/>
        <v>9.9436981752081821E-3</v>
      </c>
      <c r="G473" t="str">
        <f>VLOOKUP(D473,Mapping!A$2:D$31,2,FALSE)</f>
        <v>School Bus</v>
      </c>
      <c r="H473">
        <f>VLOOKUP(D473,Mapping!A$2:D$31,4,FALSE)</f>
        <v>485000</v>
      </c>
    </row>
    <row r="474" spans="1:8" x14ac:dyDescent="0.2">
      <c r="A474" t="s">
        <v>70</v>
      </c>
      <c r="B474" t="s">
        <v>28</v>
      </c>
      <c r="C474">
        <v>6.4240986790940003E-3</v>
      </c>
      <c r="D474">
        <v>2201510080</v>
      </c>
      <c r="E474" t="s">
        <v>5</v>
      </c>
      <c r="F474" s="2">
        <f t="shared" si="9"/>
        <v>2.9200448541336363E-3</v>
      </c>
      <c r="G474" t="str">
        <f>VLOOKUP(D474,Mapping!A$2:D$31,2,FALSE)</f>
        <v>Refuse Truck</v>
      </c>
      <c r="H474">
        <f>VLOOKUP(D474,Mapping!A$2:D$31,4,FALSE)</f>
        <v>484000</v>
      </c>
    </row>
    <row r="475" spans="1:8" x14ac:dyDescent="0.2">
      <c r="A475" t="s">
        <v>70</v>
      </c>
      <c r="B475" t="s">
        <v>28</v>
      </c>
      <c r="C475">
        <v>1.3261073161701999</v>
      </c>
      <c r="D475">
        <v>2201520080</v>
      </c>
      <c r="E475" t="s">
        <v>5</v>
      </c>
      <c r="F475" s="2">
        <f t="shared" si="9"/>
        <v>0.60277605280463631</v>
      </c>
      <c r="G475" t="str">
        <f>VLOOKUP(D475,Mapping!A$2:D$31,2,FALSE)</f>
        <v>Single Unit Short-haul Truck</v>
      </c>
      <c r="H475">
        <f>VLOOKUP(D475,Mapping!A$2:D$31,4,FALSE)</f>
        <v>484000</v>
      </c>
    </row>
    <row r="476" spans="1:8" x14ac:dyDescent="0.2">
      <c r="A476" t="s">
        <v>70</v>
      </c>
      <c r="B476" t="s">
        <v>28</v>
      </c>
      <c r="C476">
        <v>0.1677563960772</v>
      </c>
      <c r="D476">
        <v>2201530080</v>
      </c>
      <c r="E476" t="s">
        <v>5</v>
      </c>
      <c r="F476" s="2">
        <f t="shared" si="9"/>
        <v>7.6252907307818169E-2</v>
      </c>
      <c r="G476" t="str">
        <f>VLOOKUP(D476,Mapping!A$2:D$31,2,FALSE)</f>
        <v>Single Unit Long-haul Truck</v>
      </c>
      <c r="H476">
        <f>VLOOKUP(D476,Mapping!A$2:D$31,4,FALSE)</f>
        <v>484000</v>
      </c>
    </row>
    <row r="477" spans="1:8" x14ac:dyDescent="0.2">
      <c r="A477" t="s">
        <v>70</v>
      </c>
      <c r="B477" t="s">
        <v>28</v>
      </c>
      <c r="C477">
        <v>0.14123066075188001</v>
      </c>
      <c r="D477">
        <v>2201540080</v>
      </c>
      <c r="E477" t="s">
        <v>5</v>
      </c>
      <c r="F477" s="2">
        <f t="shared" si="9"/>
        <v>6.4195754887218182E-2</v>
      </c>
      <c r="G477" t="str">
        <f>VLOOKUP(D477,Mapping!A$2:D$31,2,FALSE)</f>
        <v>Motor Home</v>
      </c>
      <c r="H477" t="str">
        <f>VLOOKUP(D477,Mapping!A$2:D$31,4,FALSE)</f>
        <v/>
      </c>
    </row>
    <row r="478" spans="1:8" x14ac:dyDescent="0.2">
      <c r="A478" t="s">
        <v>70</v>
      </c>
      <c r="B478" t="s">
        <v>28</v>
      </c>
      <c r="C478">
        <v>6.0073584892299996E-4</v>
      </c>
      <c r="D478">
        <v>2201610080</v>
      </c>
      <c r="E478" t="s">
        <v>5</v>
      </c>
      <c r="F478" s="2">
        <f t="shared" si="9"/>
        <v>2.7306174951045452E-4</v>
      </c>
      <c r="G478" t="str">
        <f>VLOOKUP(D478,Mapping!A$2:D$31,2,FALSE)</f>
        <v>Combination Short-haul Truck</v>
      </c>
      <c r="H478">
        <f>VLOOKUP(D478,Mapping!A$2:D$31,4,FALSE)</f>
        <v>484000</v>
      </c>
    </row>
    <row r="479" spans="1:8" x14ac:dyDescent="0.2">
      <c r="A479" t="s">
        <v>70</v>
      </c>
      <c r="B479" t="s">
        <v>28</v>
      </c>
      <c r="C479">
        <v>0.36216027820315999</v>
      </c>
      <c r="D479">
        <v>2202210080</v>
      </c>
      <c r="E479" t="s">
        <v>5</v>
      </c>
      <c r="F479" s="2">
        <f t="shared" si="9"/>
        <v>0.16461830827416363</v>
      </c>
      <c r="G479" t="str">
        <f>VLOOKUP(D479,Mapping!A$2:D$31,2,FALSE)</f>
        <v>Passenger Car</v>
      </c>
      <c r="H479" t="str">
        <f>VLOOKUP(D479,Mapping!A$2:D$31,4,FALSE)</f>
        <v/>
      </c>
    </row>
    <row r="480" spans="1:8" x14ac:dyDescent="0.2">
      <c r="A480" t="s">
        <v>70</v>
      </c>
      <c r="B480" t="s">
        <v>28</v>
      </c>
      <c r="C480">
        <v>17.181988910970201</v>
      </c>
      <c r="D480">
        <v>2202310080</v>
      </c>
      <c r="E480" t="s">
        <v>5</v>
      </c>
      <c r="F480" s="2">
        <f t="shared" si="9"/>
        <v>7.8099949595319087</v>
      </c>
      <c r="G480" t="str">
        <f>VLOOKUP(D480,Mapping!A$2:D$31,2,FALSE)</f>
        <v>Passenger Truck</v>
      </c>
      <c r="H480" t="str">
        <f>VLOOKUP(D480,Mapping!A$2:D$31,4,FALSE)</f>
        <v/>
      </c>
    </row>
    <row r="481" spans="1:8" x14ac:dyDescent="0.2">
      <c r="A481" t="s">
        <v>70</v>
      </c>
      <c r="B481" t="s">
        <v>28</v>
      </c>
      <c r="C481">
        <v>19.844580422896001</v>
      </c>
      <c r="D481">
        <v>2202320080</v>
      </c>
      <c r="E481" t="s">
        <v>5</v>
      </c>
      <c r="F481" s="2">
        <f t="shared" si="9"/>
        <v>9.0202638285890906</v>
      </c>
      <c r="G481" t="str">
        <f>VLOOKUP(D481,Mapping!A$2:D$31,2,FALSE)</f>
        <v>Light Commercial Truck</v>
      </c>
      <c r="H481">
        <f>VLOOKUP(D481,Mapping!A$2:D$31,4,FALSE)</f>
        <v>484000</v>
      </c>
    </row>
    <row r="482" spans="1:8" x14ac:dyDescent="0.2">
      <c r="A482" t="s">
        <v>70</v>
      </c>
      <c r="B482" t="s">
        <v>28</v>
      </c>
      <c r="C482">
        <v>0.65706792719004004</v>
      </c>
      <c r="D482">
        <v>2202410080</v>
      </c>
      <c r="E482" t="s">
        <v>5</v>
      </c>
      <c r="F482" s="2">
        <f t="shared" si="9"/>
        <v>0.29866723963183633</v>
      </c>
      <c r="G482" t="str">
        <f>VLOOKUP(D482,Mapping!A$2:D$31,2,FALSE)</f>
        <v>Intercity Bus</v>
      </c>
      <c r="H482">
        <f>VLOOKUP(D482,Mapping!A$2:D$31,4,FALSE)</f>
        <v>485000</v>
      </c>
    </row>
    <row r="483" spans="1:8" x14ac:dyDescent="0.2">
      <c r="A483" t="s">
        <v>70</v>
      </c>
      <c r="B483" t="s">
        <v>28</v>
      </c>
      <c r="C483">
        <v>1.0715646496621001</v>
      </c>
      <c r="D483">
        <v>2202420080</v>
      </c>
      <c r="E483" t="s">
        <v>5</v>
      </c>
      <c r="F483" s="2">
        <f t="shared" si="9"/>
        <v>0.4870748407555</v>
      </c>
      <c r="G483" t="str">
        <f>VLOOKUP(D483,Mapping!A$2:D$31,2,FALSE)</f>
        <v>Transit Bus</v>
      </c>
      <c r="H483">
        <f>VLOOKUP(D483,Mapping!A$2:D$31,4,FALSE)</f>
        <v>485000</v>
      </c>
    </row>
    <row r="484" spans="1:8" x14ac:dyDescent="0.2">
      <c r="A484" t="s">
        <v>70</v>
      </c>
      <c r="B484" t="s">
        <v>28</v>
      </c>
      <c r="C484">
        <v>3.1247047293283998</v>
      </c>
      <c r="D484">
        <v>2202430080</v>
      </c>
      <c r="E484" t="s">
        <v>5</v>
      </c>
      <c r="F484" s="2">
        <f t="shared" si="9"/>
        <v>1.4203203315129089</v>
      </c>
      <c r="G484" t="str">
        <f>VLOOKUP(D484,Mapping!A$2:D$31,2,FALSE)</f>
        <v>School Bus</v>
      </c>
      <c r="H484">
        <f>VLOOKUP(D484,Mapping!A$2:D$31,4,FALSE)</f>
        <v>485000</v>
      </c>
    </row>
    <row r="485" spans="1:8" x14ac:dyDescent="0.2">
      <c r="A485" t="s">
        <v>70</v>
      </c>
      <c r="B485" t="s">
        <v>28</v>
      </c>
      <c r="C485">
        <v>1.6177400521422001</v>
      </c>
      <c r="D485">
        <v>2202510080</v>
      </c>
      <c r="E485" t="s">
        <v>5</v>
      </c>
      <c r="F485" s="2">
        <f t="shared" si="9"/>
        <v>0.73533638733736362</v>
      </c>
      <c r="G485" t="str">
        <f>VLOOKUP(D485,Mapping!A$2:D$31,2,FALSE)</f>
        <v>Refuse Truck</v>
      </c>
      <c r="H485">
        <f>VLOOKUP(D485,Mapping!A$2:D$31,4,FALSE)</f>
        <v>484000</v>
      </c>
    </row>
    <row r="486" spans="1:8" x14ac:dyDescent="0.2">
      <c r="A486" t="s">
        <v>70</v>
      </c>
      <c r="B486" t="s">
        <v>28</v>
      </c>
      <c r="C486">
        <v>25.649491083459999</v>
      </c>
      <c r="D486">
        <v>2202520080</v>
      </c>
      <c r="E486" t="s">
        <v>5</v>
      </c>
      <c r="F486" s="2">
        <f t="shared" si="9"/>
        <v>11.658859583390909</v>
      </c>
      <c r="G486" t="str">
        <f>VLOOKUP(D486,Mapping!A$2:D$31,2,FALSE)</f>
        <v>Single Unit Short-haul Truck</v>
      </c>
      <c r="H486">
        <f>VLOOKUP(D486,Mapping!A$2:D$31,4,FALSE)</f>
        <v>484000</v>
      </c>
    </row>
    <row r="487" spans="1:8" x14ac:dyDescent="0.2">
      <c r="A487" t="s">
        <v>70</v>
      </c>
      <c r="B487" t="s">
        <v>28</v>
      </c>
      <c r="C487">
        <v>3.1461863075064</v>
      </c>
      <c r="D487">
        <v>2202530080</v>
      </c>
      <c r="E487" t="s">
        <v>5</v>
      </c>
      <c r="F487" s="2">
        <f t="shared" si="9"/>
        <v>1.4300846852301816</v>
      </c>
      <c r="G487" t="str">
        <f>VLOOKUP(D487,Mapping!A$2:D$31,2,FALSE)</f>
        <v>Single Unit Long-haul Truck</v>
      </c>
      <c r="H487">
        <f>VLOOKUP(D487,Mapping!A$2:D$31,4,FALSE)</f>
        <v>484000</v>
      </c>
    </row>
    <row r="488" spans="1:8" x14ac:dyDescent="0.2">
      <c r="A488" t="s">
        <v>70</v>
      </c>
      <c r="B488" t="s">
        <v>28</v>
      </c>
      <c r="C488">
        <v>0.51272275897469999</v>
      </c>
      <c r="D488">
        <v>2202540080</v>
      </c>
      <c r="E488" t="s">
        <v>5</v>
      </c>
      <c r="F488" s="2">
        <f t="shared" si="9"/>
        <v>0.23305579953395453</v>
      </c>
      <c r="G488" t="str">
        <f>VLOOKUP(D488,Mapping!A$2:D$31,2,FALSE)</f>
        <v>Motor Home</v>
      </c>
      <c r="H488" t="str">
        <f>VLOOKUP(D488,Mapping!A$2:D$31,4,FALSE)</f>
        <v/>
      </c>
    </row>
    <row r="489" spans="1:8" x14ac:dyDescent="0.2">
      <c r="A489" t="s">
        <v>70</v>
      </c>
      <c r="B489" t="s">
        <v>28</v>
      </c>
      <c r="C489">
        <v>38.668130459013902</v>
      </c>
      <c r="D489">
        <v>2202610080</v>
      </c>
      <c r="E489" t="s">
        <v>5</v>
      </c>
      <c r="F489" s="2">
        <f t="shared" si="9"/>
        <v>17.57642293591541</v>
      </c>
      <c r="G489" t="str">
        <f>VLOOKUP(D489,Mapping!A$2:D$31,2,FALSE)</f>
        <v>Combination Short-haul Truck</v>
      </c>
      <c r="H489">
        <f>VLOOKUP(D489,Mapping!A$2:D$31,4,FALSE)</f>
        <v>484000</v>
      </c>
    </row>
    <row r="490" spans="1:8" x14ac:dyDescent="0.2">
      <c r="A490" t="s">
        <v>70</v>
      </c>
      <c r="B490" t="s">
        <v>28</v>
      </c>
      <c r="C490">
        <v>47.366293642195998</v>
      </c>
      <c r="D490">
        <v>2202620080</v>
      </c>
      <c r="E490" t="s">
        <v>5</v>
      </c>
      <c r="F490" s="2">
        <f t="shared" si="9"/>
        <v>21.530133473725453</v>
      </c>
      <c r="G490" t="str">
        <f>VLOOKUP(D490,Mapping!A$2:D$31,2,FALSE)</f>
        <v>Combination Long-haul Truck</v>
      </c>
      <c r="H490">
        <f>VLOOKUP(D490,Mapping!A$2:D$31,4,FALSE)</f>
        <v>484000</v>
      </c>
    </row>
    <row r="491" spans="1:8" x14ac:dyDescent="0.2">
      <c r="A491" t="s">
        <v>70</v>
      </c>
      <c r="B491" t="s">
        <v>28</v>
      </c>
      <c r="C491">
        <v>3.3189983630619999E-4</v>
      </c>
      <c r="D491">
        <v>2203420080</v>
      </c>
      <c r="E491" t="s">
        <v>5</v>
      </c>
      <c r="F491" s="2">
        <f t="shared" si="9"/>
        <v>1.5086356195736361E-4</v>
      </c>
      <c r="G491" t="str">
        <f>VLOOKUP(D491,Mapping!A$2:D$31,2,FALSE)</f>
        <v>Transit Bus</v>
      </c>
      <c r="H491">
        <f>VLOOKUP(D491,Mapping!A$2:D$31,4,FALSE)</f>
        <v>485000</v>
      </c>
    </row>
    <row r="492" spans="1:8" x14ac:dyDescent="0.2">
      <c r="A492" t="s">
        <v>70</v>
      </c>
      <c r="B492" t="s">
        <v>28</v>
      </c>
      <c r="C492">
        <v>3.311530916E-5</v>
      </c>
      <c r="D492">
        <v>2205210080</v>
      </c>
      <c r="E492" t="s">
        <v>5</v>
      </c>
      <c r="F492" s="2">
        <f t="shared" si="9"/>
        <v>1.5052413254545453E-5</v>
      </c>
      <c r="G492" t="str">
        <f>VLOOKUP(D492,Mapping!A$2:D$31,2,FALSE)</f>
        <v>Passenger Car</v>
      </c>
      <c r="H492" t="str">
        <f>VLOOKUP(D492,Mapping!A$2:D$31,4,FALSE)</f>
        <v/>
      </c>
    </row>
    <row r="493" spans="1:8" x14ac:dyDescent="0.2">
      <c r="A493" t="s">
        <v>70</v>
      </c>
      <c r="B493" t="s">
        <v>28</v>
      </c>
      <c r="C493">
        <v>7.2297233500000005E-5</v>
      </c>
      <c r="D493">
        <v>2205310080</v>
      </c>
      <c r="E493" t="s">
        <v>5</v>
      </c>
      <c r="F493" s="2">
        <f t="shared" si="9"/>
        <v>3.2862378863636364E-5</v>
      </c>
      <c r="G493" t="str">
        <f>VLOOKUP(D493,Mapping!A$2:D$31,2,FALSE)</f>
        <v>Passenger Truck</v>
      </c>
      <c r="H493" t="str">
        <f>VLOOKUP(D493,Mapping!A$2:D$31,4,FALSE)</f>
        <v/>
      </c>
    </row>
    <row r="494" spans="1:8" x14ac:dyDescent="0.2">
      <c r="A494" t="s">
        <v>70</v>
      </c>
      <c r="B494" t="s">
        <v>28</v>
      </c>
      <c r="C494">
        <v>2.2298419040000001E-5</v>
      </c>
      <c r="D494">
        <v>2205320080</v>
      </c>
      <c r="E494" t="s">
        <v>5</v>
      </c>
      <c r="F494" s="2">
        <f t="shared" si="9"/>
        <v>1.0135645018181818E-5</v>
      </c>
      <c r="G494" t="str">
        <f>VLOOKUP(D494,Mapping!A$2:D$31,2,FALSE)</f>
        <v>Light Commercial Truck</v>
      </c>
      <c r="H494">
        <f>VLOOKUP(D494,Mapping!A$2:D$31,4,FALSE)</f>
        <v>484000</v>
      </c>
    </row>
    <row r="495" spans="1:8" x14ac:dyDescent="0.2">
      <c r="A495" t="s">
        <v>70</v>
      </c>
      <c r="B495" t="s">
        <v>29</v>
      </c>
      <c r="C495">
        <v>2056.8637791236001</v>
      </c>
      <c r="D495">
        <v>2201110080</v>
      </c>
      <c r="E495" t="s">
        <v>5</v>
      </c>
      <c r="F495" s="2">
        <f t="shared" si="9"/>
        <v>934.93808141981822</v>
      </c>
      <c r="G495" t="str">
        <f>VLOOKUP(D495,Mapping!A$2:D$31,2,FALSE)</f>
        <v>Motorcycle</v>
      </c>
      <c r="H495" t="str">
        <f>VLOOKUP(D495,Mapping!A$2:D$31,4,FALSE)</f>
        <v/>
      </c>
    </row>
    <row r="496" spans="1:8" x14ac:dyDescent="0.2">
      <c r="A496" t="s">
        <v>70</v>
      </c>
      <c r="B496" t="s">
        <v>29</v>
      </c>
      <c r="C496">
        <v>21445.691943842001</v>
      </c>
      <c r="D496">
        <v>2201210080</v>
      </c>
      <c r="E496" t="s">
        <v>5</v>
      </c>
      <c r="F496" s="2">
        <f t="shared" si="9"/>
        <v>9748.0417926554546</v>
      </c>
      <c r="G496" t="str">
        <f>VLOOKUP(D496,Mapping!A$2:D$31,2,FALSE)</f>
        <v>Passenger Car</v>
      </c>
      <c r="H496" t="str">
        <f>VLOOKUP(D496,Mapping!A$2:D$31,4,FALSE)</f>
        <v/>
      </c>
    </row>
    <row r="497" spans="1:8" x14ac:dyDescent="0.2">
      <c r="A497" t="s">
        <v>70</v>
      </c>
      <c r="B497" t="s">
        <v>29</v>
      </c>
      <c r="C497">
        <v>23063.531616979999</v>
      </c>
      <c r="D497">
        <v>2201310080</v>
      </c>
      <c r="E497" t="s">
        <v>5</v>
      </c>
      <c r="F497" s="2">
        <f t="shared" si="9"/>
        <v>10483.423462263636</v>
      </c>
      <c r="G497" t="str">
        <f>VLOOKUP(D497,Mapping!A$2:D$31,2,FALSE)</f>
        <v>Passenger Car</v>
      </c>
      <c r="H497" t="str">
        <f>VLOOKUP(D497,Mapping!A$2:D$31,4,FALSE)</f>
        <v/>
      </c>
    </row>
    <row r="498" spans="1:8" x14ac:dyDescent="0.2">
      <c r="A498" t="s">
        <v>70</v>
      </c>
      <c r="B498" t="s">
        <v>29</v>
      </c>
      <c r="C498">
        <v>7379.5393868800002</v>
      </c>
      <c r="D498">
        <v>2201320080</v>
      </c>
      <c r="E498" t="s">
        <v>5</v>
      </c>
      <c r="F498" s="2">
        <f t="shared" si="9"/>
        <v>3354.3360849454543</v>
      </c>
      <c r="G498" t="str">
        <f>VLOOKUP(D498,Mapping!A$2:D$31,2,FALSE)</f>
        <v>Light Commercial Truck</v>
      </c>
      <c r="H498">
        <f>VLOOKUP(D498,Mapping!A$2:D$31,4,FALSE)</f>
        <v>484000</v>
      </c>
    </row>
    <row r="499" spans="1:8" x14ac:dyDescent="0.2">
      <c r="A499" t="s">
        <v>70</v>
      </c>
      <c r="B499" t="s">
        <v>29</v>
      </c>
      <c r="C499">
        <v>2.9034074583009999</v>
      </c>
      <c r="D499">
        <v>2201420080</v>
      </c>
      <c r="E499" t="s">
        <v>5</v>
      </c>
      <c r="F499" s="2">
        <f t="shared" si="9"/>
        <v>1.3197306628640908</v>
      </c>
      <c r="G499" t="str">
        <f>VLOOKUP(D499,Mapping!A$2:D$31,2,FALSE)</f>
        <v>Transit Bus</v>
      </c>
      <c r="H499">
        <f>VLOOKUP(D499,Mapping!A$2:D$31,4,FALSE)</f>
        <v>485000</v>
      </c>
    </row>
    <row r="500" spans="1:8" x14ac:dyDescent="0.2">
      <c r="A500" t="s">
        <v>70</v>
      </c>
      <c r="B500" t="s">
        <v>29</v>
      </c>
      <c r="C500">
        <v>49.914515480680002</v>
      </c>
      <c r="D500">
        <v>2201430080</v>
      </c>
      <c r="E500" t="s">
        <v>5</v>
      </c>
      <c r="F500" s="2">
        <f t="shared" si="9"/>
        <v>22.688416127581817</v>
      </c>
      <c r="G500" t="str">
        <f>VLOOKUP(D500,Mapping!A$2:D$31,2,FALSE)</f>
        <v>School Bus</v>
      </c>
      <c r="H500">
        <f>VLOOKUP(D500,Mapping!A$2:D$31,4,FALSE)</f>
        <v>485000</v>
      </c>
    </row>
    <row r="501" spans="1:8" x14ac:dyDescent="0.2">
      <c r="A501" t="s">
        <v>70</v>
      </c>
      <c r="B501" t="s">
        <v>29</v>
      </c>
      <c r="C501">
        <v>10.116907590432</v>
      </c>
      <c r="D501">
        <v>2201510080</v>
      </c>
      <c r="E501" t="s">
        <v>5</v>
      </c>
      <c r="F501" s="2">
        <f t="shared" si="9"/>
        <v>4.5985943592872722</v>
      </c>
      <c r="G501" t="str">
        <f>VLOOKUP(D501,Mapping!A$2:D$31,2,FALSE)</f>
        <v>Refuse Truck</v>
      </c>
      <c r="H501">
        <f>VLOOKUP(D501,Mapping!A$2:D$31,4,FALSE)</f>
        <v>484000</v>
      </c>
    </row>
    <row r="502" spans="1:8" x14ac:dyDescent="0.2">
      <c r="A502" t="s">
        <v>70</v>
      </c>
      <c r="B502" t="s">
        <v>29</v>
      </c>
      <c r="C502">
        <v>658.5694900318</v>
      </c>
      <c r="D502">
        <v>2201520080</v>
      </c>
      <c r="E502" t="s">
        <v>5</v>
      </c>
      <c r="F502" s="2">
        <f t="shared" si="9"/>
        <v>299.34976819627269</v>
      </c>
      <c r="G502" t="str">
        <f>VLOOKUP(D502,Mapping!A$2:D$31,2,FALSE)</f>
        <v>Single Unit Short-haul Truck</v>
      </c>
      <c r="H502">
        <f>VLOOKUP(D502,Mapping!A$2:D$31,4,FALSE)</f>
        <v>484000</v>
      </c>
    </row>
    <row r="503" spans="1:8" x14ac:dyDescent="0.2">
      <c r="A503" t="s">
        <v>70</v>
      </c>
      <c r="B503" t="s">
        <v>29</v>
      </c>
      <c r="C503">
        <v>143.96524009090001</v>
      </c>
      <c r="D503">
        <v>2201530080</v>
      </c>
      <c r="E503" t="s">
        <v>5</v>
      </c>
      <c r="F503" s="2">
        <f t="shared" si="9"/>
        <v>65.438745495863643</v>
      </c>
      <c r="G503" t="str">
        <f>VLOOKUP(D503,Mapping!A$2:D$31,2,FALSE)</f>
        <v>Single Unit Long-haul Truck</v>
      </c>
      <c r="H503">
        <f>VLOOKUP(D503,Mapping!A$2:D$31,4,FALSE)</f>
        <v>484000</v>
      </c>
    </row>
    <row r="504" spans="1:8" x14ac:dyDescent="0.2">
      <c r="A504" t="s">
        <v>70</v>
      </c>
      <c r="B504" t="s">
        <v>29</v>
      </c>
      <c r="C504">
        <v>207.3878034951</v>
      </c>
      <c r="D504">
        <v>2201540080</v>
      </c>
      <c r="E504" t="s">
        <v>5</v>
      </c>
      <c r="F504" s="2">
        <f t="shared" si="9"/>
        <v>94.267183406863623</v>
      </c>
      <c r="G504" t="str">
        <f>VLOOKUP(D504,Mapping!A$2:D$31,2,FALSE)</f>
        <v>Motor Home</v>
      </c>
      <c r="H504" t="str">
        <f>VLOOKUP(D504,Mapping!A$2:D$31,4,FALSE)</f>
        <v/>
      </c>
    </row>
    <row r="505" spans="1:8" x14ac:dyDescent="0.2">
      <c r="A505" t="s">
        <v>70</v>
      </c>
      <c r="B505" t="s">
        <v>29</v>
      </c>
      <c r="C505">
        <v>3.3220114727083998</v>
      </c>
      <c r="D505">
        <v>2201610080</v>
      </c>
      <c r="E505" t="s">
        <v>5</v>
      </c>
      <c r="F505" s="2">
        <f t="shared" si="9"/>
        <v>1.5100052148674543</v>
      </c>
      <c r="G505" t="str">
        <f>VLOOKUP(D505,Mapping!A$2:D$31,2,FALSE)</f>
        <v>Combination Short-haul Truck</v>
      </c>
      <c r="H505">
        <f>VLOOKUP(D505,Mapping!A$2:D$31,4,FALSE)</f>
        <v>484000</v>
      </c>
    </row>
    <row r="506" spans="1:8" x14ac:dyDescent="0.2">
      <c r="A506" t="s">
        <v>70</v>
      </c>
      <c r="B506" t="s">
        <v>29</v>
      </c>
      <c r="C506">
        <v>442.13764750000001</v>
      </c>
      <c r="D506">
        <v>2202210080</v>
      </c>
      <c r="E506" t="s">
        <v>5</v>
      </c>
      <c r="F506" s="2">
        <f t="shared" si="9"/>
        <v>200.97165795454544</v>
      </c>
      <c r="G506" t="str">
        <f>VLOOKUP(D506,Mapping!A$2:D$31,2,FALSE)</f>
        <v>Passenger Car</v>
      </c>
      <c r="H506" t="str">
        <f>VLOOKUP(D506,Mapping!A$2:D$31,4,FALSE)</f>
        <v/>
      </c>
    </row>
    <row r="507" spans="1:8" x14ac:dyDescent="0.2">
      <c r="A507" t="s">
        <v>70</v>
      </c>
      <c r="B507" t="s">
        <v>29</v>
      </c>
      <c r="C507">
        <v>1171.7546680600001</v>
      </c>
      <c r="D507">
        <v>2202310080</v>
      </c>
      <c r="E507" t="s">
        <v>5</v>
      </c>
      <c r="F507" s="2">
        <f t="shared" si="9"/>
        <v>532.61575820909093</v>
      </c>
      <c r="G507" t="str">
        <f>VLOOKUP(D507,Mapping!A$2:D$31,2,FALSE)</f>
        <v>Passenger Truck</v>
      </c>
      <c r="H507" t="str">
        <f>VLOOKUP(D507,Mapping!A$2:D$31,4,FALSE)</f>
        <v/>
      </c>
    </row>
    <row r="508" spans="1:8" x14ac:dyDescent="0.2">
      <c r="A508" t="s">
        <v>70</v>
      </c>
      <c r="B508" t="s">
        <v>29</v>
      </c>
      <c r="C508">
        <v>1396.9789728220001</v>
      </c>
      <c r="D508">
        <v>2202320080</v>
      </c>
      <c r="E508" t="s">
        <v>5</v>
      </c>
      <c r="F508" s="2">
        <f t="shared" si="9"/>
        <v>634.99044219181815</v>
      </c>
      <c r="G508" t="str">
        <f>VLOOKUP(D508,Mapping!A$2:D$31,2,FALSE)</f>
        <v>Light Commercial Truck</v>
      </c>
      <c r="H508">
        <f>VLOOKUP(D508,Mapping!A$2:D$31,4,FALSE)</f>
        <v>484000</v>
      </c>
    </row>
    <row r="509" spans="1:8" x14ac:dyDescent="0.2">
      <c r="A509" t="s">
        <v>70</v>
      </c>
      <c r="B509" t="s">
        <v>29</v>
      </c>
      <c r="C509">
        <v>737.34622303975596</v>
      </c>
      <c r="D509">
        <v>2202410080</v>
      </c>
      <c r="E509" t="s">
        <v>5</v>
      </c>
      <c r="F509" s="2">
        <f t="shared" si="9"/>
        <v>335.15737410897998</v>
      </c>
      <c r="G509" t="str">
        <f>VLOOKUP(D509,Mapping!A$2:D$31,2,FALSE)</f>
        <v>Intercity Bus</v>
      </c>
      <c r="H509">
        <f>VLOOKUP(D509,Mapping!A$2:D$31,4,FALSE)</f>
        <v>485000</v>
      </c>
    </row>
    <row r="510" spans="1:8" x14ac:dyDescent="0.2">
      <c r="A510" t="s">
        <v>70</v>
      </c>
      <c r="B510" t="s">
        <v>29</v>
      </c>
      <c r="C510">
        <v>541.23690272119995</v>
      </c>
      <c r="D510">
        <v>2202420080</v>
      </c>
      <c r="E510" t="s">
        <v>5</v>
      </c>
      <c r="F510" s="2">
        <f t="shared" si="9"/>
        <v>246.01677396418177</v>
      </c>
      <c r="G510" t="str">
        <f>VLOOKUP(D510,Mapping!A$2:D$31,2,FALSE)</f>
        <v>Transit Bus</v>
      </c>
      <c r="H510">
        <f>VLOOKUP(D510,Mapping!A$2:D$31,4,FALSE)</f>
        <v>485000</v>
      </c>
    </row>
    <row r="511" spans="1:8" x14ac:dyDescent="0.2">
      <c r="A511" t="s">
        <v>70</v>
      </c>
      <c r="B511" t="s">
        <v>29</v>
      </c>
      <c r="C511">
        <v>1396.41860916</v>
      </c>
      <c r="D511">
        <v>2202430080</v>
      </c>
      <c r="E511" t="s">
        <v>5</v>
      </c>
      <c r="F511" s="2">
        <f t="shared" si="9"/>
        <v>634.73573143636361</v>
      </c>
      <c r="G511" t="str">
        <f>VLOOKUP(D511,Mapping!A$2:D$31,2,FALSE)</f>
        <v>School Bus</v>
      </c>
      <c r="H511">
        <f>VLOOKUP(D511,Mapping!A$2:D$31,4,FALSE)</f>
        <v>485000</v>
      </c>
    </row>
    <row r="512" spans="1:8" x14ac:dyDescent="0.2">
      <c r="A512" t="s">
        <v>70</v>
      </c>
      <c r="B512" t="s">
        <v>29</v>
      </c>
      <c r="C512">
        <v>501.19411163059999</v>
      </c>
      <c r="D512">
        <v>2202510080</v>
      </c>
      <c r="E512" t="s">
        <v>5</v>
      </c>
      <c r="F512" s="2">
        <f t="shared" si="9"/>
        <v>227.81550528663635</v>
      </c>
      <c r="G512" t="str">
        <f>VLOOKUP(D512,Mapping!A$2:D$31,2,FALSE)</f>
        <v>Refuse Truck</v>
      </c>
      <c r="H512">
        <f>VLOOKUP(D512,Mapping!A$2:D$31,4,FALSE)</f>
        <v>484000</v>
      </c>
    </row>
    <row r="513" spans="1:8" x14ac:dyDescent="0.2">
      <c r="A513" t="s">
        <v>70</v>
      </c>
      <c r="B513" t="s">
        <v>29</v>
      </c>
      <c r="C513">
        <v>9937.6623589400006</v>
      </c>
      <c r="D513">
        <v>2202520080</v>
      </c>
      <c r="E513" t="s">
        <v>5</v>
      </c>
      <c r="F513" s="2">
        <f t="shared" si="9"/>
        <v>4517.1192540636366</v>
      </c>
      <c r="G513" t="str">
        <f>VLOOKUP(D513,Mapping!A$2:D$31,2,FALSE)</f>
        <v>Single Unit Short-haul Truck</v>
      </c>
      <c r="H513">
        <f>VLOOKUP(D513,Mapping!A$2:D$31,4,FALSE)</f>
        <v>484000</v>
      </c>
    </row>
    <row r="514" spans="1:8" x14ac:dyDescent="0.2">
      <c r="A514" t="s">
        <v>70</v>
      </c>
      <c r="B514" t="s">
        <v>29</v>
      </c>
      <c r="C514">
        <v>1063.7483272078</v>
      </c>
      <c r="D514">
        <v>2202530080</v>
      </c>
      <c r="E514" t="s">
        <v>5</v>
      </c>
      <c r="F514" s="2">
        <f t="shared" si="9"/>
        <v>483.52196691263634</v>
      </c>
      <c r="G514" t="str">
        <f>VLOOKUP(D514,Mapping!A$2:D$31,2,FALSE)</f>
        <v>Single Unit Long-haul Truck</v>
      </c>
      <c r="H514">
        <f>VLOOKUP(D514,Mapping!A$2:D$31,4,FALSE)</f>
        <v>484000</v>
      </c>
    </row>
    <row r="515" spans="1:8" x14ac:dyDescent="0.2">
      <c r="A515" t="s">
        <v>70</v>
      </c>
      <c r="B515" t="s">
        <v>29</v>
      </c>
      <c r="C515">
        <v>476.57458569699997</v>
      </c>
      <c r="D515">
        <v>2202540080</v>
      </c>
      <c r="E515" t="s">
        <v>5</v>
      </c>
      <c r="F515" s="2">
        <f t="shared" si="9"/>
        <v>216.62481168045451</v>
      </c>
      <c r="G515" t="str">
        <f>VLOOKUP(D515,Mapping!A$2:D$31,2,FALSE)</f>
        <v>Motor Home</v>
      </c>
      <c r="H515" t="str">
        <f>VLOOKUP(D515,Mapping!A$2:D$31,4,FALSE)</f>
        <v/>
      </c>
    </row>
    <row r="516" spans="1:8" x14ac:dyDescent="0.2">
      <c r="A516" t="s">
        <v>70</v>
      </c>
      <c r="B516" t="s">
        <v>29</v>
      </c>
      <c r="C516">
        <v>13248.60723766</v>
      </c>
      <c r="D516">
        <v>2202610080</v>
      </c>
      <c r="E516" t="s">
        <v>5</v>
      </c>
      <c r="F516" s="2">
        <f t="shared" ref="F516:F579" si="10">IF(E516="LB",C516/2.2,C516*2000/2.2)</f>
        <v>6022.0941989363637</v>
      </c>
      <c r="G516" t="str">
        <f>VLOOKUP(D516,Mapping!A$2:D$31,2,FALSE)</f>
        <v>Combination Short-haul Truck</v>
      </c>
      <c r="H516">
        <f>VLOOKUP(D516,Mapping!A$2:D$31,4,FALSE)</f>
        <v>484000</v>
      </c>
    </row>
    <row r="517" spans="1:8" x14ac:dyDescent="0.2">
      <c r="A517" t="s">
        <v>70</v>
      </c>
      <c r="B517" t="s">
        <v>29</v>
      </c>
      <c r="C517">
        <v>14009.982648773999</v>
      </c>
      <c r="D517">
        <v>2202620080</v>
      </c>
      <c r="E517" t="s">
        <v>5</v>
      </c>
      <c r="F517" s="2">
        <f t="shared" si="10"/>
        <v>6368.1739312609079</v>
      </c>
      <c r="G517" t="str">
        <f>VLOOKUP(D517,Mapping!A$2:D$31,2,FALSE)</f>
        <v>Combination Long-haul Truck</v>
      </c>
      <c r="H517">
        <f>VLOOKUP(D517,Mapping!A$2:D$31,4,FALSE)</f>
        <v>484000</v>
      </c>
    </row>
    <row r="518" spans="1:8" x14ac:dyDescent="0.2">
      <c r="A518" t="s">
        <v>70</v>
      </c>
      <c r="B518" t="s">
        <v>29</v>
      </c>
      <c r="C518">
        <v>0.41681728807379997</v>
      </c>
      <c r="D518">
        <v>2203420080</v>
      </c>
      <c r="E518" t="s">
        <v>5</v>
      </c>
      <c r="F518" s="2">
        <f t="shared" si="10"/>
        <v>0.18946240366990907</v>
      </c>
      <c r="G518" t="str">
        <f>VLOOKUP(D518,Mapping!A$2:D$31,2,FALSE)</f>
        <v>Transit Bus</v>
      </c>
      <c r="H518">
        <f>VLOOKUP(D518,Mapping!A$2:D$31,4,FALSE)</f>
        <v>485000</v>
      </c>
    </row>
    <row r="519" spans="1:8" x14ac:dyDescent="0.2">
      <c r="A519" t="s">
        <v>70</v>
      </c>
      <c r="B519" t="s">
        <v>29</v>
      </c>
      <c r="C519">
        <v>2.1473772540000001E-3</v>
      </c>
      <c r="D519">
        <v>2205210080</v>
      </c>
      <c r="E519" t="s">
        <v>5</v>
      </c>
      <c r="F519" s="2">
        <f t="shared" si="10"/>
        <v>9.7608056999999994E-4</v>
      </c>
      <c r="G519" t="str">
        <f>VLOOKUP(D519,Mapping!A$2:D$31,2,FALSE)</f>
        <v>Passenger Car</v>
      </c>
      <c r="H519" t="str">
        <f>VLOOKUP(D519,Mapping!A$2:D$31,4,FALSE)</f>
        <v/>
      </c>
    </row>
    <row r="520" spans="1:8" x14ac:dyDescent="0.2">
      <c r="A520" t="s">
        <v>70</v>
      </c>
      <c r="B520" t="s">
        <v>29</v>
      </c>
      <c r="C520">
        <v>6.2305190500000001E-3</v>
      </c>
      <c r="D520">
        <v>2205310080</v>
      </c>
      <c r="E520" t="s">
        <v>5</v>
      </c>
      <c r="F520" s="2">
        <f t="shared" si="10"/>
        <v>2.8320541136363634E-3</v>
      </c>
      <c r="G520" t="str">
        <f>VLOOKUP(D520,Mapping!A$2:D$31,2,FALSE)</f>
        <v>Passenger Truck</v>
      </c>
      <c r="H520" t="str">
        <f>VLOOKUP(D520,Mapping!A$2:D$31,4,FALSE)</f>
        <v/>
      </c>
    </row>
    <row r="521" spans="1:8" x14ac:dyDescent="0.2">
      <c r="A521" t="s">
        <v>70</v>
      </c>
      <c r="B521" t="s">
        <v>29</v>
      </c>
      <c r="C521">
        <v>1.8512178060000001E-3</v>
      </c>
      <c r="D521">
        <v>2205320080</v>
      </c>
      <c r="E521" t="s">
        <v>5</v>
      </c>
      <c r="F521" s="2">
        <f t="shared" si="10"/>
        <v>8.4146263909090906E-4</v>
      </c>
      <c r="G521" t="str">
        <f>VLOOKUP(D521,Mapping!A$2:D$31,2,FALSE)</f>
        <v>Light Commercial Truck</v>
      </c>
      <c r="H521">
        <f>VLOOKUP(D521,Mapping!A$2:D$31,4,FALSE)</f>
        <v>484000</v>
      </c>
    </row>
    <row r="522" spans="1:8" x14ac:dyDescent="0.2">
      <c r="A522" t="s">
        <v>70</v>
      </c>
      <c r="B522" t="s">
        <v>30</v>
      </c>
      <c r="C522">
        <v>63.374535413559897</v>
      </c>
      <c r="D522">
        <v>2201110080</v>
      </c>
      <c r="E522" t="s">
        <v>5</v>
      </c>
      <c r="F522" s="2">
        <f t="shared" si="10"/>
        <v>28.806607006163588</v>
      </c>
      <c r="G522" t="str">
        <f>VLOOKUP(D522,Mapping!A$2:D$31,2,FALSE)</f>
        <v>Motorcycle</v>
      </c>
      <c r="H522" t="str">
        <f>VLOOKUP(D522,Mapping!A$2:D$31,4,FALSE)</f>
        <v/>
      </c>
    </row>
    <row r="523" spans="1:8" x14ac:dyDescent="0.2">
      <c r="A523" t="s">
        <v>70</v>
      </c>
      <c r="B523" t="s">
        <v>30</v>
      </c>
      <c r="C523">
        <v>766.07890168159997</v>
      </c>
      <c r="D523">
        <v>2201210080</v>
      </c>
      <c r="E523" t="s">
        <v>5</v>
      </c>
      <c r="F523" s="2">
        <f t="shared" si="10"/>
        <v>348.21768258254542</v>
      </c>
      <c r="G523" t="str">
        <f>VLOOKUP(D523,Mapping!A$2:D$31,2,FALSE)</f>
        <v>Passenger Car</v>
      </c>
      <c r="H523" t="str">
        <f>VLOOKUP(D523,Mapping!A$2:D$31,4,FALSE)</f>
        <v/>
      </c>
    </row>
    <row r="524" spans="1:8" x14ac:dyDescent="0.2">
      <c r="A524" t="s">
        <v>70</v>
      </c>
      <c r="B524" t="s">
        <v>30</v>
      </c>
      <c r="C524">
        <v>687.11398334579997</v>
      </c>
      <c r="D524">
        <v>2201310080</v>
      </c>
      <c r="E524" t="s">
        <v>5</v>
      </c>
      <c r="F524" s="2">
        <f t="shared" si="10"/>
        <v>312.32453788445451</v>
      </c>
      <c r="G524" t="str">
        <f>VLOOKUP(D524,Mapping!A$2:D$31,2,FALSE)</f>
        <v>Passenger Car</v>
      </c>
      <c r="H524" t="str">
        <f>VLOOKUP(D524,Mapping!A$2:D$31,4,FALSE)</f>
        <v/>
      </c>
    </row>
    <row r="525" spans="1:8" x14ac:dyDescent="0.2">
      <c r="A525" t="s">
        <v>70</v>
      </c>
      <c r="B525" t="s">
        <v>30</v>
      </c>
      <c r="C525">
        <v>210.07197430720001</v>
      </c>
      <c r="D525">
        <v>2201320080</v>
      </c>
      <c r="E525" t="s">
        <v>5</v>
      </c>
      <c r="F525" s="2">
        <f t="shared" si="10"/>
        <v>95.487261048727262</v>
      </c>
      <c r="G525" t="str">
        <f>VLOOKUP(D525,Mapping!A$2:D$31,2,FALSE)</f>
        <v>Light Commercial Truck</v>
      </c>
      <c r="H525">
        <f>VLOOKUP(D525,Mapping!A$2:D$31,4,FALSE)</f>
        <v>484000</v>
      </c>
    </row>
    <row r="526" spans="1:8" x14ac:dyDescent="0.2">
      <c r="A526" t="s">
        <v>70</v>
      </c>
      <c r="B526" t="s">
        <v>30</v>
      </c>
      <c r="C526">
        <v>0.12979638205960001</v>
      </c>
      <c r="D526">
        <v>2201420080</v>
      </c>
      <c r="E526" t="s">
        <v>5</v>
      </c>
      <c r="F526" s="2">
        <f t="shared" si="10"/>
        <v>5.8998355481636365E-2</v>
      </c>
      <c r="G526" t="str">
        <f>VLOOKUP(D526,Mapping!A$2:D$31,2,FALSE)</f>
        <v>Transit Bus</v>
      </c>
      <c r="H526">
        <f>VLOOKUP(D526,Mapping!A$2:D$31,4,FALSE)</f>
        <v>485000</v>
      </c>
    </row>
    <row r="527" spans="1:8" x14ac:dyDescent="0.2">
      <c r="A527" t="s">
        <v>70</v>
      </c>
      <c r="B527" t="s">
        <v>30</v>
      </c>
      <c r="C527">
        <v>2.0796243851556002</v>
      </c>
      <c r="D527">
        <v>2201430080</v>
      </c>
      <c r="E527" t="s">
        <v>5</v>
      </c>
      <c r="F527" s="2">
        <f t="shared" si="10"/>
        <v>0.94528381143436369</v>
      </c>
      <c r="G527" t="str">
        <f>VLOOKUP(D527,Mapping!A$2:D$31,2,FALSE)</f>
        <v>School Bus</v>
      </c>
      <c r="H527">
        <f>VLOOKUP(D527,Mapping!A$2:D$31,4,FALSE)</f>
        <v>485000</v>
      </c>
    </row>
    <row r="528" spans="1:8" x14ac:dyDescent="0.2">
      <c r="A528" t="s">
        <v>70</v>
      </c>
      <c r="B528" t="s">
        <v>30</v>
      </c>
      <c r="C528">
        <v>0.44629670035859997</v>
      </c>
      <c r="D528">
        <v>2201510080</v>
      </c>
      <c r="E528" t="s">
        <v>5</v>
      </c>
      <c r="F528" s="2">
        <f t="shared" si="10"/>
        <v>0.20286213652663634</v>
      </c>
      <c r="G528" t="str">
        <f>VLOOKUP(D528,Mapping!A$2:D$31,2,FALSE)</f>
        <v>Refuse Truck</v>
      </c>
      <c r="H528">
        <f>VLOOKUP(D528,Mapping!A$2:D$31,4,FALSE)</f>
        <v>484000</v>
      </c>
    </row>
    <row r="529" spans="1:8" x14ac:dyDescent="0.2">
      <c r="A529" t="s">
        <v>70</v>
      </c>
      <c r="B529" t="s">
        <v>30</v>
      </c>
      <c r="C529">
        <v>20.52292806114</v>
      </c>
      <c r="D529">
        <v>2201520080</v>
      </c>
      <c r="E529" t="s">
        <v>5</v>
      </c>
      <c r="F529" s="2">
        <f t="shared" si="10"/>
        <v>9.328603664154544</v>
      </c>
      <c r="G529" t="str">
        <f>VLOOKUP(D529,Mapping!A$2:D$31,2,FALSE)</f>
        <v>Single Unit Short-haul Truck</v>
      </c>
      <c r="H529">
        <f>VLOOKUP(D529,Mapping!A$2:D$31,4,FALSE)</f>
        <v>484000</v>
      </c>
    </row>
    <row r="530" spans="1:8" x14ac:dyDescent="0.2">
      <c r="A530" t="s">
        <v>70</v>
      </c>
      <c r="B530" t="s">
        <v>30</v>
      </c>
      <c r="C530">
        <v>6.9346082429309996</v>
      </c>
      <c r="D530">
        <v>2201530080</v>
      </c>
      <c r="E530" t="s">
        <v>5</v>
      </c>
      <c r="F530" s="2">
        <f t="shared" si="10"/>
        <v>3.1520946558777267</v>
      </c>
      <c r="G530" t="str">
        <f>VLOOKUP(D530,Mapping!A$2:D$31,2,FALSE)</f>
        <v>Single Unit Long-haul Truck</v>
      </c>
      <c r="H530">
        <f>VLOOKUP(D530,Mapping!A$2:D$31,4,FALSE)</f>
        <v>484000</v>
      </c>
    </row>
    <row r="531" spans="1:8" x14ac:dyDescent="0.2">
      <c r="A531" t="s">
        <v>70</v>
      </c>
      <c r="B531" t="s">
        <v>30</v>
      </c>
      <c r="C531">
        <v>8.6212605777500002</v>
      </c>
      <c r="D531">
        <v>2201540080</v>
      </c>
      <c r="E531" t="s">
        <v>5</v>
      </c>
      <c r="F531" s="2">
        <f t="shared" si="10"/>
        <v>3.9187548080681815</v>
      </c>
      <c r="G531" t="str">
        <f>VLOOKUP(D531,Mapping!A$2:D$31,2,FALSE)</f>
        <v>Motor Home</v>
      </c>
      <c r="H531" t="str">
        <f>VLOOKUP(D531,Mapping!A$2:D$31,4,FALSE)</f>
        <v/>
      </c>
    </row>
    <row r="532" spans="1:8" x14ac:dyDescent="0.2">
      <c r="A532" t="s">
        <v>70</v>
      </c>
      <c r="B532" t="s">
        <v>30</v>
      </c>
      <c r="C532">
        <v>0.16182823289764001</v>
      </c>
      <c r="D532">
        <v>2201610080</v>
      </c>
      <c r="E532" t="s">
        <v>5</v>
      </c>
      <c r="F532" s="2">
        <f t="shared" si="10"/>
        <v>7.3558287680745446E-2</v>
      </c>
      <c r="G532" t="str">
        <f>VLOOKUP(D532,Mapping!A$2:D$31,2,FALSE)</f>
        <v>Combination Short-haul Truck</v>
      </c>
      <c r="H532">
        <f>VLOOKUP(D532,Mapping!A$2:D$31,4,FALSE)</f>
        <v>484000</v>
      </c>
    </row>
    <row r="533" spans="1:8" x14ac:dyDescent="0.2">
      <c r="A533" t="s">
        <v>70</v>
      </c>
      <c r="B533" t="s">
        <v>30</v>
      </c>
      <c r="C533">
        <v>2.6914708033457999</v>
      </c>
      <c r="D533">
        <v>2202210080</v>
      </c>
      <c r="E533" t="s">
        <v>5</v>
      </c>
      <c r="F533" s="2">
        <f t="shared" si="10"/>
        <v>1.2233958197026362</v>
      </c>
      <c r="G533" t="str">
        <f>VLOOKUP(D533,Mapping!A$2:D$31,2,FALSE)</f>
        <v>Passenger Car</v>
      </c>
      <c r="H533" t="str">
        <f>VLOOKUP(D533,Mapping!A$2:D$31,4,FALSE)</f>
        <v/>
      </c>
    </row>
    <row r="534" spans="1:8" x14ac:dyDescent="0.2">
      <c r="A534" t="s">
        <v>70</v>
      </c>
      <c r="B534" t="s">
        <v>30</v>
      </c>
      <c r="C534">
        <v>15.3369606662</v>
      </c>
      <c r="D534">
        <v>2202310080</v>
      </c>
      <c r="E534" t="s">
        <v>5</v>
      </c>
      <c r="F534" s="2">
        <f t="shared" si="10"/>
        <v>6.9713457573636353</v>
      </c>
      <c r="G534" t="str">
        <f>VLOOKUP(D534,Mapping!A$2:D$31,2,FALSE)</f>
        <v>Passenger Truck</v>
      </c>
      <c r="H534" t="str">
        <f>VLOOKUP(D534,Mapping!A$2:D$31,4,FALSE)</f>
        <v/>
      </c>
    </row>
    <row r="535" spans="1:8" x14ac:dyDescent="0.2">
      <c r="A535" t="s">
        <v>70</v>
      </c>
      <c r="B535" t="s">
        <v>30</v>
      </c>
      <c r="C535">
        <v>20.271846781920001</v>
      </c>
      <c r="D535">
        <v>2202320080</v>
      </c>
      <c r="E535" t="s">
        <v>5</v>
      </c>
      <c r="F535" s="2">
        <f t="shared" si="10"/>
        <v>9.2144758099636359</v>
      </c>
      <c r="G535" t="str">
        <f>VLOOKUP(D535,Mapping!A$2:D$31,2,FALSE)</f>
        <v>Light Commercial Truck</v>
      </c>
      <c r="H535">
        <f>VLOOKUP(D535,Mapping!A$2:D$31,4,FALSE)</f>
        <v>484000</v>
      </c>
    </row>
    <row r="536" spans="1:8" x14ac:dyDescent="0.2">
      <c r="A536" t="s">
        <v>70</v>
      </c>
      <c r="B536" t="s">
        <v>30</v>
      </c>
      <c r="C536">
        <v>15.979749753664001</v>
      </c>
      <c r="D536">
        <v>2202410080</v>
      </c>
      <c r="E536" t="s">
        <v>5</v>
      </c>
      <c r="F536" s="2">
        <f t="shared" si="10"/>
        <v>7.2635226153018175</v>
      </c>
      <c r="G536" t="str">
        <f>VLOOKUP(D536,Mapping!A$2:D$31,2,FALSE)</f>
        <v>Intercity Bus</v>
      </c>
      <c r="H536">
        <f>VLOOKUP(D536,Mapping!A$2:D$31,4,FALSE)</f>
        <v>485000</v>
      </c>
    </row>
    <row r="537" spans="1:8" x14ac:dyDescent="0.2">
      <c r="A537" t="s">
        <v>70</v>
      </c>
      <c r="B537" t="s">
        <v>30</v>
      </c>
      <c r="C537">
        <v>11.687552124358</v>
      </c>
      <c r="D537">
        <v>2202420080</v>
      </c>
      <c r="E537" t="s">
        <v>5</v>
      </c>
      <c r="F537" s="2">
        <f t="shared" si="10"/>
        <v>5.3125236928899993</v>
      </c>
      <c r="G537" t="str">
        <f>VLOOKUP(D537,Mapping!A$2:D$31,2,FALSE)</f>
        <v>Transit Bus</v>
      </c>
      <c r="H537">
        <f>VLOOKUP(D537,Mapping!A$2:D$31,4,FALSE)</f>
        <v>485000</v>
      </c>
    </row>
    <row r="538" spans="1:8" x14ac:dyDescent="0.2">
      <c r="A538" t="s">
        <v>70</v>
      </c>
      <c r="B538" t="s">
        <v>30</v>
      </c>
      <c r="C538">
        <v>29.693974558800001</v>
      </c>
      <c r="D538">
        <v>2202430080</v>
      </c>
      <c r="E538" t="s">
        <v>5</v>
      </c>
      <c r="F538" s="2">
        <f t="shared" si="10"/>
        <v>13.497261163090908</v>
      </c>
      <c r="G538" t="str">
        <f>VLOOKUP(D538,Mapping!A$2:D$31,2,FALSE)</f>
        <v>School Bus</v>
      </c>
      <c r="H538">
        <f>VLOOKUP(D538,Mapping!A$2:D$31,4,FALSE)</f>
        <v>485000</v>
      </c>
    </row>
    <row r="539" spans="1:8" x14ac:dyDescent="0.2">
      <c r="A539" t="s">
        <v>70</v>
      </c>
      <c r="B539" t="s">
        <v>30</v>
      </c>
      <c r="C539">
        <v>10.89909982482</v>
      </c>
      <c r="D539">
        <v>2202510080</v>
      </c>
      <c r="E539" t="s">
        <v>5</v>
      </c>
      <c r="F539" s="2">
        <f t="shared" si="10"/>
        <v>4.954136284009091</v>
      </c>
      <c r="G539" t="str">
        <f>VLOOKUP(D539,Mapping!A$2:D$31,2,FALSE)</f>
        <v>Refuse Truck</v>
      </c>
      <c r="H539">
        <f>VLOOKUP(D539,Mapping!A$2:D$31,4,FALSE)</f>
        <v>484000</v>
      </c>
    </row>
    <row r="540" spans="1:8" x14ac:dyDescent="0.2">
      <c r="A540" t="s">
        <v>70</v>
      </c>
      <c r="B540" t="s">
        <v>30</v>
      </c>
      <c r="C540">
        <v>213.50097725200001</v>
      </c>
      <c r="D540">
        <v>2202520080</v>
      </c>
      <c r="E540" t="s">
        <v>5</v>
      </c>
      <c r="F540" s="2">
        <f t="shared" si="10"/>
        <v>97.045898750909089</v>
      </c>
      <c r="G540" t="str">
        <f>VLOOKUP(D540,Mapping!A$2:D$31,2,FALSE)</f>
        <v>Single Unit Short-haul Truck</v>
      </c>
      <c r="H540">
        <f>VLOOKUP(D540,Mapping!A$2:D$31,4,FALSE)</f>
        <v>484000</v>
      </c>
    </row>
    <row r="541" spans="1:8" x14ac:dyDescent="0.2">
      <c r="A541" t="s">
        <v>70</v>
      </c>
      <c r="B541" t="s">
        <v>30</v>
      </c>
      <c r="C541">
        <v>22.809250144060002</v>
      </c>
      <c r="D541">
        <v>2202530080</v>
      </c>
      <c r="E541" t="s">
        <v>5</v>
      </c>
      <c r="F541" s="2">
        <f t="shared" si="10"/>
        <v>10.367840974572728</v>
      </c>
      <c r="G541" t="str">
        <f>VLOOKUP(D541,Mapping!A$2:D$31,2,FALSE)</f>
        <v>Single Unit Long-haul Truck</v>
      </c>
      <c r="H541">
        <f>VLOOKUP(D541,Mapping!A$2:D$31,4,FALSE)</f>
        <v>484000</v>
      </c>
    </row>
    <row r="542" spans="1:8" x14ac:dyDescent="0.2">
      <c r="A542" t="s">
        <v>70</v>
      </c>
      <c r="B542" t="s">
        <v>30</v>
      </c>
      <c r="C542">
        <v>10.270024279502</v>
      </c>
      <c r="D542">
        <v>2202540080</v>
      </c>
      <c r="E542" t="s">
        <v>5</v>
      </c>
      <c r="F542" s="2">
        <f t="shared" si="10"/>
        <v>4.6681928543190905</v>
      </c>
      <c r="G542" t="str">
        <f>VLOOKUP(D542,Mapping!A$2:D$31,2,FALSE)</f>
        <v>Motor Home</v>
      </c>
      <c r="H542" t="str">
        <f>VLOOKUP(D542,Mapping!A$2:D$31,4,FALSE)</f>
        <v/>
      </c>
    </row>
    <row r="543" spans="1:8" x14ac:dyDescent="0.2">
      <c r="A543" t="s">
        <v>70</v>
      </c>
      <c r="B543" t="s">
        <v>30</v>
      </c>
      <c r="C543">
        <v>285.57273171920002</v>
      </c>
      <c r="D543">
        <v>2202610080</v>
      </c>
      <c r="E543" t="s">
        <v>5</v>
      </c>
      <c r="F543" s="2">
        <f t="shared" si="10"/>
        <v>129.8057871450909</v>
      </c>
      <c r="G543" t="str">
        <f>VLOOKUP(D543,Mapping!A$2:D$31,2,FALSE)</f>
        <v>Combination Short-haul Truck</v>
      </c>
      <c r="H543">
        <f>VLOOKUP(D543,Mapping!A$2:D$31,4,FALSE)</f>
        <v>484000</v>
      </c>
    </row>
    <row r="544" spans="1:8" x14ac:dyDescent="0.2">
      <c r="A544" t="s">
        <v>70</v>
      </c>
      <c r="B544" t="s">
        <v>30</v>
      </c>
      <c r="C544">
        <v>252.66552994700001</v>
      </c>
      <c r="D544">
        <v>2202620080</v>
      </c>
      <c r="E544" t="s">
        <v>5</v>
      </c>
      <c r="F544" s="2">
        <f t="shared" si="10"/>
        <v>114.84796815772727</v>
      </c>
      <c r="G544" t="str">
        <f>VLOOKUP(D544,Mapping!A$2:D$31,2,FALSE)</f>
        <v>Combination Long-haul Truck</v>
      </c>
      <c r="H544">
        <f>VLOOKUP(D544,Mapping!A$2:D$31,4,FALSE)</f>
        <v>484000</v>
      </c>
    </row>
    <row r="545" spans="1:8" x14ac:dyDescent="0.2">
      <c r="A545" t="s">
        <v>70</v>
      </c>
      <c r="B545" t="s">
        <v>30</v>
      </c>
      <c r="C545">
        <v>0</v>
      </c>
      <c r="D545">
        <v>2203420080</v>
      </c>
      <c r="E545" t="s">
        <v>5</v>
      </c>
      <c r="F545" s="2">
        <f t="shared" si="10"/>
        <v>0</v>
      </c>
      <c r="G545" t="str">
        <f>VLOOKUP(D545,Mapping!A$2:D$31,2,FALSE)</f>
        <v>Transit Bus</v>
      </c>
      <c r="H545">
        <f>VLOOKUP(D545,Mapping!A$2:D$31,4,FALSE)</f>
        <v>485000</v>
      </c>
    </row>
    <row r="546" spans="1:8" x14ac:dyDescent="0.2">
      <c r="A546" t="s">
        <v>70</v>
      </c>
      <c r="B546" t="s">
        <v>30</v>
      </c>
      <c r="C546">
        <v>1.2552518151999999E-4</v>
      </c>
      <c r="D546">
        <v>2205210080</v>
      </c>
      <c r="E546" t="s">
        <v>5</v>
      </c>
      <c r="F546" s="2">
        <f t="shared" si="10"/>
        <v>5.705690069090908E-5</v>
      </c>
      <c r="G546" t="str">
        <f>VLOOKUP(D546,Mapping!A$2:D$31,2,FALSE)</f>
        <v>Passenger Car</v>
      </c>
      <c r="H546" t="str">
        <f>VLOOKUP(D546,Mapping!A$2:D$31,4,FALSE)</f>
        <v/>
      </c>
    </row>
    <row r="547" spans="1:8" x14ac:dyDescent="0.2">
      <c r="A547" t="s">
        <v>70</v>
      </c>
      <c r="B547" t="s">
        <v>30</v>
      </c>
      <c r="C547">
        <v>3.6821133939999998E-4</v>
      </c>
      <c r="D547">
        <v>2205310080</v>
      </c>
      <c r="E547" t="s">
        <v>5</v>
      </c>
      <c r="F547" s="2">
        <f t="shared" si="10"/>
        <v>1.673687906363636E-4</v>
      </c>
      <c r="G547" t="str">
        <f>VLOOKUP(D547,Mapping!A$2:D$31,2,FALSE)</f>
        <v>Passenger Truck</v>
      </c>
      <c r="H547" t="str">
        <f>VLOOKUP(D547,Mapping!A$2:D$31,4,FALSE)</f>
        <v/>
      </c>
    </row>
    <row r="548" spans="1:8" x14ac:dyDescent="0.2">
      <c r="A548" t="s">
        <v>70</v>
      </c>
      <c r="B548" t="s">
        <v>30</v>
      </c>
      <c r="C548">
        <v>1.0824611360000001E-4</v>
      </c>
      <c r="D548">
        <v>2205320080</v>
      </c>
      <c r="E548" t="s">
        <v>5</v>
      </c>
      <c r="F548" s="2">
        <f t="shared" si="10"/>
        <v>4.9202778909090907E-5</v>
      </c>
      <c r="G548" t="str">
        <f>VLOOKUP(D548,Mapping!A$2:D$31,2,FALSE)</f>
        <v>Light Commercial Truck</v>
      </c>
      <c r="H548">
        <f>VLOOKUP(D548,Mapping!A$2:D$31,4,FALSE)</f>
        <v>484000</v>
      </c>
    </row>
    <row r="549" spans="1:8" x14ac:dyDescent="0.2">
      <c r="A549" t="s">
        <v>70</v>
      </c>
      <c r="B549" t="s">
        <v>7</v>
      </c>
      <c r="C549">
        <v>7068595.7477200003</v>
      </c>
      <c r="D549">
        <v>2201000062</v>
      </c>
      <c r="E549" t="s">
        <v>5</v>
      </c>
      <c r="F549" s="2">
        <f t="shared" si="10"/>
        <v>3212998.0671454542</v>
      </c>
      <c r="G549" t="str">
        <f>VLOOKUP(D549,Mapping!A$2:D$31,2,FALSE)</f>
        <v>Refueling</v>
      </c>
      <c r="H549" t="str">
        <f>VLOOKUP(D549,Mapping!A$2:D$31,4,FALSE)</f>
        <v/>
      </c>
    </row>
    <row r="550" spans="1:8" x14ac:dyDescent="0.2">
      <c r="A550" t="s">
        <v>70</v>
      </c>
      <c r="B550" t="s">
        <v>7</v>
      </c>
      <c r="C550">
        <v>2129282.7204939998</v>
      </c>
      <c r="D550">
        <v>2201110080</v>
      </c>
      <c r="E550" t="s">
        <v>5</v>
      </c>
      <c r="F550" s="2">
        <f t="shared" si="10"/>
        <v>967855.78204272711</v>
      </c>
      <c r="G550" t="str">
        <f>VLOOKUP(D550,Mapping!A$2:D$31,2,FALSE)</f>
        <v>Motorcycle</v>
      </c>
      <c r="H550" t="str">
        <f>VLOOKUP(D550,Mapping!A$2:D$31,4,FALSE)</f>
        <v/>
      </c>
    </row>
    <row r="551" spans="1:8" x14ac:dyDescent="0.2">
      <c r="A551" t="s">
        <v>70</v>
      </c>
      <c r="B551" t="s">
        <v>7</v>
      </c>
      <c r="C551">
        <v>32796162.880139999</v>
      </c>
      <c r="D551">
        <v>2201210080</v>
      </c>
      <c r="E551" t="s">
        <v>5</v>
      </c>
      <c r="F551" s="2">
        <f t="shared" si="10"/>
        <v>14907346.763699999</v>
      </c>
      <c r="G551" t="str">
        <f>VLOOKUP(D551,Mapping!A$2:D$31,2,FALSE)</f>
        <v>Passenger Car</v>
      </c>
      <c r="H551" t="str">
        <f>VLOOKUP(D551,Mapping!A$2:D$31,4,FALSE)</f>
        <v/>
      </c>
    </row>
    <row r="552" spans="1:8" x14ac:dyDescent="0.2">
      <c r="A552" t="s">
        <v>70</v>
      </c>
      <c r="B552" t="s">
        <v>7</v>
      </c>
      <c r="C552">
        <v>37224501.909999996</v>
      </c>
      <c r="D552">
        <v>2201310080</v>
      </c>
      <c r="E552" t="s">
        <v>5</v>
      </c>
      <c r="F552" s="2">
        <f t="shared" si="10"/>
        <v>16920228.140909087</v>
      </c>
      <c r="G552" t="str">
        <f>VLOOKUP(D552,Mapping!A$2:D$31,2,FALSE)</f>
        <v>Passenger Car</v>
      </c>
      <c r="H552" t="str">
        <f>VLOOKUP(D552,Mapping!A$2:D$31,4,FALSE)</f>
        <v/>
      </c>
    </row>
    <row r="553" spans="1:8" x14ac:dyDescent="0.2">
      <c r="A553" t="s">
        <v>70</v>
      </c>
      <c r="B553" t="s">
        <v>7</v>
      </c>
      <c r="C553">
        <v>11780591.641319999</v>
      </c>
      <c r="D553">
        <v>2201320080</v>
      </c>
      <c r="E553" t="s">
        <v>5</v>
      </c>
      <c r="F553" s="2">
        <f t="shared" si="10"/>
        <v>5354814.3824181808</v>
      </c>
      <c r="G553" t="str">
        <f>VLOOKUP(D553,Mapping!A$2:D$31,2,FALSE)</f>
        <v>Light Commercial Truck</v>
      </c>
      <c r="H553">
        <f>VLOOKUP(D553,Mapping!A$2:D$31,4,FALSE)</f>
        <v>484000</v>
      </c>
    </row>
    <row r="554" spans="1:8" x14ac:dyDescent="0.2">
      <c r="A554" t="s">
        <v>70</v>
      </c>
      <c r="B554" t="s">
        <v>7</v>
      </c>
      <c r="C554">
        <v>3365.6660529815999</v>
      </c>
      <c r="D554">
        <v>2201420080</v>
      </c>
      <c r="E554" t="s">
        <v>5</v>
      </c>
      <c r="F554" s="2">
        <f t="shared" si="10"/>
        <v>1529.8482059007272</v>
      </c>
      <c r="G554" t="str">
        <f>VLOOKUP(D554,Mapping!A$2:D$31,2,FALSE)</f>
        <v>Transit Bus</v>
      </c>
      <c r="H554">
        <f>VLOOKUP(D554,Mapping!A$2:D$31,4,FALSE)</f>
        <v>485000</v>
      </c>
    </row>
    <row r="555" spans="1:8" x14ac:dyDescent="0.2">
      <c r="A555" t="s">
        <v>70</v>
      </c>
      <c r="B555" t="s">
        <v>7</v>
      </c>
      <c r="C555">
        <v>60261.022770119998</v>
      </c>
      <c r="D555">
        <v>2201430080</v>
      </c>
      <c r="E555" t="s">
        <v>5</v>
      </c>
      <c r="F555" s="2">
        <f t="shared" si="10"/>
        <v>27391.373986418177</v>
      </c>
      <c r="G555" t="str">
        <f>VLOOKUP(D555,Mapping!A$2:D$31,2,FALSE)</f>
        <v>School Bus</v>
      </c>
      <c r="H555">
        <f>VLOOKUP(D555,Mapping!A$2:D$31,4,FALSE)</f>
        <v>485000</v>
      </c>
    </row>
    <row r="556" spans="1:8" x14ac:dyDescent="0.2">
      <c r="A556" t="s">
        <v>70</v>
      </c>
      <c r="B556" t="s">
        <v>7</v>
      </c>
      <c r="C556">
        <v>7962.4007775580103</v>
      </c>
      <c r="D556">
        <v>2201510080</v>
      </c>
      <c r="E556" t="s">
        <v>5</v>
      </c>
      <c r="F556" s="2">
        <f t="shared" si="10"/>
        <v>3619.2730807081862</v>
      </c>
      <c r="G556" t="str">
        <f>VLOOKUP(D556,Mapping!A$2:D$31,2,FALSE)</f>
        <v>Refuse Truck</v>
      </c>
      <c r="H556">
        <f>VLOOKUP(D556,Mapping!A$2:D$31,4,FALSE)</f>
        <v>484000</v>
      </c>
    </row>
    <row r="557" spans="1:8" x14ac:dyDescent="0.2">
      <c r="A557" t="s">
        <v>70</v>
      </c>
      <c r="B557" t="s">
        <v>7</v>
      </c>
      <c r="C557">
        <v>978924.63966600003</v>
      </c>
      <c r="D557">
        <v>2201520080</v>
      </c>
      <c r="E557" t="s">
        <v>5</v>
      </c>
      <c r="F557" s="2">
        <f t="shared" si="10"/>
        <v>444965.74530272727</v>
      </c>
      <c r="G557" t="str">
        <f>VLOOKUP(D557,Mapping!A$2:D$31,2,FALSE)</f>
        <v>Single Unit Short-haul Truck</v>
      </c>
      <c r="H557">
        <f>VLOOKUP(D557,Mapping!A$2:D$31,4,FALSE)</f>
        <v>484000</v>
      </c>
    </row>
    <row r="558" spans="1:8" x14ac:dyDescent="0.2">
      <c r="A558" t="s">
        <v>70</v>
      </c>
      <c r="B558" t="s">
        <v>7</v>
      </c>
      <c r="C558">
        <v>115888.31698721999</v>
      </c>
      <c r="D558">
        <v>2201530080</v>
      </c>
      <c r="E558" t="s">
        <v>5</v>
      </c>
      <c r="F558" s="2">
        <f t="shared" si="10"/>
        <v>52676.507721463633</v>
      </c>
      <c r="G558" t="str">
        <f>VLOOKUP(D558,Mapping!A$2:D$31,2,FALSE)</f>
        <v>Single Unit Long-haul Truck</v>
      </c>
      <c r="H558">
        <f>VLOOKUP(D558,Mapping!A$2:D$31,4,FALSE)</f>
        <v>484000</v>
      </c>
    </row>
    <row r="559" spans="1:8" x14ac:dyDescent="0.2">
      <c r="A559" t="s">
        <v>70</v>
      </c>
      <c r="B559" t="s">
        <v>7</v>
      </c>
      <c r="C559">
        <v>275198.130313</v>
      </c>
      <c r="D559">
        <v>2201540080</v>
      </c>
      <c r="E559" t="s">
        <v>5</v>
      </c>
      <c r="F559" s="2">
        <f t="shared" si="10"/>
        <v>125090.0592331818</v>
      </c>
      <c r="G559" t="str">
        <f>VLOOKUP(D559,Mapping!A$2:D$31,2,FALSE)</f>
        <v>Motor Home</v>
      </c>
      <c r="H559" t="str">
        <f>VLOOKUP(D559,Mapping!A$2:D$31,4,FALSE)</f>
        <v/>
      </c>
    </row>
    <row r="560" spans="1:8" x14ac:dyDescent="0.2">
      <c r="A560" t="s">
        <v>70</v>
      </c>
      <c r="B560" t="s">
        <v>7</v>
      </c>
      <c r="C560">
        <v>3091.8277239660001</v>
      </c>
      <c r="D560">
        <v>2201610080</v>
      </c>
      <c r="E560" t="s">
        <v>5</v>
      </c>
      <c r="F560" s="2">
        <f t="shared" si="10"/>
        <v>1405.3762381663637</v>
      </c>
      <c r="G560" t="str">
        <f>VLOOKUP(D560,Mapping!A$2:D$31,2,FALSE)</f>
        <v>Combination Short-haul Truck</v>
      </c>
      <c r="H560">
        <f>VLOOKUP(D560,Mapping!A$2:D$31,4,FALSE)</f>
        <v>484000</v>
      </c>
    </row>
    <row r="561" spans="1:8" x14ac:dyDescent="0.2">
      <c r="A561" t="s">
        <v>70</v>
      </c>
      <c r="B561" t="s">
        <v>7</v>
      </c>
      <c r="C561">
        <v>60705.921214959999</v>
      </c>
      <c r="D561">
        <v>2202000062</v>
      </c>
      <c r="E561" t="s">
        <v>5</v>
      </c>
      <c r="F561" s="2">
        <f t="shared" si="10"/>
        <v>27593.600552254542</v>
      </c>
      <c r="G561" t="str">
        <f>VLOOKUP(D561,Mapping!A$2:D$31,2,FALSE)</f>
        <v>Refueling</v>
      </c>
      <c r="H561" t="str">
        <f>VLOOKUP(D561,Mapping!A$2:D$31,4,FALSE)</f>
        <v/>
      </c>
    </row>
    <row r="562" spans="1:8" x14ac:dyDescent="0.2">
      <c r="A562" t="s">
        <v>70</v>
      </c>
      <c r="B562" t="s">
        <v>7</v>
      </c>
      <c r="C562">
        <v>51908.216939539998</v>
      </c>
      <c r="D562">
        <v>2202210080</v>
      </c>
      <c r="E562" t="s">
        <v>5</v>
      </c>
      <c r="F562" s="2">
        <f t="shared" si="10"/>
        <v>23594.644063427269</v>
      </c>
      <c r="G562" t="str">
        <f>VLOOKUP(D562,Mapping!A$2:D$31,2,FALSE)</f>
        <v>Passenger Car</v>
      </c>
      <c r="H562" t="str">
        <f>VLOOKUP(D562,Mapping!A$2:D$31,4,FALSE)</f>
        <v/>
      </c>
    </row>
    <row r="563" spans="1:8" x14ac:dyDescent="0.2">
      <c r="A563" t="s">
        <v>70</v>
      </c>
      <c r="B563" t="s">
        <v>7</v>
      </c>
      <c r="C563">
        <v>90276.818356799995</v>
      </c>
      <c r="D563">
        <v>2202310080</v>
      </c>
      <c r="E563" t="s">
        <v>5</v>
      </c>
      <c r="F563" s="2">
        <f t="shared" si="10"/>
        <v>41034.917434909083</v>
      </c>
      <c r="G563" t="str">
        <f>VLOOKUP(D563,Mapping!A$2:D$31,2,FALSE)</f>
        <v>Passenger Truck</v>
      </c>
      <c r="H563" t="str">
        <f>VLOOKUP(D563,Mapping!A$2:D$31,4,FALSE)</f>
        <v/>
      </c>
    </row>
    <row r="564" spans="1:8" x14ac:dyDescent="0.2">
      <c r="A564" t="s">
        <v>70</v>
      </c>
      <c r="B564" t="s">
        <v>7</v>
      </c>
      <c r="C564">
        <v>92728.810132099999</v>
      </c>
      <c r="D564">
        <v>2202320080</v>
      </c>
      <c r="E564" t="s">
        <v>5</v>
      </c>
      <c r="F564" s="2">
        <f t="shared" si="10"/>
        <v>42149.459150954543</v>
      </c>
      <c r="G564" t="str">
        <f>VLOOKUP(D564,Mapping!A$2:D$31,2,FALSE)</f>
        <v>Light Commercial Truck</v>
      </c>
      <c r="H564">
        <f>VLOOKUP(D564,Mapping!A$2:D$31,4,FALSE)</f>
        <v>484000</v>
      </c>
    </row>
    <row r="565" spans="1:8" x14ac:dyDescent="0.2">
      <c r="A565" t="s">
        <v>70</v>
      </c>
      <c r="B565" t="s">
        <v>7</v>
      </c>
      <c r="C565">
        <v>13155.337388664</v>
      </c>
      <c r="D565">
        <v>2202410080</v>
      </c>
      <c r="E565" t="s">
        <v>5</v>
      </c>
      <c r="F565" s="2">
        <f t="shared" si="10"/>
        <v>5979.6988130290902</v>
      </c>
      <c r="G565" t="str">
        <f>VLOOKUP(D565,Mapping!A$2:D$31,2,FALSE)</f>
        <v>Intercity Bus</v>
      </c>
      <c r="H565">
        <f>VLOOKUP(D565,Mapping!A$2:D$31,4,FALSE)</f>
        <v>485000</v>
      </c>
    </row>
    <row r="566" spans="1:8" x14ac:dyDescent="0.2">
      <c r="A566" t="s">
        <v>70</v>
      </c>
      <c r="B566" t="s">
        <v>7</v>
      </c>
      <c r="C566">
        <v>9945.0942627240001</v>
      </c>
      <c r="D566">
        <v>2202420080</v>
      </c>
      <c r="E566" t="s">
        <v>5</v>
      </c>
      <c r="F566" s="2">
        <f t="shared" si="10"/>
        <v>4520.4973921472729</v>
      </c>
      <c r="G566" t="str">
        <f>VLOOKUP(D566,Mapping!A$2:D$31,2,FALSE)</f>
        <v>Transit Bus</v>
      </c>
      <c r="H566">
        <f>VLOOKUP(D566,Mapping!A$2:D$31,4,FALSE)</f>
        <v>485000</v>
      </c>
    </row>
    <row r="567" spans="1:8" x14ac:dyDescent="0.2">
      <c r="A567" t="s">
        <v>70</v>
      </c>
      <c r="B567" t="s">
        <v>7</v>
      </c>
      <c r="C567">
        <v>28328.77314044</v>
      </c>
      <c r="D567">
        <v>2202430080</v>
      </c>
      <c r="E567" t="s">
        <v>5</v>
      </c>
      <c r="F567" s="2">
        <f t="shared" si="10"/>
        <v>12876.715063836362</v>
      </c>
      <c r="G567" t="str">
        <f>VLOOKUP(D567,Mapping!A$2:D$31,2,FALSE)</f>
        <v>School Bus</v>
      </c>
      <c r="H567">
        <f>VLOOKUP(D567,Mapping!A$2:D$31,4,FALSE)</f>
        <v>485000</v>
      </c>
    </row>
    <row r="568" spans="1:8" x14ac:dyDescent="0.2">
      <c r="A568" t="s">
        <v>70</v>
      </c>
      <c r="B568" t="s">
        <v>7</v>
      </c>
      <c r="C568">
        <v>8779.22936140001</v>
      </c>
      <c r="D568">
        <v>2202510080</v>
      </c>
      <c r="E568" t="s">
        <v>5</v>
      </c>
      <c r="F568" s="2">
        <f t="shared" si="10"/>
        <v>3990.5588006363678</v>
      </c>
      <c r="G568" t="str">
        <f>VLOOKUP(D568,Mapping!A$2:D$31,2,FALSE)</f>
        <v>Refuse Truck</v>
      </c>
      <c r="H568">
        <f>VLOOKUP(D568,Mapping!A$2:D$31,4,FALSE)</f>
        <v>484000</v>
      </c>
    </row>
    <row r="569" spans="1:8" x14ac:dyDescent="0.2">
      <c r="A569" t="s">
        <v>70</v>
      </c>
      <c r="B569" t="s">
        <v>7</v>
      </c>
      <c r="C569">
        <v>194647.38054519999</v>
      </c>
      <c r="D569">
        <v>2202520080</v>
      </c>
      <c r="E569" t="s">
        <v>5</v>
      </c>
      <c r="F569" s="2">
        <f t="shared" si="10"/>
        <v>88476.082065999988</v>
      </c>
      <c r="G569" t="str">
        <f>VLOOKUP(D569,Mapping!A$2:D$31,2,FALSE)</f>
        <v>Single Unit Short-haul Truck</v>
      </c>
      <c r="H569">
        <f>VLOOKUP(D569,Mapping!A$2:D$31,4,FALSE)</f>
        <v>484000</v>
      </c>
    </row>
    <row r="570" spans="1:8" x14ac:dyDescent="0.2">
      <c r="A570" t="s">
        <v>70</v>
      </c>
      <c r="B570" t="s">
        <v>7</v>
      </c>
      <c r="C570">
        <v>21442.75461408</v>
      </c>
      <c r="D570">
        <v>2202530080</v>
      </c>
      <c r="E570" t="s">
        <v>5</v>
      </c>
      <c r="F570" s="2">
        <f t="shared" si="10"/>
        <v>9746.7066427636364</v>
      </c>
      <c r="G570" t="str">
        <f>VLOOKUP(D570,Mapping!A$2:D$31,2,FALSE)</f>
        <v>Single Unit Long-haul Truck</v>
      </c>
      <c r="H570">
        <f>VLOOKUP(D570,Mapping!A$2:D$31,4,FALSE)</f>
        <v>484000</v>
      </c>
    </row>
    <row r="571" spans="1:8" x14ac:dyDescent="0.2">
      <c r="A571" t="s">
        <v>70</v>
      </c>
      <c r="B571" t="s">
        <v>7</v>
      </c>
      <c r="C571">
        <v>8590.7873383940005</v>
      </c>
      <c r="D571">
        <v>2202540080</v>
      </c>
      <c r="E571" t="s">
        <v>5</v>
      </c>
      <c r="F571" s="2">
        <f t="shared" si="10"/>
        <v>3904.9033356336363</v>
      </c>
      <c r="G571" t="str">
        <f>VLOOKUP(D571,Mapping!A$2:D$31,2,FALSE)</f>
        <v>Motor Home</v>
      </c>
      <c r="H571" t="str">
        <f>VLOOKUP(D571,Mapping!A$2:D$31,4,FALSE)</f>
        <v/>
      </c>
    </row>
    <row r="572" spans="1:8" x14ac:dyDescent="0.2">
      <c r="A572" t="s">
        <v>70</v>
      </c>
      <c r="B572" t="s">
        <v>7</v>
      </c>
      <c r="C572">
        <v>253613.758401</v>
      </c>
      <c r="D572">
        <v>2202610080</v>
      </c>
      <c r="E572" t="s">
        <v>5</v>
      </c>
      <c r="F572" s="2">
        <f t="shared" si="10"/>
        <v>115278.98109136363</v>
      </c>
      <c r="G572" t="str">
        <f>VLOOKUP(D572,Mapping!A$2:D$31,2,FALSE)</f>
        <v>Combination Short-haul Truck</v>
      </c>
      <c r="H572">
        <f>VLOOKUP(D572,Mapping!A$2:D$31,4,FALSE)</f>
        <v>484000</v>
      </c>
    </row>
    <row r="573" spans="1:8" x14ac:dyDescent="0.2">
      <c r="A573" t="s">
        <v>70</v>
      </c>
      <c r="B573" t="s">
        <v>7</v>
      </c>
      <c r="C573">
        <v>721830.80044919997</v>
      </c>
      <c r="D573">
        <v>2202620080</v>
      </c>
      <c r="E573" t="s">
        <v>5</v>
      </c>
      <c r="F573" s="2">
        <f t="shared" si="10"/>
        <v>328104.90929509088</v>
      </c>
      <c r="G573" t="str">
        <f>VLOOKUP(D573,Mapping!A$2:D$31,2,FALSE)</f>
        <v>Combination Long-haul Truck</v>
      </c>
      <c r="H573">
        <f>VLOOKUP(D573,Mapping!A$2:D$31,4,FALSE)</f>
        <v>484000</v>
      </c>
    </row>
    <row r="574" spans="1:8" x14ac:dyDescent="0.2">
      <c r="A574" t="s">
        <v>70</v>
      </c>
      <c r="B574" t="s">
        <v>7</v>
      </c>
      <c r="C574">
        <v>240.67461677680001</v>
      </c>
      <c r="D574">
        <v>2203420080</v>
      </c>
      <c r="E574" t="s">
        <v>5</v>
      </c>
      <c r="F574" s="2">
        <f t="shared" si="10"/>
        <v>109.39755308036364</v>
      </c>
      <c r="G574" t="str">
        <f>VLOOKUP(D574,Mapping!A$2:D$31,2,FALSE)</f>
        <v>Transit Bus</v>
      </c>
      <c r="H574">
        <f>VLOOKUP(D574,Mapping!A$2:D$31,4,FALSE)</f>
        <v>485000</v>
      </c>
    </row>
    <row r="575" spans="1:8" x14ac:dyDescent="0.2">
      <c r="A575" t="s">
        <v>70</v>
      </c>
      <c r="B575" t="s">
        <v>7</v>
      </c>
      <c r="C575">
        <v>0</v>
      </c>
      <c r="D575">
        <v>2205000062</v>
      </c>
      <c r="E575" t="s">
        <v>5</v>
      </c>
      <c r="F575" s="2">
        <f t="shared" si="10"/>
        <v>0</v>
      </c>
      <c r="G575" t="str">
        <f>VLOOKUP(D575,Mapping!A$2:D$31,2,FALSE)</f>
        <v>Refueling</v>
      </c>
      <c r="H575" t="str">
        <f>VLOOKUP(D575,Mapping!A$2:D$31,4,FALSE)</f>
        <v/>
      </c>
    </row>
    <row r="576" spans="1:8" x14ac:dyDescent="0.2">
      <c r="A576" t="s">
        <v>70</v>
      </c>
      <c r="B576" t="s">
        <v>7</v>
      </c>
      <c r="C576">
        <v>1.1643720284000001</v>
      </c>
      <c r="D576">
        <v>2205210080</v>
      </c>
      <c r="E576" t="s">
        <v>5</v>
      </c>
      <c r="F576" s="2">
        <f t="shared" si="10"/>
        <v>0.52926001290909086</v>
      </c>
      <c r="G576" t="str">
        <f>VLOOKUP(D576,Mapping!A$2:D$31,2,FALSE)</f>
        <v>Passenger Car</v>
      </c>
      <c r="H576" t="str">
        <f>VLOOKUP(D576,Mapping!A$2:D$31,4,FALSE)</f>
        <v/>
      </c>
    </row>
    <row r="577" spans="1:8" x14ac:dyDescent="0.2">
      <c r="A577" t="s">
        <v>70</v>
      </c>
      <c r="B577" t="s">
        <v>7</v>
      </c>
      <c r="C577">
        <v>3.1756371840000002</v>
      </c>
      <c r="D577">
        <v>2205310080</v>
      </c>
      <c r="E577" t="s">
        <v>5</v>
      </c>
      <c r="F577" s="2">
        <f t="shared" si="10"/>
        <v>1.4434714472727272</v>
      </c>
      <c r="G577" t="str">
        <f>VLOOKUP(D577,Mapping!A$2:D$31,2,FALSE)</f>
        <v>Passenger Truck</v>
      </c>
      <c r="H577" t="str">
        <f>VLOOKUP(D577,Mapping!A$2:D$31,4,FALSE)</f>
        <v/>
      </c>
    </row>
    <row r="578" spans="1:8" x14ac:dyDescent="0.2">
      <c r="A578" t="s">
        <v>70</v>
      </c>
      <c r="B578" t="s">
        <v>7</v>
      </c>
      <c r="C578">
        <v>1.0023783933999999</v>
      </c>
      <c r="D578">
        <v>2205320080</v>
      </c>
      <c r="E578" t="s">
        <v>5</v>
      </c>
      <c r="F578" s="2">
        <f t="shared" si="10"/>
        <v>0.45562654245454537</v>
      </c>
      <c r="G578" t="str">
        <f>VLOOKUP(D578,Mapping!A$2:D$31,2,FALSE)</f>
        <v>Light Commercial Truck</v>
      </c>
      <c r="H578">
        <f>VLOOKUP(D578,Mapping!A$2:D$31,4,FALSE)</f>
        <v>484000</v>
      </c>
    </row>
    <row r="579" spans="1:8" x14ac:dyDescent="0.2">
      <c r="A579" t="s">
        <v>70</v>
      </c>
      <c r="B579" t="s">
        <v>31</v>
      </c>
      <c r="C579">
        <v>10972.669209042</v>
      </c>
      <c r="D579">
        <v>2201110080</v>
      </c>
      <c r="E579" t="s">
        <v>5</v>
      </c>
      <c r="F579" s="2">
        <f t="shared" si="10"/>
        <v>4987.5769132009091</v>
      </c>
      <c r="G579" t="str">
        <f>VLOOKUP(D579,Mapping!A$2:D$31,2,FALSE)</f>
        <v>Motorcycle</v>
      </c>
      <c r="H579" t="str">
        <f>VLOOKUP(D579,Mapping!A$2:D$31,4,FALSE)</f>
        <v/>
      </c>
    </row>
    <row r="580" spans="1:8" x14ac:dyDescent="0.2">
      <c r="A580" t="s">
        <v>70</v>
      </c>
      <c r="B580" t="s">
        <v>31</v>
      </c>
      <c r="C580">
        <v>101076.80386116001</v>
      </c>
      <c r="D580">
        <v>2201210080</v>
      </c>
      <c r="E580" t="s">
        <v>5</v>
      </c>
      <c r="F580" s="2">
        <f t="shared" ref="F580:F643" si="11">IF(E580="LB",C580/2.2,C580*2000/2.2)</f>
        <v>45944.001755072728</v>
      </c>
      <c r="G580" t="str">
        <f>VLOOKUP(D580,Mapping!A$2:D$31,2,FALSE)</f>
        <v>Passenger Car</v>
      </c>
      <c r="H580" t="str">
        <f>VLOOKUP(D580,Mapping!A$2:D$31,4,FALSE)</f>
        <v/>
      </c>
    </row>
    <row r="581" spans="1:8" x14ac:dyDescent="0.2">
      <c r="A581" t="s">
        <v>70</v>
      </c>
      <c r="B581" t="s">
        <v>31</v>
      </c>
      <c r="C581">
        <v>126100.4315412</v>
      </c>
      <c r="D581">
        <v>2201310080</v>
      </c>
      <c r="E581" t="s">
        <v>5</v>
      </c>
      <c r="F581" s="2">
        <f t="shared" si="11"/>
        <v>57318.37797327272</v>
      </c>
      <c r="G581" t="str">
        <f>VLOOKUP(D581,Mapping!A$2:D$31,2,FALSE)</f>
        <v>Passenger Car</v>
      </c>
      <c r="H581" t="str">
        <f>VLOOKUP(D581,Mapping!A$2:D$31,4,FALSE)</f>
        <v/>
      </c>
    </row>
    <row r="582" spans="1:8" x14ac:dyDescent="0.2">
      <c r="A582" t="s">
        <v>70</v>
      </c>
      <c r="B582" t="s">
        <v>31</v>
      </c>
      <c r="C582">
        <v>41593.474283299998</v>
      </c>
      <c r="D582">
        <v>2201320080</v>
      </c>
      <c r="E582" t="s">
        <v>5</v>
      </c>
      <c r="F582" s="2">
        <f t="shared" si="11"/>
        <v>18906.124674227271</v>
      </c>
      <c r="G582" t="str">
        <f>VLOOKUP(D582,Mapping!A$2:D$31,2,FALSE)</f>
        <v>Light Commercial Truck</v>
      </c>
      <c r="H582">
        <f>VLOOKUP(D582,Mapping!A$2:D$31,4,FALSE)</f>
        <v>484000</v>
      </c>
    </row>
    <row r="583" spans="1:8" x14ac:dyDescent="0.2">
      <c r="A583" t="s">
        <v>70</v>
      </c>
      <c r="B583" t="s">
        <v>31</v>
      </c>
      <c r="C583">
        <v>10.359477810677999</v>
      </c>
      <c r="D583">
        <v>2201420080</v>
      </c>
      <c r="E583" t="s">
        <v>5</v>
      </c>
      <c r="F583" s="2">
        <f t="shared" si="11"/>
        <v>4.7088535503081808</v>
      </c>
      <c r="G583" t="str">
        <f>VLOOKUP(D583,Mapping!A$2:D$31,2,FALSE)</f>
        <v>Transit Bus</v>
      </c>
      <c r="H583">
        <f>VLOOKUP(D583,Mapping!A$2:D$31,4,FALSE)</f>
        <v>485000</v>
      </c>
    </row>
    <row r="584" spans="1:8" x14ac:dyDescent="0.2">
      <c r="A584" t="s">
        <v>70</v>
      </c>
      <c r="B584" t="s">
        <v>31</v>
      </c>
      <c r="C584">
        <v>197.46273835514</v>
      </c>
      <c r="D584">
        <v>2201430080</v>
      </c>
      <c r="E584" t="s">
        <v>5</v>
      </c>
      <c r="F584" s="2">
        <f t="shared" si="11"/>
        <v>89.755790161427271</v>
      </c>
      <c r="G584" t="str">
        <f>VLOOKUP(D584,Mapping!A$2:D$31,2,FALSE)</f>
        <v>School Bus</v>
      </c>
      <c r="H584">
        <f>VLOOKUP(D584,Mapping!A$2:D$31,4,FALSE)</f>
        <v>485000</v>
      </c>
    </row>
    <row r="585" spans="1:8" x14ac:dyDescent="0.2">
      <c r="A585" t="s">
        <v>70</v>
      </c>
      <c r="B585" t="s">
        <v>31</v>
      </c>
      <c r="C585">
        <v>36.84686264346</v>
      </c>
      <c r="D585">
        <v>2201510080</v>
      </c>
      <c r="E585" t="s">
        <v>5</v>
      </c>
      <c r="F585" s="2">
        <f t="shared" si="11"/>
        <v>16.748573928845452</v>
      </c>
      <c r="G585" t="str">
        <f>VLOOKUP(D585,Mapping!A$2:D$31,2,FALSE)</f>
        <v>Refuse Truck</v>
      </c>
      <c r="H585">
        <f>VLOOKUP(D585,Mapping!A$2:D$31,4,FALSE)</f>
        <v>484000</v>
      </c>
    </row>
    <row r="586" spans="1:8" x14ac:dyDescent="0.2">
      <c r="A586" t="s">
        <v>70</v>
      </c>
      <c r="B586" t="s">
        <v>31</v>
      </c>
      <c r="C586">
        <v>3485.5457995259999</v>
      </c>
      <c r="D586">
        <v>2201520080</v>
      </c>
      <c r="E586" t="s">
        <v>5</v>
      </c>
      <c r="F586" s="2">
        <f t="shared" si="11"/>
        <v>1584.3389997845452</v>
      </c>
      <c r="G586" t="str">
        <f>VLOOKUP(D586,Mapping!A$2:D$31,2,FALSE)</f>
        <v>Single Unit Short-haul Truck</v>
      </c>
      <c r="H586">
        <f>VLOOKUP(D586,Mapping!A$2:D$31,4,FALSE)</f>
        <v>484000</v>
      </c>
    </row>
    <row r="587" spans="1:8" x14ac:dyDescent="0.2">
      <c r="A587" t="s">
        <v>70</v>
      </c>
      <c r="B587" t="s">
        <v>31</v>
      </c>
      <c r="C587">
        <v>449.9920271812</v>
      </c>
      <c r="D587">
        <v>2201530080</v>
      </c>
      <c r="E587" t="s">
        <v>5</v>
      </c>
      <c r="F587" s="2">
        <f t="shared" si="11"/>
        <v>204.54183053690909</v>
      </c>
      <c r="G587" t="str">
        <f>VLOOKUP(D587,Mapping!A$2:D$31,2,FALSE)</f>
        <v>Single Unit Long-haul Truck</v>
      </c>
      <c r="H587">
        <f>VLOOKUP(D587,Mapping!A$2:D$31,4,FALSE)</f>
        <v>484000</v>
      </c>
    </row>
    <row r="588" spans="1:8" x14ac:dyDescent="0.2">
      <c r="A588" t="s">
        <v>70</v>
      </c>
      <c r="B588" t="s">
        <v>31</v>
      </c>
      <c r="C588">
        <v>822.48876457359995</v>
      </c>
      <c r="D588">
        <v>2201540080</v>
      </c>
      <c r="E588" t="s">
        <v>5</v>
      </c>
      <c r="F588" s="2">
        <f t="shared" si="11"/>
        <v>373.85852935163632</v>
      </c>
      <c r="G588" t="str">
        <f>VLOOKUP(D588,Mapping!A$2:D$31,2,FALSE)</f>
        <v>Motor Home</v>
      </c>
      <c r="H588" t="str">
        <f>VLOOKUP(D588,Mapping!A$2:D$31,4,FALSE)</f>
        <v/>
      </c>
    </row>
    <row r="589" spans="1:8" x14ac:dyDescent="0.2">
      <c r="A589" t="s">
        <v>70</v>
      </c>
      <c r="B589" t="s">
        <v>31</v>
      </c>
      <c r="C589">
        <v>10.158366395668001</v>
      </c>
      <c r="D589">
        <v>2201610080</v>
      </c>
      <c r="E589" t="s">
        <v>5</v>
      </c>
      <c r="F589" s="2">
        <f t="shared" si="11"/>
        <v>4.6174392707581813</v>
      </c>
      <c r="G589" t="str">
        <f>VLOOKUP(D589,Mapping!A$2:D$31,2,FALSE)</f>
        <v>Combination Short-haul Truck</v>
      </c>
      <c r="H589">
        <f>VLOOKUP(D589,Mapping!A$2:D$31,4,FALSE)</f>
        <v>484000</v>
      </c>
    </row>
    <row r="590" spans="1:8" x14ac:dyDescent="0.2">
      <c r="A590" t="s">
        <v>70</v>
      </c>
      <c r="B590" t="s">
        <v>31</v>
      </c>
      <c r="C590">
        <v>7282.1435193520001</v>
      </c>
      <c r="D590">
        <v>2202210080</v>
      </c>
      <c r="E590" t="s">
        <v>5</v>
      </c>
      <c r="F590" s="2">
        <f t="shared" si="11"/>
        <v>3310.0652360690906</v>
      </c>
      <c r="G590" t="str">
        <f>VLOOKUP(D590,Mapping!A$2:D$31,2,FALSE)</f>
        <v>Passenger Car</v>
      </c>
      <c r="H590" t="str">
        <f>VLOOKUP(D590,Mapping!A$2:D$31,4,FALSE)</f>
        <v/>
      </c>
    </row>
    <row r="591" spans="1:8" x14ac:dyDescent="0.2">
      <c r="A591" t="s">
        <v>70</v>
      </c>
      <c r="B591" t="s">
        <v>31</v>
      </c>
      <c r="C591">
        <v>13274.201938460001</v>
      </c>
      <c r="D591">
        <v>2202310080</v>
      </c>
      <c r="E591" t="s">
        <v>5</v>
      </c>
      <c r="F591" s="2">
        <f t="shared" si="11"/>
        <v>6033.7281538454545</v>
      </c>
      <c r="G591" t="str">
        <f>VLOOKUP(D591,Mapping!A$2:D$31,2,FALSE)</f>
        <v>Passenger Truck</v>
      </c>
      <c r="H591" t="str">
        <f>VLOOKUP(D591,Mapping!A$2:D$31,4,FALSE)</f>
        <v/>
      </c>
    </row>
    <row r="592" spans="1:8" x14ac:dyDescent="0.2">
      <c r="A592" t="s">
        <v>70</v>
      </c>
      <c r="B592" t="s">
        <v>31</v>
      </c>
      <c r="C592">
        <v>14325.27096718</v>
      </c>
      <c r="D592">
        <v>2202320080</v>
      </c>
      <c r="E592" t="s">
        <v>5</v>
      </c>
      <c r="F592" s="2">
        <f t="shared" si="11"/>
        <v>6511.4868032636359</v>
      </c>
      <c r="G592" t="str">
        <f>VLOOKUP(D592,Mapping!A$2:D$31,2,FALSE)</f>
        <v>Light Commercial Truck</v>
      </c>
      <c r="H592">
        <f>VLOOKUP(D592,Mapping!A$2:D$31,4,FALSE)</f>
        <v>484000</v>
      </c>
    </row>
    <row r="593" spans="1:8" x14ac:dyDescent="0.2">
      <c r="A593" t="s">
        <v>70</v>
      </c>
      <c r="B593" t="s">
        <v>31</v>
      </c>
      <c r="C593">
        <v>3663.6536408239999</v>
      </c>
      <c r="D593">
        <v>2202410080</v>
      </c>
      <c r="E593" t="s">
        <v>5</v>
      </c>
      <c r="F593" s="2">
        <f t="shared" si="11"/>
        <v>1665.2971094654545</v>
      </c>
      <c r="G593" t="str">
        <f>VLOOKUP(D593,Mapping!A$2:D$31,2,FALSE)</f>
        <v>Intercity Bus</v>
      </c>
      <c r="H593">
        <f>VLOOKUP(D593,Mapping!A$2:D$31,4,FALSE)</f>
        <v>485000</v>
      </c>
    </row>
    <row r="594" spans="1:8" x14ac:dyDescent="0.2">
      <c r="A594" t="s">
        <v>70</v>
      </c>
      <c r="B594" t="s">
        <v>31</v>
      </c>
      <c r="C594">
        <v>2715.7918890239998</v>
      </c>
      <c r="D594">
        <v>2202420080</v>
      </c>
      <c r="E594" t="s">
        <v>5</v>
      </c>
      <c r="F594" s="2">
        <f t="shared" si="11"/>
        <v>1234.4508586472725</v>
      </c>
      <c r="G594" t="str">
        <f>VLOOKUP(D594,Mapping!A$2:D$31,2,FALSE)</f>
        <v>Transit Bus</v>
      </c>
      <c r="H594">
        <f>VLOOKUP(D594,Mapping!A$2:D$31,4,FALSE)</f>
        <v>485000</v>
      </c>
    </row>
    <row r="595" spans="1:8" x14ac:dyDescent="0.2">
      <c r="A595" t="s">
        <v>70</v>
      </c>
      <c r="B595" t="s">
        <v>31</v>
      </c>
      <c r="C595">
        <v>7318.7522636780004</v>
      </c>
      <c r="D595">
        <v>2202430080</v>
      </c>
      <c r="E595" t="s">
        <v>5</v>
      </c>
      <c r="F595" s="2">
        <f t="shared" si="11"/>
        <v>3326.7055743990909</v>
      </c>
      <c r="G595" t="str">
        <f>VLOOKUP(D595,Mapping!A$2:D$31,2,FALSE)</f>
        <v>School Bus</v>
      </c>
      <c r="H595">
        <f>VLOOKUP(D595,Mapping!A$2:D$31,4,FALSE)</f>
        <v>485000</v>
      </c>
    </row>
    <row r="596" spans="1:8" x14ac:dyDescent="0.2">
      <c r="A596" t="s">
        <v>70</v>
      </c>
      <c r="B596" t="s">
        <v>31</v>
      </c>
      <c r="C596">
        <v>2468.1012186480002</v>
      </c>
      <c r="D596">
        <v>2202510080</v>
      </c>
      <c r="E596" t="s">
        <v>5</v>
      </c>
      <c r="F596" s="2">
        <f t="shared" si="11"/>
        <v>1121.8641902945456</v>
      </c>
      <c r="G596" t="str">
        <f>VLOOKUP(D596,Mapping!A$2:D$31,2,FALSE)</f>
        <v>Refuse Truck</v>
      </c>
      <c r="H596">
        <f>VLOOKUP(D596,Mapping!A$2:D$31,4,FALSE)</f>
        <v>484000</v>
      </c>
    </row>
    <row r="597" spans="1:8" x14ac:dyDescent="0.2">
      <c r="A597" t="s">
        <v>70</v>
      </c>
      <c r="B597" t="s">
        <v>31</v>
      </c>
      <c r="C597">
        <v>50642.0134081</v>
      </c>
      <c r="D597">
        <v>2202520080</v>
      </c>
      <c r="E597" t="s">
        <v>5</v>
      </c>
      <c r="F597" s="2">
        <f t="shared" si="11"/>
        <v>23019.097003681814</v>
      </c>
      <c r="G597" t="str">
        <f>VLOOKUP(D597,Mapping!A$2:D$31,2,FALSE)</f>
        <v>Single Unit Short-haul Truck</v>
      </c>
      <c r="H597">
        <f>VLOOKUP(D597,Mapping!A$2:D$31,4,FALSE)</f>
        <v>484000</v>
      </c>
    </row>
    <row r="598" spans="1:8" x14ac:dyDescent="0.2">
      <c r="A598" t="s">
        <v>70</v>
      </c>
      <c r="B598" t="s">
        <v>31</v>
      </c>
      <c r="C598">
        <v>5464.9515944260002</v>
      </c>
      <c r="D598">
        <v>2202530080</v>
      </c>
      <c r="E598" t="s">
        <v>5</v>
      </c>
      <c r="F598" s="2">
        <f t="shared" si="11"/>
        <v>2484.0689065572724</v>
      </c>
      <c r="G598" t="str">
        <f>VLOOKUP(D598,Mapping!A$2:D$31,2,FALSE)</f>
        <v>Single Unit Long-haul Truck</v>
      </c>
      <c r="H598">
        <f>VLOOKUP(D598,Mapping!A$2:D$31,4,FALSE)</f>
        <v>484000</v>
      </c>
    </row>
    <row r="599" spans="1:8" x14ac:dyDescent="0.2">
      <c r="A599" t="s">
        <v>70</v>
      </c>
      <c r="B599" t="s">
        <v>31</v>
      </c>
      <c r="C599">
        <v>2395.5237689800001</v>
      </c>
      <c r="D599">
        <v>2202540080</v>
      </c>
      <c r="E599" t="s">
        <v>5</v>
      </c>
      <c r="F599" s="2">
        <f t="shared" si="11"/>
        <v>1088.8744404454544</v>
      </c>
      <c r="G599" t="str">
        <f>VLOOKUP(D599,Mapping!A$2:D$31,2,FALSE)</f>
        <v>Motor Home</v>
      </c>
      <c r="H599" t="str">
        <f>VLOOKUP(D599,Mapping!A$2:D$31,4,FALSE)</f>
        <v/>
      </c>
    </row>
    <row r="600" spans="1:8" x14ac:dyDescent="0.2">
      <c r="A600" t="s">
        <v>70</v>
      </c>
      <c r="B600" t="s">
        <v>31</v>
      </c>
      <c r="C600">
        <v>67212.635419140002</v>
      </c>
      <c r="D600">
        <v>2202610080</v>
      </c>
      <c r="E600" t="s">
        <v>5</v>
      </c>
      <c r="F600" s="2">
        <f t="shared" si="11"/>
        <v>30551.197917790909</v>
      </c>
      <c r="G600" t="str">
        <f>VLOOKUP(D600,Mapping!A$2:D$31,2,FALSE)</f>
        <v>Combination Short-haul Truck</v>
      </c>
      <c r="H600">
        <f>VLOOKUP(D600,Mapping!A$2:D$31,4,FALSE)</f>
        <v>484000</v>
      </c>
    </row>
    <row r="601" spans="1:8" x14ac:dyDescent="0.2">
      <c r="A601" t="s">
        <v>70</v>
      </c>
      <c r="B601" t="s">
        <v>31</v>
      </c>
      <c r="C601">
        <v>105899.56286946</v>
      </c>
      <c r="D601">
        <v>2202620080</v>
      </c>
      <c r="E601" t="s">
        <v>5</v>
      </c>
      <c r="F601" s="2">
        <f t="shared" si="11"/>
        <v>48136.164940663635</v>
      </c>
      <c r="G601" t="str">
        <f>VLOOKUP(D601,Mapping!A$2:D$31,2,FALSE)</f>
        <v>Combination Long-haul Truck</v>
      </c>
      <c r="H601">
        <f>VLOOKUP(D601,Mapping!A$2:D$31,4,FALSE)</f>
        <v>484000</v>
      </c>
    </row>
    <row r="602" spans="1:8" x14ac:dyDescent="0.2">
      <c r="A602" t="s">
        <v>70</v>
      </c>
      <c r="B602" t="s">
        <v>31</v>
      </c>
      <c r="C602">
        <v>1.854738066536</v>
      </c>
      <c r="D602">
        <v>2203420080</v>
      </c>
      <c r="E602" t="s">
        <v>5</v>
      </c>
      <c r="F602" s="2">
        <f t="shared" si="11"/>
        <v>0.84306275751636361</v>
      </c>
      <c r="G602" t="str">
        <f>VLOOKUP(D602,Mapping!A$2:D$31,2,FALSE)</f>
        <v>Transit Bus</v>
      </c>
      <c r="H602">
        <f>VLOOKUP(D602,Mapping!A$2:D$31,4,FALSE)</f>
        <v>485000</v>
      </c>
    </row>
    <row r="603" spans="1:8" x14ac:dyDescent="0.2">
      <c r="A603" t="s">
        <v>70</v>
      </c>
      <c r="B603" t="s">
        <v>31</v>
      </c>
      <c r="C603">
        <v>3.9071225100000004E-3</v>
      </c>
      <c r="D603">
        <v>2205210080</v>
      </c>
      <c r="E603" t="s">
        <v>5</v>
      </c>
      <c r="F603" s="2">
        <f t="shared" si="11"/>
        <v>1.7759647772727274E-3</v>
      </c>
      <c r="G603" t="str">
        <f>VLOOKUP(D603,Mapping!A$2:D$31,2,FALSE)</f>
        <v>Passenger Car</v>
      </c>
      <c r="H603" t="str">
        <f>VLOOKUP(D603,Mapping!A$2:D$31,4,FALSE)</f>
        <v/>
      </c>
    </row>
    <row r="604" spans="1:8" x14ac:dyDescent="0.2">
      <c r="A604" t="s">
        <v>70</v>
      </c>
      <c r="B604" t="s">
        <v>31</v>
      </c>
      <c r="C604">
        <v>1.0826454108000001E-2</v>
      </c>
      <c r="D604">
        <v>2205310080</v>
      </c>
      <c r="E604" t="s">
        <v>5</v>
      </c>
      <c r="F604" s="2">
        <f t="shared" si="11"/>
        <v>4.9211155036363637E-3</v>
      </c>
      <c r="G604" t="str">
        <f>VLOOKUP(D604,Mapping!A$2:D$31,2,FALSE)</f>
        <v>Passenger Truck</v>
      </c>
      <c r="H604" t="str">
        <f>VLOOKUP(D604,Mapping!A$2:D$31,4,FALSE)</f>
        <v/>
      </c>
    </row>
    <row r="605" spans="1:8" x14ac:dyDescent="0.2">
      <c r="A605" t="s">
        <v>70</v>
      </c>
      <c r="B605" t="s">
        <v>31</v>
      </c>
      <c r="C605">
        <v>3.3647304059999999E-3</v>
      </c>
      <c r="D605">
        <v>2205320080</v>
      </c>
      <c r="E605" t="s">
        <v>5</v>
      </c>
      <c r="F605" s="2">
        <f t="shared" si="11"/>
        <v>1.5294229118181816E-3</v>
      </c>
      <c r="G605" t="str">
        <f>VLOOKUP(D605,Mapping!A$2:D$31,2,FALSE)</f>
        <v>Light Commercial Truck</v>
      </c>
      <c r="H605">
        <f>VLOOKUP(D605,Mapping!A$2:D$31,4,FALSE)</f>
        <v>484000</v>
      </c>
    </row>
    <row r="606" spans="1:8" x14ac:dyDescent="0.2">
      <c r="A606" t="s">
        <v>70</v>
      </c>
      <c r="B606" t="s">
        <v>32</v>
      </c>
      <c r="C606">
        <v>15240.681748862</v>
      </c>
      <c r="D606">
        <v>2201110080</v>
      </c>
      <c r="E606" t="s">
        <v>5</v>
      </c>
      <c r="F606" s="2">
        <f t="shared" si="11"/>
        <v>6927.5826131190906</v>
      </c>
      <c r="G606" t="str">
        <f>VLOOKUP(D606,Mapping!A$2:D$31,2,FALSE)</f>
        <v>Motorcycle</v>
      </c>
      <c r="H606" t="str">
        <f>VLOOKUP(D606,Mapping!A$2:D$31,4,FALSE)</f>
        <v/>
      </c>
    </row>
    <row r="607" spans="1:8" x14ac:dyDescent="0.2">
      <c r="A607" t="s">
        <v>70</v>
      </c>
      <c r="B607" t="s">
        <v>32</v>
      </c>
      <c r="C607">
        <v>138663.84186202</v>
      </c>
      <c r="D607">
        <v>2201210080</v>
      </c>
      <c r="E607" t="s">
        <v>5</v>
      </c>
      <c r="F607" s="2">
        <f t="shared" si="11"/>
        <v>63029.019028190902</v>
      </c>
      <c r="G607" t="str">
        <f>VLOOKUP(D607,Mapping!A$2:D$31,2,FALSE)</f>
        <v>Passenger Car</v>
      </c>
      <c r="H607" t="str">
        <f>VLOOKUP(D607,Mapping!A$2:D$31,4,FALSE)</f>
        <v/>
      </c>
    </row>
    <row r="608" spans="1:8" x14ac:dyDescent="0.2">
      <c r="A608" t="s">
        <v>70</v>
      </c>
      <c r="B608" t="s">
        <v>32</v>
      </c>
      <c r="C608">
        <v>175547.20745039999</v>
      </c>
      <c r="D608">
        <v>2201310080</v>
      </c>
      <c r="E608" t="s">
        <v>5</v>
      </c>
      <c r="F608" s="2">
        <f t="shared" si="11"/>
        <v>79794.185204727255</v>
      </c>
      <c r="G608" t="str">
        <f>VLOOKUP(D608,Mapping!A$2:D$31,2,FALSE)</f>
        <v>Passenger Car</v>
      </c>
      <c r="H608" t="str">
        <f>VLOOKUP(D608,Mapping!A$2:D$31,4,FALSE)</f>
        <v/>
      </c>
    </row>
    <row r="609" spans="1:8" x14ac:dyDescent="0.2">
      <c r="A609" t="s">
        <v>70</v>
      </c>
      <c r="B609" t="s">
        <v>32</v>
      </c>
      <c r="C609">
        <v>58060.833554819998</v>
      </c>
      <c r="D609">
        <v>2201320080</v>
      </c>
      <c r="E609" t="s">
        <v>5</v>
      </c>
      <c r="F609" s="2">
        <f t="shared" si="11"/>
        <v>26391.287979463632</v>
      </c>
      <c r="G609" t="str">
        <f>VLOOKUP(D609,Mapping!A$2:D$31,2,FALSE)</f>
        <v>Light Commercial Truck</v>
      </c>
      <c r="H609">
        <f>VLOOKUP(D609,Mapping!A$2:D$31,4,FALSE)</f>
        <v>484000</v>
      </c>
    </row>
    <row r="610" spans="1:8" x14ac:dyDescent="0.2">
      <c r="A610" t="s">
        <v>70</v>
      </c>
      <c r="B610" t="s">
        <v>32</v>
      </c>
      <c r="C610">
        <v>13.72352213934</v>
      </c>
      <c r="D610">
        <v>2201420080</v>
      </c>
      <c r="E610" t="s">
        <v>5</v>
      </c>
      <c r="F610" s="2">
        <f t="shared" si="11"/>
        <v>6.2379646087909082</v>
      </c>
      <c r="G610" t="str">
        <f>VLOOKUP(D610,Mapping!A$2:D$31,2,FALSE)</f>
        <v>Transit Bus</v>
      </c>
      <c r="H610">
        <f>VLOOKUP(D610,Mapping!A$2:D$31,4,FALSE)</f>
        <v>485000</v>
      </c>
    </row>
    <row r="611" spans="1:8" x14ac:dyDescent="0.2">
      <c r="A611" t="s">
        <v>70</v>
      </c>
      <c r="B611" t="s">
        <v>32</v>
      </c>
      <c r="C611">
        <v>265.34159027760001</v>
      </c>
      <c r="D611">
        <v>2201430080</v>
      </c>
      <c r="E611" t="s">
        <v>5</v>
      </c>
      <c r="F611" s="2">
        <f t="shared" si="11"/>
        <v>120.60981376254544</v>
      </c>
      <c r="G611" t="str">
        <f>VLOOKUP(D611,Mapping!A$2:D$31,2,FALSE)</f>
        <v>School Bus</v>
      </c>
      <c r="H611">
        <f>VLOOKUP(D611,Mapping!A$2:D$31,4,FALSE)</f>
        <v>485000</v>
      </c>
    </row>
    <row r="612" spans="1:8" x14ac:dyDescent="0.2">
      <c r="A612" t="s">
        <v>70</v>
      </c>
      <c r="B612" t="s">
        <v>32</v>
      </c>
      <c r="C612">
        <v>48.957465777359999</v>
      </c>
      <c r="D612">
        <v>2201510080</v>
      </c>
      <c r="E612" t="s">
        <v>5</v>
      </c>
      <c r="F612" s="2">
        <f t="shared" si="11"/>
        <v>22.253393535163635</v>
      </c>
      <c r="G612" t="str">
        <f>VLOOKUP(D612,Mapping!A$2:D$31,2,FALSE)</f>
        <v>Refuse Truck</v>
      </c>
      <c r="H612">
        <f>VLOOKUP(D612,Mapping!A$2:D$31,4,FALSE)</f>
        <v>484000</v>
      </c>
    </row>
    <row r="613" spans="1:8" x14ac:dyDescent="0.2">
      <c r="A613" t="s">
        <v>70</v>
      </c>
      <c r="B613" t="s">
        <v>32</v>
      </c>
      <c r="C613">
        <v>4837.729191466</v>
      </c>
      <c r="D613">
        <v>2201520080</v>
      </c>
      <c r="E613" t="s">
        <v>5</v>
      </c>
      <c r="F613" s="2">
        <f t="shared" si="11"/>
        <v>2198.9678143027272</v>
      </c>
      <c r="G613" t="str">
        <f>VLOOKUP(D613,Mapping!A$2:D$31,2,FALSE)</f>
        <v>Single Unit Short-haul Truck</v>
      </c>
      <c r="H613">
        <f>VLOOKUP(D613,Mapping!A$2:D$31,4,FALSE)</f>
        <v>484000</v>
      </c>
    </row>
    <row r="614" spans="1:8" x14ac:dyDescent="0.2">
      <c r="A614" t="s">
        <v>70</v>
      </c>
      <c r="B614" t="s">
        <v>32</v>
      </c>
      <c r="C614">
        <v>583.76519972899996</v>
      </c>
      <c r="D614">
        <v>2201530080</v>
      </c>
      <c r="E614" t="s">
        <v>5</v>
      </c>
      <c r="F614" s="2">
        <f t="shared" si="11"/>
        <v>265.34781805863634</v>
      </c>
      <c r="G614" t="str">
        <f>VLOOKUP(D614,Mapping!A$2:D$31,2,FALSE)</f>
        <v>Single Unit Long-haul Truck</v>
      </c>
      <c r="H614">
        <f>VLOOKUP(D614,Mapping!A$2:D$31,4,FALSE)</f>
        <v>484000</v>
      </c>
    </row>
    <row r="615" spans="1:8" x14ac:dyDescent="0.2">
      <c r="A615" t="s">
        <v>70</v>
      </c>
      <c r="B615" t="s">
        <v>32</v>
      </c>
      <c r="C615">
        <v>1105.5859495428001</v>
      </c>
      <c r="D615">
        <v>2201540080</v>
      </c>
      <c r="E615" t="s">
        <v>5</v>
      </c>
      <c r="F615" s="2">
        <f t="shared" si="11"/>
        <v>502.53906797400003</v>
      </c>
      <c r="G615" t="str">
        <f>VLOOKUP(D615,Mapping!A$2:D$31,2,FALSE)</f>
        <v>Motor Home</v>
      </c>
      <c r="H615" t="str">
        <f>VLOOKUP(D615,Mapping!A$2:D$31,4,FALSE)</f>
        <v/>
      </c>
    </row>
    <row r="616" spans="1:8" x14ac:dyDescent="0.2">
      <c r="A616" t="s">
        <v>70</v>
      </c>
      <c r="B616" t="s">
        <v>32</v>
      </c>
      <c r="C616">
        <v>13.128348618622001</v>
      </c>
      <c r="D616">
        <v>2201610080</v>
      </c>
      <c r="E616" t="s">
        <v>5</v>
      </c>
      <c r="F616" s="2">
        <f t="shared" si="11"/>
        <v>5.9674311902827268</v>
      </c>
      <c r="G616" t="str">
        <f>VLOOKUP(D616,Mapping!A$2:D$31,2,FALSE)</f>
        <v>Combination Short-haul Truck</v>
      </c>
      <c r="H616">
        <f>VLOOKUP(D616,Mapping!A$2:D$31,4,FALSE)</f>
        <v>484000</v>
      </c>
    </row>
    <row r="617" spans="1:8" x14ac:dyDescent="0.2">
      <c r="A617" t="s">
        <v>70</v>
      </c>
      <c r="B617" t="s">
        <v>32</v>
      </c>
      <c r="C617">
        <v>9657.7067404959998</v>
      </c>
      <c r="D617">
        <v>2202210080</v>
      </c>
      <c r="E617" t="s">
        <v>5</v>
      </c>
      <c r="F617" s="2">
        <f t="shared" si="11"/>
        <v>4389.8667002254542</v>
      </c>
      <c r="G617" t="str">
        <f>VLOOKUP(D617,Mapping!A$2:D$31,2,FALSE)</f>
        <v>Passenger Car</v>
      </c>
      <c r="H617" t="str">
        <f>VLOOKUP(D617,Mapping!A$2:D$31,4,FALSE)</f>
        <v/>
      </c>
    </row>
    <row r="618" spans="1:8" x14ac:dyDescent="0.2">
      <c r="A618" t="s">
        <v>70</v>
      </c>
      <c r="B618" t="s">
        <v>32</v>
      </c>
      <c r="C618">
        <v>16454.266096560001</v>
      </c>
      <c r="D618">
        <v>2202310080</v>
      </c>
      <c r="E618" t="s">
        <v>5</v>
      </c>
      <c r="F618" s="2">
        <f t="shared" si="11"/>
        <v>7479.2118620727269</v>
      </c>
      <c r="G618" t="str">
        <f>VLOOKUP(D618,Mapping!A$2:D$31,2,FALSE)</f>
        <v>Passenger Truck</v>
      </c>
      <c r="H618" t="str">
        <f>VLOOKUP(D618,Mapping!A$2:D$31,4,FALSE)</f>
        <v/>
      </c>
    </row>
    <row r="619" spans="1:8" x14ac:dyDescent="0.2">
      <c r="A619" t="s">
        <v>70</v>
      </c>
      <c r="B619" t="s">
        <v>32</v>
      </c>
      <c r="C619">
        <v>17295.250037459999</v>
      </c>
      <c r="D619">
        <v>2202320080</v>
      </c>
      <c r="E619" t="s">
        <v>5</v>
      </c>
      <c r="F619" s="2">
        <f t="shared" si="11"/>
        <v>7861.4772897545445</v>
      </c>
      <c r="G619" t="str">
        <f>VLOOKUP(D619,Mapping!A$2:D$31,2,FALSE)</f>
        <v>Light Commercial Truck</v>
      </c>
      <c r="H619">
        <f>VLOOKUP(D619,Mapping!A$2:D$31,4,FALSE)</f>
        <v>484000</v>
      </c>
    </row>
    <row r="620" spans="1:8" x14ac:dyDescent="0.2">
      <c r="A620" t="s">
        <v>70</v>
      </c>
      <c r="B620" t="s">
        <v>32</v>
      </c>
      <c r="C620">
        <v>3170.1947341780001</v>
      </c>
      <c r="D620">
        <v>2202410080</v>
      </c>
      <c r="E620" t="s">
        <v>5</v>
      </c>
      <c r="F620" s="2">
        <f t="shared" si="11"/>
        <v>1440.9976064445455</v>
      </c>
      <c r="G620" t="str">
        <f>VLOOKUP(D620,Mapping!A$2:D$31,2,FALSE)</f>
        <v>Intercity Bus</v>
      </c>
      <c r="H620">
        <f>VLOOKUP(D620,Mapping!A$2:D$31,4,FALSE)</f>
        <v>485000</v>
      </c>
    </row>
    <row r="621" spans="1:8" x14ac:dyDescent="0.2">
      <c r="A621" t="s">
        <v>70</v>
      </c>
      <c r="B621" t="s">
        <v>32</v>
      </c>
      <c r="C621">
        <v>2368.1232098179999</v>
      </c>
      <c r="D621">
        <v>2202420080</v>
      </c>
      <c r="E621" t="s">
        <v>5</v>
      </c>
      <c r="F621" s="2">
        <f t="shared" si="11"/>
        <v>1076.4196408263635</v>
      </c>
      <c r="G621" t="str">
        <f>VLOOKUP(D621,Mapping!A$2:D$31,2,FALSE)</f>
        <v>Transit Bus</v>
      </c>
      <c r="H621">
        <f>VLOOKUP(D621,Mapping!A$2:D$31,4,FALSE)</f>
        <v>485000</v>
      </c>
    </row>
    <row r="622" spans="1:8" x14ac:dyDescent="0.2">
      <c r="A622" t="s">
        <v>70</v>
      </c>
      <c r="B622" t="s">
        <v>32</v>
      </c>
      <c r="C622">
        <v>6582.1791388820002</v>
      </c>
      <c r="D622">
        <v>2202430080</v>
      </c>
      <c r="E622" t="s">
        <v>5</v>
      </c>
      <c r="F622" s="2">
        <f t="shared" si="11"/>
        <v>2991.8996085827271</v>
      </c>
      <c r="G622" t="str">
        <f>VLOOKUP(D622,Mapping!A$2:D$31,2,FALSE)</f>
        <v>School Bus</v>
      </c>
      <c r="H622">
        <f>VLOOKUP(D622,Mapping!A$2:D$31,4,FALSE)</f>
        <v>485000</v>
      </c>
    </row>
    <row r="623" spans="1:8" x14ac:dyDescent="0.2">
      <c r="A623" t="s">
        <v>70</v>
      </c>
      <c r="B623" t="s">
        <v>32</v>
      </c>
      <c r="C623">
        <v>2120.8170366999998</v>
      </c>
      <c r="D623">
        <v>2202510080</v>
      </c>
      <c r="E623" t="s">
        <v>5</v>
      </c>
      <c r="F623" s="2">
        <f t="shared" si="11"/>
        <v>964.00774395454528</v>
      </c>
      <c r="G623" t="str">
        <f>VLOOKUP(D623,Mapping!A$2:D$31,2,FALSE)</f>
        <v>Refuse Truck</v>
      </c>
      <c r="H623">
        <f>VLOOKUP(D623,Mapping!A$2:D$31,4,FALSE)</f>
        <v>484000</v>
      </c>
    </row>
    <row r="624" spans="1:8" x14ac:dyDescent="0.2">
      <c r="A624" t="s">
        <v>70</v>
      </c>
      <c r="B624" t="s">
        <v>32</v>
      </c>
      <c r="C624">
        <v>44770.0183865</v>
      </c>
      <c r="D624">
        <v>2202520080</v>
      </c>
      <c r="E624" t="s">
        <v>5</v>
      </c>
      <c r="F624" s="2">
        <f t="shared" si="11"/>
        <v>20350.008357499999</v>
      </c>
      <c r="G624" t="str">
        <f>VLOOKUP(D624,Mapping!A$2:D$31,2,FALSE)</f>
        <v>Single Unit Short-haul Truck</v>
      </c>
      <c r="H624">
        <f>VLOOKUP(D624,Mapping!A$2:D$31,4,FALSE)</f>
        <v>484000</v>
      </c>
    </row>
    <row r="625" spans="1:8" x14ac:dyDescent="0.2">
      <c r="A625" t="s">
        <v>70</v>
      </c>
      <c r="B625" t="s">
        <v>32</v>
      </c>
      <c r="C625">
        <v>4863.9607315379999</v>
      </c>
      <c r="D625">
        <v>2202530080</v>
      </c>
      <c r="E625" t="s">
        <v>5</v>
      </c>
      <c r="F625" s="2">
        <f t="shared" si="11"/>
        <v>2210.8912416081816</v>
      </c>
      <c r="G625" t="str">
        <f>VLOOKUP(D625,Mapping!A$2:D$31,2,FALSE)</f>
        <v>Single Unit Long-haul Truck</v>
      </c>
      <c r="H625">
        <f>VLOOKUP(D625,Mapping!A$2:D$31,4,FALSE)</f>
        <v>484000</v>
      </c>
    </row>
    <row r="626" spans="1:8" x14ac:dyDescent="0.2">
      <c r="A626" t="s">
        <v>70</v>
      </c>
      <c r="B626" t="s">
        <v>32</v>
      </c>
      <c r="C626">
        <v>2087.4910558840002</v>
      </c>
      <c r="D626">
        <v>2202540080</v>
      </c>
      <c r="E626" t="s">
        <v>5</v>
      </c>
      <c r="F626" s="2">
        <f t="shared" si="11"/>
        <v>948.85957085636369</v>
      </c>
      <c r="G626" t="str">
        <f>VLOOKUP(D626,Mapping!A$2:D$31,2,FALSE)</f>
        <v>Motor Home</v>
      </c>
      <c r="H626" t="str">
        <f>VLOOKUP(D626,Mapping!A$2:D$31,4,FALSE)</f>
        <v/>
      </c>
    </row>
    <row r="627" spans="1:8" x14ac:dyDescent="0.2">
      <c r="A627" t="s">
        <v>70</v>
      </c>
      <c r="B627" t="s">
        <v>32</v>
      </c>
      <c r="C627">
        <v>59137.802178719998</v>
      </c>
      <c r="D627">
        <v>2202610080</v>
      </c>
      <c r="E627" t="s">
        <v>5</v>
      </c>
      <c r="F627" s="2">
        <f t="shared" si="11"/>
        <v>26880.81917214545</v>
      </c>
      <c r="G627" t="str">
        <f>VLOOKUP(D627,Mapping!A$2:D$31,2,FALSE)</f>
        <v>Combination Short-haul Truck</v>
      </c>
      <c r="H627">
        <f>VLOOKUP(D627,Mapping!A$2:D$31,4,FALSE)</f>
        <v>484000</v>
      </c>
    </row>
    <row r="628" spans="1:8" x14ac:dyDescent="0.2">
      <c r="A628" t="s">
        <v>70</v>
      </c>
      <c r="B628" t="s">
        <v>32</v>
      </c>
      <c r="C628">
        <v>118505.79014428001</v>
      </c>
      <c r="D628">
        <v>2202620080</v>
      </c>
      <c r="E628" t="s">
        <v>5</v>
      </c>
      <c r="F628" s="2">
        <f t="shared" si="11"/>
        <v>53866.268247399996</v>
      </c>
      <c r="G628" t="str">
        <f>VLOOKUP(D628,Mapping!A$2:D$31,2,FALSE)</f>
        <v>Combination Long-haul Truck</v>
      </c>
      <c r="H628">
        <f>VLOOKUP(D628,Mapping!A$2:D$31,4,FALSE)</f>
        <v>484000</v>
      </c>
    </row>
    <row r="629" spans="1:8" x14ac:dyDescent="0.2">
      <c r="A629" t="s">
        <v>70</v>
      </c>
      <c r="B629" t="s">
        <v>32</v>
      </c>
      <c r="C629">
        <v>2.7254920679699999</v>
      </c>
      <c r="D629">
        <v>2203420080</v>
      </c>
      <c r="E629" t="s">
        <v>5</v>
      </c>
      <c r="F629" s="2">
        <f t="shared" si="11"/>
        <v>1.2388600308954545</v>
      </c>
      <c r="G629" t="str">
        <f>VLOOKUP(D629,Mapping!A$2:D$31,2,FALSE)</f>
        <v>Transit Bus</v>
      </c>
      <c r="H629">
        <f>VLOOKUP(D629,Mapping!A$2:D$31,4,FALSE)</f>
        <v>485000</v>
      </c>
    </row>
    <row r="630" spans="1:8" x14ac:dyDescent="0.2">
      <c r="A630" t="s">
        <v>70</v>
      </c>
      <c r="B630" t="s">
        <v>32</v>
      </c>
      <c r="C630">
        <v>4.4475118600000004E-3</v>
      </c>
      <c r="D630">
        <v>2205210080</v>
      </c>
      <c r="E630" t="s">
        <v>5</v>
      </c>
      <c r="F630" s="2">
        <f t="shared" si="11"/>
        <v>2.0215963000000002E-3</v>
      </c>
      <c r="G630" t="str">
        <f>VLOOKUP(D630,Mapping!A$2:D$31,2,FALSE)</f>
        <v>Passenger Car</v>
      </c>
      <c r="H630" t="str">
        <f>VLOOKUP(D630,Mapping!A$2:D$31,4,FALSE)</f>
        <v/>
      </c>
    </row>
    <row r="631" spans="1:8" x14ac:dyDescent="0.2">
      <c r="A631" t="s">
        <v>70</v>
      </c>
      <c r="B631" t="s">
        <v>32</v>
      </c>
      <c r="C631">
        <v>1.2129869434000001E-2</v>
      </c>
      <c r="D631">
        <v>2205310080</v>
      </c>
      <c r="E631" t="s">
        <v>5</v>
      </c>
      <c r="F631" s="2">
        <f t="shared" si="11"/>
        <v>5.5135770154545452E-3</v>
      </c>
      <c r="G631" t="str">
        <f>VLOOKUP(D631,Mapping!A$2:D$31,2,FALSE)</f>
        <v>Passenger Truck</v>
      </c>
      <c r="H631" t="str">
        <f>VLOOKUP(D631,Mapping!A$2:D$31,4,FALSE)</f>
        <v/>
      </c>
    </row>
    <row r="632" spans="1:8" x14ac:dyDescent="0.2">
      <c r="A632" t="s">
        <v>70</v>
      </c>
      <c r="B632" t="s">
        <v>32</v>
      </c>
      <c r="C632">
        <v>3.8287505919999999E-3</v>
      </c>
      <c r="D632">
        <v>2205320080</v>
      </c>
      <c r="E632" t="s">
        <v>5</v>
      </c>
      <c r="F632" s="2">
        <f t="shared" si="11"/>
        <v>1.7403411781818181E-3</v>
      </c>
      <c r="G632" t="str">
        <f>VLOOKUP(D632,Mapping!A$2:D$31,2,FALSE)</f>
        <v>Light Commercial Truck</v>
      </c>
      <c r="H632">
        <f>VLOOKUP(D632,Mapping!A$2:D$31,4,FALSE)</f>
        <v>484000</v>
      </c>
    </row>
    <row r="633" spans="1:8" x14ac:dyDescent="0.2">
      <c r="A633" t="s">
        <v>70</v>
      </c>
      <c r="B633" t="s">
        <v>33</v>
      </c>
      <c r="C633">
        <v>751423.09060899995</v>
      </c>
      <c r="D633">
        <v>2201110080</v>
      </c>
      <c r="E633" t="s">
        <v>5</v>
      </c>
      <c r="F633" s="2">
        <f t="shared" si="11"/>
        <v>341555.95027681813</v>
      </c>
      <c r="G633" t="str">
        <f>VLOOKUP(D633,Mapping!A$2:D$31,2,FALSE)</f>
        <v>Motorcycle</v>
      </c>
      <c r="H633" t="str">
        <f>VLOOKUP(D633,Mapping!A$2:D$31,4,FALSE)</f>
        <v/>
      </c>
    </row>
    <row r="634" spans="1:8" x14ac:dyDescent="0.2">
      <c r="A634" t="s">
        <v>70</v>
      </c>
      <c r="B634" t="s">
        <v>33</v>
      </c>
      <c r="C634">
        <v>15362314.598718001</v>
      </c>
      <c r="D634">
        <v>2201210080</v>
      </c>
      <c r="E634" t="s">
        <v>5</v>
      </c>
      <c r="F634" s="2">
        <f t="shared" si="11"/>
        <v>6982870.2721445449</v>
      </c>
      <c r="G634" t="str">
        <f>VLOOKUP(D634,Mapping!A$2:D$31,2,FALSE)</f>
        <v>Passenger Car</v>
      </c>
      <c r="H634" t="str">
        <f>VLOOKUP(D634,Mapping!A$2:D$31,4,FALSE)</f>
        <v/>
      </c>
    </row>
    <row r="635" spans="1:8" x14ac:dyDescent="0.2">
      <c r="A635" t="s">
        <v>70</v>
      </c>
      <c r="B635" t="s">
        <v>33</v>
      </c>
      <c r="C635">
        <v>20524582.031800002</v>
      </c>
      <c r="D635">
        <v>2201310080</v>
      </c>
      <c r="E635" t="s">
        <v>5</v>
      </c>
      <c r="F635" s="2">
        <f t="shared" si="11"/>
        <v>9329355.4690000005</v>
      </c>
      <c r="G635" t="str">
        <f>VLOOKUP(D635,Mapping!A$2:D$31,2,FALSE)</f>
        <v>Passenger Car</v>
      </c>
      <c r="H635" t="str">
        <f>VLOOKUP(D635,Mapping!A$2:D$31,4,FALSE)</f>
        <v/>
      </c>
    </row>
    <row r="636" spans="1:8" x14ac:dyDescent="0.2">
      <c r="A636" t="s">
        <v>70</v>
      </c>
      <c r="B636" t="s">
        <v>33</v>
      </c>
      <c r="C636">
        <v>6570597.9501400003</v>
      </c>
      <c r="D636">
        <v>2201320080</v>
      </c>
      <c r="E636" t="s">
        <v>5</v>
      </c>
      <c r="F636" s="2">
        <f t="shared" si="11"/>
        <v>2986635.431881818</v>
      </c>
      <c r="G636" t="str">
        <f>VLOOKUP(D636,Mapping!A$2:D$31,2,FALSE)</f>
        <v>Light Commercial Truck</v>
      </c>
      <c r="H636">
        <f>VLOOKUP(D636,Mapping!A$2:D$31,4,FALSE)</f>
        <v>484000</v>
      </c>
    </row>
    <row r="637" spans="1:8" x14ac:dyDescent="0.2">
      <c r="A637" t="s">
        <v>70</v>
      </c>
      <c r="B637" t="s">
        <v>33</v>
      </c>
      <c r="C637">
        <v>1998.6736456481999</v>
      </c>
      <c r="D637">
        <v>2201420080</v>
      </c>
      <c r="E637" t="s">
        <v>5</v>
      </c>
      <c r="F637" s="2">
        <f t="shared" si="11"/>
        <v>908.48802074918171</v>
      </c>
      <c r="G637" t="str">
        <f>VLOOKUP(D637,Mapping!A$2:D$31,2,FALSE)</f>
        <v>Transit Bus</v>
      </c>
      <c r="H637">
        <f>VLOOKUP(D637,Mapping!A$2:D$31,4,FALSE)</f>
        <v>485000</v>
      </c>
    </row>
    <row r="638" spans="1:8" x14ac:dyDescent="0.2">
      <c r="A638" t="s">
        <v>70</v>
      </c>
      <c r="B638" t="s">
        <v>33</v>
      </c>
      <c r="C638">
        <v>33866.168700419999</v>
      </c>
      <c r="D638">
        <v>2201430080</v>
      </c>
      <c r="E638" t="s">
        <v>5</v>
      </c>
      <c r="F638" s="2">
        <f t="shared" si="11"/>
        <v>15393.713045645452</v>
      </c>
      <c r="G638" t="str">
        <f>VLOOKUP(D638,Mapping!A$2:D$31,2,FALSE)</f>
        <v>School Bus</v>
      </c>
      <c r="H638">
        <f>VLOOKUP(D638,Mapping!A$2:D$31,4,FALSE)</f>
        <v>485000</v>
      </c>
    </row>
    <row r="639" spans="1:8" x14ac:dyDescent="0.2">
      <c r="A639" t="s">
        <v>70</v>
      </c>
      <c r="B639" t="s">
        <v>33</v>
      </c>
      <c r="C639">
        <v>4901.2973835639996</v>
      </c>
      <c r="D639">
        <v>2201510080</v>
      </c>
      <c r="E639" t="s">
        <v>5</v>
      </c>
      <c r="F639" s="2">
        <f t="shared" si="11"/>
        <v>2227.8624470745449</v>
      </c>
      <c r="G639" t="str">
        <f>VLOOKUP(D639,Mapping!A$2:D$31,2,FALSE)</f>
        <v>Refuse Truck</v>
      </c>
      <c r="H639">
        <f>VLOOKUP(D639,Mapping!A$2:D$31,4,FALSE)</f>
        <v>484000</v>
      </c>
    </row>
    <row r="640" spans="1:8" x14ac:dyDescent="0.2">
      <c r="A640" t="s">
        <v>70</v>
      </c>
      <c r="B640" t="s">
        <v>33</v>
      </c>
      <c r="C640">
        <v>566684.33698479994</v>
      </c>
      <c r="D640">
        <v>2201520080</v>
      </c>
      <c r="E640" t="s">
        <v>5</v>
      </c>
      <c r="F640" s="2">
        <f t="shared" si="11"/>
        <v>257583.78953854542</v>
      </c>
      <c r="G640" t="str">
        <f>VLOOKUP(D640,Mapping!A$2:D$31,2,FALSE)</f>
        <v>Single Unit Short-haul Truck</v>
      </c>
      <c r="H640">
        <f>VLOOKUP(D640,Mapping!A$2:D$31,4,FALSE)</f>
        <v>484000</v>
      </c>
    </row>
    <row r="641" spans="1:8" x14ac:dyDescent="0.2">
      <c r="A641" t="s">
        <v>70</v>
      </c>
      <c r="B641" t="s">
        <v>33</v>
      </c>
      <c r="C641">
        <v>72086.886181399997</v>
      </c>
      <c r="D641">
        <v>2201530080</v>
      </c>
      <c r="E641" t="s">
        <v>5</v>
      </c>
      <c r="F641" s="2">
        <f t="shared" si="11"/>
        <v>32766.766446090904</v>
      </c>
      <c r="G641" t="str">
        <f>VLOOKUP(D641,Mapping!A$2:D$31,2,FALSE)</f>
        <v>Single Unit Long-haul Truck</v>
      </c>
      <c r="H641">
        <f>VLOOKUP(D641,Mapping!A$2:D$31,4,FALSE)</f>
        <v>484000</v>
      </c>
    </row>
    <row r="642" spans="1:8" x14ac:dyDescent="0.2">
      <c r="A642" t="s">
        <v>70</v>
      </c>
      <c r="B642" t="s">
        <v>33</v>
      </c>
      <c r="C642">
        <v>150441.81702702001</v>
      </c>
      <c r="D642">
        <v>2201540080</v>
      </c>
      <c r="E642" t="s">
        <v>5</v>
      </c>
      <c r="F642" s="2">
        <f t="shared" si="11"/>
        <v>68382.644103190905</v>
      </c>
      <c r="G642" t="str">
        <f>VLOOKUP(D642,Mapping!A$2:D$31,2,FALSE)</f>
        <v>Motor Home</v>
      </c>
      <c r="H642" t="str">
        <f>VLOOKUP(D642,Mapping!A$2:D$31,4,FALSE)</f>
        <v/>
      </c>
    </row>
    <row r="643" spans="1:8" x14ac:dyDescent="0.2">
      <c r="A643" t="s">
        <v>70</v>
      </c>
      <c r="B643" t="s">
        <v>33</v>
      </c>
      <c r="C643">
        <v>1695.4889899578</v>
      </c>
      <c r="D643">
        <v>2201610080</v>
      </c>
      <c r="E643" t="s">
        <v>5</v>
      </c>
      <c r="F643" s="2">
        <f t="shared" si="11"/>
        <v>770.67681361718178</v>
      </c>
      <c r="G643" t="str">
        <f>VLOOKUP(D643,Mapping!A$2:D$31,2,FALSE)</f>
        <v>Combination Short-haul Truck</v>
      </c>
      <c r="H643">
        <f>VLOOKUP(D643,Mapping!A$2:D$31,4,FALSE)</f>
        <v>484000</v>
      </c>
    </row>
    <row r="644" spans="1:8" x14ac:dyDescent="0.2">
      <c r="A644" t="s">
        <v>70</v>
      </c>
      <c r="B644" t="s">
        <v>33</v>
      </c>
      <c r="C644">
        <v>1536834.4455579999</v>
      </c>
      <c r="D644">
        <v>2202210080</v>
      </c>
      <c r="E644" t="s">
        <v>5</v>
      </c>
      <c r="F644" s="2">
        <f t="shared" ref="F644:F707" si="12">IF(E644="LB",C644/2.2,C644*2000/2.2)</f>
        <v>698561.1116172726</v>
      </c>
      <c r="G644" t="str">
        <f>VLOOKUP(D644,Mapping!A$2:D$31,2,FALSE)</f>
        <v>Passenger Car</v>
      </c>
      <c r="H644" t="str">
        <f>VLOOKUP(D644,Mapping!A$2:D$31,4,FALSE)</f>
        <v/>
      </c>
    </row>
    <row r="645" spans="1:8" x14ac:dyDescent="0.2">
      <c r="A645" t="s">
        <v>70</v>
      </c>
      <c r="B645" t="s">
        <v>33</v>
      </c>
      <c r="C645">
        <v>2686651.0270059998</v>
      </c>
      <c r="D645">
        <v>2202310080</v>
      </c>
      <c r="E645" t="s">
        <v>5</v>
      </c>
      <c r="F645" s="2">
        <f t="shared" si="12"/>
        <v>1221205.0122754544</v>
      </c>
      <c r="G645" t="str">
        <f>VLOOKUP(D645,Mapping!A$2:D$31,2,FALSE)</f>
        <v>Passenger Truck</v>
      </c>
      <c r="H645" t="str">
        <f>VLOOKUP(D645,Mapping!A$2:D$31,4,FALSE)</f>
        <v/>
      </c>
    </row>
    <row r="646" spans="1:8" x14ac:dyDescent="0.2">
      <c r="A646" t="s">
        <v>70</v>
      </c>
      <c r="B646" t="s">
        <v>33</v>
      </c>
      <c r="C646">
        <v>2754230.3664460001</v>
      </c>
      <c r="D646">
        <v>2202320080</v>
      </c>
      <c r="E646" t="s">
        <v>5</v>
      </c>
      <c r="F646" s="2">
        <f t="shared" si="12"/>
        <v>1251922.8938390908</v>
      </c>
      <c r="G646" t="str">
        <f>VLOOKUP(D646,Mapping!A$2:D$31,2,FALSE)</f>
        <v>Light Commercial Truck</v>
      </c>
      <c r="H646">
        <f>VLOOKUP(D646,Mapping!A$2:D$31,4,FALSE)</f>
        <v>484000</v>
      </c>
    </row>
    <row r="647" spans="1:8" x14ac:dyDescent="0.2">
      <c r="A647" t="s">
        <v>70</v>
      </c>
      <c r="B647" t="s">
        <v>33</v>
      </c>
      <c r="C647">
        <v>392019.92668440001</v>
      </c>
      <c r="D647">
        <v>2202410080</v>
      </c>
      <c r="E647" t="s">
        <v>5</v>
      </c>
      <c r="F647" s="2">
        <f t="shared" si="12"/>
        <v>178190.87576563636</v>
      </c>
      <c r="G647" t="str">
        <f>VLOOKUP(D647,Mapping!A$2:D$31,2,FALSE)</f>
        <v>Intercity Bus</v>
      </c>
      <c r="H647">
        <f>VLOOKUP(D647,Mapping!A$2:D$31,4,FALSE)</f>
        <v>485000</v>
      </c>
    </row>
    <row r="648" spans="1:8" x14ac:dyDescent="0.2">
      <c r="A648" t="s">
        <v>70</v>
      </c>
      <c r="B648" t="s">
        <v>33</v>
      </c>
      <c r="C648">
        <v>296421.84635240003</v>
      </c>
      <c r="D648">
        <v>2202420080</v>
      </c>
      <c r="E648" t="s">
        <v>5</v>
      </c>
      <c r="F648" s="2">
        <f t="shared" si="12"/>
        <v>134737.20288745454</v>
      </c>
      <c r="G648" t="str">
        <f>VLOOKUP(D648,Mapping!A$2:D$31,2,FALSE)</f>
        <v>Transit Bus</v>
      </c>
      <c r="H648">
        <f>VLOOKUP(D648,Mapping!A$2:D$31,4,FALSE)</f>
        <v>485000</v>
      </c>
    </row>
    <row r="649" spans="1:8" x14ac:dyDescent="0.2">
      <c r="A649" t="s">
        <v>70</v>
      </c>
      <c r="B649" t="s">
        <v>33</v>
      </c>
      <c r="C649">
        <v>842820.48706500104</v>
      </c>
      <c r="D649">
        <v>2202430080</v>
      </c>
      <c r="E649" t="s">
        <v>5</v>
      </c>
      <c r="F649" s="2">
        <f t="shared" si="12"/>
        <v>383100.22139318223</v>
      </c>
      <c r="G649" t="str">
        <f>VLOOKUP(D649,Mapping!A$2:D$31,2,FALSE)</f>
        <v>School Bus</v>
      </c>
      <c r="H649">
        <f>VLOOKUP(D649,Mapping!A$2:D$31,4,FALSE)</f>
        <v>485000</v>
      </c>
    </row>
    <row r="650" spans="1:8" x14ac:dyDescent="0.2">
      <c r="A650" t="s">
        <v>70</v>
      </c>
      <c r="B650" t="s">
        <v>33</v>
      </c>
      <c r="C650">
        <v>261626.23215900001</v>
      </c>
      <c r="D650">
        <v>2202510080</v>
      </c>
      <c r="E650" t="s">
        <v>5</v>
      </c>
      <c r="F650" s="2">
        <f t="shared" si="12"/>
        <v>118921.01461772727</v>
      </c>
      <c r="G650" t="str">
        <f>VLOOKUP(D650,Mapping!A$2:D$31,2,FALSE)</f>
        <v>Refuse Truck</v>
      </c>
      <c r="H650">
        <f>VLOOKUP(D650,Mapping!A$2:D$31,4,FALSE)</f>
        <v>484000</v>
      </c>
    </row>
    <row r="651" spans="1:8" x14ac:dyDescent="0.2">
      <c r="A651" t="s">
        <v>70</v>
      </c>
      <c r="B651" t="s">
        <v>33</v>
      </c>
      <c r="C651">
        <v>5823968.1732959999</v>
      </c>
      <c r="D651">
        <v>2202520080</v>
      </c>
      <c r="E651" t="s">
        <v>5</v>
      </c>
      <c r="F651" s="2">
        <f t="shared" si="12"/>
        <v>2647258.2605890906</v>
      </c>
      <c r="G651" t="str">
        <f>VLOOKUP(D651,Mapping!A$2:D$31,2,FALSE)</f>
        <v>Single Unit Short-haul Truck</v>
      </c>
      <c r="H651">
        <f>VLOOKUP(D651,Mapping!A$2:D$31,4,FALSE)</f>
        <v>484000</v>
      </c>
    </row>
    <row r="652" spans="1:8" x14ac:dyDescent="0.2">
      <c r="A652" t="s">
        <v>70</v>
      </c>
      <c r="B652" t="s">
        <v>33</v>
      </c>
      <c r="C652">
        <v>642486.32241100003</v>
      </c>
      <c r="D652">
        <v>2202530080</v>
      </c>
      <c r="E652" t="s">
        <v>5</v>
      </c>
      <c r="F652" s="2">
        <f t="shared" si="12"/>
        <v>292039.23745954543</v>
      </c>
      <c r="G652" t="str">
        <f>VLOOKUP(D652,Mapping!A$2:D$31,2,FALSE)</f>
        <v>Single Unit Long-haul Truck</v>
      </c>
      <c r="H652">
        <f>VLOOKUP(D652,Mapping!A$2:D$31,4,FALSE)</f>
        <v>484000</v>
      </c>
    </row>
    <row r="653" spans="1:8" x14ac:dyDescent="0.2">
      <c r="A653" t="s">
        <v>70</v>
      </c>
      <c r="B653" t="s">
        <v>33</v>
      </c>
      <c r="C653">
        <v>255061.97218740001</v>
      </c>
      <c r="D653">
        <v>2202540080</v>
      </c>
      <c r="E653" t="s">
        <v>5</v>
      </c>
      <c r="F653" s="2">
        <f t="shared" si="12"/>
        <v>115937.26008518181</v>
      </c>
      <c r="G653" t="str">
        <f>VLOOKUP(D653,Mapping!A$2:D$31,2,FALSE)</f>
        <v>Motor Home</v>
      </c>
      <c r="H653" t="str">
        <f>VLOOKUP(D653,Mapping!A$2:D$31,4,FALSE)</f>
        <v/>
      </c>
    </row>
    <row r="654" spans="1:8" x14ac:dyDescent="0.2">
      <c r="A654" t="s">
        <v>70</v>
      </c>
      <c r="B654" t="s">
        <v>33</v>
      </c>
      <c r="C654">
        <v>7570639.767608</v>
      </c>
      <c r="D654">
        <v>2202610080</v>
      </c>
      <c r="E654" t="s">
        <v>5</v>
      </c>
      <c r="F654" s="2">
        <f t="shared" si="12"/>
        <v>3441199.8943672725</v>
      </c>
      <c r="G654" t="str">
        <f>VLOOKUP(D654,Mapping!A$2:D$31,2,FALSE)</f>
        <v>Combination Short-haul Truck</v>
      </c>
      <c r="H654">
        <f>VLOOKUP(D654,Mapping!A$2:D$31,4,FALSE)</f>
        <v>484000</v>
      </c>
    </row>
    <row r="655" spans="1:8" x14ac:dyDescent="0.2">
      <c r="A655" t="s">
        <v>70</v>
      </c>
      <c r="B655" t="s">
        <v>33</v>
      </c>
      <c r="C655">
        <v>22157860.972137999</v>
      </c>
      <c r="D655">
        <v>2202620080</v>
      </c>
      <c r="E655" t="s">
        <v>5</v>
      </c>
      <c r="F655" s="2">
        <f t="shared" si="12"/>
        <v>10071754.987335453</v>
      </c>
      <c r="G655" t="str">
        <f>VLOOKUP(D655,Mapping!A$2:D$31,2,FALSE)</f>
        <v>Combination Long-haul Truck</v>
      </c>
      <c r="H655">
        <f>VLOOKUP(D655,Mapping!A$2:D$31,4,FALSE)</f>
        <v>484000</v>
      </c>
    </row>
    <row r="656" spans="1:8" x14ac:dyDescent="0.2">
      <c r="A656" t="s">
        <v>70</v>
      </c>
      <c r="B656" t="s">
        <v>33</v>
      </c>
      <c r="C656">
        <v>245202.44863599999</v>
      </c>
      <c r="D656">
        <v>2203420080</v>
      </c>
      <c r="E656" t="s">
        <v>5</v>
      </c>
      <c r="F656" s="2">
        <f t="shared" si="12"/>
        <v>111455.65847090908</v>
      </c>
      <c r="G656" t="str">
        <f>VLOOKUP(D656,Mapping!A$2:D$31,2,FALSE)</f>
        <v>Transit Bus</v>
      </c>
      <c r="H656">
        <f>VLOOKUP(D656,Mapping!A$2:D$31,4,FALSE)</f>
        <v>485000</v>
      </c>
    </row>
    <row r="657" spans="1:8" x14ac:dyDescent="0.2">
      <c r="A657" t="s">
        <v>70</v>
      </c>
      <c r="B657" t="s">
        <v>33</v>
      </c>
      <c r="C657">
        <v>3.0085245139999999</v>
      </c>
      <c r="D657">
        <v>2205210080</v>
      </c>
      <c r="E657" t="s">
        <v>5</v>
      </c>
      <c r="F657" s="2">
        <f t="shared" si="12"/>
        <v>1.3675111427272726</v>
      </c>
      <c r="G657" t="str">
        <f>VLOOKUP(D657,Mapping!A$2:D$31,2,FALSE)</f>
        <v>Passenger Car</v>
      </c>
      <c r="H657" t="str">
        <f>VLOOKUP(D657,Mapping!A$2:D$31,4,FALSE)</f>
        <v/>
      </c>
    </row>
    <row r="658" spans="1:8" x14ac:dyDescent="0.2">
      <c r="A658" t="s">
        <v>70</v>
      </c>
      <c r="B658" t="s">
        <v>33</v>
      </c>
      <c r="C658">
        <v>9.8151516240000003</v>
      </c>
      <c r="D658">
        <v>2205310080</v>
      </c>
      <c r="E658" t="s">
        <v>5</v>
      </c>
      <c r="F658" s="2">
        <f t="shared" si="12"/>
        <v>4.4614325563636363</v>
      </c>
      <c r="G658" t="str">
        <f>VLOOKUP(D658,Mapping!A$2:D$31,2,FALSE)</f>
        <v>Passenger Truck</v>
      </c>
      <c r="H658" t="str">
        <f>VLOOKUP(D658,Mapping!A$2:D$31,4,FALSE)</f>
        <v/>
      </c>
    </row>
    <row r="659" spans="1:8" x14ac:dyDescent="0.2">
      <c r="A659" t="s">
        <v>70</v>
      </c>
      <c r="B659" t="s">
        <v>33</v>
      </c>
      <c r="C659">
        <v>3.0317779360000001</v>
      </c>
      <c r="D659">
        <v>2205320080</v>
      </c>
      <c r="E659" t="s">
        <v>5</v>
      </c>
      <c r="F659" s="2">
        <f t="shared" si="12"/>
        <v>1.37808088</v>
      </c>
      <c r="G659" t="str">
        <f>VLOOKUP(D659,Mapping!A$2:D$31,2,FALSE)</f>
        <v>Light Commercial Truck</v>
      </c>
      <c r="H659">
        <f>VLOOKUP(D659,Mapping!A$2:D$31,4,FALSE)</f>
        <v>484000</v>
      </c>
    </row>
    <row r="660" spans="1:8" x14ac:dyDescent="0.2">
      <c r="A660" t="s">
        <v>70</v>
      </c>
      <c r="B660" t="s">
        <v>8</v>
      </c>
      <c r="C660">
        <v>9749853.6435599998</v>
      </c>
      <c r="D660">
        <v>2201000062</v>
      </c>
      <c r="E660" t="s">
        <v>5</v>
      </c>
      <c r="F660" s="2">
        <f t="shared" si="12"/>
        <v>4431751.6561636357</v>
      </c>
      <c r="G660" t="str">
        <f>VLOOKUP(D660,Mapping!A$2:D$31,2,FALSE)</f>
        <v>Refueling</v>
      </c>
      <c r="H660" t="str">
        <f>VLOOKUP(D660,Mapping!A$2:D$31,4,FALSE)</f>
        <v/>
      </c>
    </row>
    <row r="661" spans="1:8" x14ac:dyDescent="0.2">
      <c r="A661" t="s">
        <v>70</v>
      </c>
      <c r="B661" t="s">
        <v>8</v>
      </c>
      <c r="C661">
        <v>3435056.1383239999</v>
      </c>
      <c r="D661">
        <v>2201110080</v>
      </c>
      <c r="E661" t="s">
        <v>5</v>
      </c>
      <c r="F661" s="2">
        <f t="shared" si="12"/>
        <v>1561389.1537836362</v>
      </c>
      <c r="G661" t="str">
        <f>VLOOKUP(D661,Mapping!A$2:D$31,2,FALSE)</f>
        <v>Motorcycle</v>
      </c>
      <c r="H661" t="str">
        <f>VLOOKUP(D661,Mapping!A$2:D$31,4,FALSE)</f>
        <v/>
      </c>
    </row>
    <row r="662" spans="1:8" x14ac:dyDescent="0.2">
      <c r="A662" t="s">
        <v>70</v>
      </c>
      <c r="B662" t="s">
        <v>8</v>
      </c>
      <c r="C662">
        <v>42372880.603820004</v>
      </c>
      <c r="D662">
        <v>2201210080</v>
      </c>
      <c r="E662" t="s">
        <v>5</v>
      </c>
      <c r="F662" s="2">
        <f t="shared" si="12"/>
        <v>19260400.274463635</v>
      </c>
      <c r="G662" t="str">
        <f>VLOOKUP(D662,Mapping!A$2:D$31,2,FALSE)</f>
        <v>Passenger Car</v>
      </c>
      <c r="H662" t="str">
        <f>VLOOKUP(D662,Mapping!A$2:D$31,4,FALSE)</f>
        <v/>
      </c>
    </row>
    <row r="663" spans="1:8" x14ac:dyDescent="0.2">
      <c r="A663" t="s">
        <v>70</v>
      </c>
      <c r="B663" t="s">
        <v>8</v>
      </c>
      <c r="C663">
        <v>41764435.779600002</v>
      </c>
      <c r="D663">
        <v>2201310080</v>
      </c>
      <c r="E663" t="s">
        <v>5</v>
      </c>
      <c r="F663" s="2">
        <f t="shared" si="12"/>
        <v>18983834.445272725</v>
      </c>
      <c r="G663" t="str">
        <f>VLOOKUP(D663,Mapping!A$2:D$31,2,FALSE)</f>
        <v>Passenger Car</v>
      </c>
      <c r="H663" t="str">
        <f>VLOOKUP(D663,Mapping!A$2:D$31,4,FALSE)</f>
        <v/>
      </c>
    </row>
    <row r="664" spans="1:8" x14ac:dyDescent="0.2">
      <c r="A664" t="s">
        <v>70</v>
      </c>
      <c r="B664" t="s">
        <v>8</v>
      </c>
      <c r="C664">
        <v>13157874.75372</v>
      </c>
      <c r="D664">
        <v>2201320080</v>
      </c>
      <c r="E664" t="s">
        <v>5</v>
      </c>
      <c r="F664" s="2">
        <f t="shared" si="12"/>
        <v>5980852.1607818175</v>
      </c>
      <c r="G664" t="str">
        <f>VLOOKUP(D664,Mapping!A$2:D$31,2,FALSE)</f>
        <v>Light Commercial Truck</v>
      </c>
      <c r="H664">
        <f>VLOOKUP(D664,Mapping!A$2:D$31,4,FALSE)</f>
        <v>484000</v>
      </c>
    </row>
    <row r="665" spans="1:8" x14ac:dyDescent="0.2">
      <c r="A665" t="s">
        <v>70</v>
      </c>
      <c r="B665" t="s">
        <v>8</v>
      </c>
      <c r="C665">
        <v>3435.6085143621999</v>
      </c>
      <c r="D665">
        <v>2201420080</v>
      </c>
      <c r="E665" t="s">
        <v>5</v>
      </c>
      <c r="F665" s="2">
        <f t="shared" si="12"/>
        <v>1561.6402338009998</v>
      </c>
      <c r="G665" t="str">
        <f>VLOOKUP(D665,Mapping!A$2:D$31,2,FALSE)</f>
        <v>Transit Bus</v>
      </c>
      <c r="H665">
        <f>VLOOKUP(D665,Mapping!A$2:D$31,4,FALSE)</f>
        <v>485000</v>
      </c>
    </row>
    <row r="666" spans="1:8" x14ac:dyDescent="0.2">
      <c r="A666" t="s">
        <v>70</v>
      </c>
      <c r="B666" t="s">
        <v>8</v>
      </c>
      <c r="C666">
        <v>63990.691892160001</v>
      </c>
      <c r="D666">
        <v>2201430080</v>
      </c>
      <c r="E666" t="s">
        <v>5</v>
      </c>
      <c r="F666" s="2">
        <f t="shared" si="12"/>
        <v>29086.6781328</v>
      </c>
      <c r="G666" t="str">
        <f>VLOOKUP(D666,Mapping!A$2:D$31,2,FALSE)</f>
        <v>School Bus</v>
      </c>
      <c r="H666">
        <f>VLOOKUP(D666,Mapping!A$2:D$31,4,FALSE)</f>
        <v>485000</v>
      </c>
    </row>
    <row r="667" spans="1:8" x14ac:dyDescent="0.2">
      <c r="A667" t="s">
        <v>70</v>
      </c>
      <c r="B667" t="s">
        <v>8</v>
      </c>
      <c r="C667">
        <v>7940.6148027720001</v>
      </c>
      <c r="D667">
        <v>2201510080</v>
      </c>
      <c r="E667" t="s">
        <v>5</v>
      </c>
      <c r="F667" s="2">
        <f t="shared" si="12"/>
        <v>3609.3703648963633</v>
      </c>
      <c r="G667" t="str">
        <f>VLOOKUP(D667,Mapping!A$2:D$31,2,FALSE)</f>
        <v>Refuse Truck</v>
      </c>
      <c r="H667">
        <f>VLOOKUP(D667,Mapping!A$2:D$31,4,FALSE)</f>
        <v>484000</v>
      </c>
    </row>
    <row r="668" spans="1:8" x14ac:dyDescent="0.2">
      <c r="A668" t="s">
        <v>70</v>
      </c>
      <c r="B668" t="s">
        <v>8</v>
      </c>
      <c r="C668">
        <v>1183938.1716440001</v>
      </c>
      <c r="D668">
        <v>2201520080</v>
      </c>
      <c r="E668" t="s">
        <v>5</v>
      </c>
      <c r="F668" s="2">
        <f t="shared" si="12"/>
        <v>538153.71438363637</v>
      </c>
      <c r="G668" t="str">
        <f>VLOOKUP(D668,Mapping!A$2:D$31,2,FALSE)</f>
        <v>Single Unit Short-haul Truck</v>
      </c>
      <c r="H668">
        <f>VLOOKUP(D668,Mapping!A$2:D$31,4,FALSE)</f>
        <v>484000</v>
      </c>
    </row>
    <row r="669" spans="1:8" x14ac:dyDescent="0.2">
      <c r="A669" t="s">
        <v>70</v>
      </c>
      <c r="B669" t="s">
        <v>8</v>
      </c>
      <c r="C669">
        <v>110730.28215658</v>
      </c>
      <c r="D669">
        <v>2201530080</v>
      </c>
      <c r="E669" t="s">
        <v>5</v>
      </c>
      <c r="F669" s="2">
        <f t="shared" si="12"/>
        <v>50331.946434809084</v>
      </c>
      <c r="G669" t="str">
        <f>VLOOKUP(D669,Mapping!A$2:D$31,2,FALSE)</f>
        <v>Single Unit Long-haul Truck</v>
      </c>
      <c r="H669">
        <f>VLOOKUP(D669,Mapping!A$2:D$31,4,FALSE)</f>
        <v>484000</v>
      </c>
    </row>
    <row r="670" spans="1:8" x14ac:dyDescent="0.2">
      <c r="A670" t="s">
        <v>70</v>
      </c>
      <c r="B670" t="s">
        <v>8</v>
      </c>
      <c r="C670">
        <v>331297.27291559998</v>
      </c>
      <c r="D670">
        <v>2201540080</v>
      </c>
      <c r="E670" t="s">
        <v>5</v>
      </c>
      <c r="F670" s="2">
        <f t="shared" si="12"/>
        <v>150589.66950709088</v>
      </c>
      <c r="G670" t="str">
        <f>VLOOKUP(D670,Mapping!A$2:D$31,2,FALSE)</f>
        <v>Motor Home</v>
      </c>
      <c r="H670" t="str">
        <f>VLOOKUP(D670,Mapping!A$2:D$31,4,FALSE)</f>
        <v/>
      </c>
    </row>
    <row r="671" spans="1:8" x14ac:dyDescent="0.2">
      <c r="A671" t="s">
        <v>70</v>
      </c>
      <c r="B671" t="s">
        <v>8</v>
      </c>
      <c r="C671">
        <v>3402.7404663520001</v>
      </c>
      <c r="D671">
        <v>2201610080</v>
      </c>
      <c r="E671" t="s">
        <v>5</v>
      </c>
      <c r="F671" s="2">
        <f t="shared" si="12"/>
        <v>1546.7002119781816</v>
      </c>
      <c r="G671" t="str">
        <f>VLOOKUP(D671,Mapping!A$2:D$31,2,FALSE)</f>
        <v>Combination Short-haul Truck</v>
      </c>
      <c r="H671">
        <f>VLOOKUP(D671,Mapping!A$2:D$31,4,FALSE)</f>
        <v>484000</v>
      </c>
    </row>
    <row r="672" spans="1:8" x14ac:dyDescent="0.2">
      <c r="A672" t="s">
        <v>70</v>
      </c>
      <c r="B672" t="s">
        <v>8</v>
      </c>
      <c r="C672">
        <v>201603.61160420001</v>
      </c>
      <c r="D672">
        <v>2202000062</v>
      </c>
      <c r="E672" t="s">
        <v>5</v>
      </c>
      <c r="F672" s="2">
        <f t="shared" si="12"/>
        <v>91638.005274636365</v>
      </c>
      <c r="G672" t="str">
        <f>VLOOKUP(D672,Mapping!A$2:D$31,2,FALSE)</f>
        <v>Refueling</v>
      </c>
      <c r="H672" t="str">
        <f>VLOOKUP(D672,Mapping!A$2:D$31,4,FALSE)</f>
        <v/>
      </c>
    </row>
    <row r="673" spans="1:8" x14ac:dyDescent="0.2">
      <c r="A673" t="s">
        <v>70</v>
      </c>
      <c r="B673" t="s">
        <v>8</v>
      </c>
      <c r="C673">
        <v>38685.679320260002</v>
      </c>
      <c r="D673">
        <v>2202210080</v>
      </c>
      <c r="E673" t="s">
        <v>5</v>
      </c>
      <c r="F673" s="2">
        <f t="shared" si="12"/>
        <v>17584.399691027273</v>
      </c>
      <c r="G673" t="str">
        <f>VLOOKUP(D673,Mapping!A$2:D$31,2,FALSE)</f>
        <v>Passenger Car</v>
      </c>
      <c r="H673" t="str">
        <f>VLOOKUP(D673,Mapping!A$2:D$31,4,FALSE)</f>
        <v/>
      </c>
    </row>
    <row r="674" spans="1:8" x14ac:dyDescent="0.2">
      <c r="A674" t="s">
        <v>70</v>
      </c>
      <c r="B674" t="s">
        <v>8</v>
      </c>
      <c r="C674">
        <v>67596.886139399998</v>
      </c>
      <c r="D674">
        <v>2202310080</v>
      </c>
      <c r="E674" t="s">
        <v>5</v>
      </c>
      <c r="F674" s="2">
        <f t="shared" si="12"/>
        <v>30725.857336090907</v>
      </c>
      <c r="G674" t="str">
        <f>VLOOKUP(D674,Mapping!A$2:D$31,2,FALSE)</f>
        <v>Passenger Truck</v>
      </c>
      <c r="H674" t="str">
        <f>VLOOKUP(D674,Mapping!A$2:D$31,4,FALSE)</f>
        <v/>
      </c>
    </row>
    <row r="675" spans="1:8" x14ac:dyDescent="0.2">
      <c r="A675" t="s">
        <v>70</v>
      </c>
      <c r="B675" t="s">
        <v>8</v>
      </c>
      <c r="C675">
        <v>69309.793952339998</v>
      </c>
      <c r="D675">
        <v>2202320080</v>
      </c>
      <c r="E675" t="s">
        <v>5</v>
      </c>
      <c r="F675" s="2">
        <f t="shared" si="12"/>
        <v>31504.451796518177</v>
      </c>
      <c r="G675" t="str">
        <f>VLOOKUP(D675,Mapping!A$2:D$31,2,FALSE)</f>
        <v>Light Commercial Truck</v>
      </c>
      <c r="H675">
        <f>VLOOKUP(D675,Mapping!A$2:D$31,4,FALSE)</f>
        <v>484000</v>
      </c>
    </row>
    <row r="676" spans="1:8" x14ac:dyDescent="0.2">
      <c r="A676" t="s">
        <v>70</v>
      </c>
      <c r="B676" t="s">
        <v>8</v>
      </c>
      <c r="C676">
        <v>9862.1535577499999</v>
      </c>
      <c r="D676">
        <v>2202410080</v>
      </c>
      <c r="E676" t="s">
        <v>5</v>
      </c>
      <c r="F676" s="2">
        <f t="shared" si="12"/>
        <v>4482.7970717045455</v>
      </c>
      <c r="G676" t="str">
        <f>VLOOKUP(D676,Mapping!A$2:D$31,2,FALSE)</f>
        <v>Intercity Bus</v>
      </c>
      <c r="H676">
        <f>VLOOKUP(D676,Mapping!A$2:D$31,4,FALSE)</f>
        <v>485000</v>
      </c>
    </row>
    <row r="677" spans="1:8" x14ac:dyDescent="0.2">
      <c r="A677" t="s">
        <v>70</v>
      </c>
      <c r="B677" t="s">
        <v>8</v>
      </c>
      <c r="C677">
        <v>7456.9955825300003</v>
      </c>
      <c r="D677">
        <v>2202420080</v>
      </c>
      <c r="E677" t="s">
        <v>5</v>
      </c>
      <c r="F677" s="2">
        <f t="shared" si="12"/>
        <v>3389.5434466045454</v>
      </c>
      <c r="G677" t="str">
        <f>VLOOKUP(D677,Mapping!A$2:D$31,2,FALSE)</f>
        <v>Transit Bus</v>
      </c>
      <c r="H677">
        <f>VLOOKUP(D677,Mapping!A$2:D$31,4,FALSE)</f>
        <v>485000</v>
      </c>
    </row>
    <row r="678" spans="1:8" x14ac:dyDescent="0.2">
      <c r="A678" t="s">
        <v>70</v>
      </c>
      <c r="B678" t="s">
        <v>8</v>
      </c>
      <c r="C678">
        <v>21206.16686514</v>
      </c>
      <c r="D678">
        <v>2202430080</v>
      </c>
      <c r="E678" t="s">
        <v>5</v>
      </c>
      <c r="F678" s="2">
        <f t="shared" si="12"/>
        <v>9639.1667568818175</v>
      </c>
      <c r="G678" t="str">
        <f>VLOOKUP(D678,Mapping!A$2:D$31,2,FALSE)</f>
        <v>School Bus</v>
      </c>
      <c r="H678">
        <f>VLOOKUP(D678,Mapping!A$2:D$31,4,FALSE)</f>
        <v>485000</v>
      </c>
    </row>
    <row r="679" spans="1:8" x14ac:dyDescent="0.2">
      <c r="A679" t="s">
        <v>70</v>
      </c>
      <c r="B679" t="s">
        <v>8</v>
      </c>
      <c r="C679">
        <v>6581.7834108340003</v>
      </c>
      <c r="D679">
        <v>2202510080</v>
      </c>
      <c r="E679" t="s">
        <v>5</v>
      </c>
      <c r="F679" s="2">
        <f t="shared" si="12"/>
        <v>2991.7197321972726</v>
      </c>
      <c r="G679" t="str">
        <f>VLOOKUP(D679,Mapping!A$2:D$31,2,FALSE)</f>
        <v>Refuse Truck</v>
      </c>
      <c r="H679">
        <f>VLOOKUP(D679,Mapping!A$2:D$31,4,FALSE)</f>
        <v>484000</v>
      </c>
    </row>
    <row r="680" spans="1:8" x14ac:dyDescent="0.2">
      <c r="A680" t="s">
        <v>70</v>
      </c>
      <c r="B680" t="s">
        <v>8</v>
      </c>
      <c r="C680">
        <v>146460.67970380001</v>
      </c>
      <c r="D680">
        <v>2202520080</v>
      </c>
      <c r="E680" t="s">
        <v>5</v>
      </c>
      <c r="F680" s="2">
        <f t="shared" si="12"/>
        <v>66573.036229000005</v>
      </c>
      <c r="G680" t="str">
        <f>VLOOKUP(D680,Mapping!A$2:D$31,2,FALSE)</f>
        <v>Single Unit Short-haul Truck</v>
      </c>
      <c r="H680">
        <f>VLOOKUP(D680,Mapping!A$2:D$31,4,FALSE)</f>
        <v>484000</v>
      </c>
    </row>
    <row r="681" spans="1:8" x14ac:dyDescent="0.2">
      <c r="A681" t="s">
        <v>70</v>
      </c>
      <c r="B681" t="s">
        <v>8</v>
      </c>
      <c r="C681">
        <v>16155.01204066</v>
      </c>
      <c r="D681">
        <v>2202530080</v>
      </c>
      <c r="E681" t="s">
        <v>5</v>
      </c>
      <c r="F681" s="2">
        <f t="shared" si="12"/>
        <v>7343.1872912090903</v>
      </c>
      <c r="G681" t="str">
        <f>VLOOKUP(D681,Mapping!A$2:D$31,2,FALSE)</f>
        <v>Single Unit Long-haul Truck</v>
      </c>
      <c r="H681">
        <f>VLOOKUP(D681,Mapping!A$2:D$31,4,FALSE)</f>
        <v>484000</v>
      </c>
    </row>
    <row r="682" spans="1:8" x14ac:dyDescent="0.2">
      <c r="A682" t="s">
        <v>70</v>
      </c>
      <c r="B682" t="s">
        <v>8</v>
      </c>
      <c r="C682">
        <v>6418.8422286679997</v>
      </c>
      <c r="D682">
        <v>2202540080</v>
      </c>
      <c r="E682" t="s">
        <v>5</v>
      </c>
      <c r="F682" s="2">
        <f t="shared" si="12"/>
        <v>2917.6555584854541</v>
      </c>
      <c r="G682" t="str">
        <f>VLOOKUP(D682,Mapping!A$2:D$31,2,FALSE)</f>
        <v>Motor Home</v>
      </c>
      <c r="H682" t="str">
        <f>VLOOKUP(D682,Mapping!A$2:D$31,4,FALSE)</f>
        <v/>
      </c>
    </row>
    <row r="683" spans="1:8" x14ac:dyDescent="0.2">
      <c r="A683" t="s">
        <v>70</v>
      </c>
      <c r="B683" t="s">
        <v>8</v>
      </c>
      <c r="C683">
        <v>190425.79465699999</v>
      </c>
      <c r="D683">
        <v>2202610080</v>
      </c>
      <c r="E683" t="s">
        <v>5</v>
      </c>
      <c r="F683" s="2">
        <f t="shared" si="12"/>
        <v>86557.179389545447</v>
      </c>
      <c r="G683" t="str">
        <f>VLOOKUP(D683,Mapping!A$2:D$31,2,FALSE)</f>
        <v>Combination Short-haul Truck</v>
      </c>
      <c r="H683">
        <f>VLOOKUP(D683,Mapping!A$2:D$31,4,FALSE)</f>
        <v>484000</v>
      </c>
    </row>
    <row r="684" spans="1:8" x14ac:dyDescent="0.2">
      <c r="A684" t="s">
        <v>70</v>
      </c>
      <c r="B684" t="s">
        <v>8</v>
      </c>
      <c r="C684">
        <v>555918.44986447995</v>
      </c>
      <c r="D684">
        <v>2202620080</v>
      </c>
      <c r="E684" t="s">
        <v>5</v>
      </c>
      <c r="F684" s="2">
        <f t="shared" si="12"/>
        <v>252690.2044838545</v>
      </c>
      <c r="G684" t="str">
        <f>VLOOKUP(D684,Mapping!A$2:D$31,2,FALSE)</f>
        <v>Combination Long-haul Truck</v>
      </c>
      <c r="H684">
        <f>VLOOKUP(D684,Mapping!A$2:D$31,4,FALSE)</f>
        <v>484000</v>
      </c>
    </row>
    <row r="685" spans="1:8" x14ac:dyDescent="0.2">
      <c r="A685" t="s">
        <v>70</v>
      </c>
      <c r="B685" t="s">
        <v>8</v>
      </c>
      <c r="C685">
        <v>0</v>
      </c>
      <c r="D685">
        <v>2203420080</v>
      </c>
      <c r="E685" t="s">
        <v>5</v>
      </c>
      <c r="F685" s="2">
        <f t="shared" si="12"/>
        <v>0</v>
      </c>
      <c r="G685" t="str">
        <f>VLOOKUP(D685,Mapping!A$2:D$31,2,FALSE)</f>
        <v>Transit Bus</v>
      </c>
      <c r="H685">
        <f>VLOOKUP(D685,Mapping!A$2:D$31,4,FALSE)</f>
        <v>485000</v>
      </c>
    </row>
    <row r="686" spans="1:8" x14ac:dyDescent="0.2">
      <c r="A686" t="s">
        <v>70</v>
      </c>
      <c r="B686" t="s">
        <v>8</v>
      </c>
      <c r="C686">
        <v>0</v>
      </c>
      <c r="D686">
        <v>2205000062</v>
      </c>
      <c r="E686" t="s">
        <v>5</v>
      </c>
      <c r="F686" s="2">
        <f t="shared" si="12"/>
        <v>0</v>
      </c>
      <c r="G686" t="str">
        <f>VLOOKUP(D686,Mapping!A$2:D$31,2,FALSE)</f>
        <v>Refueling</v>
      </c>
      <c r="H686" t="str">
        <f>VLOOKUP(D686,Mapping!A$2:D$31,4,FALSE)</f>
        <v/>
      </c>
    </row>
    <row r="687" spans="1:8" x14ac:dyDescent="0.2">
      <c r="A687" t="s">
        <v>70</v>
      </c>
      <c r="B687" t="s">
        <v>8</v>
      </c>
      <c r="C687">
        <v>0.95266829900000005</v>
      </c>
      <c r="D687">
        <v>2205210080</v>
      </c>
      <c r="E687" t="s">
        <v>5</v>
      </c>
      <c r="F687" s="2">
        <f t="shared" si="12"/>
        <v>0.433031045</v>
      </c>
      <c r="G687" t="str">
        <f>VLOOKUP(D687,Mapping!A$2:D$31,2,FALSE)</f>
        <v>Passenger Car</v>
      </c>
      <c r="H687" t="str">
        <f>VLOOKUP(D687,Mapping!A$2:D$31,4,FALSE)</f>
        <v/>
      </c>
    </row>
    <row r="688" spans="1:8" x14ac:dyDescent="0.2">
      <c r="A688" t="s">
        <v>70</v>
      </c>
      <c r="B688" t="s">
        <v>8</v>
      </c>
      <c r="C688">
        <v>2.5982470719999999</v>
      </c>
      <c r="D688">
        <v>2205310080</v>
      </c>
      <c r="E688" t="s">
        <v>5</v>
      </c>
      <c r="F688" s="2">
        <f t="shared" si="12"/>
        <v>1.1810213963636362</v>
      </c>
      <c r="G688" t="str">
        <f>VLOOKUP(D688,Mapping!A$2:D$31,2,FALSE)</f>
        <v>Passenger Truck</v>
      </c>
      <c r="H688" t="str">
        <f>VLOOKUP(D688,Mapping!A$2:D$31,4,FALSE)</f>
        <v/>
      </c>
    </row>
    <row r="689" spans="1:8" x14ac:dyDescent="0.2">
      <c r="A689" t="s">
        <v>70</v>
      </c>
      <c r="B689" t="s">
        <v>8</v>
      </c>
      <c r="C689">
        <v>0.82012784559999996</v>
      </c>
      <c r="D689">
        <v>2205320080</v>
      </c>
      <c r="E689" t="s">
        <v>5</v>
      </c>
      <c r="F689" s="2">
        <f t="shared" si="12"/>
        <v>0.37278538436363634</v>
      </c>
      <c r="G689" t="str">
        <f>VLOOKUP(D689,Mapping!A$2:D$31,2,FALSE)</f>
        <v>Light Commercial Truck</v>
      </c>
      <c r="H689">
        <f>VLOOKUP(D689,Mapping!A$2:D$31,4,FALSE)</f>
        <v>484000</v>
      </c>
    </row>
    <row r="690" spans="1:8" x14ac:dyDescent="0.2">
      <c r="A690" t="s">
        <v>70</v>
      </c>
      <c r="B690" t="s">
        <v>34</v>
      </c>
      <c r="C690">
        <v>2762.2395660088</v>
      </c>
      <c r="D690">
        <v>2201110080</v>
      </c>
      <c r="E690" t="s">
        <v>5</v>
      </c>
      <c r="F690" s="2">
        <f t="shared" si="12"/>
        <v>1255.563439094909</v>
      </c>
      <c r="G690" t="str">
        <f>VLOOKUP(D690,Mapping!A$2:D$31,2,FALSE)</f>
        <v>Motorcycle</v>
      </c>
      <c r="H690" t="str">
        <f>VLOOKUP(D690,Mapping!A$2:D$31,4,FALSE)</f>
        <v/>
      </c>
    </row>
    <row r="691" spans="1:8" x14ac:dyDescent="0.2">
      <c r="A691" t="s">
        <v>70</v>
      </c>
      <c r="B691" t="s">
        <v>34</v>
      </c>
      <c r="C691">
        <v>33364.889082376001</v>
      </c>
      <c r="D691">
        <v>2201210080</v>
      </c>
      <c r="E691" t="s">
        <v>5</v>
      </c>
      <c r="F691" s="2">
        <f t="shared" si="12"/>
        <v>15165.858673807272</v>
      </c>
      <c r="G691" t="str">
        <f>VLOOKUP(D691,Mapping!A$2:D$31,2,FALSE)</f>
        <v>Passenger Car</v>
      </c>
      <c r="H691" t="str">
        <f>VLOOKUP(D691,Mapping!A$2:D$31,4,FALSE)</f>
        <v/>
      </c>
    </row>
    <row r="692" spans="1:8" x14ac:dyDescent="0.2">
      <c r="A692" t="s">
        <v>70</v>
      </c>
      <c r="B692" t="s">
        <v>34</v>
      </c>
      <c r="C692">
        <v>29923.437378899998</v>
      </c>
      <c r="D692">
        <v>2201310080</v>
      </c>
      <c r="E692" t="s">
        <v>5</v>
      </c>
      <c r="F692" s="2">
        <f t="shared" si="12"/>
        <v>13601.562444954543</v>
      </c>
      <c r="G692" t="str">
        <f>VLOOKUP(D692,Mapping!A$2:D$31,2,FALSE)</f>
        <v>Passenger Car</v>
      </c>
      <c r="H692" t="str">
        <f>VLOOKUP(D692,Mapping!A$2:D$31,4,FALSE)</f>
        <v/>
      </c>
    </row>
    <row r="693" spans="1:8" x14ac:dyDescent="0.2">
      <c r="A693" t="s">
        <v>70</v>
      </c>
      <c r="B693" t="s">
        <v>34</v>
      </c>
      <c r="C693">
        <v>9147.8802320600098</v>
      </c>
      <c r="D693">
        <v>2201320080</v>
      </c>
      <c r="E693" t="s">
        <v>5</v>
      </c>
      <c r="F693" s="2">
        <f t="shared" si="12"/>
        <v>4158.1273782090948</v>
      </c>
      <c r="G693" t="str">
        <f>VLOOKUP(D693,Mapping!A$2:D$31,2,FALSE)</f>
        <v>Light Commercial Truck</v>
      </c>
      <c r="H693">
        <f>VLOOKUP(D693,Mapping!A$2:D$31,4,FALSE)</f>
        <v>484000</v>
      </c>
    </row>
    <row r="694" spans="1:8" x14ac:dyDescent="0.2">
      <c r="A694" t="s">
        <v>70</v>
      </c>
      <c r="B694" t="s">
        <v>34</v>
      </c>
      <c r="C694">
        <v>5.6557047038082002</v>
      </c>
      <c r="D694">
        <v>2201420080</v>
      </c>
      <c r="E694" t="s">
        <v>5</v>
      </c>
      <c r="F694" s="2">
        <f t="shared" si="12"/>
        <v>2.5707748653673637</v>
      </c>
      <c r="G694" t="str">
        <f>VLOOKUP(D694,Mapping!A$2:D$31,2,FALSE)</f>
        <v>Transit Bus</v>
      </c>
      <c r="H694">
        <f>VLOOKUP(D694,Mapping!A$2:D$31,4,FALSE)</f>
        <v>485000</v>
      </c>
    </row>
    <row r="695" spans="1:8" x14ac:dyDescent="0.2">
      <c r="A695" t="s">
        <v>70</v>
      </c>
      <c r="B695" t="s">
        <v>34</v>
      </c>
      <c r="C695">
        <v>90.599003494879994</v>
      </c>
      <c r="D695">
        <v>2201430080</v>
      </c>
      <c r="E695" t="s">
        <v>5</v>
      </c>
      <c r="F695" s="2">
        <f t="shared" si="12"/>
        <v>41.181365224945452</v>
      </c>
      <c r="G695" t="str">
        <f>VLOOKUP(D695,Mapping!A$2:D$31,2,FALSE)</f>
        <v>School Bus</v>
      </c>
      <c r="H695">
        <f>VLOOKUP(D695,Mapping!A$2:D$31,4,FALSE)</f>
        <v>485000</v>
      </c>
    </row>
    <row r="696" spans="1:8" x14ac:dyDescent="0.2">
      <c r="A696" t="s">
        <v>70</v>
      </c>
      <c r="B696" t="s">
        <v>34</v>
      </c>
      <c r="C696">
        <v>19.45059200092</v>
      </c>
      <c r="D696">
        <v>2201510080</v>
      </c>
      <c r="E696" t="s">
        <v>5</v>
      </c>
      <c r="F696" s="2">
        <f t="shared" si="12"/>
        <v>8.841178182236364</v>
      </c>
      <c r="G696" t="str">
        <f>VLOOKUP(D696,Mapping!A$2:D$31,2,FALSE)</f>
        <v>Refuse Truck</v>
      </c>
      <c r="H696">
        <f>VLOOKUP(D696,Mapping!A$2:D$31,4,FALSE)</f>
        <v>484000</v>
      </c>
    </row>
    <row r="697" spans="1:8" x14ac:dyDescent="0.2">
      <c r="A697" t="s">
        <v>70</v>
      </c>
      <c r="B697" t="s">
        <v>34</v>
      </c>
      <c r="C697">
        <v>893.90159051759997</v>
      </c>
      <c r="D697">
        <v>2201520080</v>
      </c>
      <c r="E697" t="s">
        <v>5</v>
      </c>
      <c r="F697" s="2">
        <f t="shared" si="12"/>
        <v>406.31890478072722</v>
      </c>
      <c r="G697" t="str">
        <f>VLOOKUP(D697,Mapping!A$2:D$31,2,FALSE)</f>
        <v>Single Unit Short-haul Truck</v>
      </c>
      <c r="H697">
        <f>VLOOKUP(D697,Mapping!A$2:D$31,4,FALSE)</f>
        <v>484000</v>
      </c>
    </row>
    <row r="698" spans="1:8" x14ac:dyDescent="0.2">
      <c r="A698" t="s">
        <v>70</v>
      </c>
      <c r="B698" t="s">
        <v>34</v>
      </c>
      <c r="C698">
        <v>302.24703740374002</v>
      </c>
      <c r="D698">
        <v>2201530080</v>
      </c>
      <c r="E698" t="s">
        <v>5</v>
      </c>
      <c r="F698" s="2">
        <f t="shared" si="12"/>
        <v>137.38501700169999</v>
      </c>
      <c r="G698" t="str">
        <f>VLOOKUP(D698,Mapping!A$2:D$31,2,FALSE)</f>
        <v>Single Unit Long-haul Truck</v>
      </c>
      <c r="H698">
        <f>VLOOKUP(D698,Mapping!A$2:D$31,4,FALSE)</f>
        <v>484000</v>
      </c>
    </row>
    <row r="699" spans="1:8" x14ac:dyDescent="0.2">
      <c r="A699" t="s">
        <v>70</v>
      </c>
      <c r="B699" t="s">
        <v>34</v>
      </c>
      <c r="C699">
        <v>375.71982835658002</v>
      </c>
      <c r="D699">
        <v>2201540080</v>
      </c>
      <c r="E699" t="s">
        <v>5</v>
      </c>
      <c r="F699" s="2">
        <f t="shared" si="12"/>
        <v>170.7817401620818</v>
      </c>
      <c r="G699" t="str">
        <f>VLOOKUP(D699,Mapping!A$2:D$31,2,FALSE)</f>
        <v>Motor Home</v>
      </c>
      <c r="H699" t="str">
        <f>VLOOKUP(D699,Mapping!A$2:D$31,4,FALSE)</f>
        <v/>
      </c>
    </row>
    <row r="700" spans="1:8" x14ac:dyDescent="0.2">
      <c r="A700" t="s">
        <v>70</v>
      </c>
      <c r="B700" t="s">
        <v>34</v>
      </c>
      <c r="C700">
        <v>7.0515317267239999</v>
      </c>
      <c r="D700">
        <v>2201610080</v>
      </c>
      <c r="E700" t="s">
        <v>5</v>
      </c>
      <c r="F700" s="2">
        <f t="shared" si="12"/>
        <v>3.2052416939654544</v>
      </c>
      <c r="G700" t="str">
        <f>VLOOKUP(D700,Mapping!A$2:D$31,2,FALSE)</f>
        <v>Combination Short-haul Truck</v>
      </c>
      <c r="H700">
        <f>VLOOKUP(D700,Mapping!A$2:D$31,4,FALSE)</f>
        <v>484000</v>
      </c>
    </row>
    <row r="701" spans="1:8" x14ac:dyDescent="0.2">
      <c r="A701" t="s">
        <v>70</v>
      </c>
      <c r="B701" t="s">
        <v>34</v>
      </c>
      <c r="C701">
        <v>4.9991763125600004</v>
      </c>
      <c r="D701">
        <v>2202210080</v>
      </c>
      <c r="E701" t="s">
        <v>5</v>
      </c>
      <c r="F701" s="2">
        <f t="shared" si="12"/>
        <v>2.2723528693454544</v>
      </c>
      <c r="G701" t="str">
        <f>VLOOKUP(D701,Mapping!A$2:D$31,2,FALSE)</f>
        <v>Passenger Car</v>
      </c>
      <c r="H701" t="str">
        <f>VLOOKUP(D701,Mapping!A$2:D$31,4,FALSE)</f>
        <v/>
      </c>
    </row>
    <row r="702" spans="1:8" x14ac:dyDescent="0.2">
      <c r="A702" t="s">
        <v>70</v>
      </c>
      <c r="B702" t="s">
        <v>34</v>
      </c>
      <c r="C702">
        <v>28.52688858446</v>
      </c>
      <c r="D702">
        <v>2202310080</v>
      </c>
      <c r="E702" t="s">
        <v>5</v>
      </c>
      <c r="F702" s="2">
        <f t="shared" si="12"/>
        <v>12.966767538390908</v>
      </c>
      <c r="G702" t="str">
        <f>VLOOKUP(D702,Mapping!A$2:D$31,2,FALSE)</f>
        <v>Passenger Truck</v>
      </c>
      <c r="H702" t="str">
        <f>VLOOKUP(D702,Mapping!A$2:D$31,4,FALSE)</f>
        <v/>
      </c>
    </row>
    <row r="703" spans="1:8" x14ac:dyDescent="0.2">
      <c r="A703" t="s">
        <v>70</v>
      </c>
      <c r="B703" t="s">
        <v>34</v>
      </c>
      <c r="C703">
        <v>37.760343870680003</v>
      </c>
      <c r="D703">
        <v>2202320080</v>
      </c>
      <c r="E703" t="s">
        <v>5</v>
      </c>
      <c r="F703" s="2">
        <f t="shared" si="12"/>
        <v>17.16379266849091</v>
      </c>
      <c r="G703" t="str">
        <f>VLOOKUP(D703,Mapping!A$2:D$31,2,FALSE)</f>
        <v>Light Commercial Truck</v>
      </c>
      <c r="H703">
        <f>VLOOKUP(D703,Mapping!A$2:D$31,4,FALSE)</f>
        <v>484000</v>
      </c>
    </row>
    <row r="704" spans="1:8" x14ac:dyDescent="0.2">
      <c r="A704" t="s">
        <v>70</v>
      </c>
      <c r="B704" t="s">
        <v>34</v>
      </c>
      <c r="C704">
        <v>29.771957362228601</v>
      </c>
      <c r="D704">
        <v>2202410080</v>
      </c>
      <c r="E704" t="s">
        <v>5</v>
      </c>
      <c r="F704" s="2">
        <f t="shared" si="12"/>
        <v>13.53270789192209</v>
      </c>
      <c r="G704" t="str">
        <f>VLOOKUP(D704,Mapping!A$2:D$31,2,FALSE)</f>
        <v>Intercity Bus</v>
      </c>
      <c r="H704">
        <f>VLOOKUP(D704,Mapping!A$2:D$31,4,FALSE)</f>
        <v>485000</v>
      </c>
    </row>
    <row r="705" spans="1:8" x14ac:dyDescent="0.2">
      <c r="A705" t="s">
        <v>70</v>
      </c>
      <c r="B705" t="s">
        <v>34</v>
      </c>
      <c r="C705">
        <v>21.783233540280001</v>
      </c>
      <c r="D705">
        <v>2202420080</v>
      </c>
      <c r="E705" t="s">
        <v>5</v>
      </c>
      <c r="F705" s="2">
        <f t="shared" si="12"/>
        <v>9.901469791036364</v>
      </c>
      <c r="G705" t="str">
        <f>VLOOKUP(D705,Mapping!A$2:D$31,2,FALSE)</f>
        <v>Transit Bus</v>
      </c>
      <c r="H705">
        <f>VLOOKUP(D705,Mapping!A$2:D$31,4,FALSE)</f>
        <v>485000</v>
      </c>
    </row>
    <row r="706" spans="1:8" x14ac:dyDescent="0.2">
      <c r="A706" t="s">
        <v>70</v>
      </c>
      <c r="B706" t="s">
        <v>34</v>
      </c>
      <c r="C706">
        <v>55.392622795800001</v>
      </c>
      <c r="D706">
        <v>2202430080</v>
      </c>
      <c r="E706" t="s">
        <v>5</v>
      </c>
      <c r="F706" s="2">
        <f t="shared" si="12"/>
        <v>25.178464907181816</v>
      </c>
      <c r="G706" t="str">
        <f>VLOOKUP(D706,Mapping!A$2:D$31,2,FALSE)</f>
        <v>School Bus</v>
      </c>
      <c r="H706">
        <f>VLOOKUP(D706,Mapping!A$2:D$31,4,FALSE)</f>
        <v>485000</v>
      </c>
    </row>
    <row r="707" spans="1:8" x14ac:dyDescent="0.2">
      <c r="A707" t="s">
        <v>70</v>
      </c>
      <c r="B707" t="s">
        <v>34</v>
      </c>
      <c r="C707">
        <v>20.29616160826</v>
      </c>
      <c r="D707">
        <v>2202510080</v>
      </c>
      <c r="E707" t="s">
        <v>5</v>
      </c>
      <c r="F707" s="2">
        <f t="shared" si="12"/>
        <v>9.225528003754544</v>
      </c>
      <c r="G707" t="str">
        <f>VLOOKUP(D707,Mapping!A$2:D$31,2,FALSE)</f>
        <v>Refuse Truck</v>
      </c>
      <c r="H707">
        <f>VLOOKUP(D707,Mapping!A$2:D$31,4,FALSE)</f>
        <v>484000</v>
      </c>
    </row>
    <row r="708" spans="1:8" x14ac:dyDescent="0.2">
      <c r="A708" t="s">
        <v>70</v>
      </c>
      <c r="B708" t="s">
        <v>34</v>
      </c>
      <c r="C708">
        <v>398.0307791642</v>
      </c>
      <c r="D708">
        <v>2202520080</v>
      </c>
      <c r="E708" t="s">
        <v>5</v>
      </c>
      <c r="F708" s="2">
        <f t="shared" ref="F708:F771" si="13">IF(E708="LB",C708/2.2,C708*2000/2.2)</f>
        <v>180.9230814382727</v>
      </c>
      <c r="G708" t="str">
        <f>VLOOKUP(D708,Mapping!A$2:D$31,2,FALSE)</f>
        <v>Single Unit Short-haul Truck</v>
      </c>
      <c r="H708">
        <f>VLOOKUP(D708,Mapping!A$2:D$31,4,FALSE)</f>
        <v>484000</v>
      </c>
    </row>
    <row r="709" spans="1:8" x14ac:dyDescent="0.2">
      <c r="A709" t="s">
        <v>70</v>
      </c>
      <c r="B709" t="s">
        <v>34</v>
      </c>
      <c r="C709">
        <v>42.505073013020002</v>
      </c>
      <c r="D709">
        <v>2202530080</v>
      </c>
      <c r="E709" t="s">
        <v>5</v>
      </c>
      <c r="F709" s="2">
        <f t="shared" si="13"/>
        <v>19.320487733190909</v>
      </c>
      <c r="G709" t="str">
        <f>VLOOKUP(D709,Mapping!A$2:D$31,2,FALSE)</f>
        <v>Single Unit Long-haul Truck</v>
      </c>
      <c r="H709">
        <f>VLOOKUP(D709,Mapping!A$2:D$31,4,FALSE)</f>
        <v>484000</v>
      </c>
    </row>
    <row r="710" spans="1:8" x14ac:dyDescent="0.2">
      <c r="A710" t="s">
        <v>70</v>
      </c>
      <c r="B710" t="s">
        <v>34</v>
      </c>
      <c r="C710">
        <v>19.16053384396</v>
      </c>
      <c r="D710">
        <v>2202540080</v>
      </c>
      <c r="E710" t="s">
        <v>5</v>
      </c>
      <c r="F710" s="2">
        <f t="shared" si="13"/>
        <v>8.7093335654363635</v>
      </c>
      <c r="G710" t="str">
        <f>VLOOKUP(D710,Mapping!A$2:D$31,2,FALSE)</f>
        <v>Motor Home</v>
      </c>
      <c r="H710" t="str">
        <f>VLOOKUP(D710,Mapping!A$2:D$31,4,FALSE)</f>
        <v/>
      </c>
    </row>
    <row r="711" spans="1:8" x14ac:dyDescent="0.2">
      <c r="A711" t="s">
        <v>70</v>
      </c>
      <c r="B711" t="s">
        <v>34</v>
      </c>
      <c r="C711">
        <v>531.63903555399997</v>
      </c>
      <c r="D711">
        <v>2202610080</v>
      </c>
      <c r="E711" t="s">
        <v>5</v>
      </c>
      <c r="F711" s="2">
        <f t="shared" si="13"/>
        <v>241.65410706999998</v>
      </c>
      <c r="G711" t="str">
        <f>VLOOKUP(D711,Mapping!A$2:D$31,2,FALSE)</f>
        <v>Combination Short-haul Truck</v>
      </c>
      <c r="H711">
        <f>VLOOKUP(D711,Mapping!A$2:D$31,4,FALSE)</f>
        <v>484000</v>
      </c>
    </row>
    <row r="712" spans="1:8" x14ac:dyDescent="0.2">
      <c r="A712" t="s">
        <v>70</v>
      </c>
      <c r="B712" t="s">
        <v>34</v>
      </c>
      <c r="C712">
        <v>473.59536172399999</v>
      </c>
      <c r="D712">
        <v>2202620080</v>
      </c>
      <c r="E712" t="s">
        <v>5</v>
      </c>
      <c r="F712" s="2">
        <f t="shared" si="13"/>
        <v>215.27061896545453</v>
      </c>
      <c r="G712" t="str">
        <f>VLOOKUP(D712,Mapping!A$2:D$31,2,FALSE)</f>
        <v>Combination Long-haul Truck</v>
      </c>
      <c r="H712">
        <f>VLOOKUP(D712,Mapping!A$2:D$31,4,FALSE)</f>
        <v>484000</v>
      </c>
    </row>
    <row r="713" spans="1:8" x14ac:dyDescent="0.2">
      <c r="A713" t="s">
        <v>70</v>
      </c>
      <c r="B713" t="s">
        <v>34</v>
      </c>
      <c r="C713">
        <v>0</v>
      </c>
      <c r="D713">
        <v>2203420080</v>
      </c>
      <c r="E713" t="s">
        <v>5</v>
      </c>
      <c r="F713" s="2">
        <f t="shared" si="13"/>
        <v>0</v>
      </c>
      <c r="G713" t="str">
        <f>VLOOKUP(D713,Mapping!A$2:D$31,2,FALSE)</f>
        <v>Transit Bus</v>
      </c>
      <c r="H713">
        <f>VLOOKUP(D713,Mapping!A$2:D$31,4,FALSE)</f>
        <v>485000</v>
      </c>
    </row>
    <row r="714" spans="1:8" x14ac:dyDescent="0.2">
      <c r="A714" t="s">
        <v>70</v>
      </c>
      <c r="B714" t="s">
        <v>34</v>
      </c>
      <c r="C714">
        <v>5.4689199199999998E-3</v>
      </c>
      <c r="D714">
        <v>2205210080</v>
      </c>
      <c r="E714" t="s">
        <v>5</v>
      </c>
      <c r="F714" s="2">
        <f t="shared" si="13"/>
        <v>2.4858726909090904E-3</v>
      </c>
      <c r="G714" t="str">
        <f>VLOOKUP(D714,Mapping!A$2:D$31,2,FALSE)</f>
        <v>Passenger Car</v>
      </c>
      <c r="H714" t="str">
        <f>VLOOKUP(D714,Mapping!A$2:D$31,4,FALSE)</f>
        <v/>
      </c>
    </row>
    <row r="715" spans="1:8" x14ac:dyDescent="0.2">
      <c r="A715" t="s">
        <v>70</v>
      </c>
      <c r="B715" t="s">
        <v>34</v>
      </c>
      <c r="C715">
        <v>1.6042445339999999E-2</v>
      </c>
      <c r="D715">
        <v>2205310080</v>
      </c>
      <c r="E715" t="s">
        <v>5</v>
      </c>
      <c r="F715" s="2">
        <f t="shared" si="13"/>
        <v>7.2920206090909085E-3</v>
      </c>
      <c r="G715" t="str">
        <f>VLOOKUP(D715,Mapping!A$2:D$31,2,FALSE)</f>
        <v>Passenger Truck</v>
      </c>
      <c r="H715" t="str">
        <f>VLOOKUP(D715,Mapping!A$2:D$31,4,FALSE)</f>
        <v/>
      </c>
    </row>
    <row r="716" spans="1:8" x14ac:dyDescent="0.2">
      <c r="A716" t="s">
        <v>70</v>
      </c>
      <c r="B716" t="s">
        <v>34</v>
      </c>
      <c r="C716">
        <v>4.7158758379999997E-3</v>
      </c>
      <c r="D716">
        <v>2205320080</v>
      </c>
      <c r="E716" t="s">
        <v>5</v>
      </c>
      <c r="F716" s="2">
        <f t="shared" si="13"/>
        <v>2.143579926363636E-3</v>
      </c>
      <c r="G716" t="str">
        <f>VLOOKUP(D716,Mapping!A$2:D$31,2,FALSE)</f>
        <v>Light Commercial Truck</v>
      </c>
      <c r="H716">
        <f>VLOOKUP(D716,Mapping!A$2:D$31,4,FALSE)</f>
        <v>484000</v>
      </c>
    </row>
    <row r="717" spans="1:8" x14ac:dyDescent="0.2">
      <c r="A717" t="s">
        <v>70</v>
      </c>
      <c r="B717" t="s">
        <v>35</v>
      </c>
      <c r="C717">
        <v>55.604761205999999</v>
      </c>
      <c r="D717">
        <v>2201110080</v>
      </c>
      <c r="E717" t="s">
        <v>5</v>
      </c>
      <c r="F717" s="2">
        <f t="shared" si="13"/>
        <v>25.274891457272727</v>
      </c>
      <c r="G717" t="str">
        <f>VLOOKUP(D717,Mapping!A$2:D$31,2,FALSE)</f>
        <v>Motorcycle</v>
      </c>
      <c r="H717" t="str">
        <f>VLOOKUP(D717,Mapping!A$2:D$31,4,FALSE)</f>
        <v/>
      </c>
    </row>
    <row r="718" spans="1:8" x14ac:dyDescent="0.2">
      <c r="A718" t="s">
        <v>70</v>
      </c>
      <c r="B718" t="s">
        <v>35</v>
      </c>
      <c r="C718">
        <v>3714.4533348199998</v>
      </c>
      <c r="D718">
        <v>2201210080</v>
      </c>
      <c r="E718" t="s">
        <v>5</v>
      </c>
      <c r="F718" s="2">
        <f t="shared" si="13"/>
        <v>1688.3878794636362</v>
      </c>
      <c r="G718" t="str">
        <f>VLOOKUP(D718,Mapping!A$2:D$31,2,FALSE)</f>
        <v>Passenger Car</v>
      </c>
      <c r="H718" t="str">
        <f>VLOOKUP(D718,Mapping!A$2:D$31,4,FALSE)</f>
        <v/>
      </c>
    </row>
    <row r="719" spans="1:8" x14ac:dyDescent="0.2">
      <c r="A719" t="s">
        <v>70</v>
      </c>
      <c r="B719" t="s">
        <v>35</v>
      </c>
      <c r="C719">
        <v>2826.380923356</v>
      </c>
      <c r="D719">
        <v>2201310080</v>
      </c>
      <c r="E719" t="s">
        <v>5</v>
      </c>
      <c r="F719" s="2">
        <f t="shared" si="13"/>
        <v>1284.7186015254545</v>
      </c>
      <c r="G719" t="str">
        <f>VLOOKUP(D719,Mapping!A$2:D$31,2,FALSE)</f>
        <v>Passenger Car</v>
      </c>
      <c r="H719" t="str">
        <f>VLOOKUP(D719,Mapping!A$2:D$31,4,FALSE)</f>
        <v/>
      </c>
    </row>
    <row r="720" spans="1:8" x14ac:dyDescent="0.2">
      <c r="A720" t="s">
        <v>70</v>
      </c>
      <c r="B720" t="s">
        <v>35</v>
      </c>
      <c r="C720">
        <v>836.13318132799998</v>
      </c>
      <c r="D720">
        <v>2201320080</v>
      </c>
      <c r="E720" t="s">
        <v>5</v>
      </c>
      <c r="F720" s="2">
        <f t="shared" si="13"/>
        <v>380.0605369672727</v>
      </c>
      <c r="G720" t="str">
        <f>VLOOKUP(D720,Mapping!A$2:D$31,2,FALSE)</f>
        <v>Light Commercial Truck</v>
      </c>
      <c r="H720">
        <f>VLOOKUP(D720,Mapping!A$2:D$31,4,FALSE)</f>
        <v>484000</v>
      </c>
    </row>
    <row r="721" spans="1:8" x14ac:dyDescent="0.2">
      <c r="A721" t="s">
        <v>70</v>
      </c>
      <c r="B721" t="s">
        <v>35</v>
      </c>
      <c r="C721">
        <v>0.10204568865262</v>
      </c>
      <c r="D721">
        <v>2201420080</v>
      </c>
      <c r="E721" t="s">
        <v>5</v>
      </c>
      <c r="F721" s="2">
        <f t="shared" si="13"/>
        <v>4.6384403933009084E-2</v>
      </c>
      <c r="G721" t="str">
        <f>VLOOKUP(D721,Mapping!A$2:D$31,2,FALSE)</f>
        <v>Transit Bus</v>
      </c>
      <c r="H721">
        <f>VLOOKUP(D721,Mapping!A$2:D$31,4,FALSE)</f>
        <v>485000</v>
      </c>
    </row>
    <row r="722" spans="1:8" x14ac:dyDescent="0.2">
      <c r="A722" t="s">
        <v>70</v>
      </c>
      <c r="B722" t="s">
        <v>35</v>
      </c>
      <c r="C722">
        <v>0.92636970649799999</v>
      </c>
      <c r="D722">
        <v>2201430080</v>
      </c>
      <c r="E722" t="s">
        <v>5</v>
      </c>
      <c r="F722" s="2">
        <f t="shared" si="13"/>
        <v>0.4210771393172727</v>
      </c>
      <c r="G722" t="str">
        <f>VLOOKUP(D722,Mapping!A$2:D$31,2,FALSE)</f>
        <v>School Bus</v>
      </c>
      <c r="H722">
        <f>VLOOKUP(D722,Mapping!A$2:D$31,4,FALSE)</f>
        <v>485000</v>
      </c>
    </row>
    <row r="723" spans="1:8" x14ac:dyDescent="0.2">
      <c r="A723" t="s">
        <v>70</v>
      </c>
      <c r="B723" t="s">
        <v>35</v>
      </c>
      <c r="C723">
        <v>0.1716878883388</v>
      </c>
      <c r="D723">
        <v>2201510080</v>
      </c>
      <c r="E723" t="s">
        <v>5</v>
      </c>
      <c r="F723" s="2">
        <f t="shared" si="13"/>
        <v>7.803994924490909E-2</v>
      </c>
      <c r="G723" t="str">
        <f>VLOOKUP(D723,Mapping!A$2:D$31,2,FALSE)</f>
        <v>Refuse Truck</v>
      </c>
      <c r="H723">
        <f>VLOOKUP(D723,Mapping!A$2:D$31,4,FALSE)</f>
        <v>484000</v>
      </c>
    </row>
    <row r="724" spans="1:8" x14ac:dyDescent="0.2">
      <c r="A724" t="s">
        <v>70</v>
      </c>
      <c r="B724" t="s">
        <v>35</v>
      </c>
      <c r="C724">
        <v>43.847648479</v>
      </c>
      <c r="D724">
        <v>2201520080</v>
      </c>
      <c r="E724" t="s">
        <v>5</v>
      </c>
      <c r="F724" s="2">
        <f t="shared" si="13"/>
        <v>19.930749308636361</v>
      </c>
      <c r="G724" t="str">
        <f>VLOOKUP(D724,Mapping!A$2:D$31,2,FALSE)</f>
        <v>Single Unit Short-haul Truck</v>
      </c>
      <c r="H724">
        <f>VLOOKUP(D724,Mapping!A$2:D$31,4,FALSE)</f>
        <v>484000</v>
      </c>
    </row>
    <row r="725" spans="1:8" x14ac:dyDescent="0.2">
      <c r="A725" t="s">
        <v>70</v>
      </c>
      <c r="B725" t="s">
        <v>35</v>
      </c>
      <c r="C725">
        <v>6.683375455368</v>
      </c>
      <c r="D725">
        <v>2201530080</v>
      </c>
      <c r="E725" t="s">
        <v>5</v>
      </c>
      <c r="F725" s="2">
        <f t="shared" si="13"/>
        <v>3.0378979342581816</v>
      </c>
      <c r="G725" t="str">
        <f>VLOOKUP(D725,Mapping!A$2:D$31,2,FALSE)</f>
        <v>Single Unit Long-haul Truck</v>
      </c>
      <c r="H725">
        <f>VLOOKUP(D725,Mapping!A$2:D$31,4,FALSE)</f>
        <v>484000</v>
      </c>
    </row>
    <row r="726" spans="1:8" x14ac:dyDescent="0.2">
      <c r="A726" t="s">
        <v>70</v>
      </c>
      <c r="B726" t="s">
        <v>35</v>
      </c>
      <c r="C726">
        <v>7.7634590160880004</v>
      </c>
      <c r="D726">
        <v>2201540080</v>
      </c>
      <c r="E726" t="s">
        <v>5</v>
      </c>
      <c r="F726" s="2">
        <f t="shared" si="13"/>
        <v>3.5288450073127273</v>
      </c>
      <c r="G726" t="str">
        <f>VLOOKUP(D726,Mapping!A$2:D$31,2,FALSE)</f>
        <v>Motor Home</v>
      </c>
      <c r="H726" t="str">
        <f>VLOOKUP(D726,Mapping!A$2:D$31,4,FALSE)</f>
        <v/>
      </c>
    </row>
    <row r="727" spans="1:8" x14ac:dyDescent="0.2">
      <c r="A727" t="s">
        <v>70</v>
      </c>
      <c r="B727" t="s">
        <v>35</v>
      </c>
      <c r="C727">
        <v>2.8956268204920001E-2</v>
      </c>
      <c r="D727">
        <v>2201610080</v>
      </c>
      <c r="E727" t="s">
        <v>5</v>
      </c>
      <c r="F727" s="2">
        <f t="shared" si="13"/>
        <v>1.3161940093145454E-2</v>
      </c>
      <c r="G727" t="str">
        <f>VLOOKUP(D727,Mapping!A$2:D$31,2,FALSE)</f>
        <v>Combination Short-haul Truck</v>
      </c>
      <c r="H727">
        <f>VLOOKUP(D727,Mapping!A$2:D$31,4,FALSE)</f>
        <v>484000</v>
      </c>
    </row>
    <row r="728" spans="1:8" x14ac:dyDescent="0.2">
      <c r="A728" t="s">
        <v>70</v>
      </c>
      <c r="B728" t="s">
        <v>35</v>
      </c>
      <c r="C728">
        <v>76.250772085020003</v>
      </c>
      <c r="D728">
        <v>2202210080</v>
      </c>
      <c r="E728" t="s">
        <v>5</v>
      </c>
      <c r="F728" s="2">
        <f t="shared" si="13"/>
        <v>34.659441856827272</v>
      </c>
      <c r="G728" t="str">
        <f>VLOOKUP(D728,Mapping!A$2:D$31,2,FALSE)</f>
        <v>Passenger Car</v>
      </c>
      <c r="H728" t="str">
        <f>VLOOKUP(D728,Mapping!A$2:D$31,4,FALSE)</f>
        <v/>
      </c>
    </row>
    <row r="729" spans="1:8" x14ac:dyDescent="0.2">
      <c r="A729" t="s">
        <v>70</v>
      </c>
      <c r="B729" t="s">
        <v>35</v>
      </c>
      <c r="C729">
        <v>214.89520486320001</v>
      </c>
      <c r="D729">
        <v>2202310080</v>
      </c>
      <c r="E729" t="s">
        <v>5</v>
      </c>
      <c r="F729" s="2">
        <f t="shared" si="13"/>
        <v>97.679638574181809</v>
      </c>
      <c r="G729" t="str">
        <f>VLOOKUP(D729,Mapping!A$2:D$31,2,FALSE)</f>
        <v>Passenger Truck</v>
      </c>
      <c r="H729" t="str">
        <f>VLOOKUP(D729,Mapping!A$2:D$31,4,FALSE)</f>
        <v/>
      </c>
    </row>
    <row r="730" spans="1:8" x14ac:dyDescent="0.2">
      <c r="A730" t="s">
        <v>70</v>
      </c>
      <c r="B730" t="s">
        <v>35</v>
      </c>
      <c r="C730">
        <v>230.1193062692</v>
      </c>
      <c r="D730">
        <v>2202320080</v>
      </c>
      <c r="E730" t="s">
        <v>5</v>
      </c>
      <c r="F730" s="2">
        <f t="shared" si="13"/>
        <v>104.59968466781817</v>
      </c>
      <c r="G730" t="str">
        <f>VLOOKUP(D730,Mapping!A$2:D$31,2,FALSE)</f>
        <v>Light Commercial Truck</v>
      </c>
      <c r="H730">
        <f>VLOOKUP(D730,Mapping!A$2:D$31,4,FALSE)</f>
        <v>484000</v>
      </c>
    </row>
    <row r="731" spans="1:8" x14ac:dyDescent="0.2">
      <c r="A731" t="s">
        <v>70</v>
      </c>
      <c r="B731" t="s">
        <v>35</v>
      </c>
      <c r="C731">
        <v>31.439966920140002</v>
      </c>
      <c r="D731">
        <v>2202410080</v>
      </c>
      <c r="E731" t="s">
        <v>5</v>
      </c>
      <c r="F731" s="2">
        <f t="shared" si="13"/>
        <v>14.29089405460909</v>
      </c>
      <c r="G731" t="str">
        <f>VLOOKUP(D731,Mapping!A$2:D$31,2,FALSE)</f>
        <v>Intercity Bus</v>
      </c>
      <c r="H731">
        <f>VLOOKUP(D731,Mapping!A$2:D$31,4,FALSE)</f>
        <v>485000</v>
      </c>
    </row>
    <row r="732" spans="1:8" x14ac:dyDescent="0.2">
      <c r="A732" t="s">
        <v>70</v>
      </c>
      <c r="B732" t="s">
        <v>35</v>
      </c>
      <c r="C732">
        <v>25.03271523558</v>
      </c>
      <c r="D732">
        <v>2202420080</v>
      </c>
      <c r="E732" t="s">
        <v>5</v>
      </c>
      <c r="F732" s="2">
        <f t="shared" si="13"/>
        <v>11.378506925263634</v>
      </c>
      <c r="G732" t="str">
        <f>VLOOKUP(D732,Mapping!A$2:D$31,2,FALSE)</f>
        <v>Transit Bus</v>
      </c>
      <c r="H732">
        <f>VLOOKUP(D732,Mapping!A$2:D$31,4,FALSE)</f>
        <v>485000</v>
      </c>
    </row>
    <row r="733" spans="1:8" x14ac:dyDescent="0.2">
      <c r="A733" t="s">
        <v>70</v>
      </c>
      <c r="B733" t="s">
        <v>35</v>
      </c>
      <c r="C733">
        <v>60.69672829308</v>
      </c>
      <c r="D733">
        <v>2202430080</v>
      </c>
      <c r="E733" t="s">
        <v>5</v>
      </c>
      <c r="F733" s="2">
        <f t="shared" si="13"/>
        <v>27.589421951399999</v>
      </c>
      <c r="G733" t="str">
        <f>VLOOKUP(D733,Mapping!A$2:D$31,2,FALSE)</f>
        <v>School Bus</v>
      </c>
      <c r="H733">
        <f>VLOOKUP(D733,Mapping!A$2:D$31,4,FALSE)</f>
        <v>485000</v>
      </c>
    </row>
    <row r="734" spans="1:8" x14ac:dyDescent="0.2">
      <c r="A734" t="s">
        <v>70</v>
      </c>
      <c r="B734" t="s">
        <v>35</v>
      </c>
      <c r="C734">
        <v>25.3536834425</v>
      </c>
      <c r="D734">
        <v>2202510080</v>
      </c>
      <c r="E734" t="s">
        <v>5</v>
      </c>
      <c r="F734" s="2">
        <f t="shared" si="13"/>
        <v>11.524401564772726</v>
      </c>
      <c r="G734" t="str">
        <f>VLOOKUP(D734,Mapping!A$2:D$31,2,FALSE)</f>
        <v>Refuse Truck</v>
      </c>
      <c r="H734">
        <f>VLOOKUP(D734,Mapping!A$2:D$31,4,FALSE)</f>
        <v>484000</v>
      </c>
    </row>
    <row r="735" spans="1:8" x14ac:dyDescent="0.2">
      <c r="A735" t="s">
        <v>70</v>
      </c>
      <c r="B735" t="s">
        <v>35</v>
      </c>
      <c r="C735">
        <v>404.27443996440002</v>
      </c>
      <c r="D735">
        <v>2202520080</v>
      </c>
      <c r="E735" t="s">
        <v>5</v>
      </c>
      <c r="F735" s="2">
        <f t="shared" si="13"/>
        <v>183.76110907472727</v>
      </c>
      <c r="G735" t="str">
        <f>VLOOKUP(D735,Mapping!A$2:D$31,2,FALSE)</f>
        <v>Single Unit Short-haul Truck</v>
      </c>
      <c r="H735">
        <f>VLOOKUP(D735,Mapping!A$2:D$31,4,FALSE)</f>
        <v>484000</v>
      </c>
    </row>
    <row r="736" spans="1:8" x14ac:dyDescent="0.2">
      <c r="A736" t="s">
        <v>70</v>
      </c>
      <c r="B736" t="s">
        <v>35</v>
      </c>
      <c r="C736">
        <v>57.280325270779997</v>
      </c>
      <c r="D736">
        <v>2202530080</v>
      </c>
      <c r="E736" t="s">
        <v>5</v>
      </c>
      <c r="F736" s="2">
        <f t="shared" si="13"/>
        <v>26.036511486718179</v>
      </c>
      <c r="G736" t="str">
        <f>VLOOKUP(D736,Mapping!A$2:D$31,2,FALSE)</f>
        <v>Single Unit Long-haul Truck</v>
      </c>
      <c r="H736">
        <f>VLOOKUP(D736,Mapping!A$2:D$31,4,FALSE)</f>
        <v>484000</v>
      </c>
    </row>
    <row r="737" spans="1:8" x14ac:dyDescent="0.2">
      <c r="A737" t="s">
        <v>70</v>
      </c>
      <c r="B737" t="s">
        <v>35</v>
      </c>
      <c r="C737">
        <v>15.6217843458</v>
      </c>
      <c r="D737">
        <v>2202540080</v>
      </c>
      <c r="E737" t="s">
        <v>5</v>
      </c>
      <c r="F737" s="2">
        <f t="shared" si="13"/>
        <v>7.1008110662727271</v>
      </c>
      <c r="G737" t="str">
        <f>VLOOKUP(D737,Mapping!A$2:D$31,2,FALSE)</f>
        <v>Motor Home</v>
      </c>
      <c r="H737" t="str">
        <f>VLOOKUP(D737,Mapping!A$2:D$31,4,FALSE)</f>
        <v/>
      </c>
    </row>
    <row r="738" spans="1:8" x14ac:dyDescent="0.2">
      <c r="A738" t="s">
        <v>70</v>
      </c>
      <c r="B738" t="s">
        <v>35</v>
      </c>
      <c r="C738">
        <v>727.47528944119995</v>
      </c>
      <c r="D738">
        <v>2202610080</v>
      </c>
      <c r="E738" t="s">
        <v>5</v>
      </c>
      <c r="F738" s="2">
        <f t="shared" si="13"/>
        <v>330.6705861096363</v>
      </c>
      <c r="G738" t="str">
        <f>VLOOKUP(D738,Mapping!A$2:D$31,2,FALSE)</f>
        <v>Combination Short-haul Truck</v>
      </c>
      <c r="H738">
        <f>VLOOKUP(D738,Mapping!A$2:D$31,4,FALSE)</f>
        <v>484000</v>
      </c>
    </row>
    <row r="739" spans="1:8" x14ac:dyDescent="0.2">
      <c r="A739" t="s">
        <v>70</v>
      </c>
      <c r="B739" t="s">
        <v>35</v>
      </c>
      <c r="C739">
        <v>799.36622087119997</v>
      </c>
      <c r="D739">
        <v>2202620080</v>
      </c>
      <c r="E739" t="s">
        <v>5</v>
      </c>
      <c r="F739" s="2">
        <f t="shared" si="13"/>
        <v>363.34828221418178</v>
      </c>
      <c r="G739" t="str">
        <f>VLOOKUP(D739,Mapping!A$2:D$31,2,FALSE)</f>
        <v>Combination Long-haul Truck</v>
      </c>
      <c r="H739">
        <f>VLOOKUP(D739,Mapping!A$2:D$31,4,FALSE)</f>
        <v>484000</v>
      </c>
    </row>
    <row r="740" spans="1:8" x14ac:dyDescent="0.2">
      <c r="A740" t="s">
        <v>70</v>
      </c>
      <c r="B740" t="s">
        <v>35</v>
      </c>
      <c r="C740">
        <v>0.84845089634579995</v>
      </c>
      <c r="D740">
        <v>2203420080</v>
      </c>
      <c r="E740" t="s">
        <v>5</v>
      </c>
      <c r="F740" s="2">
        <f t="shared" si="13"/>
        <v>0.38565949833899993</v>
      </c>
      <c r="G740" t="str">
        <f>VLOOKUP(D740,Mapping!A$2:D$31,2,FALSE)</f>
        <v>Transit Bus</v>
      </c>
      <c r="H740">
        <f>VLOOKUP(D740,Mapping!A$2:D$31,4,FALSE)</f>
        <v>485000</v>
      </c>
    </row>
    <row r="741" spans="1:8" x14ac:dyDescent="0.2">
      <c r="A741" t="s">
        <v>70</v>
      </c>
      <c r="B741" t="s">
        <v>35</v>
      </c>
      <c r="C741">
        <v>3.6702797519999998E-3</v>
      </c>
      <c r="D741">
        <v>2205210080</v>
      </c>
      <c r="E741" t="s">
        <v>5</v>
      </c>
      <c r="F741" s="2">
        <f t="shared" si="13"/>
        <v>1.668308978181818E-3</v>
      </c>
      <c r="G741" t="str">
        <f>VLOOKUP(D741,Mapping!A$2:D$31,2,FALSE)</f>
        <v>Passenger Car</v>
      </c>
      <c r="H741" t="str">
        <f>VLOOKUP(D741,Mapping!A$2:D$31,4,FALSE)</f>
        <v/>
      </c>
    </row>
    <row r="742" spans="1:8" x14ac:dyDescent="0.2">
      <c r="A742" t="s">
        <v>70</v>
      </c>
      <c r="B742" t="s">
        <v>35</v>
      </c>
      <c r="C742">
        <v>8.0129432080000007E-3</v>
      </c>
      <c r="D742">
        <v>2205310080</v>
      </c>
      <c r="E742" t="s">
        <v>5</v>
      </c>
      <c r="F742" s="2">
        <f t="shared" si="13"/>
        <v>3.6422469127272727E-3</v>
      </c>
      <c r="G742" t="str">
        <f>VLOOKUP(D742,Mapping!A$2:D$31,2,FALSE)</f>
        <v>Passenger Truck</v>
      </c>
      <c r="H742" t="str">
        <f>VLOOKUP(D742,Mapping!A$2:D$31,4,FALSE)</f>
        <v/>
      </c>
    </row>
    <row r="743" spans="1:8" x14ac:dyDescent="0.2">
      <c r="A743" t="s">
        <v>70</v>
      </c>
      <c r="B743" t="s">
        <v>35</v>
      </c>
      <c r="C743">
        <v>2.4714081439999999E-3</v>
      </c>
      <c r="D743">
        <v>2205320080</v>
      </c>
      <c r="E743" t="s">
        <v>5</v>
      </c>
      <c r="F743" s="2">
        <f t="shared" si="13"/>
        <v>1.123367338181818E-3</v>
      </c>
      <c r="G743" t="str">
        <f>VLOOKUP(D743,Mapping!A$2:D$31,2,FALSE)</f>
        <v>Light Commercial Truck</v>
      </c>
      <c r="H743">
        <f>VLOOKUP(D743,Mapping!A$2:D$31,4,FALSE)</f>
        <v>484000</v>
      </c>
    </row>
    <row r="744" spans="1:8" x14ac:dyDescent="0.2">
      <c r="A744" t="s">
        <v>70</v>
      </c>
      <c r="B744" t="s">
        <v>36</v>
      </c>
      <c r="C744">
        <v>4.8284556590300003</v>
      </c>
      <c r="D744">
        <v>2201110080</v>
      </c>
      <c r="E744" t="s">
        <v>5</v>
      </c>
      <c r="F744" s="2">
        <f t="shared" si="13"/>
        <v>2.1947525722863634</v>
      </c>
      <c r="G744" t="str">
        <f>VLOOKUP(D744,Mapping!A$2:D$31,2,FALSE)</f>
        <v>Motorcycle</v>
      </c>
      <c r="H744" t="str">
        <f>VLOOKUP(D744,Mapping!A$2:D$31,4,FALSE)</f>
        <v/>
      </c>
    </row>
    <row r="745" spans="1:8" x14ac:dyDescent="0.2">
      <c r="A745" t="s">
        <v>70</v>
      </c>
      <c r="B745" t="s">
        <v>36</v>
      </c>
      <c r="C745">
        <v>342.83071924683998</v>
      </c>
      <c r="D745">
        <v>2201210080</v>
      </c>
      <c r="E745" t="s">
        <v>5</v>
      </c>
      <c r="F745" s="2">
        <f t="shared" si="13"/>
        <v>155.83214511219998</v>
      </c>
      <c r="G745" t="str">
        <f>VLOOKUP(D745,Mapping!A$2:D$31,2,FALSE)</f>
        <v>Passenger Car</v>
      </c>
      <c r="H745" t="str">
        <f>VLOOKUP(D745,Mapping!A$2:D$31,4,FALSE)</f>
        <v/>
      </c>
    </row>
    <row r="746" spans="1:8" x14ac:dyDescent="0.2">
      <c r="A746" t="s">
        <v>70</v>
      </c>
      <c r="B746" t="s">
        <v>36</v>
      </c>
      <c r="C746">
        <v>261.57932775739999</v>
      </c>
      <c r="D746">
        <v>2201310080</v>
      </c>
      <c r="E746" t="s">
        <v>5</v>
      </c>
      <c r="F746" s="2">
        <f t="shared" si="13"/>
        <v>118.8996944351818</v>
      </c>
      <c r="G746" t="str">
        <f>VLOOKUP(D746,Mapping!A$2:D$31,2,FALSE)</f>
        <v>Passenger Car</v>
      </c>
      <c r="H746" t="str">
        <f>VLOOKUP(D746,Mapping!A$2:D$31,4,FALSE)</f>
        <v/>
      </c>
    </row>
    <row r="747" spans="1:8" x14ac:dyDescent="0.2">
      <c r="A747" t="s">
        <v>70</v>
      </c>
      <c r="B747" t="s">
        <v>36</v>
      </c>
      <c r="C747">
        <v>77.534394291599995</v>
      </c>
      <c r="D747">
        <v>2201320080</v>
      </c>
      <c r="E747" t="s">
        <v>5</v>
      </c>
      <c r="F747" s="2">
        <f t="shared" si="13"/>
        <v>35.24290649618181</v>
      </c>
      <c r="G747" t="str">
        <f>VLOOKUP(D747,Mapping!A$2:D$31,2,FALSE)</f>
        <v>Light Commercial Truck</v>
      </c>
      <c r="H747">
        <f>VLOOKUP(D747,Mapping!A$2:D$31,4,FALSE)</f>
        <v>484000</v>
      </c>
    </row>
    <row r="748" spans="1:8" x14ac:dyDescent="0.2">
      <c r="A748" t="s">
        <v>70</v>
      </c>
      <c r="B748" t="s">
        <v>36</v>
      </c>
      <c r="C748">
        <v>9.3221021830980008E-3</v>
      </c>
      <c r="D748">
        <v>2201420080</v>
      </c>
      <c r="E748" t="s">
        <v>5</v>
      </c>
      <c r="F748" s="2">
        <f t="shared" si="13"/>
        <v>4.237319174135455E-3</v>
      </c>
      <c r="G748" t="str">
        <f>VLOOKUP(D748,Mapping!A$2:D$31,2,FALSE)</f>
        <v>Transit Bus</v>
      </c>
      <c r="H748">
        <f>VLOOKUP(D748,Mapping!A$2:D$31,4,FALSE)</f>
        <v>485000</v>
      </c>
    </row>
    <row r="749" spans="1:8" x14ac:dyDescent="0.2">
      <c r="A749" t="s">
        <v>70</v>
      </c>
      <c r="B749" t="s">
        <v>36</v>
      </c>
      <c r="C749">
        <v>8.4799210173479994E-2</v>
      </c>
      <c r="D749">
        <v>2201430080</v>
      </c>
      <c r="E749" t="s">
        <v>5</v>
      </c>
      <c r="F749" s="2">
        <f t="shared" si="13"/>
        <v>3.8545095533399992E-2</v>
      </c>
      <c r="G749" t="str">
        <f>VLOOKUP(D749,Mapping!A$2:D$31,2,FALSE)</f>
        <v>School Bus</v>
      </c>
      <c r="H749">
        <f>VLOOKUP(D749,Mapping!A$2:D$31,4,FALSE)</f>
        <v>485000</v>
      </c>
    </row>
    <row r="750" spans="1:8" x14ac:dyDescent="0.2">
      <c r="A750" t="s">
        <v>70</v>
      </c>
      <c r="B750" t="s">
        <v>36</v>
      </c>
      <c r="C750">
        <v>1.589237361204E-2</v>
      </c>
      <c r="D750">
        <v>2201510080</v>
      </c>
      <c r="E750" t="s">
        <v>5</v>
      </c>
      <c r="F750" s="2">
        <f t="shared" si="13"/>
        <v>7.2238061872909086E-3</v>
      </c>
      <c r="G750" t="str">
        <f>VLOOKUP(D750,Mapping!A$2:D$31,2,FALSE)</f>
        <v>Refuse Truck</v>
      </c>
      <c r="H750">
        <f>VLOOKUP(D750,Mapping!A$2:D$31,4,FALSE)</f>
        <v>484000</v>
      </c>
    </row>
    <row r="751" spans="1:8" x14ac:dyDescent="0.2">
      <c r="A751" t="s">
        <v>70</v>
      </c>
      <c r="B751" t="s">
        <v>36</v>
      </c>
      <c r="C751">
        <v>4.0354208353640004</v>
      </c>
      <c r="D751">
        <v>2201520080</v>
      </c>
      <c r="E751" t="s">
        <v>5</v>
      </c>
      <c r="F751" s="2">
        <f t="shared" si="13"/>
        <v>1.8342821978927273</v>
      </c>
      <c r="G751" t="str">
        <f>VLOOKUP(D751,Mapping!A$2:D$31,2,FALSE)</f>
        <v>Single Unit Short-haul Truck</v>
      </c>
      <c r="H751">
        <f>VLOOKUP(D751,Mapping!A$2:D$31,4,FALSE)</f>
        <v>484000</v>
      </c>
    </row>
    <row r="752" spans="1:8" x14ac:dyDescent="0.2">
      <c r="A752" t="s">
        <v>70</v>
      </c>
      <c r="B752" t="s">
        <v>36</v>
      </c>
      <c r="C752">
        <v>0.61243902156600005</v>
      </c>
      <c r="D752">
        <v>2201530080</v>
      </c>
      <c r="E752" t="s">
        <v>5</v>
      </c>
      <c r="F752" s="2">
        <f t="shared" si="13"/>
        <v>0.27838137343909092</v>
      </c>
      <c r="G752" t="str">
        <f>VLOOKUP(D752,Mapping!A$2:D$31,2,FALSE)</f>
        <v>Single Unit Long-haul Truck</v>
      </c>
      <c r="H752">
        <f>VLOOKUP(D752,Mapping!A$2:D$31,4,FALSE)</f>
        <v>484000</v>
      </c>
    </row>
    <row r="753" spans="1:8" x14ac:dyDescent="0.2">
      <c r="A753" t="s">
        <v>70</v>
      </c>
      <c r="B753" t="s">
        <v>36</v>
      </c>
      <c r="C753">
        <v>0.70751177637859997</v>
      </c>
      <c r="D753">
        <v>2201540080</v>
      </c>
      <c r="E753" t="s">
        <v>5</v>
      </c>
      <c r="F753" s="2">
        <f t="shared" si="13"/>
        <v>0.32159626199027269</v>
      </c>
      <c r="G753" t="str">
        <f>VLOOKUP(D753,Mapping!A$2:D$31,2,FALSE)</f>
        <v>Motor Home</v>
      </c>
      <c r="H753" t="str">
        <f>VLOOKUP(D753,Mapping!A$2:D$31,4,FALSE)</f>
        <v/>
      </c>
    </row>
    <row r="754" spans="1:8" x14ac:dyDescent="0.2">
      <c r="A754" t="s">
        <v>70</v>
      </c>
      <c r="B754" t="s">
        <v>36</v>
      </c>
      <c r="C754">
        <v>2.6438182780500002E-3</v>
      </c>
      <c r="D754">
        <v>2201610080</v>
      </c>
      <c r="E754" t="s">
        <v>5</v>
      </c>
      <c r="F754" s="2">
        <f t="shared" si="13"/>
        <v>1.2017355809318181E-3</v>
      </c>
      <c r="G754" t="str">
        <f>VLOOKUP(D754,Mapping!A$2:D$31,2,FALSE)</f>
        <v>Combination Short-haul Truck</v>
      </c>
      <c r="H754">
        <f>VLOOKUP(D754,Mapping!A$2:D$31,4,FALSE)</f>
        <v>484000</v>
      </c>
    </row>
    <row r="755" spans="1:8" x14ac:dyDescent="0.2">
      <c r="A755" t="s">
        <v>70</v>
      </c>
      <c r="B755" t="s">
        <v>36</v>
      </c>
      <c r="C755">
        <v>2.4121968087977801</v>
      </c>
      <c r="D755">
        <v>2202210080</v>
      </c>
      <c r="E755" t="s">
        <v>5</v>
      </c>
      <c r="F755" s="2">
        <f t="shared" si="13"/>
        <v>1.0964530949080817</v>
      </c>
      <c r="G755" t="str">
        <f>VLOOKUP(D755,Mapping!A$2:D$31,2,FALSE)</f>
        <v>Passenger Car</v>
      </c>
      <c r="H755" t="str">
        <f>VLOOKUP(D755,Mapping!A$2:D$31,4,FALSE)</f>
        <v/>
      </c>
    </row>
    <row r="756" spans="1:8" x14ac:dyDescent="0.2">
      <c r="A756" t="s">
        <v>70</v>
      </c>
      <c r="B756" t="s">
        <v>36</v>
      </c>
      <c r="C756">
        <v>11.9445164784154</v>
      </c>
      <c r="D756">
        <v>2202310080</v>
      </c>
      <c r="E756" t="s">
        <v>5</v>
      </c>
      <c r="F756" s="2">
        <f t="shared" si="13"/>
        <v>5.4293256720069998</v>
      </c>
      <c r="G756" t="str">
        <f>VLOOKUP(D756,Mapping!A$2:D$31,2,FALSE)</f>
        <v>Passenger Truck</v>
      </c>
      <c r="H756" t="str">
        <f>VLOOKUP(D756,Mapping!A$2:D$31,4,FALSE)</f>
        <v/>
      </c>
    </row>
    <row r="757" spans="1:8" x14ac:dyDescent="0.2">
      <c r="A757" t="s">
        <v>70</v>
      </c>
      <c r="B757" t="s">
        <v>36</v>
      </c>
      <c r="C757">
        <v>13.163304543228</v>
      </c>
      <c r="D757">
        <v>2202320080</v>
      </c>
      <c r="E757" t="s">
        <v>5</v>
      </c>
      <c r="F757" s="2">
        <f t="shared" si="13"/>
        <v>5.9833202469218172</v>
      </c>
      <c r="G757" t="str">
        <f>VLOOKUP(D757,Mapping!A$2:D$31,2,FALSE)</f>
        <v>Light Commercial Truck</v>
      </c>
      <c r="H757">
        <f>VLOOKUP(D757,Mapping!A$2:D$31,4,FALSE)</f>
        <v>484000</v>
      </c>
    </row>
    <row r="758" spans="1:8" x14ac:dyDescent="0.2">
      <c r="A758" t="s">
        <v>70</v>
      </c>
      <c r="B758" t="s">
        <v>36</v>
      </c>
      <c r="C758">
        <v>0.45929351879727998</v>
      </c>
      <c r="D758">
        <v>2202410080</v>
      </c>
      <c r="E758" t="s">
        <v>5</v>
      </c>
      <c r="F758" s="2">
        <f t="shared" si="13"/>
        <v>0.20876978127149087</v>
      </c>
      <c r="G758" t="str">
        <f>VLOOKUP(D758,Mapping!A$2:D$31,2,FALSE)</f>
        <v>Intercity Bus</v>
      </c>
      <c r="H758">
        <f>VLOOKUP(D758,Mapping!A$2:D$31,4,FALSE)</f>
        <v>485000</v>
      </c>
    </row>
    <row r="759" spans="1:8" x14ac:dyDescent="0.2">
      <c r="A759" t="s">
        <v>70</v>
      </c>
      <c r="B759" t="s">
        <v>36</v>
      </c>
      <c r="C759">
        <v>0.759125841323261</v>
      </c>
      <c r="D759">
        <v>2202420080</v>
      </c>
      <c r="E759" t="s">
        <v>5</v>
      </c>
      <c r="F759" s="2">
        <f t="shared" si="13"/>
        <v>0.34505720060148226</v>
      </c>
      <c r="G759" t="str">
        <f>VLOOKUP(D759,Mapping!A$2:D$31,2,FALSE)</f>
        <v>Transit Bus</v>
      </c>
      <c r="H759">
        <f>VLOOKUP(D759,Mapping!A$2:D$31,4,FALSE)</f>
        <v>485000</v>
      </c>
    </row>
    <row r="760" spans="1:8" x14ac:dyDescent="0.2">
      <c r="A760" t="s">
        <v>70</v>
      </c>
      <c r="B760" t="s">
        <v>36</v>
      </c>
      <c r="C760">
        <v>2.1717561265406</v>
      </c>
      <c r="D760">
        <v>2202430080</v>
      </c>
      <c r="E760" t="s">
        <v>5</v>
      </c>
      <c r="F760" s="2">
        <f t="shared" si="13"/>
        <v>0.9871618757002727</v>
      </c>
      <c r="G760" t="str">
        <f>VLOOKUP(D760,Mapping!A$2:D$31,2,FALSE)</f>
        <v>School Bus</v>
      </c>
      <c r="H760">
        <f>VLOOKUP(D760,Mapping!A$2:D$31,4,FALSE)</f>
        <v>485000</v>
      </c>
    </row>
    <row r="761" spans="1:8" x14ac:dyDescent="0.2">
      <c r="A761" t="s">
        <v>70</v>
      </c>
      <c r="B761" t="s">
        <v>36</v>
      </c>
      <c r="C761">
        <v>1.0774675902698601</v>
      </c>
      <c r="D761">
        <v>2202510080</v>
      </c>
      <c r="E761" t="s">
        <v>5</v>
      </c>
      <c r="F761" s="2">
        <f t="shared" si="13"/>
        <v>0.48975799557720906</v>
      </c>
      <c r="G761" t="str">
        <f>VLOOKUP(D761,Mapping!A$2:D$31,2,FALSE)</f>
        <v>Refuse Truck</v>
      </c>
      <c r="H761">
        <f>VLOOKUP(D761,Mapping!A$2:D$31,4,FALSE)</f>
        <v>484000</v>
      </c>
    </row>
    <row r="762" spans="1:8" x14ac:dyDescent="0.2">
      <c r="A762" t="s">
        <v>70</v>
      </c>
      <c r="B762" t="s">
        <v>36</v>
      </c>
      <c r="C762">
        <v>20.935111765142</v>
      </c>
      <c r="D762">
        <v>2202520080</v>
      </c>
      <c r="E762" t="s">
        <v>5</v>
      </c>
      <c r="F762" s="2">
        <f t="shared" si="13"/>
        <v>9.5159598932463627</v>
      </c>
      <c r="G762" t="str">
        <f>VLOOKUP(D762,Mapping!A$2:D$31,2,FALSE)</f>
        <v>Single Unit Short-haul Truck</v>
      </c>
      <c r="H762">
        <f>VLOOKUP(D762,Mapping!A$2:D$31,4,FALSE)</f>
        <v>484000</v>
      </c>
    </row>
    <row r="763" spans="1:8" x14ac:dyDescent="0.2">
      <c r="A763" t="s">
        <v>70</v>
      </c>
      <c r="B763" t="s">
        <v>36</v>
      </c>
      <c r="C763">
        <v>2.5234183295153998</v>
      </c>
      <c r="D763">
        <v>2202530080</v>
      </c>
      <c r="E763" t="s">
        <v>5</v>
      </c>
      <c r="F763" s="2">
        <f t="shared" si="13"/>
        <v>1.1470083315979089</v>
      </c>
      <c r="G763" t="str">
        <f>VLOOKUP(D763,Mapping!A$2:D$31,2,FALSE)</f>
        <v>Single Unit Long-haul Truck</v>
      </c>
      <c r="H763">
        <f>VLOOKUP(D763,Mapping!A$2:D$31,4,FALSE)</f>
        <v>484000</v>
      </c>
    </row>
    <row r="764" spans="1:8" x14ac:dyDescent="0.2">
      <c r="A764" t="s">
        <v>70</v>
      </c>
      <c r="B764" t="s">
        <v>36</v>
      </c>
      <c r="C764">
        <v>0.3889583951699</v>
      </c>
      <c r="D764">
        <v>2202540080</v>
      </c>
      <c r="E764" t="s">
        <v>5</v>
      </c>
      <c r="F764" s="2">
        <f t="shared" si="13"/>
        <v>0.17679927053177272</v>
      </c>
      <c r="G764" t="str">
        <f>VLOOKUP(D764,Mapping!A$2:D$31,2,FALSE)</f>
        <v>Motor Home</v>
      </c>
      <c r="H764" t="str">
        <f>VLOOKUP(D764,Mapping!A$2:D$31,4,FALSE)</f>
        <v/>
      </c>
    </row>
    <row r="765" spans="1:8" x14ac:dyDescent="0.2">
      <c r="A765" t="s">
        <v>70</v>
      </c>
      <c r="B765" t="s">
        <v>36</v>
      </c>
      <c r="C765">
        <v>25.980914236374002</v>
      </c>
      <c r="D765">
        <v>2202610080</v>
      </c>
      <c r="E765" t="s">
        <v>5</v>
      </c>
      <c r="F765" s="2">
        <f t="shared" si="13"/>
        <v>11.809506471079091</v>
      </c>
      <c r="G765" t="str">
        <f>VLOOKUP(D765,Mapping!A$2:D$31,2,FALSE)</f>
        <v>Combination Short-haul Truck</v>
      </c>
      <c r="H765">
        <f>VLOOKUP(D765,Mapping!A$2:D$31,4,FALSE)</f>
        <v>484000</v>
      </c>
    </row>
    <row r="766" spans="1:8" x14ac:dyDescent="0.2">
      <c r="A766" t="s">
        <v>70</v>
      </c>
      <c r="B766" t="s">
        <v>36</v>
      </c>
      <c r="C766">
        <v>29.590521506463801</v>
      </c>
      <c r="D766">
        <v>2202620080</v>
      </c>
      <c r="E766" t="s">
        <v>5</v>
      </c>
      <c r="F766" s="2">
        <f t="shared" si="13"/>
        <v>13.450237048392635</v>
      </c>
      <c r="G766" t="str">
        <f>VLOOKUP(D766,Mapping!A$2:D$31,2,FALSE)</f>
        <v>Combination Long-haul Truck</v>
      </c>
      <c r="H766">
        <f>VLOOKUP(D766,Mapping!A$2:D$31,4,FALSE)</f>
        <v>484000</v>
      </c>
    </row>
    <row r="767" spans="1:8" x14ac:dyDescent="0.2">
      <c r="A767" t="s">
        <v>70</v>
      </c>
      <c r="B767" t="s">
        <v>36</v>
      </c>
      <c r="C767">
        <v>7.7586385622959997E-2</v>
      </c>
      <c r="D767">
        <v>2203420080</v>
      </c>
      <c r="E767" t="s">
        <v>5</v>
      </c>
      <c r="F767" s="2">
        <f t="shared" si="13"/>
        <v>3.5266538919527267E-2</v>
      </c>
      <c r="G767" t="str">
        <f>VLOOKUP(D767,Mapping!A$2:D$31,2,FALSE)</f>
        <v>Transit Bus</v>
      </c>
      <c r="H767">
        <f>VLOOKUP(D767,Mapping!A$2:D$31,4,FALSE)</f>
        <v>485000</v>
      </c>
    </row>
    <row r="768" spans="1:8" x14ac:dyDescent="0.2">
      <c r="A768" t="s">
        <v>70</v>
      </c>
      <c r="B768" t="s">
        <v>36</v>
      </c>
      <c r="C768">
        <v>3.319809446E-4</v>
      </c>
      <c r="D768">
        <v>2205210080</v>
      </c>
      <c r="E768" t="s">
        <v>5</v>
      </c>
      <c r="F768" s="2">
        <f t="shared" si="13"/>
        <v>1.5090042936363634E-4</v>
      </c>
      <c r="G768" t="str">
        <f>VLOOKUP(D768,Mapping!A$2:D$31,2,FALSE)</f>
        <v>Passenger Car</v>
      </c>
      <c r="H768" t="str">
        <f>VLOOKUP(D768,Mapping!A$2:D$31,4,FALSE)</f>
        <v/>
      </c>
    </row>
    <row r="769" spans="1:8" x14ac:dyDescent="0.2">
      <c r="A769" t="s">
        <v>70</v>
      </c>
      <c r="B769" t="s">
        <v>36</v>
      </c>
      <c r="C769">
        <v>7.2477964320000004E-4</v>
      </c>
      <c r="D769">
        <v>2205310080</v>
      </c>
      <c r="E769" t="s">
        <v>5</v>
      </c>
      <c r="F769" s="2">
        <f t="shared" si="13"/>
        <v>3.2944529236363638E-4</v>
      </c>
      <c r="G769" t="str">
        <f>VLOOKUP(D769,Mapping!A$2:D$31,2,FALSE)</f>
        <v>Passenger Truck</v>
      </c>
      <c r="H769" t="str">
        <f>VLOOKUP(D769,Mapping!A$2:D$31,4,FALSE)</f>
        <v/>
      </c>
    </row>
    <row r="770" spans="1:8" x14ac:dyDescent="0.2">
      <c r="A770" t="s">
        <v>70</v>
      </c>
      <c r="B770" t="s">
        <v>36</v>
      </c>
      <c r="C770">
        <v>2.2354166780000001E-4</v>
      </c>
      <c r="D770">
        <v>2205320080</v>
      </c>
      <c r="E770" t="s">
        <v>5</v>
      </c>
      <c r="F770" s="2">
        <f t="shared" si="13"/>
        <v>1.0160984899999999E-4</v>
      </c>
      <c r="G770" t="str">
        <f>VLOOKUP(D770,Mapping!A$2:D$31,2,FALSE)</f>
        <v>Light Commercial Truck</v>
      </c>
      <c r="H770">
        <f>VLOOKUP(D770,Mapping!A$2:D$31,4,FALSE)</f>
        <v>484000</v>
      </c>
    </row>
    <row r="771" spans="1:8" x14ac:dyDescent="0.2">
      <c r="A771" t="s">
        <v>70</v>
      </c>
      <c r="B771" t="s">
        <v>37</v>
      </c>
      <c r="C771">
        <v>851.44474366500003</v>
      </c>
      <c r="D771">
        <v>2201110080</v>
      </c>
      <c r="E771" t="s">
        <v>11</v>
      </c>
      <c r="F771" s="2">
        <f t="shared" si="13"/>
        <v>774040.67605909088</v>
      </c>
      <c r="G771" t="str">
        <f>VLOOKUP(D771,Mapping!A$2:D$31,2,FALSE)</f>
        <v>Motorcycle</v>
      </c>
      <c r="H771" t="str">
        <f>VLOOKUP(D771,Mapping!A$2:D$31,4,FALSE)</f>
        <v/>
      </c>
    </row>
    <row r="772" spans="1:8" x14ac:dyDescent="0.2">
      <c r="A772" t="s">
        <v>70</v>
      </c>
      <c r="B772" t="s">
        <v>37</v>
      </c>
      <c r="C772">
        <v>19575.895401720001</v>
      </c>
      <c r="D772">
        <v>2201210080</v>
      </c>
      <c r="E772" t="s">
        <v>11</v>
      </c>
      <c r="F772" s="2">
        <f t="shared" ref="F772:F835" si="14">IF(E772="LB",C772/2.2,C772*2000/2.2)</f>
        <v>17796268.547018182</v>
      </c>
      <c r="G772" t="str">
        <f>VLOOKUP(D772,Mapping!A$2:D$31,2,FALSE)</f>
        <v>Passenger Car</v>
      </c>
      <c r="H772" t="str">
        <f>VLOOKUP(D772,Mapping!A$2:D$31,4,FALSE)</f>
        <v/>
      </c>
    </row>
    <row r="773" spans="1:8" x14ac:dyDescent="0.2">
      <c r="A773" t="s">
        <v>70</v>
      </c>
      <c r="B773" t="s">
        <v>37</v>
      </c>
      <c r="C773">
        <v>35200.170937800001</v>
      </c>
      <c r="D773">
        <v>2201310080</v>
      </c>
      <c r="E773" t="s">
        <v>11</v>
      </c>
      <c r="F773" s="2">
        <f t="shared" si="14"/>
        <v>32000155.398000002</v>
      </c>
      <c r="G773" t="str">
        <f>VLOOKUP(D773,Mapping!A$2:D$31,2,FALSE)</f>
        <v>Passenger Car</v>
      </c>
      <c r="H773" t="str">
        <f>VLOOKUP(D773,Mapping!A$2:D$31,4,FALSE)</f>
        <v/>
      </c>
    </row>
    <row r="774" spans="1:8" x14ac:dyDescent="0.2">
      <c r="A774" t="s">
        <v>70</v>
      </c>
      <c r="B774" t="s">
        <v>37</v>
      </c>
      <c r="C774">
        <v>12072.998427349999</v>
      </c>
      <c r="D774">
        <v>2201320080</v>
      </c>
      <c r="E774" t="s">
        <v>11</v>
      </c>
      <c r="F774" s="2">
        <f t="shared" si="14"/>
        <v>10975453.115772726</v>
      </c>
      <c r="G774" t="str">
        <f>VLOOKUP(D774,Mapping!A$2:D$31,2,FALSE)</f>
        <v>Light Commercial Truck</v>
      </c>
      <c r="H774">
        <f>VLOOKUP(D774,Mapping!A$2:D$31,4,FALSE)</f>
        <v>484000</v>
      </c>
    </row>
    <row r="775" spans="1:8" x14ac:dyDescent="0.2">
      <c r="A775" t="s">
        <v>70</v>
      </c>
      <c r="B775" t="s">
        <v>37</v>
      </c>
      <c r="C775">
        <v>4.784395134225</v>
      </c>
      <c r="D775">
        <v>2201420080</v>
      </c>
      <c r="E775" t="s">
        <v>11</v>
      </c>
      <c r="F775" s="2">
        <f t="shared" si="14"/>
        <v>4349.4501220227276</v>
      </c>
      <c r="G775" t="str">
        <f>VLOOKUP(D775,Mapping!A$2:D$31,2,FALSE)</f>
        <v>Transit Bus</v>
      </c>
      <c r="H775">
        <f>VLOOKUP(D775,Mapping!A$2:D$31,4,FALSE)</f>
        <v>485000</v>
      </c>
    </row>
    <row r="776" spans="1:8" x14ac:dyDescent="0.2">
      <c r="A776" t="s">
        <v>70</v>
      </c>
      <c r="B776" t="s">
        <v>37</v>
      </c>
      <c r="C776">
        <v>113.01629880820001</v>
      </c>
      <c r="D776">
        <v>2201430080</v>
      </c>
      <c r="E776" t="s">
        <v>11</v>
      </c>
      <c r="F776" s="2">
        <f t="shared" si="14"/>
        <v>102742.08982563636</v>
      </c>
      <c r="G776" t="str">
        <f>VLOOKUP(D776,Mapping!A$2:D$31,2,FALSE)</f>
        <v>School Bus</v>
      </c>
      <c r="H776">
        <f>VLOOKUP(D776,Mapping!A$2:D$31,4,FALSE)</f>
        <v>485000</v>
      </c>
    </row>
    <row r="777" spans="1:8" x14ac:dyDescent="0.2">
      <c r="A777" t="s">
        <v>70</v>
      </c>
      <c r="B777" t="s">
        <v>37</v>
      </c>
      <c r="C777">
        <v>9.2907322411099997</v>
      </c>
      <c r="D777">
        <v>2201510080</v>
      </c>
      <c r="E777" t="s">
        <v>11</v>
      </c>
      <c r="F777" s="2">
        <f t="shared" si="14"/>
        <v>8446.1202191909088</v>
      </c>
      <c r="G777" t="str">
        <f>VLOOKUP(D777,Mapping!A$2:D$31,2,FALSE)</f>
        <v>Refuse Truck</v>
      </c>
      <c r="H777">
        <f>VLOOKUP(D777,Mapping!A$2:D$31,4,FALSE)</f>
        <v>484000</v>
      </c>
    </row>
    <row r="778" spans="1:8" x14ac:dyDescent="0.2">
      <c r="A778" t="s">
        <v>70</v>
      </c>
      <c r="B778" t="s">
        <v>37</v>
      </c>
      <c r="C778">
        <v>1176.735816915</v>
      </c>
      <c r="D778">
        <v>2201520080</v>
      </c>
      <c r="E778" t="s">
        <v>11</v>
      </c>
      <c r="F778" s="2">
        <f t="shared" si="14"/>
        <v>1069759.833559091</v>
      </c>
      <c r="G778" t="str">
        <f>VLOOKUP(D778,Mapping!A$2:D$31,2,FALSE)</f>
        <v>Single Unit Short-haul Truck</v>
      </c>
      <c r="H778">
        <f>VLOOKUP(D778,Mapping!A$2:D$31,4,FALSE)</f>
        <v>484000</v>
      </c>
    </row>
    <row r="779" spans="1:8" x14ac:dyDescent="0.2">
      <c r="A779" t="s">
        <v>70</v>
      </c>
      <c r="B779" t="s">
        <v>37</v>
      </c>
      <c r="C779">
        <v>98.837127886800005</v>
      </c>
      <c r="D779">
        <v>2201530080</v>
      </c>
      <c r="E779" t="s">
        <v>11</v>
      </c>
      <c r="F779" s="2">
        <f t="shared" si="14"/>
        <v>89851.934442545462</v>
      </c>
      <c r="G779" t="str">
        <f>VLOOKUP(D779,Mapping!A$2:D$31,2,FALSE)</f>
        <v>Single Unit Long-haul Truck</v>
      </c>
      <c r="H779">
        <f>VLOOKUP(D779,Mapping!A$2:D$31,4,FALSE)</f>
        <v>484000</v>
      </c>
    </row>
    <row r="780" spans="1:8" x14ac:dyDescent="0.2">
      <c r="A780" t="s">
        <v>70</v>
      </c>
      <c r="B780" t="s">
        <v>37</v>
      </c>
      <c r="C780">
        <v>314.20318388599998</v>
      </c>
      <c r="D780">
        <v>2201540080</v>
      </c>
      <c r="E780" t="s">
        <v>11</v>
      </c>
      <c r="F780" s="2">
        <f t="shared" si="14"/>
        <v>285639.25807818177</v>
      </c>
      <c r="G780" t="str">
        <f>VLOOKUP(D780,Mapping!A$2:D$31,2,FALSE)</f>
        <v>Motor Home</v>
      </c>
      <c r="H780" t="str">
        <f>VLOOKUP(D780,Mapping!A$2:D$31,4,FALSE)</f>
        <v/>
      </c>
    </row>
    <row r="781" spans="1:8" x14ac:dyDescent="0.2">
      <c r="A781" t="s">
        <v>70</v>
      </c>
      <c r="B781" t="s">
        <v>37</v>
      </c>
      <c r="C781">
        <v>5.3634248376090001</v>
      </c>
      <c r="D781">
        <v>2201610080</v>
      </c>
      <c r="E781" t="s">
        <v>11</v>
      </c>
      <c r="F781" s="2">
        <f t="shared" si="14"/>
        <v>4875.8407614627267</v>
      </c>
      <c r="G781" t="str">
        <f>VLOOKUP(D781,Mapping!A$2:D$31,2,FALSE)</f>
        <v>Combination Short-haul Truck</v>
      </c>
      <c r="H781">
        <f>VLOOKUP(D781,Mapping!A$2:D$31,4,FALSE)</f>
        <v>484000</v>
      </c>
    </row>
    <row r="782" spans="1:8" x14ac:dyDescent="0.2">
      <c r="A782" t="s">
        <v>70</v>
      </c>
      <c r="B782" t="s">
        <v>37</v>
      </c>
      <c r="C782">
        <v>152.15800463470001</v>
      </c>
      <c r="D782">
        <v>2202210080</v>
      </c>
      <c r="E782" t="s">
        <v>11</v>
      </c>
      <c r="F782" s="2">
        <f t="shared" si="14"/>
        <v>138325.45875881819</v>
      </c>
      <c r="G782" t="str">
        <f>VLOOKUP(D782,Mapping!A$2:D$31,2,FALSE)</f>
        <v>Passenger Car</v>
      </c>
      <c r="H782" t="str">
        <f>VLOOKUP(D782,Mapping!A$2:D$31,4,FALSE)</f>
        <v/>
      </c>
    </row>
    <row r="783" spans="1:8" x14ac:dyDescent="0.2">
      <c r="A783" t="s">
        <v>70</v>
      </c>
      <c r="B783" t="s">
        <v>37</v>
      </c>
      <c r="C783">
        <v>490.57514746200002</v>
      </c>
      <c r="D783">
        <v>2202310080</v>
      </c>
      <c r="E783" t="s">
        <v>11</v>
      </c>
      <c r="F783" s="2">
        <f t="shared" si="14"/>
        <v>445977.40678363637</v>
      </c>
      <c r="G783" t="str">
        <f>VLOOKUP(D783,Mapping!A$2:D$31,2,FALSE)</f>
        <v>Passenger Truck</v>
      </c>
      <c r="H783" t="str">
        <f>VLOOKUP(D783,Mapping!A$2:D$31,4,FALSE)</f>
        <v/>
      </c>
    </row>
    <row r="784" spans="1:8" x14ac:dyDescent="0.2">
      <c r="A784" t="s">
        <v>70</v>
      </c>
      <c r="B784" t="s">
        <v>37</v>
      </c>
      <c r="C784">
        <v>411.48802564200003</v>
      </c>
      <c r="D784">
        <v>2202320080</v>
      </c>
      <c r="E784" t="s">
        <v>11</v>
      </c>
      <c r="F784" s="2">
        <f t="shared" si="14"/>
        <v>374080.02331090911</v>
      </c>
      <c r="G784" t="str">
        <f>VLOOKUP(D784,Mapping!A$2:D$31,2,FALSE)</f>
        <v>Light Commercial Truck</v>
      </c>
      <c r="H784">
        <f>VLOOKUP(D784,Mapping!A$2:D$31,4,FALSE)</f>
        <v>484000</v>
      </c>
    </row>
    <row r="785" spans="1:8" x14ac:dyDescent="0.2">
      <c r="A785" t="s">
        <v>70</v>
      </c>
      <c r="B785" t="s">
        <v>37</v>
      </c>
      <c r="C785">
        <v>80.818472264519997</v>
      </c>
      <c r="D785">
        <v>2202410080</v>
      </c>
      <c r="E785" t="s">
        <v>11</v>
      </c>
      <c r="F785" s="2">
        <f t="shared" si="14"/>
        <v>73471.338422290894</v>
      </c>
      <c r="G785" t="str">
        <f>VLOOKUP(D785,Mapping!A$2:D$31,2,FALSE)</f>
        <v>Intercity Bus</v>
      </c>
      <c r="H785">
        <f>VLOOKUP(D785,Mapping!A$2:D$31,4,FALSE)</f>
        <v>485000</v>
      </c>
    </row>
    <row r="786" spans="1:8" x14ac:dyDescent="0.2">
      <c r="A786" t="s">
        <v>70</v>
      </c>
      <c r="B786" t="s">
        <v>37</v>
      </c>
      <c r="C786">
        <v>61.726959595399997</v>
      </c>
      <c r="D786">
        <v>2202420080</v>
      </c>
      <c r="E786" t="s">
        <v>11</v>
      </c>
      <c r="F786" s="2">
        <f t="shared" si="14"/>
        <v>56115.417813999993</v>
      </c>
      <c r="G786" t="str">
        <f>VLOOKUP(D786,Mapping!A$2:D$31,2,FALSE)</f>
        <v>Transit Bus</v>
      </c>
      <c r="H786">
        <f>VLOOKUP(D786,Mapping!A$2:D$31,4,FALSE)</f>
        <v>485000</v>
      </c>
    </row>
    <row r="787" spans="1:8" x14ac:dyDescent="0.2">
      <c r="A787" t="s">
        <v>70</v>
      </c>
      <c r="B787" t="s">
        <v>37</v>
      </c>
      <c r="C787">
        <v>152.00696566350001</v>
      </c>
      <c r="D787">
        <v>2202430080</v>
      </c>
      <c r="E787" t="s">
        <v>11</v>
      </c>
      <c r="F787" s="2">
        <f t="shared" si="14"/>
        <v>138188.15060318183</v>
      </c>
      <c r="G787" t="str">
        <f>VLOOKUP(D787,Mapping!A$2:D$31,2,FALSE)</f>
        <v>School Bus</v>
      </c>
      <c r="H787">
        <f>VLOOKUP(D787,Mapping!A$2:D$31,4,FALSE)</f>
        <v>485000</v>
      </c>
    </row>
    <row r="788" spans="1:8" x14ac:dyDescent="0.2">
      <c r="A788" t="s">
        <v>70</v>
      </c>
      <c r="B788" t="s">
        <v>37</v>
      </c>
      <c r="C788">
        <v>53.783866202349998</v>
      </c>
      <c r="D788">
        <v>2202510080</v>
      </c>
      <c r="E788" t="s">
        <v>11</v>
      </c>
      <c r="F788" s="2">
        <f t="shared" si="14"/>
        <v>48894.423820318181</v>
      </c>
      <c r="G788" t="str">
        <f>VLOOKUP(D788,Mapping!A$2:D$31,2,FALSE)</f>
        <v>Refuse Truck</v>
      </c>
      <c r="H788">
        <f>VLOOKUP(D788,Mapping!A$2:D$31,4,FALSE)</f>
        <v>484000</v>
      </c>
    </row>
    <row r="789" spans="1:8" x14ac:dyDescent="0.2">
      <c r="A789" t="s">
        <v>70</v>
      </c>
      <c r="B789" t="s">
        <v>37</v>
      </c>
      <c r="C789">
        <v>1572.900271942</v>
      </c>
      <c r="D789">
        <v>2202520080</v>
      </c>
      <c r="E789" t="s">
        <v>11</v>
      </c>
      <c r="F789" s="2">
        <f t="shared" si="14"/>
        <v>1429909.3381290906</v>
      </c>
      <c r="G789" t="str">
        <f>VLOOKUP(D789,Mapping!A$2:D$31,2,FALSE)</f>
        <v>Single Unit Short-haul Truck</v>
      </c>
      <c r="H789">
        <f>VLOOKUP(D789,Mapping!A$2:D$31,4,FALSE)</f>
        <v>484000</v>
      </c>
    </row>
    <row r="790" spans="1:8" x14ac:dyDescent="0.2">
      <c r="A790" t="s">
        <v>70</v>
      </c>
      <c r="B790" t="s">
        <v>37</v>
      </c>
      <c r="C790">
        <v>188.65922313639999</v>
      </c>
      <c r="D790">
        <v>2202530080</v>
      </c>
      <c r="E790" t="s">
        <v>11</v>
      </c>
      <c r="F790" s="2">
        <f t="shared" si="14"/>
        <v>171508.38466945454</v>
      </c>
      <c r="G790" t="str">
        <f>VLOOKUP(D790,Mapping!A$2:D$31,2,FALSE)</f>
        <v>Single Unit Long-haul Truck</v>
      </c>
      <c r="H790">
        <f>VLOOKUP(D790,Mapping!A$2:D$31,4,FALSE)</f>
        <v>484000</v>
      </c>
    </row>
    <row r="791" spans="1:8" x14ac:dyDescent="0.2">
      <c r="A791" t="s">
        <v>70</v>
      </c>
      <c r="B791" t="s">
        <v>37</v>
      </c>
      <c r="C791">
        <v>35.700623842010003</v>
      </c>
      <c r="D791">
        <v>2202540080</v>
      </c>
      <c r="E791" t="s">
        <v>11</v>
      </c>
      <c r="F791" s="2">
        <f t="shared" si="14"/>
        <v>32455.112583645456</v>
      </c>
      <c r="G791" t="str">
        <f>VLOOKUP(D791,Mapping!A$2:D$31,2,FALSE)</f>
        <v>Motor Home</v>
      </c>
      <c r="H791" t="str">
        <f>VLOOKUP(D791,Mapping!A$2:D$31,4,FALSE)</f>
        <v/>
      </c>
    </row>
    <row r="792" spans="1:8" x14ac:dyDescent="0.2">
      <c r="A792" t="s">
        <v>70</v>
      </c>
      <c r="B792" t="s">
        <v>37</v>
      </c>
      <c r="C792">
        <v>1761.0565801939999</v>
      </c>
      <c r="D792">
        <v>2202610080</v>
      </c>
      <c r="E792" t="s">
        <v>11</v>
      </c>
      <c r="F792" s="2">
        <f t="shared" si="14"/>
        <v>1600960.5274490907</v>
      </c>
      <c r="G792" t="str">
        <f>VLOOKUP(D792,Mapping!A$2:D$31,2,FALSE)</f>
        <v>Combination Short-haul Truck</v>
      </c>
      <c r="H792">
        <f>VLOOKUP(D792,Mapping!A$2:D$31,4,FALSE)</f>
        <v>484000</v>
      </c>
    </row>
    <row r="793" spans="1:8" x14ac:dyDescent="0.2">
      <c r="A793" t="s">
        <v>70</v>
      </c>
      <c r="B793" t="s">
        <v>37</v>
      </c>
      <c r="C793">
        <v>15273.087068061001</v>
      </c>
      <c r="D793">
        <v>2202620080</v>
      </c>
      <c r="E793" t="s">
        <v>11</v>
      </c>
      <c r="F793" s="2">
        <f t="shared" si="14"/>
        <v>13884624.60732818</v>
      </c>
      <c r="G793" t="str">
        <f>VLOOKUP(D793,Mapping!A$2:D$31,2,FALSE)</f>
        <v>Combination Long-haul Truck</v>
      </c>
      <c r="H793">
        <f>VLOOKUP(D793,Mapping!A$2:D$31,4,FALSE)</f>
        <v>484000</v>
      </c>
    </row>
    <row r="794" spans="1:8" x14ac:dyDescent="0.2">
      <c r="A794" t="s">
        <v>70</v>
      </c>
      <c r="B794" t="s">
        <v>37</v>
      </c>
      <c r="C794">
        <v>2584.8055103070001</v>
      </c>
      <c r="D794">
        <v>2203420080</v>
      </c>
      <c r="E794" t="s">
        <v>11</v>
      </c>
      <c r="F794" s="2">
        <f t="shared" si="14"/>
        <v>2349823.1911881818</v>
      </c>
      <c r="G794" t="str">
        <f>VLOOKUP(D794,Mapping!A$2:D$31,2,FALSE)</f>
        <v>Transit Bus</v>
      </c>
      <c r="H794">
        <f>VLOOKUP(D794,Mapping!A$2:D$31,4,FALSE)</f>
        <v>485000</v>
      </c>
    </row>
    <row r="795" spans="1:8" x14ac:dyDescent="0.2">
      <c r="A795" t="s">
        <v>70</v>
      </c>
      <c r="B795" t="s">
        <v>37</v>
      </c>
      <c r="C795">
        <v>3.5152603570000003E-2</v>
      </c>
      <c r="D795">
        <v>2205210080</v>
      </c>
      <c r="E795" t="s">
        <v>11</v>
      </c>
      <c r="F795" s="2">
        <f t="shared" si="14"/>
        <v>31.956912336363636</v>
      </c>
      <c r="G795" t="str">
        <f>VLOOKUP(D795,Mapping!A$2:D$31,2,FALSE)</f>
        <v>Passenger Car</v>
      </c>
      <c r="H795" t="str">
        <f>VLOOKUP(D795,Mapping!A$2:D$31,4,FALSE)</f>
        <v/>
      </c>
    </row>
    <row r="796" spans="1:8" x14ac:dyDescent="0.2">
      <c r="A796" t="s">
        <v>70</v>
      </c>
      <c r="B796" t="s">
        <v>37</v>
      </c>
      <c r="C796">
        <v>0.1129548809</v>
      </c>
      <c r="D796">
        <v>2205310080</v>
      </c>
      <c r="E796" t="s">
        <v>11</v>
      </c>
      <c r="F796" s="2">
        <f t="shared" si="14"/>
        <v>102.68625536363635</v>
      </c>
      <c r="G796" t="str">
        <f>VLOOKUP(D796,Mapping!A$2:D$31,2,FALSE)</f>
        <v>Passenger Truck</v>
      </c>
      <c r="H796" t="str">
        <f>VLOOKUP(D796,Mapping!A$2:D$31,4,FALSE)</f>
        <v/>
      </c>
    </row>
    <row r="797" spans="1:8" x14ac:dyDescent="0.2">
      <c r="A797" t="s">
        <v>70</v>
      </c>
      <c r="B797" t="s">
        <v>37</v>
      </c>
      <c r="C797">
        <v>3.4990775270000003E-2</v>
      </c>
      <c r="D797">
        <v>2205320080</v>
      </c>
      <c r="E797" t="s">
        <v>11</v>
      </c>
      <c r="F797" s="2">
        <f t="shared" si="14"/>
        <v>31.809795699999999</v>
      </c>
      <c r="G797" t="str">
        <f>VLOOKUP(D797,Mapping!A$2:D$31,2,FALSE)</f>
        <v>Light Commercial Truck</v>
      </c>
      <c r="H797">
        <f>VLOOKUP(D797,Mapping!A$2:D$31,4,FALSE)</f>
        <v>484000</v>
      </c>
    </row>
    <row r="798" spans="1:8" x14ac:dyDescent="0.2">
      <c r="A798" t="s">
        <v>70</v>
      </c>
      <c r="B798" t="s">
        <v>68</v>
      </c>
      <c r="C798">
        <v>0</v>
      </c>
      <c r="D798">
        <v>2201000062</v>
      </c>
      <c r="E798" t="s">
        <v>5</v>
      </c>
      <c r="F798" s="2">
        <f t="shared" si="14"/>
        <v>0</v>
      </c>
      <c r="G798" t="str">
        <f>VLOOKUP(D798,Mapping!A$2:D$31,2,FALSE)</f>
        <v>Refueling</v>
      </c>
      <c r="H798" t="str">
        <f>VLOOKUP(D798,Mapping!A$2:D$31,4,FALSE)</f>
        <v/>
      </c>
    </row>
    <row r="799" spans="1:8" x14ac:dyDescent="0.2">
      <c r="A799" t="s">
        <v>70</v>
      </c>
      <c r="B799" t="s">
        <v>68</v>
      </c>
      <c r="C799">
        <v>0</v>
      </c>
      <c r="D799">
        <v>2201110080</v>
      </c>
      <c r="E799" t="s">
        <v>5</v>
      </c>
      <c r="F799" s="2">
        <f t="shared" si="14"/>
        <v>0</v>
      </c>
      <c r="G799" t="str">
        <f>VLOOKUP(D799,Mapping!A$2:D$31,2,FALSE)</f>
        <v>Motorcycle</v>
      </c>
      <c r="H799" t="str">
        <f>VLOOKUP(D799,Mapping!A$2:D$31,4,FALSE)</f>
        <v/>
      </c>
    </row>
    <row r="800" spans="1:8" x14ac:dyDescent="0.2">
      <c r="A800" t="s">
        <v>70</v>
      </c>
      <c r="B800" t="s">
        <v>68</v>
      </c>
      <c r="C800">
        <v>0</v>
      </c>
      <c r="D800">
        <v>2201210080</v>
      </c>
      <c r="E800" t="s">
        <v>5</v>
      </c>
      <c r="F800" s="2">
        <f t="shared" si="14"/>
        <v>0</v>
      </c>
      <c r="G800" t="str">
        <f>VLOOKUP(D800,Mapping!A$2:D$31,2,FALSE)</f>
        <v>Passenger Car</v>
      </c>
      <c r="H800" t="str">
        <f>VLOOKUP(D800,Mapping!A$2:D$31,4,FALSE)</f>
        <v/>
      </c>
    </row>
    <row r="801" spans="1:8" x14ac:dyDescent="0.2">
      <c r="A801" t="s">
        <v>70</v>
      </c>
      <c r="B801" t="s">
        <v>68</v>
      </c>
      <c r="C801">
        <v>0</v>
      </c>
      <c r="D801">
        <v>2201310080</v>
      </c>
      <c r="E801" t="s">
        <v>5</v>
      </c>
      <c r="F801" s="2">
        <f t="shared" si="14"/>
        <v>0</v>
      </c>
      <c r="G801" t="str">
        <f>VLOOKUP(D801,Mapping!A$2:D$31,2,FALSE)</f>
        <v>Passenger Car</v>
      </c>
      <c r="H801" t="str">
        <f>VLOOKUP(D801,Mapping!A$2:D$31,4,FALSE)</f>
        <v/>
      </c>
    </row>
    <row r="802" spans="1:8" x14ac:dyDescent="0.2">
      <c r="A802" t="s">
        <v>70</v>
      </c>
      <c r="B802" t="s">
        <v>68</v>
      </c>
      <c r="C802">
        <v>0</v>
      </c>
      <c r="D802">
        <v>2201320080</v>
      </c>
      <c r="E802" t="s">
        <v>5</v>
      </c>
      <c r="F802" s="2">
        <f t="shared" si="14"/>
        <v>0</v>
      </c>
      <c r="G802" t="str">
        <f>VLOOKUP(D802,Mapping!A$2:D$31,2,FALSE)</f>
        <v>Light Commercial Truck</v>
      </c>
      <c r="H802">
        <f>VLOOKUP(D802,Mapping!A$2:D$31,4,FALSE)</f>
        <v>484000</v>
      </c>
    </row>
    <row r="803" spans="1:8" x14ac:dyDescent="0.2">
      <c r="A803" t="s">
        <v>70</v>
      </c>
      <c r="B803" t="s">
        <v>68</v>
      </c>
      <c r="C803">
        <v>0</v>
      </c>
      <c r="D803">
        <v>2201420080</v>
      </c>
      <c r="E803" t="s">
        <v>5</v>
      </c>
      <c r="F803" s="2">
        <f t="shared" si="14"/>
        <v>0</v>
      </c>
      <c r="G803" t="str">
        <f>VLOOKUP(D803,Mapping!A$2:D$31,2,FALSE)</f>
        <v>Transit Bus</v>
      </c>
      <c r="H803">
        <f>VLOOKUP(D803,Mapping!A$2:D$31,4,FALSE)</f>
        <v>485000</v>
      </c>
    </row>
    <row r="804" spans="1:8" x14ac:dyDescent="0.2">
      <c r="A804" t="s">
        <v>70</v>
      </c>
      <c r="B804" t="s">
        <v>68</v>
      </c>
      <c r="C804">
        <v>0</v>
      </c>
      <c r="D804">
        <v>2201430080</v>
      </c>
      <c r="E804" t="s">
        <v>5</v>
      </c>
      <c r="F804" s="2">
        <f t="shared" si="14"/>
        <v>0</v>
      </c>
      <c r="G804" t="str">
        <f>VLOOKUP(D804,Mapping!A$2:D$31,2,FALSE)</f>
        <v>School Bus</v>
      </c>
      <c r="H804">
        <f>VLOOKUP(D804,Mapping!A$2:D$31,4,FALSE)</f>
        <v>485000</v>
      </c>
    </row>
    <row r="805" spans="1:8" x14ac:dyDescent="0.2">
      <c r="A805" t="s">
        <v>70</v>
      </c>
      <c r="B805" t="s">
        <v>68</v>
      </c>
      <c r="C805">
        <v>0</v>
      </c>
      <c r="D805">
        <v>2201510080</v>
      </c>
      <c r="E805" t="s">
        <v>5</v>
      </c>
      <c r="F805" s="2">
        <f t="shared" si="14"/>
        <v>0</v>
      </c>
      <c r="G805" t="str">
        <f>VLOOKUP(D805,Mapping!A$2:D$31,2,FALSE)</f>
        <v>Refuse Truck</v>
      </c>
      <c r="H805">
        <f>VLOOKUP(D805,Mapping!A$2:D$31,4,FALSE)</f>
        <v>484000</v>
      </c>
    </row>
    <row r="806" spans="1:8" x14ac:dyDescent="0.2">
      <c r="A806" t="s">
        <v>70</v>
      </c>
      <c r="B806" t="s">
        <v>68</v>
      </c>
      <c r="C806">
        <v>0</v>
      </c>
      <c r="D806">
        <v>2201520080</v>
      </c>
      <c r="E806" t="s">
        <v>5</v>
      </c>
      <c r="F806" s="2">
        <f t="shared" si="14"/>
        <v>0</v>
      </c>
      <c r="G806" t="str">
        <f>VLOOKUP(D806,Mapping!A$2:D$31,2,FALSE)</f>
        <v>Single Unit Short-haul Truck</v>
      </c>
      <c r="H806">
        <f>VLOOKUP(D806,Mapping!A$2:D$31,4,FALSE)</f>
        <v>484000</v>
      </c>
    </row>
    <row r="807" spans="1:8" x14ac:dyDescent="0.2">
      <c r="A807" t="s">
        <v>70</v>
      </c>
      <c r="B807" t="s">
        <v>68</v>
      </c>
      <c r="C807">
        <v>0</v>
      </c>
      <c r="D807">
        <v>2201530080</v>
      </c>
      <c r="E807" t="s">
        <v>5</v>
      </c>
      <c r="F807" s="2">
        <f t="shared" si="14"/>
        <v>0</v>
      </c>
      <c r="G807" t="str">
        <f>VLOOKUP(D807,Mapping!A$2:D$31,2,FALSE)</f>
        <v>Single Unit Long-haul Truck</v>
      </c>
      <c r="H807">
        <f>VLOOKUP(D807,Mapping!A$2:D$31,4,FALSE)</f>
        <v>484000</v>
      </c>
    </row>
    <row r="808" spans="1:8" x14ac:dyDescent="0.2">
      <c r="A808" t="s">
        <v>70</v>
      </c>
      <c r="B808" t="s">
        <v>68</v>
      </c>
      <c r="C808">
        <v>0</v>
      </c>
      <c r="D808">
        <v>2201540080</v>
      </c>
      <c r="E808" t="s">
        <v>5</v>
      </c>
      <c r="F808" s="2">
        <f t="shared" si="14"/>
        <v>0</v>
      </c>
      <c r="G808" t="str">
        <f>VLOOKUP(D808,Mapping!A$2:D$31,2,FALSE)</f>
        <v>Motor Home</v>
      </c>
      <c r="H808" t="str">
        <f>VLOOKUP(D808,Mapping!A$2:D$31,4,FALSE)</f>
        <v/>
      </c>
    </row>
    <row r="809" spans="1:8" x14ac:dyDescent="0.2">
      <c r="A809" t="s">
        <v>70</v>
      </c>
      <c r="B809" t="s">
        <v>68</v>
      </c>
      <c r="C809">
        <v>0</v>
      </c>
      <c r="D809">
        <v>2201610080</v>
      </c>
      <c r="E809" t="s">
        <v>5</v>
      </c>
      <c r="F809" s="2">
        <f t="shared" si="14"/>
        <v>0</v>
      </c>
      <c r="G809" t="str">
        <f>VLOOKUP(D809,Mapping!A$2:D$31,2,FALSE)</f>
        <v>Combination Short-haul Truck</v>
      </c>
      <c r="H809">
        <f>VLOOKUP(D809,Mapping!A$2:D$31,4,FALSE)</f>
        <v>484000</v>
      </c>
    </row>
    <row r="810" spans="1:8" x14ac:dyDescent="0.2">
      <c r="A810" t="s">
        <v>70</v>
      </c>
      <c r="B810" t="s">
        <v>68</v>
      </c>
      <c r="C810">
        <v>0</v>
      </c>
      <c r="D810">
        <v>2202210080</v>
      </c>
      <c r="E810" t="s">
        <v>5</v>
      </c>
      <c r="F810" s="2">
        <f t="shared" si="14"/>
        <v>0</v>
      </c>
      <c r="G810" t="str">
        <f>VLOOKUP(D810,Mapping!A$2:D$31,2,FALSE)</f>
        <v>Passenger Car</v>
      </c>
      <c r="H810" t="str">
        <f>VLOOKUP(D810,Mapping!A$2:D$31,4,FALSE)</f>
        <v/>
      </c>
    </row>
    <row r="811" spans="1:8" x14ac:dyDescent="0.2">
      <c r="A811" t="s">
        <v>70</v>
      </c>
      <c r="B811" t="s">
        <v>68</v>
      </c>
      <c r="C811">
        <v>0</v>
      </c>
      <c r="D811">
        <v>2202310080</v>
      </c>
      <c r="E811" t="s">
        <v>5</v>
      </c>
      <c r="F811" s="2">
        <f t="shared" si="14"/>
        <v>0</v>
      </c>
      <c r="G811" t="str">
        <f>VLOOKUP(D811,Mapping!A$2:D$31,2,FALSE)</f>
        <v>Passenger Truck</v>
      </c>
      <c r="H811" t="str">
        <f>VLOOKUP(D811,Mapping!A$2:D$31,4,FALSE)</f>
        <v/>
      </c>
    </row>
    <row r="812" spans="1:8" x14ac:dyDescent="0.2">
      <c r="A812" t="s">
        <v>70</v>
      </c>
      <c r="B812" t="s">
        <v>68</v>
      </c>
      <c r="C812">
        <v>0</v>
      </c>
      <c r="D812">
        <v>2202320080</v>
      </c>
      <c r="E812" t="s">
        <v>5</v>
      </c>
      <c r="F812" s="2">
        <f t="shared" si="14"/>
        <v>0</v>
      </c>
      <c r="G812" t="str">
        <f>VLOOKUP(D812,Mapping!A$2:D$31,2,FALSE)</f>
        <v>Light Commercial Truck</v>
      </c>
      <c r="H812">
        <f>VLOOKUP(D812,Mapping!A$2:D$31,4,FALSE)</f>
        <v>484000</v>
      </c>
    </row>
    <row r="813" spans="1:8" x14ac:dyDescent="0.2">
      <c r="A813" t="s">
        <v>70</v>
      </c>
      <c r="B813" t="s">
        <v>68</v>
      </c>
      <c r="C813">
        <v>0</v>
      </c>
      <c r="D813">
        <v>2202410080</v>
      </c>
      <c r="E813" t="s">
        <v>5</v>
      </c>
      <c r="F813" s="2">
        <f t="shared" si="14"/>
        <v>0</v>
      </c>
      <c r="G813" t="str">
        <f>VLOOKUP(D813,Mapping!A$2:D$31,2,FALSE)</f>
        <v>Intercity Bus</v>
      </c>
      <c r="H813">
        <f>VLOOKUP(D813,Mapping!A$2:D$31,4,FALSE)</f>
        <v>485000</v>
      </c>
    </row>
    <row r="814" spans="1:8" x14ac:dyDescent="0.2">
      <c r="A814" t="s">
        <v>70</v>
      </c>
      <c r="B814" t="s">
        <v>68</v>
      </c>
      <c r="C814">
        <v>0</v>
      </c>
      <c r="D814">
        <v>2202420080</v>
      </c>
      <c r="E814" t="s">
        <v>5</v>
      </c>
      <c r="F814" s="2">
        <f t="shared" si="14"/>
        <v>0</v>
      </c>
      <c r="G814" t="str">
        <f>VLOOKUP(D814,Mapping!A$2:D$31,2,FALSE)</f>
        <v>Transit Bus</v>
      </c>
      <c r="H814">
        <f>VLOOKUP(D814,Mapping!A$2:D$31,4,FALSE)</f>
        <v>485000</v>
      </c>
    </row>
    <row r="815" spans="1:8" x14ac:dyDescent="0.2">
      <c r="A815" t="s">
        <v>70</v>
      </c>
      <c r="B815" t="s">
        <v>68</v>
      </c>
      <c r="C815">
        <v>0</v>
      </c>
      <c r="D815">
        <v>2202430080</v>
      </c>
      <c r="E815" t="s">
        <v>5</v>
      </c>
      <c r="F815" s="2">
        <f t="shared" si="14"/>
        <v>0</v>
      </c>
      <c r="G815" t="str">
        <f>VLOOKUP(D815,Mapping!A$2:D$31,2,FALSE)</f>
        <v>School Bus</v>
      </c>
      <c r="H815">
        <f>VLOOKUP(D815,Mapping!A$2:D$31,4,FALSE)</f>
        <v>485000</v>
      </c>
    </row>
    <row r="816" spans="1:8" x14ac:dyDescent="0.2">
      <c r="A816" t="s">
        <v>70</v>
      </c>
      <c r="B816" t="s">
        <v>68</v>
      </c>
      <c r="C816">
        <v>0</v>
      </c>
      <c r="D816">
        <v>2202510080</v>
      </c>
      <c r="E816" t="s">
        <v>5</v>
      </c>
      <c r="F816" s="2">
        <f t="shared" si="14"/>
        <v>0</v>
      </c>
      <c r="G816" t="str">
        <f>VLOOKUP(D816,Mapping!A$2:D$31,2,FALSE)</f>
        <v>Refuse Truck</v>
      </c>
      <c r="H816">
        <f>VLOOKUP(D816,Mapping!A$2:D$31,4,FALSE)</f>
        <v>484000</v>
      </c>
    </row>
    <row r="817" spans="1:8" x14ac:dyDescent="0.2">
      <c r="A817" t="s">
        <v>70</v>
      </c>
      <c r="B817" t="s">
        <v>68</v>
      </c>
      <c r="C817">
        <v>0</v>
      </c>
      <c r="D817">
        <v>2202520080</v>
      </c>
      <c r="E817" t="s">
        <v>5</v>
      </c>
      <c r="F817" s="2">
        <f t="shared" si="14"/>
        <v>0</v>
      </c>
      <c r="G817" t="str">
        <f>VLOOKUP(D817,Mapping!A$2:D$31,2,FALSE)</f>
        <v>Single Unit Short-haul Truck</v>
      </c>
      <c r="H817">
        <f>VLOOKUP(D817,Mapping!A$2:D$31,4,FALSE)</f>
        <v>484000</v>
      </c>
    </row>
    <row r="818" spans="1:8" x14ac:dyDescent="0.2">
      <c r="A818" t="s">
        <v>70</v>
      </c>
      <c r="B818" t="s">
        <v>68</v>
      </c>
      <c r="C818">
        <v>0</v>
      </c>
      <c r="D818">
        <v>2202530080</v>
      </c>
      <c r="E818" t="s">
        <v>5</v>
      </c>
      <c r="F818" s="2">
        <f t="shared" si="14"/>
        <v>0</v>
      </c>
      <c r="G818" t="str">
        <f>VLOOKUP(D818,Mapping!A$2:D$31,2,FALSE)</f>
        <v>Single Unit Long-haul Truck</v>
      </c>
      <c r="H818">
        <f>VLOOKUP(D818,Mapping!A$2:D$31,4,FALSE)</f>
        <v>484000</v>
      </c>
    </row>
    <row r="819" spans="1:8" x14ac:dyDescent="0.2">
      <c r="A819" t="s">
        <v>70</v>
      </c>
      <c r="B819" t="s">
        <v>68</v>
      </c>
      <c r="C819">
        <v>0</v>
      </c>
      <c r="D819">
        <v>2202540080</v>
      </c>
      <c r="E819" t="s">
        <v>5</v>
      </c>
      <c r="F819" s="2">
        <f t="shared" si="14"/>
        <v>0</v>
      </c>
      <c r="G819" t="str">
        <f>VLOOKUP(D819,Mapping!A$2:D$31,2,FALSE)</f>
        <v>Motor Home</v>
      </c>
      <c r="H819" t="str">
        <f>VLOOKUP(D819,Mapping!A$2:D$31,4,FALSE)</f>
        <v/>
      </c>
    </row>
    <row r="820" spans="1:8" x14ac:dyDescent="0.2">
      <c r="A820" t="s">
        <v>70</v>
      </c>
      <c r="B820" t="s">
        <v>68</v>
      </c>
      <c r="C820">
        <v>0</v>
      </c>
      <c r="D820">
        <v>2202610080</v>
      </c>
      <c r="E820" t="s">
        <v>5</v>
      </c>
      <c r="F820" s="2">
        <f t="shared" si="14"/>
        <v>0</v>
      </c>
      <c r="G820" t="str">
        <f>VLOOKUP(D820,Mapping!A$2:D$31,2,FALSE)</f>
        <v>Combination Short-haul Truck</v>
      </c>
      <c r="H820">
        <f>VLOOKUP(D820,Mapping!A$2:D$31,4,FALSE)</f>
        <v>484000</v>
      </c>
    </row>
    <row r="821" spans="1:8" x14ac:dyDescent="0.2">
      <c r="A821" t="s">
        <v>70</v>
      </c>
      <c r="B821" t="s">
        <v>68</v>
      </c>
      <c r="C821">
        <v>0</v>
      </c>
      <c r="D821">
        <v>2202620080</v>
      </c>
      <c r="E821" t="s">
        <v>5</v>
      </c>
      <c r="F821" s="2">
        <f t="shared" si="14"/>
        <v>0</v>
      </c>
      <c r="G821" t="str">
        <f>VLOOKUP(D821,Mapping!A$2:D$31,2,FALSE)</f>
        <v>Combination Long-haul Truck</v>
      </c>
      <c r="H821">
        <f>VLOOKUP(D821,Mapping!A$2:D$31,4,FALSE)</f>
        <v>484000</v>
      </c>
    </row>
    <row r="822" spans="1:8" x14ac:dyDescent="0.2">
      <c r="A822" t="s">
        <v>70</v>
      </c>
      <c r="B822" t="s">
        <v>68</v>
      </c>
      <c r="C822">
        <v>0</v>
      </c>
      <c r="D822">
        <v>2203420080</v>
      </c>
      <c r="E822" t="s">
        <v>5</v>
      </c>
      <c r="F822" s="2">
        <f t="shared" si="14"/>
        <v>0</v>
      </c>
      <c r="G822" t="str">
        <f>VLOOKUP(D822,Mapping!A$2:D$31,2,FALSE)</f>
        <v>Transit Bus</v>
      </c>
      <c r="H822">
        <f>VLOOKUP(D822,Mapping!A$2:D$31,4,FALSE)</f>
        <v>485000</v>
      </c>
    </row>
    <row r="823" spans="1:8" x14ac:dyDescent="0.2">
      <c r="A823" t="s">
        <v>70</v>
      </c>
      <c r="B823" t="s">
        <v>68</v>
      </c>
      <c r="C823">
        <v>0</v>
      </c>
      <c r="D823">
        <v>2205000062</v>
      </c>
      <c r="E823" t="s">
        <v>5</v>
      </c>
      <c r="F823" s="2">
        <f t="shared" si="14"/>
        <v>0</v>
      </c>
      <c r="G823" t="str">
        <f>VLOOKUP(D823,Mapping!A$2:D$31,2,FALSE)</f>
        <v>Refueling</v>
      </c>
      <c r="H823" t="str">
        <f>VLOOKUP(D823,Mapping!A$2:D$31,4,FALSE)</f>
        <v/>
      </c>
    </row>
    <row r="824" spans="1:8" x14ac:dyDescent="0.2">
      <c r="A824" t="s">
        <v>70</v>
      </c>
      <c r="B824" t="s">
        <v>68</v>
      </c>
      <c r="C824">
        <v>0</v>
      </c>
      <c r="D824">
        <v>2205210080</v>
      </c>
      <c r="E824" t="s">
        <v>5</v>
      </c>
      <c r="F824" s="2">
        <f t="shared" si="14"/>
        <v>0</v>
      </c>
      <c r="G824" t="str">
        <f>VLOOKUP(D824,Mapping!A$2:D$31,2,FALSE)</f>
        <v>Passenger Car</v>
      </c>
      <c r="H824" t="str">
        <f>VLOOKUP(D824,Mapping!A$2:D$31,4,FALSE)</f>
        <v/>
      </c>
    </row>
    <row r="825" spans="1:8" x14ac:dyDescent="0.2">
      <c r="A825" t="s">
        <v>70</v>
      </c>
      <c r="B825" t="s">
        <v>68</v>
      </c>
      <c r="C825">
        <v>0</v>
      </c>
      <c r="D825">
        <v>2205310080</v>
      </c>
      <c r="E825" t="s">
        <v>5</v>
      </c>
      <c r="F825" s="2">
        <f t="shared" si="14"/>
        <v>0</v>
      </c>
      <c r="G825" t="str">
        <f>VLOOKUP(D825,Mapping!A$2:D$31,2,FALSE)</f>
        <v>Passenger Truck</v>
      </c>
      <c r="H825" t="str">
        <f>VLOOKUP(D825,Mapping!A$2:D$31,4,FALSE)</f>
        <v/>
      </c>
    </row>
    <row r="826" spans="1:8" x14ac:dyDescent="0.2">
      <c r="A826" t="s">
        <v>70</v>
      </c>
      <c r="B826" t="s">
        <v>68</v>
      </c>
      <c r="C826">
        <v>0</v>
      </c>
      <c r="D826">
        <v>2205320080</v>
      </c>
      <c r="E826" t="s">
        <v>5</v>
      </c>
      <c r="F826" s="2">
        <f t="shared" si="14"/>
        <v>0</v>
      </c>
      <c r="G826" t="str">
        <f>VLOOKUP(D826,Mapping!A$2:D$31,2,FALSE)</f>
        <v>Light Commercial Truck</v>
      </c>
      <c r="H826">
        <f>VLOOKUP(D826,Mapping!A$2:D$31,4,FALSE)</f>
        <v>484000</v>
      </c>
    </row>
    <row r="827" spans="1:8" x14ac:dyDescent="0.2">
      <c r="A827" t="s">
        <v>70</v>
      </c>
      <c r="B827" t="s">
        <v>38</v>
      </c>
      <c r="C827">
        <v>100505.63049696</v>
      </c>
      <c r="D827">
        <v>2201110080</v>
      </c>
      <c r="E827" t="s">
        <v>5</v>
      </c>
      <c r="F827" s="2">
        <f t="shared" si="14"/>
        <v>45684.377498618182</v>
      </c>
      <c r="G827" t="str">
        <f>VLOOKUP(D827,Mapping!A$2:D$31,2,FALSE)</f>
        <v>Motorcycle</v>
      </c>
      <c r="H827" t="str">
        <f>VLOOKUP(D827,Mapping!A$2:D$31,4,FALSE)</f>
        <v/>
      </c>
    </row>
    <row r="828" spans="1:8" x14ac:dyDescent="0.2">
      <c r="A828" t="s">
        <v>70</v>
      </c>
      <c r="B828" t="s">
        <v>38</v>
      </c>
      <c r="C828">
        <v>2604238.4649359998</v>
      </c>
      <c r="D828">
        <v>2201210080</v>
      </c>
      <c r="E828" t="s">
        <v>5</v>
      </c>
      <c r="F828" s="2">
        <f t="shared" si="14"/>
        <v>1183744.7567890908</v>
      </c>
      <c r="G828" t="str">
        <f>VLOOKUP(D828,Mapping!A$2:D$31,2,FALSE)</f>
        <v>Passenger Car</v>
      </c>
      <c r="H828" t="str">
        <f>VLOOKUP(D828,Mapping!A$2:D$31,4,FALSE)</f>
        <v/>
      </c>
    </row>
    <row r="829" spans="1:8" x14ac:dyDescent="0.2">
      <c r="A829" t="s">
        <v>70</v>
      </c>
      <c r="B829" t="s">
        <v>38</v>
      </c>
      <c r="C829">
        <v>3375824.3374339999</v>
      </c>
      <c r="D829">
        <v>2201310080</v>
      </c>
      <c r="E829" t="s">
        <v>5</v>
      </c>
      <c r="F829" s="2">
        <f t="shared" si="14"/>
        <v>1534465.6079245452</v>
      </c>
      <c r="G829" t="str">
        <f>VLOOKUP(D829,Mapping!A$2:D$31,2,FALSE)</f>
        <v>Passenger Car</v>
      </c>
      <c r="H829" t="str">
        <f>VLOOKUP(D829,Mapping!A$2:D$31,4,FALSE)</f>
        <v/>
      </c>
    </row>
    <row r="830" spans="1:8" x14ac:dyDescent="0.2">
      <c r="A830" t="s">
        <v>70</v>
      </c>
      <c r="B830" t="s">
        <v>38</v>
      </c>
      <c r="C830">
        <v>1080301.9249559999</v>
      </c>
      <c r="D830">
        <v>2201320080</v>
      </c>
      <c r="E830" t="s">
        <v>5</v>
      </c>
      <c r="F830" s="2">
        <f t="shared" si="14"/>
        <v>491046.32952545449</v>
      </c>
      <c r="G830" t="str">
        <f>VLOOKUP(D830,Mapping!A$2:D$31,2,FALSE)</f>
        <v>Light Commercial Truck</v>
      </c>
      <c r="H830">
        <f>VLOOKUP(D830,Mapping!A$2:D$31,4,FALSE)</f>
        <v>484000</v>
      </c>
    </row>
    <row r="831" spans="1:8" x14ac:dyDescent="0.2">
      <c r="A831" t="s">
        <v>70</v>
      </c>
      <c r="B831" t="s">
        <v>38</v>
      </c>
      <c r="C831">
        <v>311.52904338680003</v>
      </c>
      <c r="D831">
        <v>2201420080</v>
      </c>
      <c r="E831" t="s">
        <v>5</v>
      </c>
      <c r="F831" s="2">
        <f t="shared" si="14"/>
        <v>141.60411063036364</v>
      </c>
      <c r="G831" t="str">
        <f>VLOOKUP(D831,Mapping!A$2:D$31,2,FALSE)</f>
        <v>Transit Bus</v>
      </c>
      <c r="H831">
        <f>VLOOKUP(D831,Mapping!A$2:D$31,4,FALSE)</f>
        <v>485000</v>
      </c>
    </row>
    <row r="832" spans="1:8" x14ac:dyDescent="0.2">
      <c r="A832" t="s">
        <v>70</v>
      </c>
      <c r="B832" t="s">
        <v>38</v>
      </c>
      <c r="C832">
        <v>5363.1906185580001</v>
      </c>
      <c r="D832">
        <v>2201430080</v>
      </c>
      <c r="E832" t="s">
        <v>5</v>
      </c>
      <c r="F832" s="2">
        <f t="shared" si="14"/>
        <v>2437.8139175263636</v>
      </c>
      <c r="G832" t="str">
        <f>VLOOKUP(D832,Mapping!A$2:D$31,2,FALSE)</f>
        <v>School Bus</v>
      </c>
      <c r="H832">
        <f>VLOOKUP(D832,Mapping!A$2:D$31,4,FALSE)</f>
        <v>485000</v>
      </c>
    </row>
    <row r="833" spans="1:8" x14ac:dyDescent="0.2">
      <c r="A833" t="s">
        <v>70</v>
      </c>
      <c r="B833" t="s">
        <v>38</v>
      </c>
      <c r="C833">
        <v>759.90420801599998</v>
      </c>
      <c r="D833">
        <v>2201510080</v>
      </c>
      <c r="E833" t="s">
        <v>5</v>
      </c>
      <c r="F833" s="2">
        <f t="shared" si="14"/>
        <v>345.41100364363632</v>
      </c>
      <c r="G833" t="str">
        <f>VLOOKUP(D833,Mapping!A$2:D$31,2,FALSE)</f>
        <v>Refuse Truck</v>
      </c>
      <c r="H833">
        <f>VLOOKUP(D833,Mapping!A$2:D$31,4,FALSE)</f>
        <v>484000</v>
      </c>
    </row>
    <row r="834" spans="1:8" x14ac:dyDescent="0.2">
      <c r="A834" t="s">
        <v>70</v>
      </c>
      <c r="B834" t="s">
        <v>38</v>
      </c>
      <c r="C834">
        <v>87885.600013400093</v>
      </c>
      <c r="D834">
        <v>2201520080</v>
      </c>
      <c r="E834" t="s">
        <v>5</v>
      </c>
      <c r="F834" s="2">
        <f t="shared" si="14"/>
        <v>39948.000006090952</v>
      </c>
      <c r="G834" t="str">
        <f>VLOOKUP(D834,Mapping!A$2:D$31,2,FALSE)</f>
        <v>Single Unit Short-haul Truck</v>
      </c>
      <c r="H834">
        <f>VLOOKUP(D834,Mapping!A$2:D$31,4,FALSE)</f>
        <v>484000</v>
      </c>
    </row>
    <row r="835" spans="1:8" x14ac:dyDescent="0.2">
      <c r="A835" t="s">
        <v>70</v>
      </c>
      <c r="B835" t="s">
        <v>38</v>
      </c>
      <c r="C835">
        <v>11067.284692167999</v>
      </c>
      <c r="D835">
        <v>2201530080</v>
      </c>
      <c r="E835" t="s">
        <v>5</v>
      </c>
      <c r="F835" s="2">
        <f t="shared" si="14"/>
        <v>5030.5839509854541</v>
      </c>
      <c r="G835" t="str">
        <f>VLOOKUP(D835,Mapping!A$2:D$31,2,FALSE)</f>
        <v>Single Unit Long-haul Truck</v>
      </c>
      <c r="H835">
        <f>VLOOKUP(D835,Mapping!A$2:D$31,4,FALSE)</f>
        <v>484000</v>
      </c>
    </row>
    <row r="836" spans="1:8" x14ac:dyDescent="0.2">
      <c r="A836" t="s">
        <v>70</v>
      </c>
      <c r="B836" t="s">
        <v>38</v>
      </c>
      <c r="C836">
        <v>23723.0782244</v>
      </c>
      <c r="D836">
        <v>2201540080</v>
      </c>
      <c r="E836" t="s">
        <v>5</v>
      </c>
      <c r="F836" s="2">
        <f t="shared" ref="F836:F899" si="15">IF(E836="LB",C836/2.2,C836*2000/2.2)</f>
        <v>10783.217374727272</v>
      </c>
      <c r="G836" t="str">
        <f>VLOOKUP(D836,Mapping!A$2:D$31,2,FALSE)</f>
        <v>Motor Home</v>
      </c>
      <c r="H836" t="str">
        <f>VLOOKUP(D836,Mapping!A$2:D$31,4,FALSE)</f>
        <v/>
      </c>
    </row>
    <row r="837" spans="1:8" x14ac:dyDescent="0.2">
      <c r="A837" t="s">
        <v>70</v>
      </c>
      <c r="B837" t="s">
        <v>38</v>
      </c>
      <c r="C837">
        <v>268.03550142620003</v>
      </c>
      <c r="D837">
        <v>2201610080</v>
      </c>
      <c r="E837" t="s">
        <v>5</v>
      </c>
      <c r="F837" s="2">
        <f t="shared" si="15"/>
        <v>121.83431883009091</v>
      </c>
      <c r="G837" t="str">
        <f>VLOOKUP(D837,Mapping!A$2:D$31,2,FALSE)</f>
        <v>Combination Short-haul Truck</v>
      </c>
      <c r="H837">
        <f>VLOOKUP(D837,Mapping!A$2:D$31,4,FALSE)</f>
        <v>484000</v>
      </c>
    </row>
    <row r="838" spans="1:8" x14ac:dyDescent="0.2">
      <c r="A838" t="s">
        <v>70</v>
      </c>
      <c r="B838" t="s">
        <v>38</v>
      </c>
      <c r="C838">
        <v>175669.10126095999</v>
      </c>
      <c r="D838">
        <v>2202210080</v>
      </c>
      <c r="E838" t="s">
        <v>5</v>
      </c>
      <c r="F838" s="2">
        <f t="shared" si="15"/>
        <v>79849.591482254531</v>
      </c>
      <c r="G838" t="str">
        <f>VLOOKUP(D838,Mapping!A$2:D$31,2,FALSE)</f>
        <v>Passenger Car</v>
      </c>
      <c r="H838" t="str">
        <f>VLOOKUP(D838,Mapping!A$2:D$31,4,FALSE)</f>
        <v/>
      </c>
    </row>
    <row r="839" spans="1:8" x14ac:dyDescent="0.2">
      <c r="A839" t="s">
        <v>70</v>
      </c>
      <c r="B839" t="s">
        <v>38</v>
      </c>
      <c r="C839">
        <v>303288.09516560001</v>
      </c>
      <c r="D839">
        <v>2202310080</v>
      </c>
      <c r="E839" t="s">
        <v>5</v>
      </c>
      <c r="F839" s="2">
        <f t="shared" si="15"/>
        <v>137858.22507527273</v>
      </c>
      <c r="G839" t="str">
        <f>VLOOKUP(D839,Mapping!A$2:D$31,2,FALSE)</f>
        <v>Passenger Truck</v>
      </c>
      <c r="H839" t="str">
        <f>VLOOKUP(D839,Mapping!A$2:D$31,4,FALSE)</f>
        <v/>
      </c>
    </row>
    <row r="840" spans="1:8" x14ac:dyDescent="0.2">
      <c r="A840" t="s">
        <v>70</v>
      </c>
      <c r="B840" t="s">
        <v>38</v>
      </c>
      <c r="C840">
        <v>312400.39720140002</v>
      </c>
      <c r="D840">
        <v>2202320080</v>
      </c>
      <c r="E840" t="s">
        <v>5</v>
      </c>
      <c r="F840" s="2">
        <f t="shared" si="15"/>
        <v>142000.18054609091</v>
      </c>
      <c r="G840" t="str">
        <f>VLOOKUP(D840,Mapping!A$2:D$31,2,FALSE)</f>
        <v>Light Commercial Truck</v>
      </c>
      <c r="H840">
        <f>VLOOKUP(D840,Mapping!A$2:D$31,4,FALSE)</f>
        <v>484000</v>
      </c>
    </row>
    <row r="841" spans="1:8" x14ac:dyDescent="0.2">
      <c r="A841" t="s">
        <v>70</v>
      </c>
      <c r="B841" t="s">
        <v>38</v>
      </c>
      <c r="C841">
        <v>44114.716952540002</v>
      </c>
      <c r="D841">
        <v>2202410080</v>
      </c>
      <c r="E841" t="s">
        <v>5</v>
      </c>
      <c r="F841" s="2">
        <f t="shared" si="15"/>
        <v>20052.144069336362</v>
      </c>
      <c r="G841" t="str">
        <f>VLOOKUP(D841,Mapping!A$2:D$31,2,FALSE)</f>
        <v>Intercity Bus</v>
      </c>
      <c r="H841">
        <f>VLOOKUP(D841,Mapping!A$2:D$31,4,FALSE)</f>
        <v>485000</v>
      </c>
    </row>
    <row r="842" spans="1:8" x14ac:dyDescent="0.2">
      <c r="A842" t="s">
        <v>70</v>
      </c>
      <c r="B842" t="s">
        <v>38</v>
      </c>
      <c r="C842">
        <v>33339.079022559999</v>
      </c>
      <c r="D842">
        <v>2202420080</v>
      </c>
      <c r="E842" t="s">
        <v>5</v>
      </c>
      <c r="F842" s="2">
        <f t="shared" si="15"/>
        <v>15154.126828436361</v>
      </c>
      <c r="G842" t="str">
        <f>VLOOKUP(D842,Mapping!A$2:D$31,2,FALSE)</f>
        <v>Transit Bus</v>
      </c>
      <c r="H842">
        <f>VLOOKUP(D842,Mapping!A$2:D$31,4,FALSE)</f>
        <v>485000</v>
      </c>
    </row>
    <row r="843" spans="1:8" x14ac:dyDescent="0.2">
      <c r="A843" t="s">
        <v>70</v>
      </c>
      <c r="B843" t="s">
        <v>38</v>
      </c>
      <c r="C843">
        <v>95216.682632580094</v>
      </c>
      <c r="D843">
        <v>2202430080</v>
      </c>
      <c r="E843" t="s">
        <v>5</v>
      </c>
      <c r="F843" s="2">
        <f t="shared" si="15"/>
        <v>43280.310287536406</v>
      </c>
      <c r="G843" t="str">
        <f>VLOOKUP(D843,Mapping!A$2:D$31,2,FALSE)</f>
        <v>School Bus</v>
      </c>
      <c r="H843">
        <f>VLOOKUP(D843,Mapping!A$2:D$31,4,FALSE)</f>
        <v>485000</v>
      </c>
    </row>
    <row r="844" spans="1:8" x14ac:dyDescent="0.2">
      <c r="A844" t="s">
        <v>70</v>
      </c>
      <c r="B844" t="s">
        <v>38</v>
      </c>
      <c r="C844">
        <v>29438.285311719999</v>
      </c>
      <c r="D844">
        <v>2202510080</v>
      </c>
      <c r="E844" t="s">
        <v>5</v>
      </c>
      <c r="F844" s="2">
        <f t="shared" si="15"/>
        <v>13381.038778054544</v>
      </c>
      <c r="G844" t="str">
        <f>VLOOKUP(D844,Mapping!A$2:D$31,2,FALSE)</f>
        <v>Refuse Truck</v>
      </c>
      <c r="H844">
        <f>VLOOKUP(D844,Mapping!A$2:D$31,4,FALSE)</f>
        <v>484000</v>
      </c>
    </row>
    <row r="845" spans="1:8" x14ac:dyDescent="0.2">
      <c r="A845" t="s">
        <v>70</v>
      </c>
      <c r="B845" t="s">
        <v>38</v>
      </c>
      <c r="C845">
        <v>648903.98390620004</v>
      </c>
      <c r="D845">
        <v>2202520080</v>
      </c>
      <c r="E845" t="s">
        <v>5</v>
      </c>
      <c r="F845" s="2">
        <f t="shared" si="15"/>
        <v>294956.35632099997</v>
      </c>
      <c r="G845" t="str">
        <f>VLOOKUP(D845,Mapping!A$2:D$31,2,FALSE)</f>
        <v>Single Unit Short-haul Truck</v>
      </c>
      <c r="H845">
        <f>VLOOKUP(D845,Mapping!A$2:D$31,4,FALSE)</f>
        <v>484000</v>
      </c>
    </row>
    <row r="846" spans="1:8" x14ac:dyDescent="0.2">
      <c r="A846" t="s">
        <v>70</v>
      </c>
      <c r="B846" t="s">
        <v>38</v>
      </c>
      <c r="C846">
        <v>71338.591504600001</v>
      </c>
      <c r="D846">
        <v>2202530080</v>
      </c>
      <c r="E846" t="s">
        <v>5</v>
      </c>
      <c r="F846" s="2">
        <f t="shared" si="15"/>
        <v>32426.632502090906</v>
      </c>
      <c r="G846" t="str">
        <f>VLOOKUP(D846,Mapping!A$2:D$31,2,FALSE)</f>
        <v>Single Unit Long-haul Truck</v>
      </c>
      <c r="H846">
        <f>VLOOKUP(D846,Mapping!A$2:D$31,4,FALSE)</f>
        <v>484000</v>
      </c>
    </row>
    <row r="847" spans="1:8" x14ac:dyDescent="0.2">
      <c r="A847" t="s">
        <v>70</v>
      </c>
      <c r="B847" t="s">
        <v>38</v>
      </c>
      <c r="C847">
        <v>28959.87610206</v>
      </c>
      <c r="D847">
        <v>2202540080</v>
      </c>
      <c r="E847" t="s">
        <v>5</v>
      </c>
      <c r="F847" s="2">
        <f t="shared" si="15"/>
        <v>13163.580046390907</v>
      </c>
      <c r="G847" t="str">
        <f>VLOOKUP(D847,Mapping!A$2:D$31,2,FALSE)</f>
        <v>Motor Home</v>
      </c>
      <c r="H847" t="str">
        <f>VLOOKUP(D847,Mapping!A$2:D$31,4,FALSE)</f>
        <v/>
      </c>
    </row>
    <row r="848" spans="1:8" x14ac:dyDescent="0.2">
      <c r="A848" t="s">
        <v>70</v>
      </c>
      <c r="B848" t="s">
        <v>38</v>
      </c>
      <c r="C848">
        <v>848345.64119959995</v>
      </c>
      <c r="D848">
        <v>2202610080</v>
      </c>
      <c r="E848" t="s">
        <v>5</v>
      </c>
      <c r="F848" s="2">
        <f t="shared" si="15"/>
        <v>385611.6550907272</v>
      </c>
      <c r="G848" t="str">
        <f>VLOOKUP(D848,Mapping!A$2:D$31,2,FALSE)</f>
        <v>Combination Short-haul Truck</v>
      </c>
      <c r="H848">
        <f>VLOOKUP(D848,Mapping!A$2:D$31,4,FALSE)</f>
        <v>484000</v>
      </c>
    </row>
    <row r="849" spans="1:8" x14ac:dyDescent="0.2">
      <c r="A849" t="s">
        <v>70</v>
      </c>
      <c r="B849" t="s">
        <v>38</v>
      </c>
      <c r="C849">
        <v>2307609.1859220001</v>
      </c>
      <c r="D849">
        <v>2202620080</v>
      </c>
      <c r="E849" t="s">
        <v>5</v>
      </c>
      <c r="F849" s="2">
        <f t="shared" si="15"/>
        <v>1048913.2663281818</v>
      </c>
      <c r="G849" t="str">
        <f>VLOOKUP(D849,Mapping!A$2:D$31,2,FALSE)</f>
        <v>Combination Long-haul Truck</v>
      </c>
      <c r="H849">
        <f>VLOOKUP(D849,Mapping!A$2:D$31,4,FALSE)</f>
        <v>484000</v>
      </c>
    </row>
    <row r="850" spans="1:8" x14ac:dyDescent="0.2">
      <c r="A850" t="s">
        <v>70</v>
      </c>
      <c r="B850" t="s">
        <v>38</v>
      </c>
      <c r="C850">
        <v>5.7517870610640003</v>
      </c>
      <c r="D850">
        <v>2203420080</v>
      </c>
      <c r="E850" t="s">
        <v>5</v>
      </c>
      <c r="F850" s="2">
        <f t="shared" si="15"/>
        <v>2.6144486641199998</v>
      </c>
      <c r="G850" t="str">
        <f>VLOOKUP(D850,Mapping!A$2:D$31,2,FALSE)</f>
        <v>Transit Bus</v>
      </c>
      <c r="H850">
        <f>VLOOKUP(D850,Mapping!A$2:D$31,4,FALSE)</f>
        <v>485000</v>
      </c>
    </row>
    <row r="851" spans="1:8" x14ac:dyDescent="0.2">
      <c r="A851" t="s">
        <v>70</v>
      </c>
      <c r="B851" t="s">
        <v>38</v>
      </c>
      <c r="C851">
        <v>0.1146486292</v>
      </c>
      <c r="D851">
        <v>2205210080</v>
      </c>
      <c r="E851" t="s">
        <v>5</v>
      </c>
      <c r="F851" s="2">
        <f t="shared" si="15"/>
        <v>5.2113013272727271E-2</v>
      </c>
      <c r="G851" t="str">
        <f>VLOOKUP(D851,Mapping!A$2:D$31,2,FALSE)</f>
        <v>Passenger Car</v>
      </c>
      <c r="H851" t="str">
        <f>VLOOKUP(D851,Mapping!A$2:D$31,4,FALSE)</f>
        <v/>
      </c>
    </row>
    <row r="852" spans="1:8" x14ac:dyDescent="0.2">
      <c r="A852" t="s">
        <v>70</v>
      </c>
      <c r="B852" t="s">
        <v>38</v>
      </c>
      <c r="C852">
        <v>0.31284130339999999</v>
      </c>
      <c r="D852">
        <v>2205310080</v>
      </c>
      <c r="E852" t="s">
        <v>5</v>
      </c>
      <c r="F852" s="2">
        <f t="shared" si="15"/>
        <v>0.14220059245454544</v>
      </c>
      <c r="G852" t="str">
        <f>VLOOKUP(D852,Mapping!A$2:D$31,2,FALSE)</f>
        <v>Passenger Truck</v>
      </c>
      <c r="H852" t="str">
        <f>VLOOKUP(D852,Mapping!A$2:D$31,4,FALSE)</f>
        <v/>
      </c>
    </row>
    <row r="853" spans="1:8" x14ac:dyDescent="0.2">
      <c r="A853" t="s">
        <v>70</v>
      </c>
      <c r="B853" t="s">
        <v>38</v>
      </c>
      <c r="C853">
        <v>9.8699073499999998E-2</v>
      </c>
      <c r="D853">
        <v>2205320080</v>
      </c>
      <c r="E853" t="s">
        <v>5</v>
      </c>
      <c r="F853" s="2">
        <f t="shared" si="15"/>
        <v>4.4863215227272719E-2</v>
      </c>
      <c r="G853" t="str">
        <f>VLOOKUP(D853,Mapping!A$2:D$31,2,FALSE)</f>
        <v>Light Commercial Truck</v>
      </c>
      <c r="H853">
        <f>VLOOKUP(D853,Mapping!A$2:D$31,4,FALSE)</f>
        <v>484000</v>
      </c>
    </row>
    <row r="854" spans="1:8" x14ac:dyDescent="0.2">
      <c r="A854" t="s">
        <v>70</v>
      </c>
      <c r="B854" t="s">
        <v>39</v>
      </c>
      <c r="C854">
        <v>74.970041975599997</v>
      </c>
      <c r="D854">
        <v>2201110080</v>
      </c>
      <c r="E854" t="s">
        <v>5</v>
      </c>
      <c r="F854" s="2">
        <f t="shared" si="15"/>
        <v>34.077291807090909</v>
      </c>
      <c r="G854" t="str">
        <f>VLOOKUP(D854,Mapping!A$2:D$31,2,FALSE)</f>
        <v>Motorcycle</v>
      </c>
      <c r="H854" t="str">
        <f>VLOOKUP(D854,Mapping!A$2:D$31,4,FALSE)</f>
        <v/>
      </c>
    </row>
    <row r="855" spans="1:8" x14ac:dyDescent="0.2">
      <c r="A855" t="s">
        <v>70</v>
      </c>
      <c r="B855" t="s">
        <v>39</v>
      </c>
      <c r="C855">
        <v>4375.7104310320001</v>
      </c>
      <c r="D855">
        <v>2201210080</v>
      </c>
      <c r="E855" t="s">
        <v>5</v>
      </c>
      <c r="F855" s="2">
        <f t="shared" si="15"/>
        <v>1988.9592868327272</v>
      </c>
      <c r="G855" t="str">
        <f>VLOOKUP(D855,Mapping!A$2:D$31,2,FALSE)</f>
        <v>Passenger Car</v>
      </c>
      <c r="H855" t="str">
        <f>VLOOKUP(D855,Mapping!A$2:D$31,4,FALSE)</f>
        <v/>
      </c>
    </row>
    <row r="856" spans="1:8" x14ac:dyDescent="0.2">
      <c r="A856" t="s">
        <v>70</v>
      </c>
      <c r="B856" t="s">
        <v>39</v>
      </c>
      <c r="C856">
        <v>3297.5957201380002</v>
      </c>
      <c r="D856">
        <v>2201310080</v>
      </c>
      <c r="E856" t="s">
        <v>5</v>
      </c>
      <c r="F856" s="2">
        <f t="shared" si="15"/>
        <v>1498.9071455172727</v>
      </c>
      <c r="G856" t="str">
        <f>VLOOKUP(D856,Mapping!A$2:D$31,2,FALSE)</f>
        <v>Passenger Car</v>
      </c>
      <c r="H856" t="str">
        <f>VLOOKUP(D856,Mapping!A$2:D$31,4,FALSE)</f>
        <v/>
      </c>
    </row>
    <row r="857" spans="1:8" x14ac:dyDescent="0.2">
      <c r="A857" t="s">
        <v>70</v>
      </c>
      <c r="B857" t="s">
        <v>39</v>
      </c>
      <c r="C857">
        <v>978.32955527399997</v>
      </c>
      <c r="D857">
        <v>2201320080</v>
      </c>
      <c r="E857" t="s">
        <v>5</v>
      </c>
      <c r="F857" s="2">
        <f t="shared" si="15"/>
        <v>444.69525239727267</v>
      </c>
      <c r="G857" t="str">
        <f>VLOOKUP(D857,Mapping!A$2:D$31,2,FALSE)</f>
        <v>Light Commercial Truck</v>
      </c>
      <c r="H857">
        <f>VLOOKUP(D857,Mapping!A$2:D$31,4,FALSE)</f>
        <v>484000</v>
      </c>
    </row>
    <row r="858" spans="1:8" x14ac:dyDescent="0.2">
      <c r="A858" t="s">
        <v>70</v>
      </c>
      <c r="B858" t="s">
        <v>39</v>
      </c>
      <c r="C858">
        <v>0.1168168976937</v>
      </c>
      <c r="D858">
        <v>2201420080</v>
      </c>
      <c r="E858" t="s">
        <v>5</v>
      </c>
      <c r="F858" s="2">
        <f t="shared" si="15"/>
        <v>5.3098589860772726E-2</v>
      </c>
      <c r="G858" t="str">
        <f>VLOOKUP(D858,Mapping!A$2:D$31,2,FALSE)</f>
        <v>Transit Bus</v>
      </c>
      <c r="H858">
        <f>VLOOKUP(D858,Mapping!A$2:D$31,4,FALSE)</f>
        <v>485000</v>
      </c>
    </row>
    <row r="859" spans="1:8" x14ac:dyDescent="0.2">
      <c r="A859" t="s">
        <v>70</v>
      </c>
      <c r="B859" t="s">
        <v>39</v>
      </c>
      <c r="C859">
        <v>1.0637181716348001</v>
      </c>
      <c r="D859">
        <v>2201430080</v>
      </c>
      <c r="E859" t="s">
        <v>5</v>
      </c>
      <c r="F859" s="2">
        <f t="shared" si="15"/>
        <v>0.48350825983399998</v>
      </c>
      <c r="G859" t="str">
        <f>VLOOKUP(D859,Mapping!A$2:D$31,2,FALSE)</f>
        <v>School Bus</v>
      </c>
      <c r="H859">
        <f>VLOOKUP(D859,Mapping!A$2:D$31,4,FALSE)</f>
        <v>485000</v>
      </c>
    </row>
    <row r="860" spans="1:8" x14ac:dyDescent="0.2">
      <c r="A860" t="s">
        <v>70</v>
      </c>
      <c r="B860" t="s">
        <v>39</v>
      </c>
      <c r="C860">
        <v>0.2004835300576</v>
      </c>
      <c r="D860">
        <v>2201510080</v>
      </c>
      <c r="E860" t="s">
        <v>5</v>
      </c>
      <c r="F860" s="2">
        <f t="shared" si="15"/>
        <v>9.1128877298909089E-2</v>
      </c>
      <c r="G860" t="str">
        <f>VLOOKUP(D860,Mapping!A$2:D$31,2,FALSE)</f>
        <v>Refuse Truck</v>
      </c>
      <c r="H860">
        <f>VLOOKUP(D860,Mapping!A$2:D$31,4,FALSE)</f>
        <v>484000</v>
      </c>
    </row>
    <row r="861" spans="1:8" x14ac:dyDescent="0.2">
      <c r="A861" t="s">
        <v>70</v>
      </c>
      <c r="B861" t="s">
        <v>39</v>
      </c>
      <c r="C861">
        <v>50.756557015159999</v>
      </c>
      <c r="D861">
        <v>2201520080</v>
      </c>
      <c r="E861" t="s">
        <v>5</v>
      </c>
      <c r="F861" s="2">
        <f t="shared" si="15"/>
        <v>23.071162279618179</v>
      </c>
      <c r="G861" t="str">
        <f>VLOOKUP(D861,Mapping!A$2:D$31,2,FALSE)</f>
        <v>Single Unit Short-haul Truck</v>
      </c>
      <c r="H861">
        <f>VLOOKUP(D861,Mapping!A$2:D$31,4,FALSE)</f>
        <v>484000</v>
      </c>
    </row>
    <row r="862" spans="1:8" x14ac:dyDescent="0.2">
      <c r="A862" t="s">
        <v>70</v>
      </c>
      <c r="B862" t="s">
        <v>39</v>
      </c>
      <c r="C862">
        <v>7.6917146136400003</v>
      </c>
      <c r="D862">
        <v>2201530080</v>
      </c>
      <c r="E862" t="s">
        <v>5</v>
      </c>
      <c r="F862" s="2">
        <f t="shared" si="15"/>
        <v>3.496233915290909</v>
      </c>
      <c r="G862" t="str">
        <f>VLOOKUP(D862,Mapping!A$2:D$31,2,FALSE)</f>
        <v>Single Unit Long-haul Truck</v>
      </c>
      <c r="H862">
        <f>VLOOKUP(D862,Mapping!A$2:D$31,4,FALSE)</f>
        <v>484000</v>
      </c>
    </row>
    <row r="863" spans="1:8" x14ac:dyDescent="0.2">
      <c r="A863" t="s">
        <v>70</v>
      </c>
      <c r="B863" t="s">
        <v>39</v>
      </c>
      <c r="C863">
        <v>8.8557804724520004</v>
      </c>
      <c r="D863">
        <v>2201540080</v>
      </c>
      <c r="E863" t="s">
        <v>5</v>
      </c>
      <c r="F863" s="2">
        <f t="shared" si="15"/>
        <v>4.0253547602054542</v>
      </c>
      <c r="G863" t="str">
        <f>VLOOKUP(D863,Mapping!A$2:D$31,2,FALSE)</f>
        <v>Motor Home</v>
      </c>
      <c r="H863" t="str">
        <f>VLOOKUP(D863,Mapping!A$2:D$31,4,FALSE)</f>
        <v/>
      </c>
    </row>
    <row r="864" spans="1:8" x14ac:dyDescent="0.2">
      <c r="A864" t="s">
        <v>70</v>
      </c>
      <c r="B864" t="s">
        <v>39</v>
      </c>
      <c r="C864">
        <v>3.3156674461599998E-2</v>
      </c>
      <c r="D864">
        <v>2201610080</v>
      </c>
      <c r="E864" t="s">
        <v>5</v>
      </c>
      <c r="F864" s="2">
        <f t="shared" si="15"/>
        <v>1.5071215664363634E-2</v>
      </c>
      <c r="G864" t="str">
        <f>VLOOKUP(D864,Mapping!A$2:D$31,2,FALSE)</f>
        <v>Combination Short-haul Truck</v>
      </c>
      <c r="H864">
        <f>VLOOKUP(D864,Mapping!A$2:D$31,4,FALSE)</f>
        <v>484000</v>
      </c>
    </row>
    <row r="865" spans="1:8" x14ac:dyDescent="0.2">
      <c r="A865" t="s">
        <v>70</v>
      </c>
      <c r="B865" t="s">
        <v>39</v>
      </c>
      <c r="C865">
        <v>129.92987765902001</v>
      </c>
      <c r="D865">
        <v>2202210080</v>
      </c>
      <c r="E865" t="s">
        <v>5</v>
      </c>
      <c r="F865" s="2">
        <f t="shared" si="15"/>
        <v>59.059035299554544</v>
      </c>
      <c r="G865" t="str">
        <f>VLOOKUP(D865,Mapping!A$2:D$31,2,FALSE)</f>
        <v>Passenger Car</v>
      </c>
      <c r="H865" t="str">
        <f>VLOOKUP(D865,Mapping!A$2:D$31,4,FALSE)</f>
        <v/>
      </c>
    </row>
    <row r="866" spans="1:8" x14ac:dyDescent="0.2">
      <c r="A866" t="s">
        <v>70</v>
      </c>
      <c r="B866" t="s">
        <v>39</v>
      </c>
      <c r="C866">
        <v>367.26329514299999</v>
      </c>
      <c r="D866">
        <v>2202310080</v>
      </c>
      <c r="E866" t="s">
        <v>5</v>
      </c>
      <c r="F866" s="2">
        <f t="shared" si="15"/>
        <v>166.93786142863635</v>
      </c>
      <c r="G866" t="str">
        <f>VLOOKUP(D866,Mapping!A$2:D$31,2,FALSE)</f>
        <v>Passenger Truck</v>
      </c>
      <c r="H866" t="str">
        <f>VLOOKUP(D866,Mapping!A$2:D$31,4,FALSE)</f>
        <v/>
      </c>
    </row>
    <row r="867" spans="1:8" x14ac:dyDescent="0.2">
      <c r="A867" t="s">
        <v>70</v>
      </c>
      <c r="B867" t="s">
        <v>39</v>
      </c>
      <c r="C867">
        <v>393.73236851119998</v>
      </c>
      <c r="D867">
        <v>2202320080</v>
      </c>
      <c r="E867" t="s">
        <v>5</v>
      </c>
      <c r="F867" s="2">
        <f t="shared" si="15"/>
        <v>178.96925841418178</v>
      </c>
      <c r="G867" t="str">
        <f>VLOOKUP(D867,Mapping!A$2:D$31,2,FALSE)</f>
        <v>Light Commercial Truck</v>
      </c>
      <c r="H867">
        <f>VLOOKUP(D867,Mapping!A$2:D$31,4,FALSE)</f>
        <v>484000</v>
      </c>
    </row>
    <row r="868" spans="1:8" x14ac:dyDescent="0.2">
      <c r="A868" t="s">
        <v>70</v>
      </c>
      <c r="B868" t="s">
        <v>39</v>
      </c>
      <c r="C868">
        <v>54.15847221288</v>
      </c>
      <c r="D868">
        <v>2202410080</v>
      </c>
      <c r="E868" t="s">
        <v>5</v>
      </c>
      <c r="F868" s="2">
        <f t="shared" si="15"/>
        <v>24.617487369490906</v>
      </c>
      <c r="G868" t="str">
        <f>VLOOKUP(D868,Mapping!A$2:D$31,2,FALSE)</f>
        <v>Intercity Bus</v>
      </c>
      <c r="H868">
        <f>VLOOKUP(D868,Mapping!A$2:D$31,4,FALSE)</f>
        <v>485000</v>
      </c>
    </row>
    <row r="869" spans="1:8" x14ac:dyDescent="0.2">
      <c r="A869" t="s">
        <v>70</v>
      </c>
      <c r="B869" t="s">
        <v>39</v>
      </c>
      <c r="C869">
        <v>42.993957547180003</v>
      </c>
      <c r="D869">
        <v>2202420080</v>
      </c>
      <c r="E869" t="s">
        <v>5</v>
      </c>
      <c r="F869" s="2">
        <f t="shared" si="15"/>
        <v>19.542707975990908</v>
      </c>
      <c r="G869" t="str">
        <f>VLOOKUP(D869,Mapping!A$2:D$31,2,FALSE)</f>
        <v>Transit Bus</v>
      </c>
      <c r="H869">
        <f>VLOOKUP(D869,Mapping!A$2:D$31,4,FALSE)</f>
        <v>485000</v>
      </c>
    </row>
    <row r="870" spans="1:8" x14ac:dyDescent="0.2">
      <c r="A870" t="s">
        <v>70</v>
      </c>
      <c r="B870" t="s">
        <v>39</v>
      </c>
      <c r="C870">
        <v>104.536043906</v>
      </c>
      <c r="D870">
        <v>2202430080</v>
      </c>
      <c r="E870" t="s">
        <v>5</v>
      </c>
      <c r="F870" s="2">
        <f t="shared" si="15"/>
        <v>47.516383593636363</v>
      </c>
      <c r="G870" t="str">
        <f>VLOOKUP(D870,Mapping!A$2:D$31,2,FALSE)</f>
        <v>School Bus</v>
      </c>
      <c r="H870">
        <f>VLOOKUP(D870,Mapping!A$2:D$31,4,FALSE)</f>
        <v>485000</v>
      </c>
    </row>
    <row r="871" spans="1:8" x14ac:dyDescent="0.2">
      <c r="A871" t="s">
        <v>70</v>
      </c>
      <c r="B871" t="s">
        <v>39</v>
      </c>
      <c r="C871">
        <v>43.477501059399998</v>
      </c>
      <c r="D871">
        <v>2202510080</v>
      </c>
      <c r="E871" t="s">
        <v>5</v>
      </c>
      <c r="F871" s="2">
        <f t="shared" si="15"/>
        <v>19.762500481545452</v>
      </c>
      <c r="G871" t="str">
        <f>VLOOKUP(D871,Mapping!A$2:D$31,2,FALSE)</f>
        <v>Refuse Truck</v>
      </c>
      <c r="H871">
        <f>VLOOKUP(D871,Mapping!A$2:D$31,4,FALSE)</f>
        <v>484000</v>
      </c>
    </row>
    <row r="872" spans="1:8" x14ac:dyDescent="0.2">
      <c r="A872" t="s">
        <v>70</v>
      </c>
      <c r="B872" t="s">
        <v>39</v>
      </c>
      <c r="C872">
        <v>689.89393524980005</v>
      </c>
      <c r="D872">
        <v>2202520080</v>
      </c>
      <c r="E872" t="s">
        <v>5</v>
      </c>
      <c r="F872" s="2">
        <f t="shared" si="15"/>
        <v>313.58815238627272</v>
      </c>
      <c r="G872" t="str">
        <f>VLOOKUP(D872,Mapping!A$2:D$31,2,FALSE)</f>
        <v>Single Unit Short-haul Truck</v>
      </c>
      <c r="H872">
        <f>VLOOKUP(D872,Mapping!A$2:D$31,4,FALSE)</f>
        <v>484000</v>
      </c>
    </row>
    <row r="873" spans="1:8" x14ac:dyDescent="0.2">
      <c r="A873" t="s">
        <v>70</v>
      </c>
      <c r="B873" t="s">
        <v>39</v>
      </c>
      <c r="C873">
        <v>97.791324600400003</v>
      </c>
      <c r="D873">
        <v>2202530080</v>
      </c>
      <c r="E873" t="s">
        <v>5</v>
      </c>
      <c r="F873" s="2">
        <f t="shared" si="15"/>
        <v>44.450602091090907</v>
      </c>
      <c r="G873" t="str">
        <f>VLOOKUP(D873,Mapping!A$2:D$31,2,FALSE)</f>
        <v>Single Unit Long-haul Truck</v>
      </c>
      <c r="H873">
        <f>VLOOKUP(D873,Mapping!A$2:D$31,4,FALSE)</f>
        <v>484000</v>
      </c>
    </row>
    <row r="874" spans="1:8" x14ac:dyDescent="0.2">
      <c r="A874" t="s">
        <v>70</v>
      </c>
      <c r="B874" t="s">
        <v>39</v>
      </c>
      <c r="C874">
        <v>26.96779896612</v>
      </c>
      <c r="D874">
        <v>2202540080</v>
      </c>
      <c r="E874" t="s">
        <v>5</v>
      </c>
      <c r="F874" s="2">
        <f t="shared" si="15"/>
        <v>12.258090439145453</v>
      </c>
      <c r="G874" t="str">
        <f>VLOOKUP(D874,Mapping!A$2:D$31,2,FALSE)</f>
        <v>Motor Home</v>
      </c>
      <c r="H874" t="str">
        <f>VLOOKUP(D874,Mapping!A$2:D$31,4,FALSE)</f>
        <v/>
      </c>
    </row>
    <row r="875" spans="1:8" x14ac:dyDescent="0.2">
      <c r="A875" t="s">
        <v>70</v>
      </c>
      <c r="B875" t="s">
        <v>39</v>
      </c>
      <c r="C875">
        <v>1250.1028572759999</v>
      </c>
      <c r="D875">
        <v>2202610080</v>
      </c>
      <c r="E875" t="s">
        <v>5</v>
      </c>
      <c r="F875" s="2">
        <f t="shared" si="15"/>
        <v>568.22857148909077</v>
      </c>
      <c r="G875" t="str">
        <f>VLOOKUP(D875,Mapping!A$2:D$31,2,FALSE)</f>
        <v>Combination Short-haul Truck</v>
      </c>
      <c r="H875">
        <f>VLOOKUP(D875,Mapping!A$2:D$31,4,FALSE)</f>
        <v>484000</v>
      </c>
    </row>
    <row r="876" spans="1:8" x14ac:dyDescent="0.2">
      <c r="A876" t="s">
        <v>70</v>
      </c>
      <c r="B876" t="s">
        <v>39</v>
      </c>
      <c r="C876">
        <v>1377.2362539390001</v>
      </c>
      <c r="D876">
        <v>2202620080</v>
      </c>
      <c r="E876" t="s">
        <v>5</v>
      </c>
      <c r="F876" s="2">
        <f t="shared" si="15"/>
        <v>626.01647906318181</v>
      </c>
      <c r="G876" t="str">
        <f>VLOOKUP(D876,Mapping!A$2:D$31,2,FALSE)</f>
        <v>Combination Long-haul Truck</v>
      </c>
      <c r="H876">
        <f>VLOOKUP(D876,Mapping!A$2:D$31,4,FALSE)</f>
        <v>484000</v>
      </c>
    </row>
    <row r="877" spans="1:8" x14ac:dyDescent="0.2">
      <c r="A877" t="s">
        <v>70</v>
      </c>
      <c r="B877" t="s">
        <v>39</v>
      </c>
      <c r="C877">
        <v>6.4849630238259896E-3</v>
      </c>
      <c r="D877">
        <v>2203420080</v>
      </c>
      <c r="E877" t="s">
        <v>5</v>
      </c>
      <c r="F877" s="2">
        <f t="shared" si="15"/>
        <v>2.9477104653754496E-3</v>
      </c>
      <c r="G877" t="str">
        <f>VLOOKUP(D877,Mapping!A$2:D$31,2,FALSE)</f>
        <v>Transit Bus</v>
      </c>
      <c r="H877">
        <f>VLOOKUP(D877,Mapping!A$2:D$31,4,FALSE)</f>
        <v>485000</v>
      </c>
    </row>
    <row r="878" spans="1:8" x14ac:dyDescent="0.2">
      <c r="A878" t="s">
        <v>70</v>
      </c>
      <c r="B878" t="s">
        <v>39</v>
      </c>
      <c r="C878">
        <v>4.1394154560000004E-3</v>
      </c>
      <c r="D878">
        <v>2205210080</v>
      </c>
      <c r="E878" t="s">
        <v>5</v>
      </c>
      <c r="F878" s="2">
        <f t="shared" si="15"/>
        <v>1.8815524799999999E-3</v>
      </c>
      <c r="G878" t="str">
        <f>VLOOKUP(D878,Mapping!A$2:D$31,2,FALSE)</f>
        <v>Passenger Car</v>
      </c>
      <c r="H878" t="str">
        <f>VLOOKUP(D878,Mapping!A$2:D$31,4,FALSE)</f>
        <v/>
      </c>
    </row>
    <row r="879" spans="1:8" x14ac:dyDescent="0.2">
      <c r="A879" t="s">
        <v>70</v>
      </c>
      <c r="B879" t="s">
        <v>39</v>
      </c>
      <c r="C879">
        <v>9.0371544040000005E-3</v>
      </c>
      <c r="D879">
        <v>2205310080</v>
      </c>
      <c r="E879" t="s">
        <v>5</v>
      </c>
      <c r="F879" s="2">
        <f t="shared" si="15"/>
        <v>4.107797456363636E-3</v>
      </c>
      <c r="G879" t="str">
        <f>VLOOKUP(D879,Mapping!A$2:D$31,2,FALSE)</f>
        <v>Passenger Truck</v>
      </c>
      <c r="H879" t="str">
        <f>VLOOKUP(D879,Mapping!A$2:D$31,4,FALSE)</f>
        <v/>
      </c>
    </row>
    <row r="880" spans="1:8" x14ac:dyDescent="0.2">
      <c r="A880" t="s">
        <v>70</v>
      </c>
      <c r="B880" t="s">
        <v>39</v>
      </c>
      <c r="C880">
        <v>2.7873039860000001E-3</v>
      </c>
      <c r="D880">
        <v>2205320080</v>
      </c>
      <c r="E880" t="s">
        <v>5</v>
      </c>
      <c r="F880" s="2">
        <f t="shared" si="15"/>
        <v>1.2669563572727271E-3</v>
      </c>
      <c r="G880" t="str">
        <f>VLOOKUP(D880,Mapping!A$2:D$31,2,FALSE)</f>
        <v>Light Commercial Truck</v>
      </c>
      <c r="H880">
        <f>VLOOKUP(D880,Mapping!A$2:D$31,4,FALSE)</f>
        <v>484000</v>
      </c>
    </row>
    <row r="881" spans="1:8" x14ac:dyDescent="0.2">
      <c r="A881" t="s">
        <v>70</v>
      </c>
      <c r="B881" t="s">
        <v>40</v>
      </c>
      <c r="C881">
        <v>18082.74049837</v>
      </c>
      <c r="D881">
        <v>2201110080</v>
      </c>
      <c r="E881" t="s">
        <v>11</v>
      </c>
      <c r="F881" s="2">
        <f t="shared" si="15"/>
        <v>16438854.99851818</v>
      </c>
      <c r="G881" t="str">
        <f>VLOOKUP(D881,Mapping!A$2:D$31,2,FALSE)</f>
        <v>Motorcycle</v>
      </c>
      <c r="H881" t="str">
        <f>VLOOKUP(D881,Mapping!A$2:D$31,4,FALSE)</f>
        <v/>
      </c>
    </row>
    <row r="882" spans="1:8" x14ac:dyDescent="0.2">
      <c r="A882" t="s">
        <v>70</v>
      </c>
      <c r="B882" t="s">
        <v>40</v>
      </c>
      <c r="C882">
        <v>1074841.5229939001</v>
      </c>
      <c r="D882">
        <v>2201210080</v>
      </c>
      <c r="E882" t="s">
        <v>11</v>
      </c>
      <c r="F882" s="2">
        <f t="shared" si="15"/>
        <v>977128657.26718175</v>
      </c>
      <c r="G882" t="str">
        <f>VLOOKUP(D882,Mapping!A$2:D$31,2,FALSE)</f>
        <v>Passenger Car</v>
      </c>
      <c r="H882" t="str">
        <f>VLOOKUP(D882,Mapping!A$2:D$31,4,FALSE)</f>
        <v/>
      </c>
    </row>
    <row r="883" spans="1:8" x14ac:dyDescent="0.2">
      <c r="A883" t="s">
        <v>70</v>
      </c>
      <c r="B883" t="s">
        <v>40</v>
      </c>
      <c r="C883">
        <v>1511317.420689</v>
      </c>
      <c r="D883">
        <v>2201310080</v>
      </c>
      <c r="E883" t="s">
        <v>11</v>
      </c>
      <c r="F883" s="2">
        <f t="shared" si="15"/>
        <v>1373924927.899091</v>
      </c>
      <c r="G883" t="str">
        <f>VLOOKUP(D883,Mapping!A$2:D$31,2,FALSE)</f>
        <v>Passenger Car</v>
      </c>
      <c r="H883" t="str">
        <f>VLOOKUP(D883,Mapping!A$2:D$31,4,FALSE)</f>
        <v/>
      </c>
    </row>
    <row r="884" spans="1:8" x14ac:dyDescent="0.2">
      <c r="A884" t="s">
        <v>70</v>
      </c>
      <c r="B884" t="s">
        <v>40</v>
      </c>
      <c r="C884">
        <v>484314.21140700002</v>
      </c>
      <c r="D884">
        <v>2201320080</v>
      </c>
      <c r="E884" t="s">
        <v>11</v>
      </c>
      <c r="F884" s="2">
        <f t="shared" si="15"/>
        <v>440285646.73363632</v>
      </c>
      <c r="G884" t="str">
        <f>VLOOKUP(D884,Mapping!A$2:D$31,2,FALSE)</f>
        <v>Light Commercial Truck</v>
      </c>
      <c r="H884">
        <f>VLOOKUP(D884,Mapping!A$2:D$31,4,FALSE)</f>
        <v>484000</v>
      </c>
    </row>
    <row r="885" spans="1:8" x14ac:dyDescent="0.2">
      <c r="A885" t="s">
        <v>70</v>
      </c>
      <c r="B885" t="s">
        <v>40</v>
      </c>
      <c r="C885">
        <v>170.32923335539999</v>
      </c>
      <c r="D885">
        <v>2201420080</v>
      </c>
      <c r="E885" t="s">
        <v>11</v>
      </c>
      <c r="F885" s="2">
        <f t="shared" si="15"/>
        <v>154844.75759581814</v>
      </c>
      <c r="G885" t="str">
        <f>VLOOKUP(D885,Mapping!A$2:D$31,2,FALSE)</f>
        <v>Transit Bus</v>
      </c>
      <c r="H885">
        <f>VLOOKUP(D885,Mapping!A$2:D$31,4,FALSE)</f>
        <v>485000</v>
      </c>
    </row>
    <row r="886" spans="1:8" x14ac:dyDescent="0.2">
      <c r="A886" t="s">
        <v>70</v>
      </c>
      <c r="B886" t="s">
        <v>40</v>
      </c>
      <c r="C886">
        <v>2292.938060126</v>
      </c>
      <c r="D886">
        <v>2201430080</v>
      </c>
      <c r="E886" t="s">
        <v>11</v>
      </c>
      <c r="F886" s="2">
        <f t="shared" si="15"/>
        <v>2084489.1455690907</v>
      </c>
      <c r="G886" t="str">
        <f>VLOOKUP(D886,Mapping!A$2:D$31,2,FALSE)</f>
        <v>School Bus</v>
      </c>
      <c r="H886">
        <f>VLOOKUP(D886,Mapping!A$2:D$31,4,FALSE)</f>
        <v>485000</v>
      </c>
    </row>
    <row r="887" spans="1:8" x14ac:dyDescent="0.2">
      <c r="A887" t="s">
        <v>70</v>
      </c>
      <c r="B887" t="s">
        <v>40</v>
      </c>
      <c r="C887">
        <v>511.62120849600001</v>
      </c>
      <c r="D887">
        <v>2201510080</v>
      </c>
      <c r="E887" t="s">
        <v>11</v>
      </c>
      <c r="F887" s="2">
        <f t="shared" si="15"/>
        <v>465110.18954181817</v>
      </c>
      <c r="G887" t="str">
        <f>VLOOKUP(D887,Mapping!A$2:D$31,2,FALSE)</f>
        <v>Refuse Truck</v>
      </c>
      <c r="H887">
        <f>VLOOKUP(D887,Mapping!A$2:D$31,4,FALSE)</f>
        <v>484000</v>
      </c>
    </row>
    <row r="888" spans="1:8" x14ac:dyDescent="0.2">
      <c r="A888" t="s">
        <v>70</v>
      </c>
      <c r="B888" t="s">
        <v>40</v>
      </c>
      <c r="C888">
        <v>58344.177211800001</v>
      </c>
      <c r="D888">
        <v>2201520080</v>
      </c>
      <c r="E888" t="s">
        <v>11</v>
      </c>
      <c r="F888" s="2">
        <f t="shared" si="15"/>
        <v>53040161.101636358</v>
      </c>
      <c r="G888" t="str">
        <f>VLOOKUP(D888,Mapping!A$2:D$31,2,FALSE)</f>
        <v>Single Unit Short-haul Truck</v>
      </c>
      <c r="H888">
        <f>VLOOKUP(D888,Mapping!A$2:D$31,4,FALSE)</f>
        <v>484000</v>
      </c>
    </row>
    <row r="889" spans="1:8" x14ac:dyDescent="0.2">
      <c r="A889" t="s">
        <v>70</v>
      </c>
      <c r="B889" t="s">
        <v>40</v>
      </c>
      <c r="C889">
        <v>10859.99070497</v>
      </c>
      <c r="D889">
        <v>2201530080</v>
      </c>
      <c r="E889" t="s">
        <v>11</v>
      </c>
      <c r="F889" s="2">
        <f t="shared" si="15"/>
        <v>9872718.8226999994</v>
      </c>
      <c r="G889" t="str">
        <f>VLOOKUP(D889,Mapping!A$2:D$31,2,FALSE)</f>
        <v>Single Unit Long-haul Truck</v>
      </c>
      <c r="H889">
        <f>VLOOKUP(D889,Mapping!A$2:D$31,4,FALSE)</f>
        <v>484000</v>
      </c>
    </row>
    <row r="890" spans="1:8" x14ac:dyDescent="0.2">
      <c r="A890" t="s">
        <v>70</v>
      </c>
      <c r="B890" t="s">
        <v>40</v>
      </c>
      <c r="C890">
        <v>16623.511081889999</v>
      </c>
      <c r="D890">
        <v>2201540080</v>
      </c>
      <c r="E890" t="s">
        <v>11</v>
      </c>
      <c r="F890" s="2">
        <f t="shared" si="15"/>
        <v>15112282.801718181</v>
      </c>
      <c r="G890" t="str">
        <f>VLOOKUP(D890,Mapping!A$2:D$31,2,FALSE)</f>
        <v>Motor Home</v>
      </c>
      <c r="H890" t="str">
        <f>VLOOKUP(D890,Mapping!A$2:D$31,4,FALSE)</f>
        <v/>
      </c>
    </row>
    <row r="891" spans="1:8" x14ac:dyDescent="0.2">
      <c r="A891" t="s">
        <v>70</v>
      </c>
      <c r="B891" t="s">
        <v>40</v>
      </c>
      <c r="C891">
        <v>154.32058352519999</v>
      </c>
      <c r="D891">
        <v>2201610080</v>
      </c>
      <c r="E891" t="s">
        <v>11</v>
      </c>
      <c r="F891" s="2">
        <f t="shared" si="15"/>
        <v>140291.43956836362</v>
      </c>
      <c r="G891" t="str">
        <f>VLOOKUP(D891,Mapping!A$2:D$31,2,FALSE)</f>
        <v>Combination Short-haul Truck</v>
      </c>
      <c r="H891">
        <f>VLOOKUP(D891,Mapping!A$2:D$31,4,FALSE)</f>
        <v>484000</v>
      </c>
    </row>
    <row r="892" spans="1:8" x14ac:dyDescent="0.2">
      <c r="A892" t="s">
        <v>70</v>
      </c>
      <c r="B892" t="s">
        <v>40</v>
      </c>
      <c r="C892">
        <v>7571.4102518379996</v>
      </c>
      <c r="D892">
        <v>2202210080</v>
      </c>
      <c r="E892" t="s">
        <v>11</v>
      </c>
      <c r="F892" s="2">
        <f t="shared" si="15"/>
        <v>6883100.2289436357</v>
      </c>
      <c r="G892" t="str">
        <f>VLOOKUP(D892,Mapping!A$2:D$31,2,FALSE)</f>
        <v>Passenger Car</v>
      </c>
      <c r="H892" t="str">
        <f>VLOOKUP(D892,Mapping!A$2:D$31,4,FALSE)</f>
        <v/>
      </c>
    </row>
    <row r="893" spans="1:8" x14ac:dyDescent="0.2">
      <c r="A893" t="s">
        <v>70</v>
      </c>
      <c r="B893" t="s">
        <v>40</v>
      </c>
      <c r="C893">
        <v>57630.124262899997</v>
      </c>
      <c r="D893">
        <v>2202310080</v>
      </c>
      <c r="E893" t="s">
        <v>11</v>
      </c>
      <c r="F893" s="2">
        <f t="shared" si="15"/>
        <v>52391022.057181813</v>
      </c>
      <c r="G893" t="str">
        <f>VLOOKUP(D893,Mapping!A$2:D$31,2,FALSE)</f>
        <v>Passenger Truck</v>
      </c>
      <c r="H893" t="str">
        <f>VLOOKUP(D893,Mapping!A$2:D$31,4,FALSE)</f>
        <v/>
      </c>
    </row>
    <row r="894" spans="1:8" x14ac:dyDescent="0.2">
      <c r="A894" t="s">
        <v>70</v>
      </c>
      <c r="B894" t="s">
        <v>40</v>
      </c>
      <c r="C894">
        <v>64518.553226399999</v>
      </c>
      <c r="D894">
        <v>2202320080</v>
      </c>
      <c r="E894" t="s">
        <v>11</v>
      </c>
      <c r="F894" s="2">
        <f t="shared" si="15"/>
        <v>58653230.205818176</v>
      </c>
      <c r="G894" t="str">
        <f>VLOOKUP(D894,Mapping!A$2:D$31,2,FALSE)</f>
        <v>Light Commercial Truck</v>
      </c>
      <c r="H894">
        <f>VLOOKUP(D894,Mapping!A$2:D$31,4,FALSE)</f>
        <v>484000</v>
      </c>
    </row>
    <row r="895" spans="1:8" x14ac:dyDescent="0.2">
      <c r="A895" t="s">
        <v>70</v>
      </c>
      <c r="B895" t="s">
        <v>40</v>
      </c>
      <c r="C895">
        <v>40282.971338479998</v>
      </c>
      <c r="D895">
        <v>2202410080</v>
      </c>
      <c r="E895" t="s">
        <v>11</v>
      </c>
      <c r="F895" s="2">
        <f t="shared" si="15"/>
        <v>36620883.03498181</v>
      </c>
      <c r="G895" t="str">
        <f>VLOOKUP(D895,Mapping!A$2:D$31,2,FALSE)</f>
        <v>Intercity Bus</v>
      </c>
      <c r="H895">
        <f>VLOOKUP(D895,Mapping!A$2:D$31,4,FALSE)</f>
        <v>485000</v>
      </c>
    </row>
    <row r="896" spans="1:8" x14ac:dyDescent="0.2">
      <c r="A896" t="s">
        <v>70</v>
      </c>
      <c r="B896" t="s">
        <v>40</v>
      </c>
      <c r="C896">
        <v>27819.151109679999</v>
      </c>
      <c r="D896">
        <v>2202420080</v>
      </c>
      <c r="E896" t="s">
        <v>11</v>
      </c>
      <c r="F896" s="2">
        <f t="shared" si="15"/>
        <v>25290137.37243636</v>
      </c>
      <c r="G896" t="str">
        <f>VLOOKUP(D896,Mapping!A$2:D$31,2,FALSE)</f>
        <v>Transit Bus</v>
      </c>
      <c r="H896">
        <f>VLOOKUP(D896,Mapping!A$2:D$31,4,FALSE)</f>
        <v>485000</v>
      </c>
    </row>
    <row r="897" spans="1:8" x14ac:dyDescent="0.2">
      <c r="A897" t="s">
        <v>70</v>
      </c>
      <c r="B897" t="s">
        <v>40</v>
      </c>
      <c r="C897">
        <v>37776.792684480002</v>
      </c>
      <c r="D897">
        <v>2202430080</v>
      </c>
      <c r="E897" t="s">
        <v>11</v>
      </c>
      <c r="F897" s="2">
        <f t="shared" si="15"/>
        <v>34342538.80407273</v>
      </c>
      <c r="G897" t="str">
        <f>VLOOKUP(D897,Mapping!A$2:D$31,2,FALSE)</f>
        <v>School Bus</v>
      </c>
      <c r="H897">
        <f>VLOOKUP(D897,Mapping!A$2:D$31,4,FALSE)</f>
        <v>485000</v>
      </c>
    </row>
    <row r="898" spans="1:8" x14ac:dyDescent="0.2">
      <c r="A898" t="s">
        <v>70</v>
      </c>
      <c r="B898" t="s">
        <v>40</v>
      </c>
      <c r="C898">
        <v>31514.971971399998</v>
      </c>
      <c r="D898">
        <v>2202510080</v>
      </c>
      <c r="E898" t="s">
        <v>11</v>
      </c>
      <c r="F898" s="2">
        <f t="shared" si="15"/>
        <v>28649974.519454543</v>
      </c>
      <c r="G898" t="str">
        <f>VLOOKUP(D898,Mapping!A$2:D$31,2,FALSE)</f>
        <v>Refuse Truck</v>
      </c>
      <c r="H898">
        <f>VLOOKUP(D898,Mapping!A$2:D$31,4,FALSE)</f>
        <v>484000</v>
      </c>
    </row>
    <row r="899" spans="1:8" x14ac:dyDescent="0.2">
      <c r="A899" t="s">
        <v>70</v>
      </c>
      <c r="B899" t="s">
        <v>40</v>
      </c>
      <c r="C899">
        <v>273753.05500170001</v>
      </c>
      <c r="D899">
        <v>2202520080</v>
      </c>
      <c r="E899" t="s">
        <v>11</v>
      </c>
      <c r="F899" s="2">
        <f t="shared" si="15"/>
        <v>248866413.63790905</v>
      </c>
      <c r="G899" t="str">
        <f>VLOOKUP(D899,Mapping!A$2:D$31,2,FALSE)</f>
        <v>Single Unit Short-haul Truck</v>
      </c>
      <c r="H899">
        <f>VLOOKUP(D899,Mapping!A$2:D$31,4,FALSE)</f>
        <v>484000</v>
      </c>
    </row>
    <row r="900" spans="1:8" x14ac:dyDescent="0.2">
      <c r="A900" t="s">
        <v>70</v>
      </c>
      <c r="B900" t="s">
        <v>40</v>
      </c>
      <c r="C900">
        <v>31715.321032569998</v>
      </c>
      <c r="D900">
        <v>2202530080</v>
      </c>
      <c r="E900" t="s">
        <v>11</v>
      </c>
      <c r="F900" s="2">
        <f t="shared" ref="F900:F963" si="16">IF(E900="LB",C900/2.2,C900*2000/2.2)</f>
        <v>28832110.029609084</v>
      </c>
      <c r="G900" t="str">
        <f>VLOOKUP(D900,Mapping!A$2:D$31,2,FALSE)</f>
        <v>Single Unit Long-haul Truck</v>
      </c>
      <c r="H900">
        <f>VLOOKUP(D900,Mapping!A$2:D$31,4,FALSE)</f>
        <v>484000</v>
      </c>
    </row>
    <row r="901" spans="1:8" x14ac:dyDescent="0.2">
      <c r="A901" t="s">
        <v>70</v>
      </c>
      <c r="B901" t="s">
        <v>40</v>
      </c>
      <c r="C901">
        <v>12346.7250441</v>
      </c>
      <c r="D901">
        <v>2202540080</v>
      </c>
      <c r="E901" t="s">
        <v>11</v>
      </c>
      <c r="F901" s="2">
        <f t="shared" si="16"/>
        <v>11224295.494636362</v>
      </c>
      <c r="G901" t="str">
        <f>VLOOKUP(D901,Mapping!A$2:D$31,2,FALSE)</f>
        <v>Motor Home</v>
      </c>
      <c r="H901" t="str">
        <f>VLOOKUP(D901,Mapping!A$2:D$31,4,FALSE)</f>
        <v/>
      </c>
    </row>
    <row r="902" spans="1:8" x14ac:dyDescent="0.2">
      <c r="A902" t="s">
        <v>70</v>
      </c>
      <c r="B902" t="s">
        <v>40</v>
      </c>
      <c r="C902">
        <v>818163.91937799996</v>
      </c>
      <c r="D902">
        <v>2202610080</v>
      </c>
      <c r="E902" t="s">
        <v>11</v>
      </c>
      <c r="F902" s="2">
        <f t="shared" si="16"/>
        <v>743785381.25272727</v>
      </c>
      <c r="G902" t="str">
        <f>VLOOKUP(D902,Mapping!A$2:D$31,2,FALSE)</f>
        <v>Combination Short-haul Truck</v>
      </c>
      <c r="H902">
        <f>VLOOKUP(D902,Mapping!A$2:D$31,4,FALSE)</f>
        <v>484000</v>
      </c>
    </row>
    <row r="903" spans="1:8" x14ac:dyDescent="0.2">
      <c r="A903" t="s">
        <v>70</v>
      </c>
      <c r="B903" t="s">
        <v>40</v>
      </c>
      <c r="C903">
        <v>1288089.6046891001</v>
      </c>
      <c r="D903">
        <v>2202620080</v>
      </c>
      <c r="E903" t="s">
        <v>11</v>
      </c>
      <c r="F903" s="2">
        <f t="shared" si="16"/>
        <v>1170990549.7173636</v>
      </c>
      <c r="G903" t="str">
        <f>VLOOKUP(D903,Mapping!A$2:D$31,2,FALSE)</f>
        <v>Combination Long-haul Truck</v>
      </c>
      <c r="H903">
        <f>VLOOKUP(D903,Mapping!A$2:D$31,4,FALSE)</f>
        <v>484000</v>
      </c>
    </row>
    <row r="904" spans="1:8" x14ac:dyDescent="0.2">
      <c r="A904" t="s">
        <v>70</v>
      </c>
      <c r="B904" t="s">
        <v>40</v>
      </c>
      <c r="C904">
        <v>1648.864015442</v>
      </c>
      <c r="D904">
        <v>2203420080</v>
      </c>
      <c r="E904" t="s">
        <v>11</v>
      </c>
      <c r="F904" s="2">
        <f t="shared" si="16"/>
        <v>1498967.2867654543</v>
      </c>
      <c r="G904" t="str">
        <f>VLOOKUP(D904,Mapping!A$2:D$31,2,FALSE)</f>
        <v>Transit Bus</v>
      </c>
      <c r="H904">
        <f>VLOOKUP(D904,Mapping!A$2:D$31,4,FALSE)</f>
        <v>485000</v>
      </c>
    </row>
    <row r="905" spans="1:8" x14ac:dyDescent="0.2">
      <c r="A905" t="s">
        <v>70</v>
      </c>
      <c r="B905" t="s">
        <v>40</v>
      </c>
      <c r="C905">
        <v>0.39683686080000002</v>
      </c>
      <c r="D905">
        <v>2205210080</v>
      </c>
      <c r="E905" t="s">
        <v>11</v>
      </c>
      <c r="F905" s="2">
        <f t="shared" si="16"/>
        <v>360.7607825454545</v>
      </c>
      <c r="G905" t="str">
        <f>VLOOKUP(D905,Mapping!A$2:D$31,2,FALSE)</f>
        <v>Passenger Car</v>
      </c>
      <c r="H905" t="str">
        <f>VLOOKUP(D905,Mapping!A$2:D$31,4,FALSE)</f>
        <v/>
      </c>
    </row>
    <row r="906" spans="1:8" x14ac:dyDescent="0.2">
      <c r="A906" t="s">
        <v>70</v>
      </c>
      <c r="B906" t="s">
        <v>40</v>
      </c>
      <c r="C906">
        <v>1.3719663870000001</v>
      </c>
      <c r="D906">
        <v>2205310080</v>
      </c>
      <c r="E906" t="s">
        <v>11</v>
      </c>
      <c r="F906" s="2">
        <f t="shared" si="16"/>
        <v>1247.24217</v>
      </c>
      <c r="G906" t="str">
        <f>VLOOKUP(D906,Mapping!A$2:D$31,2,FALSE)</f>
        <v>Passenger Truck</v>
      </c>
      <c r="H906" t="str">
        <f>VLOOKUP(D906,Mapping!A$2:D$31,4,FALSE)</f>
        <v/>
      </c>
    </row>
    <row r="907" spans="1:8" x14ac:dyDescent="0.2">
      <c r="A907" t="s">
        <v>70</v>
      </c>
      <c r="B907" t="s">
        <v>40</v>
      </c>
      <c r="C907">
        <v>0.41456878359999999</v>
      </c>
      <c r="D907">
        <v>2205320080</v>
      </c>
      <c r="E907" t="s">
        <v>11</v>
      </c>
      <c r="F907" s="2">
        <f t="shared" si="16"/>
        <v>376.88071236363635</v>
      </c>
      <c r="G907" t="str">
        <f>VLOOKUP(D907,Mapping!A$2:D$31,2,FALSE)</f>
        <v>Light Commercial Truck</v>
      </c>
      <c r="H907">
        <f>VLOOKUP(D907,Mapping!A$2:D$31,4,FALSE)</f>
        <v>484000</v>
      </c>
    </row>
    <row r="908" spans="1:8" x14ac:dyDescent="0.2">
      <c r="A908" t="s">
        <v>70</v>
      </c>
      <c r="B908" t="s">
        <v>41</v>
      </c>
      <c r="C908">
        <v>105.5628703359</v>
      </c>
      <c r="D908">
        <v>2201110080</v>
      </c>
      <c r="E908" t="s">
        <v>11</v>
      </c>
      <c r="F908" s="2">
        <f t="shared" si="16"/>
        <v>95966.245759909085</v>
      </c>
      <c r="G908" t="str">
        <f>VLOOKUP(D908,Mapping!A$2:D$31,2,FALSE)</f>
        <v>Motorcycle</v>
      </c>
      <c r="H908" t="str">
        <f>VLOOKUP(D908,Mapping!A$2:D$31,4,FALSE)</f>
        <v/>
      </c>
    </row>
    <row r="909" spans="1:8" x14ac:dyDescent="0.2">
      <c r="A909" t="s">
        <v>70</v>
      </c>
      <c r="B909" t="s">
        <v>41</v>
      </c>
      <c r="C909">
        <v>22959.354721799999</v>
      </c>
      <c r="D909">
        <v>2201210080</v>
      </c>
      <c r="E909" t="s">
        <v>11</v>
      </c>
      <c r="F909" s="2">
        <f t="shared" si="16"/>
        <v>20872140.656181816</v>
      </c>
      <c r="G909" t="str">
        <f>VLOOKUP(D909,Mapping!A$2:D$31,2,FALSE)</f>
        <v>Passenger Car</v>
      </c>
      <c r="H909" t="str">
        <f>VLOOKUP(D909,Mapping!A$2:D$31,4,FALSE)</f>
        <v/>
      </c>
    </row>
    <row r="910" spans="1:8" x14ac:dyDescent="0.2">
      <c r="A910" t="s">
        <v>70</v>
      </c>
      <c r="B910" t="s">
        <v>41</v>
      </c>
      <c r="C910">
        <v>34642.585880799998</v>
      </c>
      <c r="D910">
        <v>2201310080</v>
      </c>
      <c r="E910" t="s">
        <v>11</v>
      </c>
      <c r="F910" s="2">
        <f t="shared" si="16"/>
        <v>31493259.891636357</v>
      </c>
      <c r="G910" t="str">
        <f>VLOOKUP(D910,Mapping!A$2:D$31,2,FALSE)</f>
        <v>Passenger Car</v>
      </c>
      <c r="H910" t="str">
        <f>VLOOKUP(D910,Mapping!A$2:D$31,4,FALSE)</f>
        <v/>
      </c>
    </row>
    <row r="911" spans="1:8" x14ac:dyDescent="0.2">
      <c r="A911" t="s">
        <v>70</v>
      </c>
      <c r="B911" t="s">
        <v>41</v>
      </c>
      <c r="C911">
        <v>11544.001402919999</v>
      </c>
      <c r="D911">
        <v>2201320080</v>
      </c>
      <c r="E911" t="s">
        <v>11</v>
      </c>
      <c r="F911" s="2">
        <f t="shared" si="16"/>
        <v>10494546.72992727</v>
      </c>
      <c r="G911" t="str">
        <f>VLOOKUP(D911,Mapping!A$2:D$31,2,FALSE)</f>
        <v>Light Commercial Truck</v>
      </c>
      <c r="H911">
        <f>VLOOKUP(D911,Mapping!A$2:D$31,4,FALSE)</f>
        <v>484000</v>
      </c>
    </row>
    <row r="912" spans="1:8" x14ac:dyDescent="0.2">
      <c r="A912" t="s">
        <v>70</v>
      </c>
      <c r="B912" t="s">
        <v>41</v>
      </c>
      <c r="C912">
        <v>1.6679563706480001</v>
      </c>
      <c r="D912">
        <v>2201420080</v>
      </c>
      <c r="E912" t="s">
        <v>11</v>
      </c>
      <c r="F912" s="2">
        <f t="shared" si="16"/>
        <v>1516.3239733163637</v>
      </c>
      <c r="G912" t="str">
        <f>VLOOKUP(D912,Mapping!A$2:D$31,2,FALSE)</f>
        <v>Transit Bus</v>
      </c>
      <c r="H912">
        <f>VLOOKUP(D912,Mapping!A$2:D$31,4,FALSE)</f>
        <v>485000</v>
      </c>
    </row>
    <row r="913" spans="1:8" x14ac:dyDescent="0.2">
      <c r="A913" t="s">
        <v>70</v>
      </c>
      <c r="B913" t="s">
        <v>41</v>
      </c>
      <c r="C913">
        <v>20.44524074277</v>
      </c>
      <c r="D913">
        <v>2201430080</v>
      </c>
      <c r="E913" t="s">
        <v>11</v>
      </c>
      <c r="F913" s="2">
        <f t="shared" si="16"/>
        <v>18586.582493427271</v>
      </c>
      <c r="G913" t="str">
        <f>VLOOKUP(D913,Mapping!A$2:D$31,2,FALSE)</f>
        <v>School Bus</v>
      </c>
      <c r="H913">
        <f>VLOOKUP(D913,Mapping!A$2:D$31,4,FALSE)</f>
        <v>485000</v>
      </c>
    </row>
    <row r="914" spans="1:8" x14ac:dyDescent="0.2">
      <c r="A914" t="s">
        <v>70</v>
      </c>
      <c r="B914" t="s">
        <v>41</v>
      </c>
      <c r="C914">
        <v>4.4869348165799998</v>
      </c>
      <c r="D914">
        <v>2201510080</v>
      </c>
      <c r="E914" t="s">
        <v>11</v>
      </c>
      <c r="F914" s="2">
        <f t="shared" si="16"/>
        <v>4079.0316514363635</v>
      </c>
      <c r="G914" t="str">
        <f>VLOOKUP(D914,Mapping!A$2:D$31,2,FALSE)</f>
        <v>Refuse Truck</v>
      </c>
      <c r="H914">
        <f>VLOOKUP(D914,Mapping!A$2:D$31,4,FALSE)</f>
        <v>484000</v>
      </c>
    </row>
    <row r="915" spans="1:8" x14ac:dyDescent="0.2">
      <c r="A915" t="s">
        <v>70</v>
      </c>
      <c r="B915" t="s">
        <v>41</v>
      </c>
      <c r="C915">
        <v>996.919617743</v>
      </c>
      <c r="D915">
        <v>2201520080</v>
      </c>
      <c r="E915" t="s">
        <v>11</v>
      </c>
      <c r="F915" s="2">
        <f t="shared" si="16"/>
        <v>906290.56158454542</v>
      </c>
      <c r="G915" t="str">
        <f>VLOOKUP(D915,Mapping!A$2:D$31,2,FALSE)</f>
        <v>Single Unit Short-haul Truck</v>
      </c>
      <c r="H915">
        <f>VLOOKUP(D915,Mapping!A$2:D$31,4,FALSE)</f>
        <v>484000</v>
      </c>
    </row>
    <row r="916" spans="1:8" x14ac:dyDescent="0.2">
      <c r="A916" t="s">
        <v>70</v>
      </c>
      <c r="B916" t="s">
        <v>41</v>
      </c>
      <c r="C916">
        <v>82.313701254799994</v>
      </c>
      <c r="D916">
        <v>2201530080</v>
      </c>
      <c r="E916" t="s">
        <v>11</v>
      </c>
      <c r="F916" s="2">
        <f t="shared" si="16"/>
        <v>74830.637504363622</v>
      </c>
      <c r="G916" t="str">
        <f>VLOOKUP(D916,Mapping!A$2:D$31,2,FALSE)</f>
        <v>Single Unit Long-haul Truck</v>
      </c>
      <c r="H916">
        <f>VLOOKUP(D916,Mapping!A$2:D$31,4,FALSE)</f>
        <v>484000</v>
      </c>
    </row>
    <row r="917" spans="1:8" x14ac:dyDescent="0.2">
      <c r="A917" t="s">
        <v>70</v>
      </c>
      <c r="B917" t="s">
        <v>41</v>
      </c>
      <c r="C917">
        <v>103.3427378706</v>
      </c>
      <c r="D917">
        <v>2201540080</v>
      </c>
      <c r="E917" t="s">
        <v>11</v>
      </c>
      <c r="F917" s="2">
        <f t="shared" si="16"/>
        <v>93947.943518727261</v>
      </c>
      <c r="G917" t="str">
        <f>VLOOKUP(D917,Mapping!A$2:D$31,2,FALSE)</f>
        <v>Motor Home</v>
      </c>
      <c r="H917" t="str">
        <f>VLOOKUP(D917,Mapping!A$2:D$31,4,FALSE)</f>
        <v/>
      </c>
    </row>
    <row r="918" spans="1:8" x14ac:dyDescent="0.2">
      <c r="A918" t="s">
        <v>70</v>
      </c>
      <c r="B918" t="s">
        <v>41</v>
      </c>
      <c r="C918">
        <v>0.80944106198999999</v>
      </c>
      <c r="D918">
        <v>2201610080</v>
      </c>
      <c r="E918" t="s">
        <v>11</v>
      </c>
      <c r="F918" s="2">
        <f t="shared" si="16"/>
        <v>735.8555108999999</v>
      </c>
      <c r="G918" t="str">
        <f>VLOOKUP(D918,Mapping!A$2:D$31,2,FALSE)</f>
        <v>Combination Short-haul Truck</v>
      </c>
      <c r="H918">
        <f>VLOOKUP(D918,Mapping!A$2:D$31,4,FALSE)</f>
        <v>484000</v>
      </c>
    </row>
    <row r="919" spans="1:8" x14ac:dyDescent="0.2">
      <c r="A919" t="s">
        <v>70</v>
      </c>
      <c r="B919" t="s">
        <v>41</v>
      </c>
      <c r="C919">
        <v>5.6517162173370101</v>
      </c>
      <c r="D919">
        <v>2202210080</v>
      </c>
      <c r="E919" t="s">
        <v>11</v>
      </c>
      <c r="F919" s="2">
        <f t="shared" si="16"/>
        <v>5137.9238339427357</v>
      </c>
      <c r="G919" t="str">
        <f>VLOOKUP(D919,Mapping!A$2:D$31,2,FALSE)</f>
        <v>Passenger Car</v>
      </c>
      <c r="H919" t="str">
        <f>VLOOKUP(D919,Mapping!A$2:D$31,4,FALSE)</f>
        <v/>
      </c>
    </row>
    <row r="920" spans="1:8" x14ac:dyDescent="0.2">
      <c r="A920" t="s">
        <v>70</v>
      </c>
      <c r="B920" t="s">
        <v>41</v>
      </c>
      <c r="C920">
        <v>46.892092665</v>
      </c>
      <c r="D920">
        <v>2202310080</v>
      </c>
      <c r="E920" t="s">
        <v>11</v>
      </c>
      <c r="F920" s="2">
        <f t="shared" si="16"/>
        <v>42629.175149999995</v>
      </c>
      <c r="G920" t="str">
        <f>VLOOKUP(D920,Mapping!A$2:D$31,2,FALSE)</f>
        <v>Passenger Truck</v>
      </c>
      <c r="H920" t="str">
        <f>VLOOKUP(D920,Mapping!A$2:D$31,4,FALSE)</f>
        <v/>
      </c>
    </row>
    <row r="921" spans="1:8" x14ac:dyDescent="0.2">
      <c r="A921" t="s">
        <v>70</v>
      </c>
      <c r="B921" t="s">
        <v>41</v>
      </c>
      <c r="C921">
        <v>47.822314653649997</v>
      </c>
      <c r="D921">
        <v>2202320080</v>
      </c>
      <c r="E921" t="s">
        <v>11</v>
      </c>
      <c r="F921" s="2">
        <f t="shared" si="16"/>
        <v>43474.831503318179</v>
      </c>
      <c r="G921" t="str">
        <f>VLOOKUP(D921,Mapping!A$2:D$31,2,FALSE)</f>
        <v>Light Commercial Truck</v>
      </c>
      <c r="H921">
        <f>VLOOKUP(D921,Mapping!A$2:D$31,4,FALSE)</f>
        <v>484000</v>
      </c>
    </row>
    <row r="922" spans="1:8" x14ac:dyDescent="0.2">
      <c r="A922" t="s">
        <v>70</v>
      </c>
      <c r="B922" t="s">
        <v>41</v>
      </c>
      <c r="C922">
        <v>7.9929192154289996</v>
      </c>
      <c r="D922">
        <v>2202410080</v>
      </c>
      <c r="E922" t="s">
        <v>11</v>
      </c>
      <c r="F922" s="2">
        <f t="shared" si="16"/>
        <v>7266.2901958445445</v>
      </c>
      <c r="G922" t="str">
        <f>VLOOKUP(D922,Mapping!A$2:D$31,2,FALSE)</f>
        <v>Intercity Bus</v>
      </c>
      <c r="H922">
        <f>VLOOKUP(D922,Mapping!A$2:D$31,4,FALSE)</f>
        <v>485000</v>
      </c>
    </row>
    <row r="923" spans="1:8" x14ac:dyDescent="0.2">
      <c r="A923" t="s">
        <v>70</v>
      </c>
      <c r="B923" t="s">
        <v>41</v>
      </c>
      <c r="C923">
        <v>7.3524048411490002</v>
      </c>
      <c r="D923">
        <v>2202420080</v>
      </c>
      <c r="E923" t="s">
        <v>11</v>
      </c>
      <c r="F923" s="2">
        <f t="shared" si="16"/>
        <v>6684.0044010445454</v>
      </c>
      <c r="G923" t="str">
        <f>VLOOKUP(D923,Mapping!A$2:D$31,2,FALSE)</f>
        <v>Transit Bus</v>
      </c>
      <c r="H923">
        <f>VLOOKUP(D923,Mapping!A$2:D$31,4,FALSE)</f>
        <v>485000</v>
      </c>
    </row>
    <row r="924" spans="1:8" x14ac:dyDescent="0.2">
      <c r="A924" t="s">
        <v>70</v>
      </c>
      <c r="B924" t="s">
        <v>41</v>
      </c>
      <c r="C924">
        <v>17.326928225770001</v>
      </c>
      <c r="D924">
        <v>2202430080</v>
      </c>
      <c r="E924" t="s">
        <v>11</v>
      </c>
      <c r="F924" s="2">
        <f t="shared" si="16"/>
        <v>15751.75293251818</v>
      </c>
      <c r="G924" t="str">
        <f>VLOOKUP(D924,Mapping!A$2:D$31,2,FALSE)</f>
        <v>School Bus</v>
      </c>
      <c r="H924">
        <f>VLOOKUP(D924,Mapping!A$2:D$31,4,FALSE)</f>
        <v>485000</v>
      </c>
    </row>
    <row r="925" spans="1:8" x14ac:dyDescent="0.2">
      <c r="A925" t="s">
        <v>70</v>
      </c>
      <c r="B925" t="s">
        <v>41</v>
      </c>
      <c r="C925">
        <v>5.9162917619400002</v>
      </c>
      <c r="D925">
        <v>2202510080</v>
      </c>
      <c r="E925" t="s">
        <v>11</v>
      </c>
      <c r="F925" s="2">
        <f t="shared" si="16"/>
        <v>5378.4470563090908</v>
      </c>
      <c r="G925" t="str">
        <f>VLOOKUP(D925,Mapping!A$2:D$31,2,FALSE)</f>
        <v>Refuse Truck</v>
      </c>
      <c r="H925">
        <f>VLOOKUP(D925,Mapping!A$2:D$31,4,FALSE)</f>
        <v>484000</v>
      </c>
    </row>
    <row r="926" spans="1:8" x14ac:dyDescent="0.2">
      <c r="A926" t="s">
        <v>70</v>
      </c>
      <c r="B926" t="s">
        <v>41</v>
      </c>
      <c r="C926">
        <v>132.62826963079999</v>
      </c>
      <c r="D926">
        <v>2202520080</v>
      </c>
      <c r="E926" t="s">
        <v>11</v>
      </c>
      <c r="F926" s="2">
        <f t="shared" si="16"/>
        <v>120571.15420981817</v>
      </c>
      <c r="G926" t="str">
        <f>VLOOKUP(D926,Mapping!A$2:D$31,2,FALSE)</f>
        <v>Single Unit Short-haul Truck</v>
      </c>
      <c r="H926">
        <f>VLOOKUP(D926,Mapping!A$2:D$31,4,FALSE)</f>
        <v>484000</v>
      </c>
    </row>
    <row r="927" spans="1:8" x14ac:dyDescent="0.2">
      <c r="A927" t="s">
        <v>70</v>
      </c>
      <c r="B927" t="s">
        <v>41</v>
      </c>
      <c r="C927">
        <v>14.10258622846</v>
      </c>
      <c r="D927">
        <v>2202530080</v>
      </c>
      <c r="E927" t="s">
        <v>11</v>
      </c>
      <c r="F927" s="2">
        <f t="shared" si="16"/>
        <v>12820.532934963636</v>
      </c>
      <c r="G927" t="str">
        <f>VLOOKUP(D927,Mapping!A$2:D$31,2,FALSE)</f>
        <v>Single Unit Long-haul Truck</v>
      </c>
      <c r="H927">
        <f>VLOOKUP(D927,Mapping!A$2:D$31,4,FALSE)</f>
        <v>484000</v>
      </c>
    </row>
    <row r="928" spans="1:8" x14ac:dyDescent="0.2">
      <c r="A928" t="s">
        <v>70</v>
      </c>
      <c r="B928" t="s">
        <v>41</v>
      </c>
      <c r="C928">
        <v>3.6783702556360001</v>
      </c>
      <c r="D928">
        <v>2202540080</v>
      </c>
      <c r="E928" t="s">
        <v>11</v>
      </c>
      <c r="F928" s="2">
        <f t="shared" si="16"/>
        <v>3343.9729596690904</v>
      </c>
      <c r="G928" t="str">
        <f>VLOOKUP(D928,Mapping!A$2:D$31,2,FALSE)</f>
        <v>Motor Home</v>
      </c>
      <c r="H928" t="str">
        <f>VLOOKUP(D928,Mapping!A$2:D$31,4,FALSE)</f>
        <v/>
      </c>
    </row>
    <row r="929" spans="1:8" x14ac:dyDescent="0.2">
      <c r="A929" t="s">
        <v>70</v>
      </c>
      <c r="B929" t="s">
        <v>41</v>
      </c>
      <c r="C929">
        <v>174.45660333519999</v>
      </c>
      <c r="D929">
        <v>2202610080</v>
      </c>
      <c r="E929" t="s">
        <v>11</v>
      </c>
      <c r="F929" s="2">
        <f t="shared" si="16"/>
        <v>158596.91212290907</v>
      </c>
      <c r="G929" t="str">
        <f>VLOOKUP(D929,Mapping!A$2:D$31,2,FALSE)</f>
        <v>Combination Short-haul Truck</v>
      </c>
      <c r="H929">
        <f>VLOOKUP(D929,Mapping!A$2:D$31,4,FALSE)</f>
        <v>484000</v>
      </c>
    </row>
    <row r="930" spans="1:8" x14ac:dyDescent="0.2">
      <c r="A930" t="s">
        <v>70</v>
      </c>
      <c r="B930" t="s">
        <v>41</v>
      </c>
      <c r="C930">
        <v>145.44989963</v>
      </c>
      <c r="D930">
        <v>2202620080</v>
      </c>
      <c r="E930" t="s">
        <v>11</v>
      </c>
      <c r="F930" s="2">
        <f t="shared" si="16"/>
        <v>132227.18148181817</v>
      </c>
      <c r="G930" t="str">
        <f>VLOOKUP(D930,Mapping!A$2:D$31,2,FALSE)</f>
        <v>Combination Long-haul Truck</v>
      </c>
      <c r="H930">
        <f>VLOOKUP(D930,Mapping!A$2:D$31,4,FALSE)</f>
        <v>484000</v>
      </c>
    </row>
    <row r="931" spans="1:8" x14ac:dyDescent="0.2">
      <c r="A931" t="s">
        <v>70</v>
      </c>
      <c r="B931" t="s">
        <v>41</v>
      </c>
      <c r="C931">
        <v>31.73958268965</v>
      </c>
      <c r="D931">
        <v>2203420080</v>
      </c>
      <c r="E931" t="s">
        <v>11</v>
      </c>
      <c r="F931" s="2">
        <f t="shared" si="16"/>
        <v>28854.1660815</v>
      </c>
      <c r="G931" t="str">
        <f>VLOOKUP(D931,Mapping!A$2:D$31,2,FALSE)</f>
        <v>Transit Bus</v>
      </c>
      <c r="H931">
        <f>VLOOKUP(D931,Mapping!A$2:D$31,4,FALSE)</f>
        <v>485000</v>
      </c>
    </row>
    <row r="932" spans="1:8" x14ac:dyDescent="0.2">
      <c r="A932" t="s">
        <v>70</v>
      </c>
      <c r="B932" t="s">
        <v>41</v>
      </c>
      <c r="C932">
        <v>1.17723501E-2</v>
      </c>
      <c r="D932">
        <v>2205210080</v>
      </c>
      <c r="E932" t="s">
        <v>11</v>
      </c>
      <c r="F932" s="2">
        <f t="shared" si="16"/>
        <v>10.702136454545455</v>
      </c>
      <c r="G932" t="str">
        <f>VLOOKUP(D932,Mapping!A$2:D$31,2,FALSE)</f>
        <v>Passenger Car</v>
      </c>
      <c r="H932" t="str">
        <f>VLOOKUP(D932,Mapping!A$2:D$31,4,FALSE)</f>
        <v/>
      </c>
    </row>
    <row r="933" spans="1:8" x14ac:dyDescent="0.2">
      <c r="A933" t="s">
        <v>70</v>
      </c>
      <c r="B933" t="s">
        <v>41</v>
      </c>
      <c r="C933">
        <v>3.4948823470000001E-2</v>
      </c>
      <c r="D933">
        <v>2205310080</v>
      </c>
      <c r="E933" t="s">
        <v>11</v>
      </c>
      <c r="F933" s="2">
        <f t="shared" si="16"/>
        <v>31.771657699999999</v>
      </c>
      <c r="G933" t="str">
        <f>VLOOKUP(D933,Mapping!A$2:D$31,2,FALSE)</f>
        <v>Passenger Truck</v>
      </c>
      <c r="H933" t="str">
        <f>VLOOKUP(D933,Mapping!A$2:D$31,4,FALSE)</f>
        <v/>
      </c>
    </row>
    <row r="934" spans="1:8" x14ac:dyDescent="0.2">
      <c r="A934" t="s">
        <v>70</v>
      </c>
      <c r="B934" t="s">
        <v>41</v>
      </c>
      <c r="C934">
        <v>1.136745562E-2</v>
      </c>
      <c r="D934">
        <v>2205320080</v>
      </c>
      <c r="E934" t="s">
        <v>11</v>
      </c>
      <c r="F934" s="2">
        <f t="shared" si="16"/>
        <v>10.334050563636362</v>
      </c>
      <c r="G934" t="str">
        <f>VLOOKUP(D934,Mapping!A$2:D$31,2,FALSE)</f>
        <v>Light Commercial Truck</v>
      </c>
      <c r="H934">
        <f>VLOOKUP(D934,Mapping!A$2:D$31,4,FALSE)</f>
        <v>484000</v>
      </c>
    </row>
    <row r="935" spans="1:8" x14ac:dyDescent="0.2">
      <c r="A935" t="s">
        <v>70</v>
      </c>
      <c r="B935" t="s">
        <v>42</v>
      </c>
      <c r="C935">
        <v>40854.694265124002</v>
      </c>
      <c r="D935">
        <v>2201110080</v>
      </c>
      <c r="E935" t="s">
        <v>5</v>
      </c>
      <c r="F935" s="2">
        <f t="shared" si="16"/>
        <v>18570.315575056364</v>
      </c>
      <c r="G935" t="str">
        <f>VLOOKUP(D935,Mapping!A$2:D$31,2,FALSE)</f>
        <v>Motorcycle</v>
      </c>
      <c r="H935" t="str">
        <f>VLOOKUP(D935,Mapping!A$2:D$31,4,FALSE)</f>
        <v/>
      </c>
    </row>
    <row r="936" spans="1:8" x14ac:dyDescent="0.2">
      <c r="A936" t="s">
        <v>70</v>
      </c>
      <c r="B936" t="s">
        <v>42</v>
      </c>
      <c r="C936">
        <v>372934.67028080003</v>
      </c>
      <c r="D936">
        <v>2201210080</v>
      </c>
      <c r="E936" t="s">
        <v>5</v>
      </c>
      <c r="F936" s="2">
        <f t="shared" si="16"/>
        <v>169515.75921854546</v>
      </c>
      <c r="G936" t="str">
        <f>VLOOKUP(D936,Mapping!A$2:D$31,2,FALSE)</f>
        <v>Passenger Car</v>
      </c>
      <c r="H936" t="str">
        <f>VLOOKUP(D936,Mapping!A$2:D$31,4,FALSE)</f>
        <v/>
      </c>
    </row>
    <row r="937" spans="1:8" x14ac:dyDescent="0.2">
      <c r="A937" t="s">
        <v>70</v>
      </c>
      <c r="B937" t="s">
        <v>42</v>
      </c>
      <c r="C937">
        <v>470293.12467559997</v>
      </c>
      <c r="D937">
        <v>2201310080</v>
      </c>
      <c r="E937" t="s">
        <v>5</v>
      </c>
      <c r="F937" s="2">
        <f t="shared" si="16"/>
        <v>213769.60212527271</v>
      </c>
      <c r="G937" t="str">
        <f>VLOOKUP(D937,Mapping!A$2:D$31,2,FALSE)</f>
        <v>Passenger Car</v>
      </c>
      <c r="H937" t="str">
        <f>VLOOKUP(D937,Mapping!A$2:D$31,4,FALSE)</f>
        <v/>
      </c>
    </row>
    <row r="938" spans="1:8" x14ac:dyDescent="0.2">
      <c r="A938" t="s">
        <v>70</v>
      </c>
      <c r="B938" t="s">
        <v>42</v>
      </c>
      <c r="C938">
        <v>155432.87752020001</v>
      </c>
      <c r="D938">
        <v>2201320080</v>
      </c>
      <c r="E938" t="s">
        <v>5</v>
      </c>
      <c r="F938" s="2">
        <f t="shared" si="16"/>
        <v>70651.307963727275</v>
      </c>
      <c r="G938" t="str">
        <f>VLOOKUP(D938,Mapping!A$2:D$31,2,FALSE)</f>
        <v>Light Commercial Truck</v>
      </c>
      <c r="H938">
        <f>VLOOKUP(D938,Mapping!A$2:D$31,4,FALSE)</f>
        <v>484000</v>
      </c>
    </row>
    <row r="939" spans="1:8" x14ac:dyDescent="0.2">
      <c r="A939" t="s">
        <v>70</v>
      </c>
      <c r="B939" t="s">
        <v>42</v>
      </c>
      <c r="C939">
        <v>37.260979078059997</v>
      </c>
      <c r="D939">
        <v>2201420080</v>
      </c>
      <c r="E939" t="s">
        <v>5</v>
      </c>
      <c r="F939" s="2">
        <f t="shared" si="16"/>
        <v>16.936808671845451</v>
      </c>
      <c r="G939" t="str">
        <f>VLOOKUP(D939,Mapping!A$2:D$31,2,FALSE)</f>
        <v>Transit Bus</v>
      </c>
      <c r="H939">
        <f>VLOOKUP(D939,Mapping!A$2:D$31,4,FALSE)</f>
        <v>485000</v>
      </c>
    </row>
    <row r="940" spans="1:8" x14ac:dyDescent="0.2">
      <c r="A940" t="s">
        <v>70</v>
      </c>
      <c r="B940" t="s">
        <v>42</v>
      </c>
      <c r="C940">
        <v>717.63196285959998</v>
      </c>
      <c r="D940">
        <v>2201430080</v>
      </c>
      <c r="E940" t="s">
        <v>5</v>
      </c>
      <c r="F940" s="2">
        <f t="shared" si="16"/>
        <v>326.19634675436362</v>
      </c>
      <c r="G940" t="str">
        <f>VLOOKUP(D940,Mapping!A$2:D$31,2,FALSE)</f>
        <v>School Bus</v>
      </c>
      <c r="H940">
        <f>VLOOKUP(D940,Mapping!A$2:D$31,4,FALSE)</f>
        <v>485000</v>
      </c>
    </row>
    <row r="941" spans="1:8" x14ac:dyDescent="0.2">
      <c r="A941" t="s">
        <v>70</v>
      </c>
      <c r="B941" t="s">
        <v>42</v>
      </c>
      <c r="C941">
        <v>132.81712861220001</v>
      </c>
      <c r="D941">
        <v>2201510080</v>
      </c>
      <c r="E941" t="s">
        <v>5</v>
      </c>
      <c r="F941" s="2">
        <f t="shared" si="16"/>
        <v>60.371422096454545</v>
      </c>
      <c r="G941" t="str">
        <f>VLOOKUP(D941,Mapping!A$2:D$31,2,FALSE)</f>
        <v>Refuse Truck</v>
      </c>
      <c r="H941">
        <f>VLOOKUP(D941,Mapping!A$2:D$31,4,FALSE)</f>
        <v>484000</v>
      </c>
    </row>
    <row r="942" spans="1:8" x14ac:dyDescent="0.2">
      <c r="A942" t="s">
        <v>70</v>
      </c>
      <c r="B942" t="s">
        <v>42</v>
      </c>
      <c r="C942">
        <v>12970.656720000001</v>
      </c>
      <c r="D942">
        <v>2201520080</v>
      </c>
      <c r="E942" t="s">
        <v>5</v>
      </c>
      <c r="F942" s="2">
        <f t="shared" si="16"/>
        <v>5895.7530545454547</v>
      </c>
      <c r="G942" t="str">
        <f>VLOOKUP(D942,Mapping!A$2:D$31,2,FALSE)</f>
        <v>Single Unit Short-haul Truck</v>
      </c>
      <c r="H942">
        <f>VLOOKUP(D942,Mapping!A$2:D$31,4,FALSE)</f>
        <v>484000</v>
      </c>
    </row>
    <row r="943" spans="1:8" x14ac:dyDescent="0.2">
      <c r="A943" t="s">
        <v>70</v>
      </c>
      <c r="B943" t="s">
        <v>42</v>
      </c>
      <c r="C943">
        <v>1594.2088056318</v>
      </c>
      <c r="D943">
        <v>2201530080</v>
      </c>
      <c r="E943" t="s">
        <v>5</v>
      </c>
      <c r="F943" s="2">
        <f t="shared" si="16"/>
        <v>724.64036619627268</v>
      </c>
      <c r="G943" t="str">
        <f>VLOOKUP(D943,Mapping!A$2:D$31,2,FALSE)</f>
        <v>Single Unit Long-haul Truck</v>
      </c>
      <c r="H943">
        <f>VLOOKUP(D943,Mapping!A$2:D$31,4,FALSE)</f>
        <v>484000</v>
      </c>
    </row>
    <row r="944" spans="1:8" x14ac:dyDescent="0.2">
      <c r="A944" t="s">
        <v>70</v>
      </c>
      <c r="B944" t="s">
        <v>42</v>
      </c>
      <c r="C944">
        <v>2989.8608547479998</v>
      </c>
      <c r="D944">
        <v>2201540080</v>
      </c>
      <c r="E944" t="s">
        <v>5</v>
      </c>
      <c r="F944" s="2">
        <f t="shared" si="16"/>
        <v>1359.0276612490907</v>
      </c>
      <c r="G944" t="str">
        <f>VLOOKUP(D944,Mapping!A$2:D$31,2,FALSE)</f>
        <v>Motor Home</v>
      </c>
      <c r="H944" t="str">
        <f>VLOOKUP(D944,Mapping!A$2:D$31,4,FALSE)</f>
        <v/>
      </c>
    </row>
    <row r="945" spans="1:8" x14ac:dyDescent="0.2">
      <c r="A945" t="s">
        <v>70</v>
      </c>
      <c r="B945" t="s">
        <v>42</v>
      </c>
      <c r="C945">
        <v>35.89034396508</v>
      </c>
      <c r="D945">
        <v>2201610080</v>
      </c>
      <c r="E945" t="s">
        <v>5</v>
      </c>
      <c r="F945" s="2">
        <f t="shared" si="16"/>
        <v>16.313792711399998</v>
      </c>
      <c r="G945" t="str">
        <f>VLOOKUP(D945,Mapping!A$2:D$31,2,FALSE)</f>
        <v>Combination Short-haul Truck</v>
      </c>
      <c r="H945">
        <f>VLOOKUP(D945,Mapping!A$2:D$31,4,FALSE)</f>
        <v>484000</v>
      </c>
    </row>
    <row r="946" spans="1:8" x14ac:dyDescent="0.2">
      <c r="A946" t="s">
        <v>70</v>
      </c>
      <c r="B946" t="s">
        <v>42</v>
      </c>
      <c r="C946">
        <v>14374.398995488</v>
      </c>
      <c r="D946">
        <v>2202210080</v>
      </c>
      <c r="E946" t="s">
        <v>5</v>
      </c>
      <c r="F946" s="2">
        <f t="shared" si="16"/>
        <v>6533.8177252218175</v>
      </c>
      <c r="G946" t="str">
        <f>VLOOKUP(D946,Mapping!A$2:D$31,2,FALSE)</f>
        <v>Passenger Car</v>
      </c>
      <c r="H946" t="str">
        <f>VLOOKUP(D946,Mapping!A$2:D$31,4,FALSE)</f>
        <v/>
      </c>
    </row>
    <row r="947" spans="1:8" x14ac:dyDescent="0.2">
      <c r="A947" t="s">
        <v>70</v>
      </c>
      <c r="B947" t="s">
        <v>42</v>
      </c>
      <c r="C947">
        <v>25260.244470199999</v>
      </c>
      <c r="D947">
        <v>2202310080</v>
      </c>
      <c r="E947" t="s">
        <v>5</v>
      </c>
      <c r="F947" s="2">
        <f t="shared" si="16"/>
        <v>11481.929304636362</v>
      </c>
      <c r="G947" t="str">
        <f>VLOOKUP(D947,Mapping!A$2:D$31,2,FALSE)</f>
        <v>Passenger Truck</v>
      </c>
      <c r="H947" t="str">
        <f>VLOOKUP(D947,Mapping!A$2:D$31,4,FALSE)</f>
        <v/>
      </c>
    </row>
    <row r="948" spans="1:8" x14ac:dyDescent="0.2">
      <c r="A948" t="s">
        <v>70</v>
      </c>
      <c r="B948" t="s">
        <v>42</v>
      </c>
      <c r="C948">
        <v>26636.254104719999</v>
      </c>
      <c r="D948">
        <v>2202320080</v>
      </c>
      <c r="E948" t="s">
        <v>5</v>
      </c>
      <c r="F948" s="2">
        <f t="shared" si="16"/>
        <v>12107.38822941818</v>
      </c>
      <c r="G948" t="str">
        <f>VLOOKUP(D948,Mapping!A$2:D$31,2,FALSE)</f>
        <v>Light Commercial Truck</v>
      </c>
      <c r="H948">
        <f>VLOOKUP(D948,Mapping!A$2:D$31,4,FALSE)</f>
        <v>484000</v>
      </c>
    </row>
    <row r="949" spans="1:8" x14ac:dyDescent="0.2">
      <c r="A949" t="s">
        <v>70</v>
      </c>
      <c r="B949" t="s">
        <v>42</v>
      </c>
      <c r="C949">
        <v>5484.1046939099997</v>
      </c>
      <c r="D949">
        <v>2202410080</v>
      </c>
      <c r="E949" t="s">
        <v>5</v>
      </c>
      <c r="F949" s="2">
        <f t="shared" si="16"/>
        <v>2492.7748608681813</v>
      </c>
      <c r="G949" t="str">
        <f>VLOOKUP(D949,Mapping!A$2:D$31,2,FALSE)</f>
        <v>Intercity Bus</v>
      </c>
      <c r="H949">
        <f>VLOOKUP(D949,Mapping!A$2:D$31,4,FALSE)</f>
        <v>485000</v>
      </c>
    </row>
    <row r="950" spans="1:8" x14ac:dyDescent="0.2">
      <c r="A950" t="s">
        <v>70</v>
      </c>
      <c r="B950" t="s">
        <v>42</v>
      </c>
      <c r="C950">
        <v>4084.2915820019998</v>
      </c>
      <c r="D950">
        <v>2202420080</v>
      </c>
      <c r="E950" t="s">
        <v>5</v>
      </c>
      <c r="F950" s="2">
        <f t="shared" si="16"/>
        <v>1856.4961736372725</v>
      </c>
      <c r="G950" t="str">
        <f>VLOOKUP(D950,Mapping!A$2:D$31,2,FALSE)</f>
        <v>Transit Bus</v>
      </c>
      <c r="H950">
        <f>VLOOKUP(D950,Mapping!A$2:D$31,4,FALSE)</f>
        <v>485000</v>
      </c>
    </row>
    <row r="951" spans="1:8" x14ac:dyDescent="0.2">
      <c r="A951" t="s">
        <v>70</v>
      </c>
      <c r="B951" t="s">
        <v>42</v>
      </c>
      <c r="C951">
        <v>11182.803865758</v>
      </c>
      <c r="D951">
        <v>2202430080</v>
      </c>
      <c r="E951" t="s">
        <v>5</v>
      </c>
      <c r="F951" s="2">
        <f t="shared" si="16"/>
        <v>5083.0926662536358</v>
      </c>
      <c r="G951" t="str">
        <f>VLOOKUP(D951,Mapping!A$2:D$31,2,FALSE)</f>
        <v>School Bus</v>
      </c>
      <c r="H951">
        <f>VLOOKUP(D951,Mapping!A$2:D$31,4,FALSE)</f>
        <v>485000</v>
      </c>
    </row>
    <row r="952" spans="1:8" x14ac:dyDescent="0.2">
      <c r="A952" t="s">
        <v>70</v>
      </c>
      <c r="B952" t="s">
        <v>42</v>
      </c>
      <c r="C952">
        <v>3680.9813713520002</v>
      </c>
      <c r="D952">
        <v>2202510080</v>
      </c>
      <c r="E952" t="s">
        <v>5</v>
      </c>
      <c r="F952" s="2">
        <f t="shared" si="16"/>
        <v>1673.1733506145454</v>
      </c>
      <c r="G952" t="str">
        <f>VLOOKUP(D952,Mapping!A$2:D$31,2,FALSE)</f>
        <v>Refuse Truck</v>
      </c>
      <c r="H952">
        <f>VLOOKUP(D952,Mapping!A$2:D$31,4,FALSE)</f>
        <v>484000</v>
      </c>
    </row>
    <row r="953" spans="1:8" x14ac:dyDescent="0.2">
      <c r="A953" t="s">
        <v>70</v>
      </c>
      <c r="B953" t="s">
        <v>42</v>
      </c>
      <c r="C953">
        <v>77260.609923580094</v>
      </c>
      <c r="D953">
        <v>2202520080</v>
      </c>
      <c r="E953" t="s">
        <v>5</v>
      </c>
      <c r="F953" s="2">
        <f t="shared" si="16"/>
        <v>35118.459056172767</v>
      </c>
      <c r="G953" t="str">
        <f>VLOOKUP(D953,Mapping!A$2:D$31,2,FALSE)</f>
        <v>Single Unit Short-haul Truck</v>
      </c>
      <c r="H953">
        <f>VLOOKUP(D953,Mapping!A$2:D$31,4,FALSE)</f>
        <v>484000</v>
      </c>
    </row>
    <row r="954" spans="1:8" x14ac:dyDescent="0.2">
      <c r="A954" t="s">
        <v>70</v>
      </c>
      <c r="B954" t="s">
        <v>42</v>
      </c>
      <c r="C954">
        <v>8397.6434322740006</v>
      </c>
      <c r="D954">
        <v>2202530080</v>
      </c>
      <c r="E954" t="s">
        <v>5</v>
      </c>
      <c r="F954" s="2">
        <f t="shared" si="16"/>
        <v>3817.1106510336363</v>
      </c>
      <c r="G954" t="str">
        <f>VLOOKUP(D954,Mapping!A$2:D$31,2,FALSE)</f>
        <v>Single Unit Long-haul Truck</v>
      </c>
      <c r="H954">
        <f>VLOOKUP(D954,Mapping!A$2:D$31,4,FALSE)</f>
        <v>484000</v>
      </c>
    </row>
    <row r="955" spans="1:8" x14ac:dyDescent="0.2">
      <c r="A955" t="s">
        <v>70</v>
      </c>
      <c r="B955" t="s">
        <v>42</v>
      </c>
      <c r="C955">
        <v>3575.7893844979999</v>
      </c>
      <c r="D955">
        <v>2202540080</v>
      </c>
      <c r="E955" t="s">
        <v>5</v>
      </c>
      <c r="F955" s="2">
        <f t="shared" si="16"/>
        <v>1625.3588111354543</v>
      </c>
      <c r="G955" t="str">
        <f>VLOOKUP(D955,Mapping!A$2:D$31,2,FALSE)</f>
        <v>Motor Home</v>
      </c>
      <c r="H955" t="str">
        <f>VLOOKUP(D955,Mapping!A$2:D$31,4,FALSE)</f>
        <v/>
      </c>
    </row>
    <row r="956" spans="1:8" x14ac:dyDescent="0.2">
      <c r="A956" t="s">
        <v>70</v>
      </c>
      <c r="B956" t="s">
        <v>42</v>
      </c>
      <c r="C956">
        <v>102056.16292947999</v>
      </c>
      <c r="D956">
        <v>2202610080</v>
      </c>
      <c r="E956" t="s">
        <v>5</v>
      </c>
      <c r="F956" s="2">
        <f t="shared" si="16"/>
        <v>46389.164967945449</v>
      </c>
      <c r="G956" t="str">
        <f>VLOOKUP(D956,Mapping!A$2:D$31,2,FALSE)</f>
        <v>Combination Short-haul Truck</v>
      </c>
      <c r="H956">
        <f>VLOOKUP(D956,Mapping!A$2:D$31,4,FALSE)</f>
        <v>484000</v>
      </c>
    </row>
    <row r="957" spans="1:8" x14ac:dyDescent="0.2">
      <c r="A957" t="s">
        <v>70</v>
      </c>
      <c r="B957" t="s">
        <v>42</v>
      </c>
      <c r="C957">
        <v>200646.73320498</v>
      </c>
      <c r="D957">
        <v>2202620080</v>
      </c>
      <c r="E957" t="s">
        <v>5</v>
      </c>
      <c r="F957" s="2">
        <f t="shared" si="16"/>
        <v>91203.060547718182</v>
      </c>
      <c r="G957" t="str">
        <f>VLOOKUP(D957,Mapping!A$2:D$31,2,FALSE)</f>
        <v>Combination Long-haul Truck</v>
      </c>
      <c r="H957">
        <f>VLOOKUP(D957,Mapping!A$2:D$31,4,FALSE)</f>
        <v>484000</v>
      </c>
    </row>
    <row r="958" spans="1:8" x14ac:dyDescent="0.2">
      <c r="A958" t="s">
        <v>70</v>
      </c>
      <c r="B958" t="s">
        <v>42</v>
      </c>
      <c r="C958">
        <v>6.768929071654</v>
      </c>
      <c r="D958">
        <v>2203420080</v>
      </c>
      <c r="E958" t="s">
        <v>5</v>
      </c>
      <c r="F958" s="2">
        <f t="shared" si="16"/>
        <v>3.0767859416609089</v>
      </c>
      <c r="G958" t="str">
        <f>VLOOKUP(D958,Mapping!A$2:D$31,2,FALSE)</f>
        <v>Transit Bus</v>
      </c>
      <c r="H958">
        <f>VLOOKUP(D958,Mapping!A$2:D$31,4,FALSE)</f>
        <v>485000</v>
      </c>
    </row>
    <row r="959" spans="1:8" x14ac:dyDescent="0.2">
      <c r="A959" t="s">
        <v>70</v>
      </c>
      <c r="B959" t="s">
        <v>42</v>
      </c>
      <c r="C959">
        <v>1.2618930596E-2</v>
      </c>
      <c r="D959">
        <v>2205210080</v>
      </c>
      <c r="E959" t="s">
        <v>5</v>
      </c>
      <c r="F959" s="2">
        <f t="shared" si="16"/>
        <v>5.7358775436363628E-3</v>
      </c>
      <c r="G959" t="str">
        <f>VLOOKUP(D959,Mapping!A$2:D$31,2,FALSE)</f>
        <v>Passenger Car</v>
      </c>
      <c r="H959" t="str">
        <f>VLOOKUP(D959,Mapping!A$2:D$31,4,FALSE)</f>
        <v/>
      </c>
    </row>
    <row r="960" spans="1:8" x14ac:dyDescent="0.2">
      <c r="A960" t="s">
        <v>70</v>
      </c>
      <c r="B960" t="s">
        <v>42</v>
      </c>
      <c r="C960">
        <v>3.4584478879999998E-2</v>
      </c>
      <c r="D960">
        <v>2205310080</v>
      </c>
      <c r="E960" t="s">
        <v>5</v>
      </c>
      <c r="F960" s="2">
        <f t="shared" si="16"/>
        <v>1.5720217672727271E-2</v>
      </c>
      <c r="G960" t="str">
        <f>VLOOKUP(D960,Mapping!A$2:D$31,2,FALSE)</f>
        <v>Passenger Truck</v>
      </c>
      <c r="H960" t="str">
        <f>VLOOKUP(D960,Mapping!A$2:D$31,4,FALSE)</f>
        <v/>
      </c>
    </row>
    <row r="961" spans="1:8" x14ac:dyDescent="0.2">
      <c r="A961" t="s">
        <v>70</v>
      </c>
      <c r="B961" t="s">
        <v>42</v>
      </c>
      <c r="C961">
        <v>1.0864495492E-2</v>
      </c>
      <c r="D961">
        <v>2205320080</v>
      </c>
      <c r="E961" t="s">
        <v>5</v>
      </c>
      <c r="F961" s="2">
        <f t="shared" si="16"/>
        <v>4.9384070418181814E-3</v>
      </c>
      <c r="G961" t="str">
        <f>VLOOKUP(D961,Mapping!A$2:D$31,2,FALSE)</f>
        <v>Light Commercial Truck</v>
      </c>
      <c r="H961">
        <f>VLOOKUP(D961,Mapping!A$2:D$31,4,FALSE)</f>
        <v>484000</v>
      </c>
    </row>
    <row r="962" spans="1:8" x14ac:dyDescent="0.2">
      <c r="A962" t="s">
        <v>70</v>
      </c>
      <c r="B962" t="s">
        <v>43</v>
      </c>
      <c r="C962">
        <v>866.73569678499996</v>
      </c>
      <c r="D962">
        <v>2201110080</v>
      </c>
      <c r="E962" t="s">
        <v>11</v>
      </c>
      <c r="F962" s="2">
        <f t="shared" si="16"/>
        <v>787941.54253181804</v>
      </c>
      <c r="G962" t="str">
        <f>VLOOKUP(D962,Mapping!A$2:D$31,2,FALSE)</f>
        <v>Motorcycle</v>
      </c>
      <c r="H962" t="str">
        <f>VLOOKUP(D962,Mapping!A$2:D$31,4,FALSE)</f>
        <v/>
      </c>
    </row>
    <row r="963" spans="1:8" x14ac:dyDescent="0.2">
      <c r="A963" t="s">
        <v>70</v>
      </c>
      <c r="B963" t="s">
        <v>43</v>
      </c>
      <c r="C963">
        <v>85933.488272339993</v>
      </c>
      <c r="D963">
        <v>2201210080</v>
      </c>
      <c r="E963" t="s">
        <v>11</v>
      </c>
      <c r="F963" s="2">
        <f t="shared" si="16"/>
        <v>78121352.974854544</v>
      </c>
      <c r="G963" t="str">
        <f>VLOOKUP(D963,Mapping!A$2:D$31,2,FALSE)</f>
        <v>Passenger Car</v>
      </c>
      <c r="H963" t="str">
        <f>VLOOKUP(D963,Mapping!A$2:D$31,4,FALSE)</f>
        <v/>
      </c>
    </row>
    <row r="964" spans="1:8" x14ac:dyDescent="0.2">
      <c r="A964" t="s">
        <v>70</v>
      </c>
      <c r="B964" t="s">
        <v>43</v>
      </c>
      <c r="C964">
        <v>86683.3819086</v>
      </c>
      <c r="D964">
        <v>2201310080</v>
      </c>
      <c r="E964" t="s">
        <v>11</v>
      </c>
      <c r="F964" s="2">
        <f t="shared" ref="F964:F1027" si="17">IF(E964="LB",C964/2.2,C964*2000/2.2)</f>
        <v>78803074.462363631</v>
      </c>
      <c r="G964" t="str">
        <f>VLOOKUP(D964,Mapping!A$2:D$31,2,FALSE)</f>
        <v>Passenger Car</v>
      </c>
      <c r="H964" t="str">
        <f>VLOOKUP(D964,Mapping!A$2:D$31,4,FALSE)</f>
        <v/>
      </c>
    </row>
    <row r="965" spans="1:8" x14ac:dyDescent="0.2">
      <c r="A965" t="s">
        <v>70</v>
      </c>
      <c r="B965" t="s">
        <v>43</v>
      </c>
      <c r="C965">
        <v>25884.0192933</v>
      </c>
      <c r="D965">
        <v>2201320080</v>
      </c>
      <c r="E965" t="s">
        <v>11</v>
      </c>
      <c r="F965" s="2">
        <f t="shared" si="17"/>
        <v>23530926.630272724</v>
      </c>
      <c r="G965" t="str">
        <f>VLOOKUP(D965,Mapping!A$2:D$31,2,FALSE)</f>
        <v>Light Commercial Truck</v>
      </c>
      <c r="H965">
        <f>VLOOKUP(D965,Mapping!A$2:D$31,4,FALSE)</f>
        <v>484000</v>
      </c>
    </row>
    <row r="966" spans="1:8" x14ac:dyDescent="0.2">
      <c r="A966" t="s">
        <v>70</v>
      </c>
      <c r="B966" t="s">
        <v>43</v>
      </c>
      <c r="C966">
        <v>12.274224373098001</v>
      </c>
      <c r="D966">
        <v>2201420080</v>
      </c>
      <c r="E966" t="s">
        <v>11</v>
      </c>
      <c r="F966" s="2">
        <f t="shared" si="17"/>
        <v>11158.385793725454</v>
      </c>
      <c r="G966" t="str">
        <f>VLOOKUP(D966,Mapping!A$2:D$31,2,FALSE)</f>
        <v>Transit Bus</v>
      </c>
      <c r="H966">
        <f>VLOOKUP(D966,Mapping!A$2:D$31,4,FALSE)</f>
        <v>485000</v>
      </c>
    </row>
    <row r="967" spans="1:8" x14ac:dyDescent="0.2">
      <c r="A967" t="s">
        <v>70</v>
      </c>
      <c r="B967" t="s">
        <v>43</v>
      </c>
      <c r="C967">
        <v>118.1282009522</v>
      </c>
      <c r="D967">
        <v>2201430080</v>
      </c>
      <c r="E967" t="s">
        <v>11</v>
      </c>
      <c r="F967" s="2">
        <f t="shared" si="17"/>
        <v>107389.27359290908</v>
      </c>
      <c r="G967" t="str">
        <f>VLOOKUP(D967,Mapping!A$2:D$31,2,FALSE)</f>
        <v>School Bus</v>
      </c>
      <c r="H967">
        <f>VLOOKUP(D967,Mapping!A$2:D$31,4,FALSE)</f>
        <v>485000</v>
      </c>
    </row>
    <row r="968" spans="1:8" x14ac:dyDescent="0.2">
      <c r="A968" t="s">
        <v>70</v>
      </c>
      <c r="B968" t="s">
        <v>43</v>
      </c>
      <c r="C968">
        <v>18.153168137390001</v>
      </c>
      <c r="D968">
        <v>2201510080</v>
      </c>
      <c r="E968" t="s">
        <v>11</v>
      </c>
      <c r="F968" s="2">
        <f t="shared" si="17"/>
        <v>16502.880124899999</v>
      </c>
      <c r="G968" t="str">
        <f>VLOOKUP(D968,Mapping!A$2:D$31,2,FALSE)</f>
        <v>Refuse Truck</v>
      </c>
      <c r="H968">
        <f>VLOOKUP(D968,Mapping!A$2:D$31,4,FALSE)</f>
        <v>484000</v>
      </c>
    </row>
    <row r="969" spans="1:8" x14ac:dyDescent="0.2">
      <c r="A969" t="s">
        <v>70</v>
      </c>
      <c r="B969" t="s">
        <v>43</v>
      </c>
      <c r="C969">
        <v>2146.2499845709999</v>
      </c>
      <c r="D969">
        <v>2201520080</v>
      </c>
      <c r="E969" t="s">
        <v>11</v>
      </c>
      <c r="F969" s="2">
        <f t="shared" si="17"/>
        <v>1951136.3496099999</v>
      </c>
      <c r="G969" t="str">
        <f>VLOOKUP(D969,Mapping!A$2:D$31,2,FALSE)</f>
        <v>Single Unit Short-haul Truck</v>
      </c>
      <c r="H969">
        <f>VLOOKUP(D969,Mapping!A$2:D$31,4,FALSE)</f>
        <v>484000</v>
      </c>
    </row>
    <row r="970" spans="1:8" x14ac:dyDescent="0.2">
      <c r="A970" t="s">
        <v>70</v>
      </c>
      <c r="B970" t="s">
        <v>43</v>
      </c>
      <c r="C970">
        <v>389.20747942845998</v>
      </c>
      <c r="D970">
        <v>2201530080</v>
      </c>
      <c r="E970" t="s">
        <v>11</v>
      </c>
      <c r="F970" s="2">
        <f t="shared" si="17"/>
        <v>353824.98129859992</v>
      </c>
      <c r="G970" t="str">
        <f>VLOOKUP(D970,Mapping!A$2:D$31,2,FALSE)</f>
        <v>Single Unit Long-haul Truck</v>
      </c>
      <c r="H970">
        <f>VLOOKUP(D970,Mapping!A$2:D$31,4,FALSE)</f>
        <v>484000</v>
      </c>
    </row>
    <row r="971" spans="1:8" x14ac:dyDescent="0.2">
      <c r="A971" t="s">
        <v>70</v>
      </c>
      <c r="B971" t="s">
        <v>43</v>
      </c>
      <c r="C971">
        <v>621.11944898659999</v>
      </c>
      <c r="D971">
        <v>2201540080</v>
      </c>
      <c r="E971" t="s">
        <v>11</v>
      </c>
      <c r="F971" s="2">
        <f t="shared" si="17"/>
        <v>564654.04453327274</v>
      </c>
      <c r="G971" t="str">
        <f>VLOOKUP(D971,Mapping!A$2:D$31,2,FALSE)</f>
        <v>Motor Home</v>
      </c>
      <c r="H971" t="str">
        <f>VLOOKUP(D971,Mapping!A$2:D$31,4,FALSE)</f>
        <v/>
      </c>
    </row>
    <row r="972" spans="1:8" x14ac:dyDescent="0.2">
      <c r="A972" t="s">
        <v>70</v>
      </c>
      <c r="B972" t="s">
        <v>43</v>
      </c>
      <c r="C972">
        <v>7.2951242285999998</v>
      </c>
      <c r="D972">
        <v>2201610080</v>
      </c>
      <c r="E972" t="s">
        <v>11</v>
      </c>
      <c r="F972" s="2">
        <f t="shared" si="17"/>
        <v>6631.9311169090897</v>
      </c>
      <c r="G972" t="str">
        <f>VLOOKUP(D972,Mapping!A$2:D$31,2,FALSE)</f>
        <v>Combination Short-haul Truck</v>
      </c>
      <c r="H972">
        <f>VLOOKUP(D972,Mapping!A$2:D$31,4,FALSE)</f>
        <v>484000</v>
      </c>
    </row>
    <row r="973" spans="1:8" x14ac:dyDescent="0.2">
      <c r="A973" t="s">
        <v>70</v>
      </c>
      <c r="B973" t="s">
        <v>43</v>
      </c>
      <c r="C973">
        <v>557.43606197429995</v>
      </c>
      <c r="D973">
        <v>2202210080</v>
      </c>
      <c r="E973" t="s">
        <v>11</v>
      </c>
      <c r="F973" s="2">
        <f t="shared" si="17"/>
        <v>506760.05634027265</v>
      </c>
      <c r="G973" t="str">
        <f>VLOOKUP(D973,Mapping!A$2:D$31,2,FALSE)</f>
        <v>Passenger Car</v>
      </c>
      <c r="H973" t="str">
        <f>VLOOKUP(D973,Mapping!A$2:D$31,4,FALSE)</f>
        <v/>
      </c>
    </row>
    <row r="974" spans="1:8" x14ac:dyDescent="0.2">
      <c r="A974" t="s">
        <v>70</v>
      </c>
      <c r="B974" t="s">
        <v>43</v>
      </c>
      <c r="C974">
        <v>4007.3040508200002</v>
      </c>
      <c r="D974">
        <v>2202310080</v>
      </c>
      <c r="E974" t="s">
        <v>11</v>
      </c>
      <c r="F974" s="2">
        <f t="shared" si="17"/>
        <v>3643003.682563636</v>
      </c>
      <c r="G974" t="str">
        <f>VLOOKUP(D974,Mapping!A$2:D$31,2,FALSE)</f>
        <v>Passenger Truck</v>
      </c>
      <c r="H974" t="str">
        <f>VLOOKUP(D974,Mapping!A$2:D$31,4,FALSE)</f>
        <v/>
      </c>
    </row>
    <row r="975" spans="1:8" x14ac:dyDescent="0.2">
      <c r="A975" t="s">
        <v>70</v>
      </c>
      <c r="B975" t="s">
        <v>43</v>
      </c>
      <c r="C975">
        <v>4941.8861759499996</v>
      </c>
      <c r="D975">
        <v>2202320080</v>
      </c>
      <c r="E975" t="s">
        <v>11</v>
      </c>
      <c r="F975" s="2">
        <f t="shared" si="17"/>
        <v>4492623.7963181818</v>
      </c>
      <c r="G975" t="str">
        <f>VLOOKUP(D975,Mapping!A$2:D$31,2,FALSE)</f>
        <v>Light Commercial Truck</v>
      </c>
      <c r="H975">
        <f>VLOOKUP(D975,Mapping!A$2:D$31,4,FALSE)</f>
        <v>484000</v>
      </c>
    </row>
    <row r="976" spans="1:8" x14ac:dyDescent="0.2">
      <c r="A976" t="s">
        <v>70</v>
      </c>
      <c r="B976" t="s">
        <v>43</v>
      </c>
      <c r="C976">
        <v>2892.491468188</v>
      </c>
      <c r="D976">
        <v>2202410080</v>
      </c>
      <c r="E976" t="s">
        <v>11</v>
      </c>
      <c r="F976" s="2">
        <f t="shared" si="17"/>
        <v>2629537.6983527271</v>
      </c>
      <c r="G976" t="str">
        <f>VLOOKUP(D976,Mapping!A$2:D$31,2,FALSE)</f>
        <v>Intercity Bus</v>
      </c>
      <c r="H976">
        <f>VLOOKUP(D976,Mapping!A$2:D$31,4,FALSE)</f>
        <v>485000</v>
      </c>
    </row>
    <row r="977" spans="1:8" x14ac:dyDescent="0.2">
      <c r="A977" t="s">
        <v>70</v>
      </c>
      <c r="B977" t="s">
        <v>43</v>
      </c>
      <c r="C977">
        <v>1884.63645587</v>
      </c>
      <c r="D977">
        <v>2202420080</v>
      </c>
      <c r="E977" t="s">
        <v>11</v>
      </c>
      <c r="F977" s="2">
        <f t="shared" si="17"/>
        <v>1713305.8689727271</v>
      </c>
      <c r="G977" t="str">
        <f>VLOOKUP(D977,Mapping!A$2:D$31,2,FALSE)</f>
        <v>Transit Bus</v>
      </c>
      <c r="H977">
        <f>VLOOKUP(D977,Mapping!A$2:D$31,4,FALSE)</f>
        <v>485000</v>
      </c>
    </row>
    <row r="978" spans="1:8" x14ac:dyDescent="0.2">
      <c r="A978" t="s">
        <v>70</v>
      </c>
      <c r="B978" t="s">
        <v>43</v>
      </c>
      <c r="C978">
        <v>3144.654277399</v>
      </c>
      <c r="D978">
        <v>2202430080</v>
      </c>
      <c r="E978" t="s">
        <v>11</v>
      </c>
      <c r="F978" s="2">
        <f t="shared" si="17"/>
        <v>2858776.6158172721</v>
      </c>
      <c r="G978" t="str">
        <f>VLOOKUP(D978,Mapping!A$2:D$31,2,FALSE)</f>
        <v>School Bus</v>
      </c>
      <c r="H978">
        <f>VLOOKUP(D978,Mapping!A$2:D$31,4,FALSE)</f>
        <v>485000</v>
      </c>
    </row>
    <row r="979" spans="1:8" x14ac:dyDescent="0.2">
      <c r="A979" t="s">
        <v>70</v>
      </c>
      <c r="B979" t="s">
        <v>43</v>
      </c>
      <c r="C979">
        <v>2258.7484620069999</v>
      </c>
      <c r="D979">
        <v>2202510080</v>
      </c>
      <c r="E979" t="s">
        <v>11</v>
      </c>
      <c r="F979" s="2">
        <f t="shared" si="17"/>
        <v>2053407.6927336364</v>
      </c>
      <c r="G979" t="str">
        <f>VLOOKUP(D979,Mapping!A$2:D$31,2,FALSE)</f>
        <v>Refuse Truck</v>
      </c>
      <c r="H979">
        <f>VLOOKUP(D979,Mapping!A$2:D$31,4,FALSE)</f>
        <v>484000</v>
      </c>
    </row>
    <row r="980" spans="1:8" x14ac:dyDescent="0.2">
      <c r="A980" t="s">
        <v>70</v>
      </c>
      <c r="B980" t="s">
        <v>43</v>
      </c>
      <c r="C980">
        <v>23190.80522029</v>
      </c>
      <c r="D980">
        <v>2202520080</v>
      </c>
      <c r="E980" t="s">
        <v>11</v>
      </c>
      <c r="F980" s="2">
        <f t="shared" si="17"/>
        <v>21082550.200263634</v>
      </c>
      <c r="G980" t="str">
        <f>VLOOKUP(D980,Mapping!A$2:D$31,2,FALSE)</f>
        <v>Single Unit Short-haul Truck</v>
      </c>
      <c r="H980">
        <f>VLOOKUP(D980,Mapping!A$2:D$31,4,FALSE)</f>
        <v>484000</v>
      </c>
    </row>
    <row r="981" spans="1:8" x14ac:dyDescent="0.2">
      <c r="A981" t="s">
        <v>70</v>
      </c>
      <c r="B981" t="s">
        <v>43</v>
      </c>
      <c r="C981">
        <v>2565.4415780750001</v>
      </c>
      <c r="D981">
        <v>2202530080</v>
      </c>
      <c r="E981" t="s">
        <v>11</v>
      </c>
      <c r="F981" s="2">
        <f t="shared" si="17"/>
        <v>2332219.6164318179</v>
      </c>
      <c r="G981" t="str">
        <f>VLOOKUP(D981,Mapping!A$2:D$31,2,FALSE)</f>
        <v>Single Unit Long-haul Truck</v>
      </c>
      <c r="H981">
        <f>VLOOKUP(D981,Mapping!A$2:D$31,4,FALSE)</f>
        <v>484000</v>
      </c>
    </row>
    <row r="982" spans="1:8" x14ac:dyDescent="0.2">
      <c r="A982" t="s">
        <v>70</v>
      </c>
      <c r="B982" t="s">
        <v>43</v>
      </c>
      <c r="C982">
        <v>940.48716225299995</v>
      </c>
      <c r="D982">
        <v>2202540080</v>
      </c>
      <c r="E982" t="s">
        <v>11</v>
      </c>
      <c r="F982" s="2">
        <f t="shared" si="17"/>
        <v>854988.32932090899</v>
      </c>
      <c r="G982" t="str">
        <f>VLOOKUP(D982,Mapping!A$2:D$31,2,FALSE)</f>
        <v>Motor Home</v>
      </c>
      <c r="H982" t="str">
        <f>VLOOKUP(D982,Mapping!A$2:D$31,4,FALSE)</f>
        <v/>
      </c>
    </row>
    <row r="983" spans="1:8" x14ac:dyDescent="0.2">
      <c r="A983" t="s">
        <v>70</v>
      </c>
      <c r="B983" t="s">
        <v>43</v>
      </c>
      <c r="C983">
        <v>58309.701917209997</v>
      </c>
      <c r="D983">
        <v>2202610080</v>
      </c>
      <c r="E983" t="s">
        <v>11</v>
      </c>
      <c r="F983" s="2">
        <f t="shared" si="17"/>
        <v>53008819.924736358</v>
      </c>
      <c r="G983" t="str">
        <f>VLOOKUP(D983,Mapping!A$2:D$31,2,FALSE)</f>
        <v>Combination Short-haul Truck</v>
      </c>
      <c r="H983">
        <f>VLOOKUP(D983,Mapping!A$2:D$31,4,FALSE)</f>
        <v>484000</v>
      </c>
    </row>
    <row r="984" spans="1:8" x14ac:dyDescent="0.2">
      <c r="A984" t="s">
        <v>70</v>
      </c>
      <c r="B984" t="s">
        <v>43</v>
      </c>
      <c r="C984">
        <v>63400.633738830002</v>
      </c>
      <c r="D984">
        <v>2202620080</v>
      </c>
      <c r="E984" t="s">
        <v>11</v>
      </c>
      <c r="F984" s="2">
        <f t="shared" si="17"/>
        <v>57636939.762572721</v>
      </c>
      <c r="G984" t="str">
        <f>VLOOKUP(D984,Mapping!A$2:D$31,2,FALSE)</f>
        <v>Combination Long-haul Truck</v>
      </c>
      <c r="H984">
        <f>VLOOKUP(D984,Mapping!A$2:D$31,4,FALSE)</f>
        <v>484000</v>
      </c>
    </row>
    <row r="985" spans="1:8" x14ac:dyDescent="0.2">
      <c r="A985" t="s">
        <v>70</v>
      </c>
      <c r="B985" t="s">
        <v>43</v>
      </c>
      <c r="C985">
        <v>51.574542416530001</v>
      </c>
      <c r="D985">
        <v>2203420080</v>
      </c>
      <c r="E985" t="s">
        <v>11</v>
      </c>
      <c r="F985" s="2">
        <f t="shared" si="17"/>
        <v>46885.947651390903</v>
      </c>
      <c r="G985" t="str">
        <f>VLOOKUP(D985,Mapping!A$2:D$31,2,FALSE)</f>
        <v>Transit Bus</v>
      </c>
      <c r="H985">
        <f>VLOOKUP(D985,Mapping!A$2:D$31,4,FALSE)</f>
        <v>485000</v>
      </c>
    </row>
    <row r="986" spans="1:8" x14ac:dyDescent="0.2">
      <c r="A986" t="s">
        <v>70</v>
      </c>
      <c r="B986" t="s">
        <v>43</v>
      </c>
      <c r="C986">
        <v>5.7614137849999999E-3</v>
      </c>
      <c r="D986">
        <v>2205210080</v>
      </c>
      <c r="E986" t="s">
        <v>11</v>
      </c>
      <c r="F986" s="2">
        <f t="shared" si="17"/>
        <v>5.2376488954545453</v>
      </c>
      <c r="G986" t="str">
        <f>VLOOKUP(D986,Mapping!A$2:D$31,2,FALSE)</f>
        <v>Passenger Car</v>
      </c>
      <c r="H986" t="str">
        <f>VLOOKUP(D986,Mapping!A$2:D$31,4,FALSE)</f>
        <v/>
      </c>
    </row>
    <row r="987" spans="1:8" x14ac:dyDescent="0.2">
      <c r="A987" t="s">
        <v>70</v>
      </c>
      <c r="B987" t="s">
        <v>43</v>
      </c>
      <c r="C987">
        <v>1.6898404620000002E-2</v>
      </c>
      <c r="D987">
        <v>2205310080</v>
      </c>
      <c r="E987" t="s">
        <v>11</v>
      </c>
      <c r="F987" s="2">
        <f t="shared" si="17"/>
        <v>15.362186018181818</v>
      </c>
      <c r="G987" t="str">
        <f>VLOOKUP(D987,Mapping!A$2:D$31,2,FALSE)</f>
        <v>Passenger Truck</v>
      </c>
      <c r="H987" t="str">
        <f>VLOOKUP(D987,Mapping!A$2:D$31,4,FALSE)</f>
        <v/>
      </c>
    </row>
    <row r="988" spans="1:8" x14ac:dyDescent="0.2">
      <c r="A988" t="s">
        <v>70</v>
      </c>
      <c r="B988" t="s">
        <v>43</v>
      </c>
      <c r="C988">
        <v>4.9717442830000003E-3</v>
      </c>
      <c r="D988">
        <v>2205320080</v>
      </c>
      <c r="E988" t="s">
        <v>11</v>
      </c>
      <c r="F988" s="2">
        <f t="shared" si="17"/>
        <v>4.5197675300000002</v>
      </c>
      <c r="G988" t="str">
        <f>VLOOKUP(D988,Mapping!A$2:D$31,2,FALSE)</f>
        <v>Light Commercial Truck</v>
      </c>
      <c r="H988">
        <f>VLOOKUP(D988,Mapping!A$2:D$31,4,FALSE)</f>
        <v>484000</v>
      </c>
    </row>
    <row r="989" spans="1:8" x14ac:dyDescent="0.2">
      <c r="A989" t="s">
        <v>70</v>
      </c>
      <c r="B989" t="s">
        <v>44</v>
      </c>
      <c r="C989">
        <v>606.59799190900003</v>
      </c>
      <c r="D989">
        <v>2201110080</v>
      </c>
      <c r="E989" t="s">
        <v>11</v>
      </c>
      <c r="F989" s="2">
        <f t="shared" si="17"/>
        <v>551452.71991727268</v>
      </c>
      <c r="G989" t="str">
        <f>VLOOKUP(D989,Mapping!A$2:D$31,2,FALSE)</f>
        <v>Motorcycle</v>
      </c>
      <c r="H989" t="str">
        <f>VLOOKUP(D989,Mapping!A$2:D$31,4,FALSE)</f>
        <v/>
      </c>
    </row>
    <row r="990" spans="1:8" x14ac:dyDescent="0.2">
      <c r="A990" t="s">
        <v>70</v>
      </c>
      <c r="B990" t="s">
        <v>44</v>
      </c>
      <c r="C990">
        <v>31239.045361289998</v>
      </c>
      <c r="D990">
        <v>2201210080</v>
      </c>
      <c r="E990" t="s">
        <v>11</v>
      </c>
      <c r="F990" s="2">
        <f t="shared" si="17"/>
        <v>28399132.146627266</v>
      </c>
      <c r="G990" t="str">
        <f>VLOOKUP(D990,Mapping!A$2:D$31,2,FALSE)</f>
        <v>Passenger Car</v>
      </c>
      <c r="H990" t="str">
        <f>VLOOKUP(D990,Mapping!A$2:D$31,4,FALSE)</f>
        <v/>
      </c>
    </row>
    <row r="991" spans="1:8" x14ac:dyDescent="0.2">
      <c r="A991" t="s">
        <v>70</v>
      </c>
      <c r="B991" t="s">
        <v>44</v>
      </c>
      <c r="C991">
        <v>28168.100395279998</v>
      </c>
      <c r="D991">
        <v>2201310080</v>
      </c>
      <c r="E991" t="s">
        <v>11</v>
      </c>
      <c r="F991" s="2">
        <f t="shared" si="17"/>
        <v>25607363.995709088</v>
      </c>
      <c r="G991" t="str">
        <f>VLOOKUP(D991,Mapping!A$2:D$31,2,FALSE)</f>
        <v>Passenger Car</v>
      </c>
      <c r="H991" t="str">
        <f>VLOOKUP(D991,Mapping!A$2:D$31,4,FALSE)</f>
        <v/>
      </c>
    </row>
    <row r="992" spans="1:8" x14ac:dyDescent="0.2">
      <c r="A992" t="s">
        <v>70</v>
      </c>
      <c r="B992" t="s">
        <v>44</v>
      </c>
      <c r="C992">
        <v>8473.7572797699995</v>
      </c>
      <c r="D992">
        <v>2201320080</v>
      </c>
      <c r="E992" t="s">
        <v>11</v>
      </c>
      <c r="F992" s="2">
        <f t="shared" si="17"/>
        <v>7703415.7088818178</v>
      </c>
      <c r="G992" t="str">
        <f>VLOOKUP(D992,Mapping!A$2:D$31,2,FALSE)</f>
        <v>Light Commercial Truck</v>
      </c>
      <c r="H992">
        <f>VLOOKUP(D992,Mapping!A$2:D$31,4,FALSE)</f>
        <v>484000</v>
      </c>
    </row>
    <row r="993" spans="1:8" x14ac:dyDescent="0.2">
      <c r="A993" t="s">
        <v>70</v>
      </c>
      <c r="B993" t="s">
        <v>44</v>
      </c>
      <c r="C993">
        <v>5.7504583982290001</v>
      </c>
      <c r="D993">
        <v>2201420080</v>
      </c>
      <c r="E993" t="s">
        <v>11</v>
      </c>
      <c r="F993" s="2">
        <f t="shared" si="17"/>
        <v>5227.6894529354549</v>
      </c>
      <c r="G993" t="str">
        <f>VLOOKUP(D993,Mapping!A$2:D$31,2,FALSE)</f>
        <v>Transit Bus</v>
      </c>
      <c r="H993">
        <f>VLOOKUP(D993,Mapping!A$2:D$31,4,FALSE)</f>
        <v>485000</v>
      </c>
    </row>
    <row r="994" spans="1:8" x14ac:dyDescent="0.2">
      <c r="A994" t="s">
        <v>70</v>
      </c>
      <c r="B994" t="s">
        <v>44</v>
      </c>
      <c r="C994">
        <v>75.772604089880005</v>
      </c>
      <c r="D994">
        <v>2201430080</v>
      </c>
      <c r="E994" t="s">
        <v>11</v>
      </c>
      <c r="F994" s="2">
        <f t="shared" si="17"/>
        <v>68884.185536254532</v>
      </c>
      <c r="G994" t="str">
        <f>VLOOKUP(D994,Mapping!A$2:D$31,2,FALSE)</f>
        <v>School Bus</v>
      </c>
      <c r="H994">
        <f>VLOOKUP(D994,Mapping!A$2:D$31,4,FALSE)</f>
        <v>485000</v>
      </c>
    </row>
    <row r="995" spans="1:8" x14ac:dyDescent="0.2">
      <c r="A995" t="s">
        <v>70</v>
      </c>
      <c r="B995" t="s">
        <v>44</v>
      </c>
      <c r="C995">
        <v>12.410508781720001</v>
      </c>
      <c r="D995">
        <v>2201510080</v>
      </c>
      <c r="E995" t="s">
        <v>11</v>
      </c>
      <c r="F995" s="2">
        <f t="shared" si="17"/>
        <v>11282.280710654544</v>
      </c>
      <c r="G995" t="str">
        <f>VLOOKUP(D995,Mapping!A$2:D$31,2,FALSE)</f>
        <v>Refuse Truck</v>
      </c>
      <c r="H995">
        <f>VLOOKUP(D995,Mapping!A$2:D$31,4,FALSE)</f>
        <v>484000</v>
      </c>
    </row>
    <row r="996" spans="1:8" x14ac:dyDescent="0.2">
      <c r="A996" t="s">
        <v>70</v>
      </c>
      <c r="B996" t="s">
        <v>44</v>
      </c>
      <c r="C996">
        <v>822.18910076600002</v>
      </c>
      <c r="D996">
        <v>2201520080</v>
      </c>
      <c r="E996" t="s">
        <v>11</v>
      </c>
      <c r="F996" s="2">
        <f t="shared" si="17"/>
        <v>747444.63705999998</v>
      </c>
      <c r="G996" t="str">
        <f>VLOOKUP(D996,Mapping!A$2:D$31,2,FALSE)</f>
        <v>Single Unit Short-haul Truck</v>
      </c>
      <c r="H996">
        <f>VLOOKUP(D996,Mapping!A$2:D$31,4,FALSE)</f>
        <v>484000</v>
      </c>
    </row>
    <row r="997" spans="1:8" x14ac:dyDescent="0.2">
      <c r="A997" t="s">
        <v>70</v>
      </c>
      <c r="B997" t="s">
        <v>44</v>
      </c>
      <c r="C997">
        <v>236.7196899658</v>
      </c>
      <c r="D997">
        <v>2201530080</v>
      </c>
      <c r="E997" t="s">
        <v>11</v>
      </c>
      <c r="F997" s="2">
        <f t="shared" si="17"/>
        <v>215199.71815072725</v>
      </c>
      <c r="G997" t="str">
        <f>VLOOKUP(D997,Mapping!A$2:D$31,2,FALSE)</f>
        <v>Single Unit Long-haul Truck</v>
      </c>
      <c r="H997">
        <f>VLOOKUP(D997,Mapping!A$2:D$31,4,FALSE)</f>
        <v>484000</v>
      </c>
    </row>
    <row r="998" spans="1:8" x14ac:dyDescent="0.2">
      <c r="A998" t="s">
        <v>70</v>
      </c>
      <c r="B998" t="s">
        <v>44</v>
      </c>
      <c r="C998">
        <v>351.21962187169999</v>
      </c>
      <c r="D998">
        <v>2201540080</v>
      </c>
      <c r="E998" t="s">
        <v>11</v>
      </c>
      <c r="F998" s="2">
        <f t="shared" si="17"/>
        <v>319290.56533790904</v>
      </c>
      <c r="G998" t="str">
        <f>VLOOKUP(D998,Mapping!A$2:D$31,2,FALSE)</f>
        <v>Motor Home</v>
      </c>
      <c r="H998" t="str">
        <f>VLOOKUP(D998,Mapping!A$2:D$31,4,FALSE)</f>
        <v/>
      </c>
    </row>
    <row r="999" spans="1:8" x14ac:dyDescent="0.2">
      <c r="A999" t="s">
        <v>70</v>
      </c>
      <c r="B999" t="s">
        <v>44</v>
      </c>
      <c r="C999">
        <v>5.659588198872</v>
      </c>
      <c r="D999">
        <v>2201610080</v>
      </c>
      <c r="E999" t="s">
        <v>11</v>
      </c>
      <c r="F999" s="2">
        <f t="shared" si="17"/>
        <v>5145.0801807927273</v>
      </c>
      <c r="G999" t="str">
        <f>VLOOKUP(D999,Mapping!A$2:D$31,2,FALSE)</f>
        <v>Combination Short-haul Truck</v>
      </c>
      <c r="H999">
        <f>VLOOKUP(D999,Mapping!A$2:D$31,4,FALSE)</f>
        <v>484000</v>
      </c>
    </row>
    <row r="1000" spans="1:8" x14ac:dyDescent="0.2">
      <c r="A1000" t="s">
        <v>70</v>
      </c>
      <c r="B1000" t="s">
        <v>44</v>
      </c>
      <c r="C1000">
        <v>279.14258107350003</v>
      </c>
      <c r="D1000">
        <v>2202210080</v>
      </c>
      <c r="E1000" t="s">
        <v>11</v>
      </c>
      <c r="F1000" s="2">
        <f t="shared" si="17"/>
        <v>253765.98279409093</v>
      </c>
      <c r="G1000" t="str">
        <f>VLOOKUP(D1000,Mapping!A$2:D$31,2,FALSE)</f>
        <v>Passenger Car</v>
      </c>
      <c r="H1000" t="str">
        <f>VLOOKUP(D1000,Mapping!A$2:D$31,4,FALSE)</f>
        <v/>
      </c>
    </row>
    <row r="1001" spans="1:8" x14ac:dyDescent="0.2">
      <c r="A1001" t="s">
        <v>70</v>
      </c>
      <c r="B1001" t="s">
        <v>44</v>
      </c>
      <c r="C1001">
        <v>2782.4613615039998</v>
      </c>
      <c r="D1001">
        <v>2202310080</v>
      </c>
      <c r="E1001" t="s">
        <v>11</v>
      </c>
      <c r="F1001" s="2">
        <f t="shared" si="17"/>
        <v>2529510.3286399995</v>
      </c>
      <c r="G1001" t="str">
        <f>VLOOKUP(D1001,Mapping!A$2:D$31,2,FALSE)</f>
        <v>Passenger Truck</v>
      </c>
      <c r="H1001" t="str">
        <f>VLOOKUP(D1001,Mapping!A$2:D$31,4,FALSE)</f>
        <v/>
      </c>
    </row>
    <row r="1002" spans="1:8" x14ac:dyDescent="0.2">
      <c r="A1002" t="s">
        <v>70</v>
      </c>
      <c r="B1002" t="s">
        <v>44</v>
      </c>
      <c r="C1002">
        <v>3639.9853027499998</v>
      </c>
      <c r="D1002">
        <v>2202320080</v>
      </c>
      <c r="E1002" t="s">
        <v>11</v>
      </c>
      <c r="F1002" s="2">
        <f t="shared" si="17"/>
        <v>3309077.5479545449</v>
      </c>
      <c r="G1002" t="str">
        <f>VLOOKUP(D1002,Mapping!A$2:D$31,2,FALSE)</f>
        <v>Light Commercial Truck</v>
      </c>
      <c r="H1002">
        <f>VLOOKUP(D1002,Mapping!A$2:D$31,4,FALSE)</f>
        <v>484000</v>
      </c>
    </row>
    <row r="1003" spans="1:8" x14ac:dyDescent="0.2">
      <c r="A1003" t="s">
        <v>70</v>
      </c>
      <c r="B1003" t="s">
        <v>44</v>
      </c>
      <c r="C1003">
        <v>2152.6219616029998</v>
      </c>
      <c r="D1003">
        <v>2202410080</v>
      </c>
      <c r="E1003" t="s">
        <v>11</v>
      </c>
      <c r="F1003" s="2">
        <f t="shared" si="17"/>
        <v>1956929.056002727</v>
      </c>
      <c r="G1003" t="str">
        <f>VLOOKUP(D1003,Mapping!A$2:D$31,2,FALSE)</f>
        <v>Intercity Bus</v>
      </c>
      <c r="H1003">
        <f>VLOOKUP(D1003,Mapping!A$2:D$31,4,FALSE)</f>
        <v>485000</v>
      </c>
    </row>
    <row r="1004" spans="1:8" x14ac:dyDescent="0.2">
      <c r="A1004" t="s">
        <v>70</v>
      </c>
      <c r="B1004" t="s">
        <v>44</v>
      </c>
      <c r="C1004">
        <v>1500.6730051909999</v>
      </c>
      <c r="D1004">
        <v>2202420080</v>
      </c>
      <c r="E1004" t="s">
        <v>11</v>
      </c>
      <c r="F1004" s="2">
        <f t="shared" si="17"/>
        <v>1364248.1865372725</v>
      </c>
      <c r="G1004" t="str">
        <f>VLOOKUP(D1004,Mapping!A$2:D$31,2,FALSE)</f>
        <v>Transit Bus</v>
      </c>
      <c r="H1004">
        <f>VLOOKUP(D1004,Mapping!A$2:D$31,4,FALSE)</f>
        <v>485000</v>
      </c>
    </row>
    <row r="1005" spans="1:8" x14ac:dyDescent="0.2">
      <c r="A1005" t="s">
        <v>70</v>
      </c>
      <c r="B1005" t="s">
        <v>44</v>
      </c>
      <c r="C1005">
        <v>2418.276670792</v>
      </c>
      <c r="D1005">
        <v>2202430080</v>
      </c>
      <c r="E1005" t="s">
        <v>11</v>
      </c>
      <c r="F1005" s="2">
        <f t="shared" si="17"/>
        <v>2198433.3370836363</v>
      </c>
      <c r="G1005" t="str">
        <f>VLOOKUP(D1005,Mapping!A$2:D$31,2,FALSE)</f>
        <v>School Bus</v>
      </c>
      <c r="H1005">
        <f>VLOOKUP(D1005,Mapping!A$2:D$31,4,FALSE)</f>
        <v>485000</v>
      </c>
    </row>
    <row r="1006" spans="1:8" x14ac:dyDescent="0.2">
      <c r="A1006" t="s">
        <v>70</v>
      </c>
      <c r="B1006" t="s">
        <v>44</v>
      </c>
      <c r="C1006">
        <v>1696.1344509999999</v>
      </c>
      <c r="D1006">
        <v>2202510080</v>
      </c>
      <c r="E1006" t="s">
        <v>11</v>
      </c>
      <c r="F1006" s="2">
        <f t="shared" si="17"/>
        <v>1541940.4099999997</v>
      </c>
      <c r="G1006" t="str">
        <f>VLOOKUP(D1006,Mapping!A$2:D$31,2,FALSE)</f>
        <v>Refuse Truck</v>
      </c>
      <c r="H1006">
        <f>VLOOKUP(D1006,Mapping!A$2:D$31,4,FALSE)</f>
        <v>484000</v>
      </c>
    </row>
    <row r="1007" spans="1:8" x14ac:dyDescent="0.2">
      <c r="A1007" t="s">
        <v>70</v>
      </c>
      <c r="B1007" t="s">
        <v>44</v>
      </c>
      <c r="C1007">
        <v>16910.65589296</v>
      </c>
      <c r="D1007">
        <v>2202520080</v>
      </c>
      <c r="E1007" t="s">
        <v>11</v>
      </c>
      <c r="F1007" s="2">
        <f t="shared" si="17"/>
        <v>15373323.539054545</v>
      </c>
      <c r="G1007" t="str">
        <f>VLOOKUP(D1007,Mapping!A$2:D$31,2,FALSE)</f>
        <v>Single Unit Short-haul Truck</v>
      </c>
      <c r="H1007">
        <f>VLOOKUP(D1007,Mapping!A$2:D$31,4,FALSE)</f>
        <v>484000</v>
      </c>
    </row>
    <row r="1008" spans="1:8" x14ac:dyDescent="0.2">
      <c r="A1008" t="s">
        <v>70</v>
      </c>
      <c r="B1008" t="s">
        <v>44</v>
      </c>
      <c r="C1008">
        <v>1894.0140706730001</v>
      </c>
      <c r="D1008">
        <v>2202530080</v>
      </c>
      <c r="E1008" t="s">
        <v>11</v>
      </c>
      <c r="F1008" s="2">
        <f t="shared" si="17"/>
        <v>1721830.9733390908</v>
      </c>
      <c r="G1008" t="str">
        <f>VLOOKUP(D1008,Mapping!A$2:D$31,2,FALSE)</f>
        <v>Single Unit Long-haul Truck</v>
      </c>
      <c r="H1008">
        <f>VLOOKUP(D1008,Mapping!A$2:D$31,4,FALSE)</f>
        <v>484000</v>
      </c>
    </row>
    <row r="1009" spans="1:8" x14ac:dyDescent="0.2">
      <c r="A1009" t="s">
        <v>70</v>
      </c>
      <c r="B1009" t="s">
        <v>44</v>
      </c>
      <c r="C1009">
        <v>766.6244525761</v>
      </c>
      <c r="D1009">
        <v>2202540080</v>
      </c>
      <c r="E1009" t="s">
        <v>11</v>
      </c>
      <c r="F1009" s="2">
        <f t="shared" si="17"/>
        <v>696931.32052372722</v>
      </c>
      <c r="G1009" t="str">
        <f>VLOOKUP(D1009,Mapping!A$2:D$31,2,FALSE)</f>
        <v>Motor Home</v>
      </c>
      <c r="H1009" t="str">
        <f>VLOOKUP(D1009,Mapping!A$2:D$31,4,FALSE)</f>
        <v/>
      </c>
    </row>
    <row r="1010" spans="1:8" x14ac:dyDescent="0.2">
      <c r="A1010" t="s">
        <v>70</v>
      </c>
      <c r="B1010" t="s">
        <v>44</v>
      </c>
      <c r="C1010">
        <v>43058.311556629997</v>
      </c>
      <c r="D1010">
        <v>2202610080</v>
      </c>
      <c r="E1010" t="s">
        <v>11</v>
      </c>
      <c r="F1010" s="2">
        <f t="shared" si="17"/>
        <v>39143919.596936353</v>
      </c>
      <c r="G1010" t="str">
        <f>VLOOKUP(D1010,Mapping!A$2:D$31,2,FALSE)</f>
        <v>Combination Short-haul Truck</v>
      </c>
      <c r="H1010">
        <f>VLOOKUP(D1010,Mapping!A$2:D$31,4,FALSE)</f>
        <v>484000</v>
      </c>
    </row>
    <row r="1011" spans="1:8" x14ac:dyDescent="0.2">
      <c r="A1011" t="s">
        <v>70</v>
      </c>
      <c r="B1011" t="s">
        <v>44</v>
      </c>
      <c r="C1011">
        <v>50414.679111060002</v>
      </c>
      <c r="D1011">
        <v>2202620080</v>
      </c>
      <c r="E1011" t="s">
        <v>11</v>
      </c>
      <c r="F1011" s="2">
        <f t="shared" si="17"/>
        <v>45831526.464599997</v>
      </c>
      <c r="G1011" t="str">
        <f>VLOOKUP(D1011,Mapping!A$2:D$31,2,FALSE)</f>
        <v>Combination Long-haul Truck</v>
      </c>
      <c r="H1011">
        <f>VLOOKUP(D1011,Mapping!A$2:D$31,4,FALSE)</f>
        <v>484000</v>
      </c>
    </row>
    <row r="1012" spans="1:8" x14ac:dyDescent="0.2">
      <c r="A1012" t="s">
        <v>70</v>
      </c>
      <c r="B1012" t="s">
        <v>44</v>
      </c>
      <c r="C1012">
        <v>17.154808800769999</v>
      </c>
      <c r="D1012">
        <v>2203420080</v>
      </c>
      <c r="E1012" t="s">
        <v>11</v>
      </c>
      <c r="F1012" s="2">
        <f t="shared" si="17"/>
        <v>15595.280727972726</v>
      </c>
      <c r="G1012" t="str">
        <f>VLOOKUP(D1012,Mapping!A$2:D$31,2,FALSE)</f>
        <v>Transit Bus</v>
      </c>
      <c r="H1012">
        <f>VLOOKUP(D1012,Mapping!A$2:D$31,4,FALSE)</f>
        <v>485000</v>
      </c>
    </row>
    <row r="1013" spans="1:8" x14ac:dyDescent="0.2">
      <c r="A1013" t="s">
        <v>70</v>
      </c>
      <c r="B1013" t="s">
        <v>44</v>
      </c>
      <c r="C1013">
        <v>5.0966547119999997E-3</v>
      </c>
      <c r="D1013">
        <v>2205210080</v>
      </c>
      <c r="E1013" t="s">
        <v>11</v>
      </c>
      <c r="F1013" s="2">
        <f t="shared" si="17"/>
        <v>4.6333224654545448</v>
      </c>
      <c r="G1013" t="str">
        <f>VLOOKUP(D1013,Mapping!A$2:D$31,2,FALSE)</f>
        <v>Passenger Car</v>
      </c>
      <c r="H1013" t="str">
        <f>VLOOKUP(D1013,Mapping!A$2:D$31,4,FALSE)</f>
        <v/>
      </c>
    </row>
    <row r="1014" spans="1:8" x14ac:dyDescent="0.2">
      <c r="A1014" t="s">
        <v>70</v>
      </c>
      <c r="B1014" t="s">
        <v>44</v>
      </c>
      <c r="C1014">
        <v>1.494866236E-2</v>
      </c>
      <c r="D1014">
        <v>2205310080</v>
      </c>
      <c r="E1014" t="s">
        <v>11</v>
      </c>
      <c r="F1014" s="2">
        <f t="shared" si="17"/>
        <v>13.589693054545453</v>
      </c>
      <c r="G1014" t="str">
        <f>VLOOKUP(D1014,Mapping!A$2:D$31,2,FALSE)</f>
        <v>Passenger Truck</v>
      </c>
      <c r="H1014" t="str">
        <f>VLOOKUP(D1014,Mapping!A$2:D$31,4,FALSE)</f>
        <v/>
      </c>
    </row>
    <row r="1015" spans="1:8" x14ac:dyDescent="0.2">
      <c r="A1015" t="s">
        <v>70</v>
      </c>
      <c r="B1015" t="s">
        <v>44</v>
      </c>
      <c r="C1015">
        <v>4.3981020950000001E-3</v>
      </c>
      <c r="D1015">
        <v>2205320080</v>
      </c>
      <c r="E1015" t="s">
        <v>11</v>
      </c>
      <c r="F1015" s="2">
        <f t="shared" si="17"/>
        <v>3.9982746318181821</v>
      </c>
      <c r="G1015" t="str">
        <f>VLOOKUP(D1015,Mapping!A$2:D$31,2,FALSE)</f>
        <v>Light Commercial Truck</v>
      </c>
      <c r="H1015">
        <f>VLOOKUP(D1015,Mapping!A$2:D$31,4,FALSE)</f>
        <v>484000</v>
      </c>
    </row>
    <row r="1016" spans="1:8" x14ac:dyDescent="0.2">
      <c r="A1016" t="s">
        <v>70</v>
      </c>
      <c r="B1016" t="s">
        <v>45</v>
      </c>
      <c r="C1016">
        <v>33988.945980919998</v>
      </c>
      <c r="D1016">
        <v>2201110080</v>
      </c>
      <c r="E1016" t="s">
        <v>5</v>
      </c>
      <c r="F1016" s="2">
        <f t="shared" si="17"/>
        <v>15449.52090041818</v>
      </c>
      <c r="G1016" t="str">
        <f>VLOOKUP(D1016,Mapping!A$2:D$31,2,FALSE)</f>
        <v>Motorcycle</v>
      </c>
      <c r="H1016" t="str">
        <f>VLOOKUP(D1016,Mapping!A$2:D$31,4,FALSE)</f>
        <v/>
      </c>
    </row>
    <row r="1017" spans="1:8" x14ac:dyDescent="0.2">
      <c r="A1017" t="s">
        <v>70</v>
      </c>
      <c r="B1017" t="s">
        <v>45</v>
      </c>
      <c r="C1017">
        <v>1043818.1904778</v>
      </c>
      <c r="D1017">
        <v>2201210080</v>
      </c>
      <c r="E1017" t="s">
        <v>5</v>
      </c>
      <c r="F1017" s="2">
        <f t="shared" si="17"/>
        <v>474462.81385354541</v>
      </c>
      <c r="G1017" t="str">
        <f>VLOOKUP(D1017,Mapping!A$2:D$31,2,FALSE)</f>
        <v>Passenger Car</v>
      </c>
      <c r="H1017" t="str">
        <f>VLOOKUP(D1017,Mapping!A$2:D$31,4,FALSE)</f>
        <v/>
      </c>
    </row>
    <row r="1018" spans="1:8" x14ac:dyDescent="0.2">
      <c r="A1018" t="s">
        <v>70</v>
      </c>
      <c r="B1018" t="s">
        <v>45</v>
      </c>
      <c r="C1018">
        <v>1366152.8680819999</v>
      </c>
      <c r="D1018">
        <v>2201310080</v>
      </c>
      <c r="E1018" t="s">
        <v>5</v>
      </c>
      <c r="F1018" s="2">
        <f t="shared" si="17"/>
        <v>620978.57640090899</v>
      </c>
      <c r="G1018" t="str">
        <f>VLOOKUP(D1018,Mapping!A$2:D$31,2,FALSE)</f>
        <v>Passenger Car</v>
      </c>
      <c r="H1018" t="str">
        <f>VLOOKUP(D1018,Mapping!A$2:D$31,4,FALSE)</f>
        <v/>
      </c>
    </row>
    <row r="1019" spans="1:8" x14ac:dyDescent="0.2">
      <c r="A1019" t="s">
        <v>70</v>
      </c>
      <c r="B1019" t="s">
        <v>45</v>
      </c>
      <c r="C1019">
        <v>436395.15305620001</v>
      </c>
      <c r="D1019">
        <v>2201320080</v>
      </c>
      <c r="E1019" t="s">
        <v>5</v>
      </c>
      <c r="F1019" s="2">
        <f t="shared" si="17"/>
        <v>198361.43320736362</v>
      </c>
      <c r="G1019" t="str">
        <f>VLOOKUP(D1019,Mapping!A$2:D$31,2,FALSE)</f>
        <v>Light Commercial Truck</v>
      </c>
      <c r="H1019">
        <f>VLOOKUP(D1019,Mapping!A$2:D$31,4,FALSE)</f>
        <v>484000</v>
      </c>
    </row>
    <row r="1020" spans="1:8" x14ac:dyDescent="0.2">
      <c r="A1020" t="s">
        <v>70</v>
      </c>
      <c r="B1020" t="s">
        <v>45</v>
      </c>
      <c r="C1020">
        <v>124.52691634270001</v>
      </c>
      <c r="D1020">
        <v>2201420080</v>
      </c>
      <c r="E1020" t="s">
        <v>5</v>
      </c>
      <c r="F1020" s="2">
        <f t="shared" si="17"/>
        <v>56.603143792136365</v>
      </c>
      <c r="G1020" t="str">
        <f>VLOOKUP(D1020,Mapping!A$2:D$31,2,FALSE)</f>
        <v>Transit Bus</v>
      </c>
      <c r="H1020">
        <f>VLOOKUP(D1020,Mapping!A$2:D$31,4,FALSE)</f>
        <v>485000</v>
      </c>
    </row>
    <row r="1021" spans="1:8" x14ac:dyDescent="0.2">
      <c r="A1021" t="s">
        <v>70</v>
      </c>
      <c r="B1021" t="s">
        <v>45</v>
      </c>
      <c r="C1021">
        <v>2212.8995289519999</v>
      </c>
      <c r="D1021">
        <v>2201430080</v>
      </c>
      <c r="E1021" t="s">
        <v>5</v>
      </c>
      <c r="F1021" s="2">
        <f t="shared" si="17"/>
        <v>1005.8634222509089</v>
      </c>
      <c r="G1021" t="str">
        <f>VLOOKUP(D1021,Mapping!A$2:D$31,2,FALSE)</f>
        <v>School Bus</v>
      </c>
      <c r="H1021">
        <f>VLOOKUP(D1021,Mapping!A$2:D$31,4,FALSE)</f>
        <v>485000</v>
      </c>
    </row>
    <row r="1022" spans="1:8" x14ac:dyDescent="0.2">
      <c r="A1022" t="s">
        <v>70</v>
      </c>
      <c r="B1022" t="s">
        <v>45</v>
      </c>
      <c r="C1022">
        <v>313.38369447439999</v>
      </c>
      <c r="D1022">
        <v>2201510080</v>
      </c>
      <c r="E1022" t="s">
        <v>5</v>
      </c>
      <c r="F1022" s="2">
        <f t="shared" si="17"/>
        <v>142.44713385199998</v>
      </c>
      <c r="G1022" t="str">
        <f>VLOOKUP(D1022,Mapping!A$2:D$31,2,FALSE)</f>
        <v>Refuse Truck</v>
      </c>
      <c r="H1022">
        <f>VLOOKUP(D1022,Mapping!A$2:D$31,4,FALSE)</f>
        <v>484000</v>
      </c>
    </row>
    <row r="1023" spans="1:8" x14ac:dyDescent="0.2">
      <c r="A1023" t="s">
        <v>70</v>
      </c>
      <c r="B1023" t="s">
        <v>45</v>
      </c>
      <c r="C1023">
        <v>34160.053318480001</v>
      </c>
      <c r="D1023">
        <v>2201520080</v>
      </c>
      <c r="E1023" t="s">
        <v>5</v>
      </c>
      <c r="F1023" s="2">
        <f t="shared" si="17"/>
        <v>15527.296962945453</v>
      </c>
      <c r="G1023" t="str">
        <f>VLOOKUP(D1023,Mapping!A$2:D$31,2,FALSE)</f>
        <v>Single Unit Short-haul Truck</v>
      </c>
      <c r="H1023">
        <f>VLOOKUP(D1023,Mapping!A$2:D$31,4,FALSE)</f>
        <v>484000</v>
      </c>
    </row>
    <row r="1024" spans="1:8" x14ac:dyDescent="0.2">
      <c r="A1024" t="s">
        <v>70</v>
      </c>
      <c r="B1024" t="s">
        <v>45</v>
      </c>
      <c r="C1024">
        <v>4551.4945418139996</v>
      </c>
      <c r="D1024">
        <v>2201530080</v>
      </c>
      <c r="E1024" t="s">
        <v>5</v>
      </c>
      <c r="F1024" s="2">
        <f t="shared" si="17"/>
        <v>2068.8611553699998</v>
      </c>
      <c r="G1024" t="str">
        <f>VLOOKUP(D1024,Mapping!A$2:D$31,2,FALSE)</f>
        <v>Single Unit Long-haul Truck</v>
      </c>
      <c r="H1024">
        <f>VLOOKUP(D1024,Mapping!A$2:D$31,4,FALSE)</f>
        <v>484000</v>
      </c>
    </row>
    <row r="1025" spans="1:8" x14ac:dyDescent="0.2">
      <c r="A1025" t="s">
        <v>70</v>
      </c>
      <c r="B1025" t="s">
        <v>45</v>
      </c>
      <c r="C1025">
        <v>9639.1399805420006</v>
      </c>
      <c r="D1025">
        <v>2201540080</v>
      </c>
      <c r="E1025" t="s">
        <v>5</v>
      </c>
      <c r="F1025" s="2">
        <f t="shared" si="17"/>
        <v>4381.4272638827269</v>
      </c>
      <c r="G1025" t="str">
        <f>VLOOKUP(D1025,Mapping!A$2:D$31,2,FALSE)</f>
        <v>Motor Home</v>
      </c>
      <c r="H1025" t="str">
        <f>VLOOKUP(D1025,Mapping!A$2:D$31,4,FALSE)</f>
        <v/>
      </c>
    </row>
    <row r="1026" spans="1:8" x14ac:dyDescent="0.2">
      <c r="A1026" t="s">
        <v>70</v>
      </c>
      <c r="B1026" t="s">
        <v>45</v>
      </c>
      <c r="C1026">
        <v>110.91469785734</v>
      </c>
      <c r="D1026">
        <v>2201610080</v>
      </c>
      <c r="E1026" t="s">
        <v>5</v>
      </c>
      <c r="F1026" s="2">
        <f t="shared" si="17"/>
        <v>50.415771753336358</v>
      </c>
      <c r="G1026" t="str">
        <f>VLOOKUP(D1026,Mapping!A$2:D$31,2,FALSE)</f>
        <v>Combination Short-haul Truck</v>
      </c>
      <c r="H1026">
        <f>VLOOKUP(D1026,Mapping!A$2:D$31,4,FALSE)</f>
        <v>484000</v>
      </c>
    </row>
    <row r="1027" spans="1:8" x14ac:dyDescent="0.2">
      <c r="A1027" t="s">
        <v>70</v>
      </c>
      <c r="B1027" t="s">
        <v>45</v>
      </c>
      <c r="C1027">
        <v>89638.944433300101</v>
      </c>
      <c r="D1027">
        <v>2202210080</v>
      </c>
      <c r="E1027" t="s">
        <v>5</v>
      </c>
      <c r="F1027" s="2">
        <f t="shared" si="17"/>
        <v>40744.974742409133</v>
      </c>
      <c r="G1027" t="str">
        <f>VLOOKUP(D1027,Mapping!A$2:D$31,2,FALSE)</f>
        <v>Passenger Car</v>
      </c>
      <c r="H1027" t="str">
        <f>VLOOKUP(D1027,Mapping!A$2:D$31,4,FALSE)</f>
        <v/>
      </c>
    </row>
    <row r="1028" spans="1:8" x14ac:dyDescent="0.2">
      <c r="A1028" t="s">
        <v>70</v>
      </c>
      <c r="B1028" t="s">
        <v>45</v>
      </c>
      <c r="C1028">
        <v>152419.24383560001</v>
      </c>
      <c r="D1028">
        <v>2202310080</v>
      </c>
      <c r="E1028" t="s">
        <v>5</v>
      </c>
      <c r="F1028" s="2">
        <f t="shared" ref="F1028:F1091" si="18">IF(E1028="LB",C1028/2.2,C1028*2000/2.2)</f>
        <v>69281.474470727277</v>
      </c>
      <c r="G1028" t="str">
        <f>VLOOKUP(D1028,Mapping!A$2:D$31,2,FALSE)</f>
        <v>Passenger Truck</v>
      </c>
      <c r="H1028" t="str">
        <f>VLOOKUP(D1028,Mapping!A$2:D$31,4,FALSE)</f>
        <v/>
      </c>
    </row>
    <row r="1029" spans="1:8" x14ac:dyDescent="0.2">
      <c r="A1029" t="s">
        <v>70</v>
      </c>
      <c r="B1029" t="s">
        <v>45</v>
      </c>
      <c r="C1029">
        <v>157920.98146479999</v>
      </c>
      <c r="D1029">
        <v>2202320080</v>
      </c>
      <c r="E1029" t="s">
        <v>5</v>
      </c>
      <c r="F1029" s="2">
        <f t="shared" si="18"/>
        <v>71782.264302181808</v>
      </c>
      <c r="G1029" t="str">
        <f>VLOOKUP(D1029,Mapping!A$2:D$31,2,FALSE)</f>
        <v>Light Commercial Truck</v>
      </c>
      <c r="H1029">
        <f>VLOOKUP(D1029,Mapping!A$2:D$31,4,FALSE)</f>
        <v>484000</v>
      </c>
    </row>
    <row r="1030" spans="1:8" x14ac:dyDescent="0.2">
      <c r="A1030" t="s">
        <v>70</v>
      </c>
      <c r="B1030" t="s">
        <v>45</v>
      </c>
      <c r="C1030">
        <v>22083.653516615999</v>
      </c>
      <c r="D1030">
        <v>2202410080</v>
      </c>
      <c r="E1030" t="s">
        <v>5</v>
      </c>
      <c r="F1030" s="2">
        <f t="shared" si="18"/>
        <v>10038.024325734545</v>
      </c>
      <c r="G1030" t="str">
        <f>VLOOKUP(D1030,Mapping!A$2:D$31,2,FALSE)</f>
        <v>Intercity Bus</v>
      </c>
      <c r="H1030">
        <f>VLOOKUP(D1030,Mapping!A$2:D$31,4,FALSE)</f>
        <v>485000</v>
      </c>
    </row>
    <row r="1031" spans="1:8" x14ac:dyDescent="0.2">
      <c r="A1031" t="s">
        <v>70</v>
      </c>
      <c r="B1031" t="s">
        <v>45</v>
      </c>
      <c r="C1031">
        <v>16678.243739938</v>
      </c>
      <c r="D1031">
        <v>2202420080</v>
      </c>
      <c r="E1031" t="s">
        <v>5</v>
      </c>
      <c r="F1031" s="2">
        <f t="shared" si="18"/>
        <v>7581.0198817899991</v>
      </c>
      <c r="G1031" t="str">
        <f>VLOOKUP(D1031,Mapping!A$2:D$31,2,FALSE)</f>
        <v>Transit Bus</v>
      </c>
      <c r="H1031">
        <f>VLOOKUP(D1031,Mapping!A$2:D$31,4,FALSE)</f>
        <v>485000</v>
      </c>
    </row>
    <row r="1032" spans="1:8" x14ac:dyDescent="0.2">
      <c r="A1032" t="s">
        <v>70</v>
      </c>
      <c r="B1032" t="s">
        <v>45</v>
      </c>
      <c r="C1032">
        <v>47897.041926899998</v>
      </c>
      <c r="D1032">
        <v>2202430080</v>
      </c>
      <c r="E1032" t="s">
        <v>5</v>
      </c>
      <c r="F1032" s="2">
        <f t="shared" si="18"/>
        <v>21771.382694045453</v>
      </c>
      <c r="G1032" t="str">
        <f>VLOOKUP(D1032,Mapping!A$2:D$31,2,FALSE)</f>
        <v>School Bus</v>
      </c>
      <c r="H1032">
        <f>VLOOKUP(D1032,Mapping!A$2:D$31,4,FALSE)</f>
        <v>485000</v>
      </c>
    </row>
    <row r="1033" spans="1:8" x14ac:dyDescent="0.2">
      <c r="A1033" t="s">
        <v>70</v>
      </c>
      <c r="B1033" t="s">
        <v>45</v>
      </c>
      <c r="C1033">
        <v>14734.77685066</v>
      </c>
      <c r="D1033">
        <v>2202510080</v>
      </c>
      <c r="E1033" t="s">
        <v>5</v>
      </c>
      <c r="F1033" s="2">
        <f t="shared" si="18"/>
        <v>6697.6258412090901</v>
      </c>
      <c r="G1033" t="str">
        <f>VLOOKUP(D1033,Mapping!A$2:D$31,2,FALSE)</f>
        <v>Refuse Truck</v>
      </c>
      <c r="H1033">
        <f>VLOOKUP(D1033,Mapping!A$2:D$31,4,FALSE)</f>
        <v>484000</v>
      </c>
    </row>
    <row r="1034" spans="1:8" x14ac:dyDescent="0.2">
      <c r="A1034" t="s">
        <v>70</v>
      </c>
      <c r="B1034" t="s">
        <v>45</v>
      </c>
      <c r="C1034">
        <v>320796.99262779998</v>
      </c>
      <c r="D1034">
        <v>2202520080</v>
      </c>
      <c r="E1034" t="s">
        <v>5</v>
      </c>
      <c r="F1034" s="2">
        <f t="shared" si="18"/>
        <v>145816.81483081816</v>
      </c>
      <c r="G1034" t="str">
        <f>VLOOKUP(D1034,Mapping!A$2:D$31,2,FALSE)</f>
        <v>Single Unit Short-haul Truck</v>
      </c>
      <c r="H1034">
        <f>VLOOKUP(D1034,Mapping!A$2:D$31,4,FALSE)</f>
        <v>484000</v>
      </c>
    </row>
    <row r="1035" spans="1:8" x14ac:dyDescent="0.2">
      <c r="A1035" t="s">
        <v>70</v>
      </c>
      <c r="B1035" t="s">
        <v>45</v>
      </c>
      <c r="C1035">
        <v>35111.98457398</v>
      </c>
      <c r="D1035">
        <v>2202530080</v>
      </c>
      <c r="E1035" t="s">
        <v>5</v>
      </c>
      <c r="F1035" s="2">
        <f t="shared" si="18"/>
        <v>15959.992988172726</v>
      </c>
      <c r="G1035" t="str">
        <f>VLOOKUP(D1035,Mapping!A$2:D$31,2,FALSE)</f>
        <v>Single Unit Long-haul Truck</v>
      </c>
      <c r="H1035">
        <f>VLOOKUP(D1035,Mapping!A$2:D$31,4,FALSE)</f>
        <v>484000</v>
      </c>
    </row>
    <row r="1036" spans="1:8" x14ac:dyDescent="0.2">
      <c r="A1036" t="s">
        <v>70</v>
      </c>
      <c r="B1036" t="s">
        <v>45</v>
      </c>
      <c r="C1036">
        <v>14657.503485186</v>
      </c>
      <c r="D1036">
        <v>2202540080</v>
      </c>
      <c r="E1036" t="s">
        <v>5</v>
      </c>
      <c r="F1036" s="2">
        <f t="shared" si="18"/>
        <v>6662.5015841754539</v>
      </c>
      <c r="G1036" t="str">
        <f>VLOOKUP(D1036,Mapping!A$2:D$31,2,FALSE)</f>
        <v>Motor Home</v>
      </c>
      <c r="H1036" t="str">
        <f>VLOOKUP(D1036,Mapping!A$2:D$31,4,FALSE)</f>
        <v/>
      </c>
    </row>
    <row r="1037" spans="1:8" x14ac:dyDescent="0.2">
      <c r="A1037" t="s">
        <v>70</v>
      </c>
      <c r="B1037" t="s">
        <v>45</v>
      </c>
      <c r="C1037">
        <v>422436.11026099999</v>
      </c>
      <c r="D1037">
        <v>2202610080</v>
      </c>
      <c r="E1037" t="s">
        <v>5</v>
      </c>
      <c r="F1037" s="2">
        <f t="shared" si="18"/>
        <v>192016.41375499999</v>
      </c>
      <c r="G1037" t="str">
        <f>VLOOKUP(D1037,Mapping!A$2:D$31,2,FALSE)</f>
        <v>Combination Short-haul Truck</v>
      </c>
      <c r="H1037">
        <f>VLOOKUP(D1037,Mapping!A$2:D$31,4,FALSE)</f>
        <v>484000</v>
      </c>
    </row>
    <row r="1038" spans="1:8" x14ac:dyDescent="0.2">
      <c r="A1038" t="s">
        <v>70</v>
      </c>
      <c r="B1038" t="s">
        <v>45</v>
      </c>
      <c r="C1038">
        <v>1048501.2528248</v>
      </c>
      <c r="D1038">
        <v>2202620080</v>
      </c>
      <c r="E1038" t="s">
        <v>5</v>
      </c>
      <c r="F1038" s="2">
        <f t="shared" si="18"/>
        <v>476591.47855672723</v>
      </c>
      <c r="G1038" t="str">
        <f>VLOOKUP(D1038,Mapping!A$2:D$31,2,FALSE)</f>
        <v>Combination Long-haul Truck</v>
      </c>
      <c r="H1038">
        <f>VLOOKUP(D1038,Mapping!A$2:D$31,4,FALSE)</f>
        <v>484000</v>
      </c>
    </row>
    <row r="1039" spans="1:8" x14ac:dyDescent="0.2">
      <c r="A1039" t="s">
        <v>70</v>
      </c>
      <c r="B1039" t="s">
        <v>45</v>
      </c>
      <c r="C1039">
        <v>6497.1310850520003</v>
      </c>
      <c r="D1039">
        <v>2203420080</v>
      </c>
      <c r="E1039" t="s">
        <v>5</v>
      </c>
      <c r="F1039" s="2">
        <f t="shared" si="18"/>
        <v>2953.2414022963635</v>
      </c>
      <c r="G1039" t="str">
        <f>VLOOKUP(D1039,Mapping!A$2:D$31,2,FALSE)</f>
        <v>Transit Bus</v>
      </c>
      <c r="H1039">
        <f>VLOOKUP(D1039,Mapping!A$2:D$31,4,FALSE)</f>
        <v>485000</v>
      </c>
    </row>
    <row r="1040" spans="1:8" x14ac:dyDescent="0.2">
      <c r="A1040" t="s">
        <v>70</v>
      </c>
      <c r="B1040" t="s">
        <v>45</v>
      </c>
      <c r="C1040">
        <v>0.52925953459999997</v>
      </c>
      <c r="D1040">
        <v>2205210080</v>
      </c>
      <c r="E1040" t="s">
        <v>5</v>
      </c>
      <c r="F1040" s="2">
        <f t="shared" si="18"/>
        <v>0.2405725157272727</v>
      </c>
      <c r="G1040" t="str">
        <f>VLOOKUP(D1040,Mapping!A$2:D$31,2,FALSE)</f>
        <v>Passenger Car</v>
      </c>
      <c r="H1040" t="str">
        <f>VLOOKUP(D1040,Mapping!A$2:D$31,4,FALSE)</f>
        <v/>
      </c>
    </row>
    <row r="1041" spans="1:8" x14ac:dyDescent="0.2">
      <c r="A1041" t="s">
        <v>70</v>
      </c>
      <c r="B1041" t="s">
        <v>45</v>
      </c>
      <c r="C1041">
        <v>1.4434686752000001</v>
      </c>
      <c r="D1041">
        <v>2205310080</v>
      </c>
      <c r="E1041" t="s">
        <v>5</v>
      </c>
      <c r="F1041" s="2">
        <f t="shared" si="18"/>
        <v>0.65612212509090906</v>
      </c>
      <c r="G1041" t="str">
        <f>VLOOKUP(D1041,Mapping!A$2:D$31,2,FALSE)</f>
        <v>Passenger Truck</v>
      </c>
      <c r="H1041" t="str">
        <f>VLOOKUP(D1041,Mapping!A$2:D$31,4,FALSE)</f>
        <v/>
      </c>
    </row>
    <row r="1042" spans="1:8" x14ac:dyDescent="0.2">
      <c r="A1042" t="s">
        <v>70</v>
      </c>
      <c r="B1042" t="s">
        <v>45</v>
      </c>
      <c r="C1042">
        <v>0.45562727959999999</v>
      </c>
      <c r="D1042">
        <v>2205320080</v>
      </c>
      <c r="E1042" t="s">
        <v>5</v>
      </c>
      <c r="F1042" s="2">
        <f t="shared" si="18"/>
        <v>0.2071033089090909</v>
      </c>
      <c r="G1042" t="str">
        <f>VLOOKUP(D1042,Mapping!A$2:D$31,2,FALSE)</f>
        <v>Light Commercial Truck</v>
      </c>
      <c r="H1042">
        <f>VLOOKUP(D1042,Mapping!A$2:D$31,4,FALSE)</f>
        <v>484000</v>
      </c>
    </row>
    <row r="1043" spans="1:8" x14ac:dyDescent="0.2">
      <c r="A1043" t="s">
        <v>70</v>
      </c>
      <c r="B1043" t="s">
        <v>46</v>
      </c>
      <c r="C1043">
        <v>12520.114344734</v>
      </c>
      <c r="D1043">
        <v>2201110080</v>
      </c>
      <c r="E1043" t="s">
        <v>5</v>
      </c>
      <c r="F1043" s="2">
        <f t="shared" si="18"/>
        <v>5690.9610657881813</v>
      </c>
      <c r="G1043" t="str">
        <f>VLOOKUP(D1043,Mapping!A$2:D$31,2,FALSE)</f>
        <v>Motorcycle</v>
      </c>
      <c r="H1043" t="str">
        <f>VLOOKUP(D1043,Mapping!A$2:D$31,4,FALSE)</f>
        <v/>
      </c>
    </row>
    <row r="1044" spans="1:8" x14ac:dyDescent="0.2">
      <c r="A1044" t="s">
        <v>70</v>
      </c>
      <c r="B1044" t="s">
        <v>46</v>
      </c>
      <c r="C1044">
        <v>115258.74917982001</v>
      </c>
      <c r="D1044">
        <v>2201210080</v>
      </c>
      <c r="E1044" t="s">
        <v>5</v>
      </c>
      <c r="F1044" s="2">
        <f t="shared" si="18"/>
        <v>52390.340536281816</v>
      </c>
      <c r="G1044" t="str">
        <f>VLOOKUP(D1044,Mapping!A$2:D$31,2,FALSE)</f>
        <v>Passenger Car</v>
      </c>
      <c r="H1044" t="str">
        <f>VLOOKUP(D1044,Mapping!A$2:D$31,4,FALSE)</f>
        <v/>
      </c>
    </row>
    <row r="1045" spans="1:8" x14ac:dyDescent="0.2">
      <c r="A1045" t="s">
        <v>70</v>
      </c>
      <c r="B1045" t="s">
        <v>46</v>
      </c>
      <c r="C1045">
        <v>143901.39217800001</v>
      </c>
      <c r="D1045">
        <v>2201310080</v>
      </c>
      <c r="E1045" t="s">
        <v>5</v>
      </c>
      <c r="F1045" s="2">
        <f t="shared" si="18"/>
        <v>65409.723717272725</v>
      </c>
      <c r="G1045" t="str">
        <f>VLOOKUP(D1045,Mapping!A$2:D$31,2,FALSE)</f>
        <v>Passenger Car</v>
      </c>
      <c r="H1045" t="str">
        <f>VLOOKUP(D1045,Mapping!A$2:D$31,4,FALSE)</f>
        <v/>
      </c>
    </row>
    <row r="1046" spans="1:8" x14ac:dyDescent="0.2">
      <c r="A1046" t="s">
        <v>70</v>
      </c>
      <c r="B1046" t="s">
        <v>46</v>
      </c>
      <c r="C1046">
        <v>47471.605366479998</v>
      </c>
      <c r="D1046">
        <v>2201320080</v>
      </c>
      <c r="E1046" t="s">
        <v>5</v>
      </c>
      <c r="F1046" s="2">
        <f t="shared" si="18"/>
        <v>21578.00243930909</v>
      </c>
      <c r="G1046" t="str">
        <f>VLOOKUP(D1046,Mapping!A$2:D$31,2,FALSE)</f>
        <v>Light Commercial Truck</v>
      </c>
      <c r="H1046">
        <f>VLOOKUP(D1046,Mapping!A$2:D$31,4,FALSE)</f>
        <v>484000</v>
      </c>
    </row>
    <row r="1047" spans="1:8" x14ac:dyDescent="0.2">
      <c r="A1047" t="s">
        <v>70</v>
      </c>
      <c r="B1047" t="s">
        <v>46</v>
      </c>
      <c r="C1047">
        <v>11.792278406132001</v>
      </c>
      <c r="D1047">
        <v>2201420080</v>
      </c>
      <c r="E1047" t="s">
        <v>5</v>
      </c>
      <c r="F1047" s="2">
        <f t="shared" si="18"/>
        <v>5.3601265482418183</v>
      </c>
      <c r="G1047" t="str">
        <f>VLOOKUP(D1047,Mapping!A$2:D$31,2,FALSE)</f>
        <v>Transit Bus</v>
      </c>
      <c r="H1047">
        <f>VLOOKUP(D1047,Mapping!A$2:D$31,4,FALSE)</f>
        <v>485000</v>
      </c>
    </row>
    <row r="1048" spans="1:8" x14ac:dyDescent="0.2">
      <c r="A1048" t="s">
        <v>70</v>
      </c>
      <c r="B1048" t="s">
        <v>46</v>
      </c>
      <c r="C1048">
        <v>224.93301251720001</v>
      </c>
      <c r="D1048">
        <v>2201430080</v>
      </c>
      <c r="E1048" t="s">
        <v>5</v>
      </c>
      <c r="F1048" s="2">
        <f t="shared" si="18"/>
        <v>102.24227841690909</v>
      </c>
      <c r="G1048" t="str">
        <f>VLOOKUP(D1048,Mapping!A$2:D$31,2,FALSE)</f>
        <v>School Bus</v>
      </c>
      <c r="H1048">
        <f>VLOOKUP(D1048,Mapping!A$2:D$31,4,FALSE)</f>
        <v>485000</v>
      </c>
    </row>
    <row r="1049" spans="1:8" x14ac:dyDescent="0.2">
      <c r="A1049" t="s">
        <v>70</v>
      </c>
      <c r="B1049" t="s">
        <v>46</v>
      </c>
      <c r="C1049">
        <v>41.949322065659999</v>
      </c>
      <c r="D1049">
        <v>2201510080</v>
      </c>
      <c r="E1049" t="s">
        <v>5</v>
      </c>
      <c r="F1049" s="2">
        <f t="shared" si="18"/>
        <v>19.067873666209088</v>
      </c>
      <c r="G1049" t="str">
        <f>VLOOKUP(D1049,Mapping!A$2:D$31,2,FALSE)</f>
        <v>Refuse Truck</v>
      </c>
      <c r="H1049">
        <f>VLOOKUP(D1049,Mapping!A$2:D$31,4,FALSE)</f>
        <v>484000</v>
      </c>
    </row>
    <row r="1050" spans="1:8" x14ac:dyDescent="0.2">
      <c r="A1050" t="s">
        <v>70</v>
      </c>
      <c r="B1050" t="s">
        <v>46</v>
      </c>
      <c r="C1050">
        <v>3976.9530550720001</v>
      </c>
      <c r="D1050">
        <v>2201520080</v>
      </c>
      <c r="E1050" t="s">
        <v>5</v>
      </c>
      <c r="F1050" s="2">
        <f t="shared" si="18"/>
        <v>1807.7059341236363</v>
      </c>
      <c r="G1050" t="str">
        <f>VLOOKUP(D1050,Mapping!A$2:D$31,2,FALSE)</f>
        <v>Single Unit Short-haul Truck</v>
      </c>
      <c r="H1050">
        <f>VLOOKUP(D1050,Mapping!A$2:D$31,4,FALSE)</f>
        <v>484000</v>
      </c>
    </row>
    <row r="1051" spans="1:8" x14ac:dyDescent="0.2">
      <c r="A1051" t="s">
        <v>70</v>
      </c>
      <c r="B1051" t="s">
        <v>46</v>
      </c>
      <c r="C1051">
        <v>511.70692137399999</v>
      </c>
      <c r="D1051">
        <v>2201530080</v>
      </c>
      <c r="E1051" t="s">
        <v>5</v>
      </c>
      <c r="F1051" s="2">
        <f t="shared" si="18"/>
        <v>232.59405516999999</v>
      </c>
      <c r="G1051" t="str">
        <f>VLOOKUP(D1051,Mapping!A$2:D$31,2,FALSE)</f>
        <v>Single Unit Long-haul Truck</v>
      </c>
      <c r="H1051">
        <f>VLOOKUP(D1051,Mapping!A$2:D$31,4,FALSE)</f>
        <v>484000</v>
      </c>
    </row>
    <row r="1052" spans="1:8" x14ac:dyDescent="0.2">
      <c r="A1052" t="s">
        <v>70</v>
      </c>
      <c r="B1052" t="s">
        <v>46</v>
      </c>
      <c r="C1052">
        <v>936.92766981880095</v>
      </c>
      <c r="D1052">
        <v>2201540080</v>
      </c>
      <c r="E1052" t="s">
        <v>5</v>
      </c>
      <c r="F1052" s="2">
        <f t="shared" si="18"/>
        <v>425.8762135540004</v>
      </c>
      <c r="G1052" t="str">
        <f>VLOOKUP(D1052,Mapping!A$2:D$31,2,FALSE)</f>
        <v>Motor Home</v>
      </c>
      <c r="H1052" t="str">
        <f>VLOOKUP(D1052,Mapping!A$2:D$31,4,FALSE)</f>
        <v/>
      </c>
    </row>
    <row r="1053" spans="1:8" x14ac:dyDescent="0.2">
      <c r="A1053" t="s">
        <v>70</v>
      </c>
      <c r="B1053" t="s">
        <v>46</v>
      </c>
      <c r="C1053">
        <v>11.549423396313999</v>
      </c>
      <c r="D1053">
        <v>2201610080</v>
      </c>
      <c r="E1053" t="s">
        <v>5</v>
      </c>
      <c r="F1053" s="2">
        <f t="shared" si="18"/>
        <v>5.2497379074154535</v>
      </c>
      <c r="G1053" t="str">
        <f>VLOOKUP(D1053,Mapping!A$2:D$31,2,FALSE)</f>
        <v>Combination Short-haul Truck</v>
      </c>
      <c r="H1053">
        <f>VLOOKUP(D1053,Mapping!A$2:D$31,4,FALSE)</f>
        <v>484000</v>
      </c>
    </row>
    <row r="1054" spans="1:8" x14ac:dyDescent="0.2">
      <c r="A1054" t="s">
        <v>70</v>
      </c>
      <c r="B1054" t="s">
        <v>46</v>
      </c>
      <c r="C1054">
        <v>8834.0214047000009</v>
      </c>
      <c r="D1054">
        <v>2202210080</v>
      </c>
      <c r="E1054" t="s">
        <v>5</v>
      </c>
      <c r="F1054" s="2">
        <f t="shared" si="18"/>
        <v>4015.4642748636365</v>
      </c>
      <c r="G1054" t="str">
        <f>VLOOKUP(D1054,Mapping!A$2:D$31,2,FALSE)</f>
        <v>Passenger Car</v>
      </c>
      <c r="H1054" t="str">
        <f>VLOOKUP(D1054,Mapping!A$2:D$31,4,FALSE)</f>
        <v/>
      </c>
    </row>
    <row r="1055" spans="1:8" x14ac:dyDescent="0.2">
      <c r="A1055" t="s">
        <v>70</v>
      </c>
      <c r="B1055" t="s">
        <v>46</v>
      </c>
      <c r="C1055">
        <v>16414.265242500001</v>
      </c>
      <c r="D1055">
        <v>2202310080</v>
      </c>
      <c r="E1055" t="s">
        <v>5</v>
      </c>
      <c r="F1055" s="2">
        <f t="shared" si="18"/>
        <v>7461.0296556818184</v>
      </c>
      <c r="G1055" t="str">
        <f>VLOOKUP(D1055,Mapping!A$2:D$31,2,FALSE)</f>
        <v>Passenger Truck</v>
      </c>
      <c r="H1055" t="str">
        <f>VLOOKUP(D1055,Mapping!A$2:D$31,4,FALSE)</f>
        <v/>
      </c>
    </row>
    <row r="1056" spans="1:8" x14ac:dyDescent="0.2">
      <c r="A1056" t="s">
        <v>70</v>
      </c>
      <c r="B1056" t="s">
        <v>46</v>
      </c>
      <c r="C1056">
        <v>17832.693717179998</v>
      </c>
      <c r="D1056">
        <v>2202320080</v>
      </c>
      <c r="E1056" t="s">
        <v>5</v>
      </c>
      <c r="F1056" s="2">
        <f t="shared" si="18"/>
        <v>8105.7698714454527</v>
      </c>
      <c r="G1056" t="str">
        <f>VLOOKUP(D1056,Mapping!A$2:D$31,2,FALSE)</f>
        <v>Light Commercial Truck</v>
      </c>
      <c r="H1056">
        <f>VLOOKUP(D1056,Mapping!A$2:D$31,4,FALSE)</f>
        <v>484000</v>
      </c>
    </row>
    <row r="1057" spans="1:8" x14ac:dyDescent="0.2">
      <c r="A1057" t="s">
        <v>70</v>
      </c>
      <c r="B1057" t="s">
        <v>46</v>
      </c>
      <c r="C1057">
        <v>4891.3433814050004</v>
      </c>
      <c r="D1057">
        <v>2202410080</v>
      </c>
      <c r="E1057" t="s">
        <v>5</v>
      </c>
      <c r="F1057" s="2">
        <f t="shared" si="18"/>
        <v>2223.3379006386363</v>
      </c>
      <c r="G1057" t="str">
        <f>VLOOKUP(D1057,Mapping!A$2:D$31,2,FALSE)</f>
        <v>Intercity Bus</v>
      </c>
      <c r="H1057">
        <f>VLOOKUP(D1057,Mapping!A$2:D$31,4,FALSE)</f>
        <v>485000</v>
      </c>
    </row>
    <row r="1058" spans="1:8" x14ac:dyDescent="0.2">
      <c r="A1058" t="s">
        <v>70</v>
      </c>
      <c r="B1058" t="s">
        <v>46</v>
      </c>
      <c r="C1058">
        <v>3621.2210601380002</v>
      </c>
      <c r="D1058">
        <v>2202420080</v>
      </c>
      <c r="E1058" t="s">
        <v>5</v>
      </c>
      <c r="F1058" s="2">
        <f t="shared" si="18"/>
        <v>1646.00957279</v>
      </c>
      <c r="G1058" t="str">
        <f>VLOOKUP(D1058,Mapping!A$2:D$31,2,FALSE)</f>
        <v>Transit Bus</v>
      </c>
      <c r="H1058">
        <f>VLOOKUP(D1058,Mapping!A$2:D$31,4,FALSE)</f>
        <v>485000</v>
      </c>
    </row>
    <row r="1059" spans="1:8" x14ac:dyDescent="0.2">
      <c r="A1059" t="s">
        <v>70</v>
      </c>
      <c r="B1059" t="s">
        <v>46</v>
      </c>
      <c r="C1059">
        <v>9705.7766049500005</v>
      </c>
      <c r="D1059">
        <v>2202430080</v>
      </c>
      <c r="E1059" t="s">
        <v>5</v>
      </c>
      <c r="F1059" s="2">
        <f t="shared" si="18"/>
        <v>4411.716638613636</v>
      </c>
      <c r="G1059" t="str">
        <f>VLOOKUP(D1059,Mapping!A$2:D$31,2,FALSE)</f>
        <v>School Bus</v>
      </c>
      <c r="H1059">
        <f>VLOOKUP(D1059,Mapping!A$2:D$31,4,FALSE)</f>
        <v>485000</v>
      </c>
    </row>
    <row r="1060" spans="1:8" x14ac:dyDescent="0.2">
      <c r="A1060" t="s">
        <v>70</v>
      </c>
      <c r="B1060" t="s">
        <v>46</v>
      </c>
      <c r="C1060">
        <v>3298.9705092700001</v>
      </c>
      <c r="D1060">
        <v>2202510080</v>
      </c>
      <c r="E1060" t="s">
        <v>5</v>
      </c>
      <c r="F1060" s="2">
        <f t="shared" si="18"/>
        <v>1499.5320496681818</v>
      </c>
      <c r="G1060" t="str">
        <f>VLOOKUP(D1060,Mapping!A$2:D$31,2,FALSE)</f>
        <v>Refuse Truck</v>
      </c>
      <c r="H1060">
        <f>VLOOKUP(D1060,Mapping!A$2:D$31,4,FALSE)</f>
        <v>484000</v>
      </c>
    </row>
    <row r="1061" spans="1:8" x14ac:dyDescent="0.2">
      <c r="A1061" t="s">
        <v>70</v>
      </c>
      <c r="B1061" t="s">
        <v>46</v>
      </c>
      <c r="C1061">
        <v>67380.157434559995</v>
      </c>
      <c r="D1061">
        <v>2202520080</v>
      </c>
      <c r="E1061" t="s">
        <v>5</v>
      </c>
      <c r="F1061" s="2">
        <f t="shared" si="18"/>
        <v>30627.344288436358</v>
      </c>
      <c r="G1061" t="str">
        <f>VLOOKUP(D1061,Mapping!A$2:D$31,2,FALSE)</f>
        <v>Single Unit Short-haul Truck</v>
      </c>
      <c r="H1061">
        <f>VLOOKUP(D1061,Mapping!A$2:D$31,4,FALSE)</f>
        <v>484000</v>
      </c>
    </row>
    <row r="1062" spans="1:8" x14ac:dyDescent="0.2">
      <c r="A1062" t="s">
        <v>70</v>
      </c>
      <c r="B1062" t="s">
        <v>46</v>
      </c>
      <c r="C1062">
        <v>7262.9832051619996</v>
      </c>
      <c r="D1062">
        <v>2202530080</v>
      </c>
      <c r="E1062" t="s">
        <v>5</v>
      </c>
      <c r="F1062" s="2">
        <f t="shared" si="18"/>
        <v>3301.3560023463633</v>
      </c>
      <c r="G1062" t="str">
        <f>VLOOKUP(D1062,Mapping!A$2:D$31,2,FALSE)</f>
        <v>Single Unit Long-haul Truck</v>
      </c>
      <c r="H1062">
        <f>VLOOKUP(D1062,Mapping!A$2:D$31,4,FALSE)</f>
        <v>484000</v>
      </c>
    </row>
    <row r="1063" spans="1:8" x14ac:dyDescent="0.2">
      <c r="A1063" t="s">
        <v>70</v>
      </c>
      <c r="B1063" t="s">
        <v>46</v>
      </c>
      <c r="C1063">
        <v>3194.144160716</v>
      </c>
      <c r="D1063">
        <v>2202540080</v>
      </c>
      <c r="E1063" t="s">
        <v>5</v>
      </c>
      <c r="F1063" s="2">
        <f t="shared" si="18"/>
        <v>1451.8837094163634</v>
      </c>
      <c r="G1063" t="str">
        <f>VLOOKUP(D1063,Mapping!A$2:D$31,2,FALSE)</f>
        <v>Motor Home</v>
      </c>
      <c r="H1063" t="str">
        <f>VLOOKUP(D1063,Mapping!A$2:D$31,4,FALSE)</f>
        <v/>
      </c>
    </row>
    <row r="1064" spans="1:8" x14ac:dyDescent="0.2">
      <c r="A1064" t="s">
        <v>70</v>
      </c>
      <c r="B1064" t="s">
        <v>46</v>
      </c>
      <c r="C1064">
        <v>89481.882961399897</v>
      </c>
      <c r="D1064">
        <v>2202610080</v>
      </c>
      <c r="E1064" t="s">
        <v>5</v>
      </c>
      <c r="F1064" s="2">
        <f t="shared" si="18"/>
        <v>40673.583164272677</v>
      </c>
      <c r="G1064" t="str">
        <f>VLOOKUP(D1064,Mapping!A$2:D$31,2,FALSE)</f>
        <v>Combination Short-haul Truck</v>
      </c>
      <c r="H1064">
        <f>VLOOKUP(D1064,Mapping!A$2:D$31,4,FALSE)</f>
        <v>484000</v>
      </c>
    </row>
    <row r="1065" spans="1:8" x14ac:dyDescent="0.2">
      <c r="A1065" t="s">
        <v>70</v>
      </c>
      <c r="B1065" t="s">
        <v>46</v>
      </c>
      <c r="C1065">
        <v>134685.65419497999</v>
      </c>
      <c r="D1065">
        <v>2202620080</v>
      </c>
      <c r="E1065" t="s">
        <v>5</v>
      </c>
      <c r="F1065" s="2">
        <f t="shared" si="18"/>
        <v>61220.751906809077</v>
      </c>
      <c r="G1065" t="str">
        <f>VLOOKUP(D1065,Mapping!A$2:D$31,2,FALSE)</f>
        <v>Combination Long-haul Truck</v>
      </c>
      <c r="H1065">
        <f>VLOOKUP(D1065,Mapping!A$2:D$31,4,FALSE)</f>
        <v>484000</v>
      </c>
    </row>
    <row r="1066" spans="1:8" x14ac:dyDescent="0.2">
      <c r="A1066" t="s">
        <v>70</v>
      </c>
      <c r="B1066" t="s">
        <v>46</v>
      </c>
      <c r="C1066">
        <v>3.5539726899959998</v>
      </c>
      <c r="D1066">
        <v>2203420080</v>
      </c>
      <c r="E1066" t="s">
        <v>5</v>
      </c>
      <c r="F1066" s="2">
        <f t="shared" si="18"/>
        <v>1.6154421318163634</v>
      </c>
      <c r="G1066" t="str">
        <f>VLOOKUP(D1066,Mapping!A$2:D$31,2,FALSE)</f>
        <v>Transit Bus</v>
      </c>
      <c r="H1066">
        <f>VLOOKUP(D1066,Mapping!A$2:D$31,4,FALSE)</f>
        <v>485000</v>
      </c>
    </row>
    <row r="1067" spans="1:8" x14ac:dyDescent="0.2">
      <c r="A1067" t="s">
        <v>70</v>
      </c>
      <c r="B1067" t="s">
        <v>46</v>
      </c>
      <c r="C1067">
        <v>4.416639646E-3</v>
      </c>
      <c r="D1067">
        <v>2205210080</v>
      </c>
      <c r="E1067" t="s">
        <v>5</v>
      </c>
      <c r="F1067" s="2">
        <f t="shared" si="18"/>
        <v>2.0075634754545455E-3</v>
      </c>
      <c r="G1067" t="str">
        <f>VLOOKUP(D1067,Mapping!A$2:D$31,2,FALSE)</f>
        <v>Passenger Car</v>
      </c>
      <c r="H1067" t="str">
        <f>VLOOKUP(D1067,Mapping!A$2:D$31,4,FALSE)</f>
        <v/>
      </c>
    </row>
    <row r="1068" spans="1:8" x14ac:dyDescent="0.2">
      <c r="A1068" t="s">
        <v>70</v>
      </c>
      <c r="B1068" t="s">
        <v>46</v>
      </c>
      <c r="C1068">
        <v>1.2230061917999999E-2</v>
      </c>
      <c r="D1068">
        <v>2205310080</v>
      </c>
      <c r="E1068" t="s">
        <v>5</v>
      </c>
      <c r="F1068" s="2">
        <f t="shared" si="18"/>
        <v>5.5591190536363631E-3</v>
      </c>
      <c r="G1068" t="str">
        <f>VLOOKUP(D1068,Mapping!A$2:D$31,2,FALSE)</f>
        <v>Passenger Truck</v>
      </c>
      <c r="H1068" t="str">
        <f>VLOOKUP(D1068,Mapping!A$2:D$31,4,FALSE)</f>
        <v/>
      </c>
    </row>
    <row r="1069" spans="1:8" x14ac:dyDescent="0.2">
      <c r="A1069" t="s">
        <v>70</v>
      </c>
      <c r="B1069" t="s">
        <v>46</v>
      </c>
      <c r="C1069">
        <v>3.8034567700000002E-3</v>
      </c>
      <c r="D1069">
        <v>2205320080</v>
      </c>
      <c r="E1069" t="s">
        <v>5</v>
      </c>
      <c r="F1069" s="2">
        <f t="shared" si="18"/>
        <v>1.7288439863636363E-3</v>
      </c>
      <c r="G1069" t="str">
        <f>VLOOKUP(D1069,Mapping!A$2:D$31,2,FALSE)</f>
        <v>Light Commercial Truck</v>
      </c>
      <c r="H1069">
        <f>VLOOKUP(D1069,Mapping!A$2:D$31,4,FALSE)</f>
        <v>484000</v>
      </c>
    </row>
    <row r="1070" spans="1:8" x14ac:dyDescent="0.2">
      <c r="A1070" t="s">
        <v>70</v>
      </c>
      <c r="B1070" t="s">
        <v>47</v>
      </c>
      <c r="C1070">
        <v>43264.919096979997</v>
      </c>
      <c r="D1070">
        <v>2201110080</v>
      </c>
      <c r="E1070" t="s">
        <v>5</v>
      </c>
      <c r="F1070" s="2">
        <f t="shared" si="18"/>
        <v>19665.872316809087</v>
      </c>
      <c r="G1070" t="str">
        <f>VLOOKUP(D1070,Mapping!A$2:D$31,2,FALSE)</f>
        <v>Motorcycle</v>
      </c>
      <c r="H1070" t="str">
        <f>VLOOKUP(D1070,Mapping!A$2:D$31,4,FALSE)</f>
        <v/>
      </c>
    </row>
    <row r="1071" spans="1:8" x14ac:dyDescent="0.2">
      <c r="A1071" t="s">
        <v>70</v>
      </c>
      <c r="B1071" t="s">
        <v>47</v>
      </c>
      <c r="C1071">
        <v>1211422.8893648</v>
      </c>
      <c r="D1071">
        <v>2201210080</v>
      </c>
      <c r="E1071" t="s">
        <v>5</v>
      </c>
      <c r="F1071" s="2">
        <f t="shared" si="18"/>
        <v>550646.76789309084</v>
      </c>
      <c r="G1071" t="str">
        <f>VLOOKUP(D1071,Mapping!A$2:D$31,2,FALSE)</f>
        <v>Passenger Car</v>
      </c>
      <c r="H1071" t="str">
        <f>VLOOKUP(D1071,Mapping!A$2:D$31,4,FALSE)</f>
        <v/>
      </c>
    </row>
    <row r="1072" spans="1:8" x14ac:dyDescent="0.2">
      <c r="A1072" t="s">
        <v>70</v>
      </c>
      <c r="B1072" t="s">
        <v>47</v>
      </c>
      <c r="C1072">
        <v>1579721.3013220001</v>
      </c>
      <c r="D1072">
        <v>2201310080</v>
      </c>
      <c r="E1072" t="s">
        <v>5</v>
      </c>
      <c r="F1072" s="2">
        <f t="shared" si="18"/>
        <v>718055.13696454547</v>
      </c>
      <c r="G1072" t="str">
        <f>VLOOKUP(D1072,Mapping!A$2:D$31,2,FALSE)</f>
        <v>Passenger Car</v>
      </c>
      <c r="H1072" t="str">
        <f>VLOOKUP(D1072,Mapping!A$2:D$31,4,FALSE)</f>
        <v/>
      </c>
    </row>
    <row r="1073" spans="1:8" x14ac:dyDescent="0.2">
      <c r="A1073" t="s">
        <v>70</v>
      </c>
      <c r="B1073" t="s">
        <v>47</v>
      </c>
      <c r="C1073">
        <v>504934.90719900001</v>
      </c>
      <c r="D1073">
        <v>2201320080</v>
      </c>
      <c r="E1073" t="s">
        <v>5</v>
      </c>
      <c r="F1073" s="2">
        <f t="shared" si="18"/>
        <v>229515.86690863635</v>
      </c>
      <c r="G1073" t="str">
        <f>VLOOKUP(D1073,Mapping!A$2:D$31,2,FALSE)</f>
        <v>Light Commercial Truck</v>
      </c>
      <c r="H1073">
        <f>VLOOKUP(D1073,Mapping!A$2:D$31,4,FALSE)</f>
        <v>484000</v>
      </c>
    </row>
    <row r="1074" spans="1:8" x14ac:dyDescent="0.2">
      <c r="A1074" t="s">
        <v>70</v>
      </c>
      <c r="B1074" t="s">
        <v>47</v>
      </c>
      <c r="C1074">
        <v>145.29448909135999</v>
      </c>
      <c r="D1074">
        <v>2201420080</v>
      </c>
      <c r="E1074" t="s">
        <v>5</v>
      </c>
      <c r="F1074" s="2">
        <f t="shared" si="18"/>
        <v>66.042949586981806</v>
      </c>
      <c r="G1074" t="str">
        <f>VLOOKUP(D1074,Mapping!A$2:D$31,2,FALSE)</f>
        <v>Transit Bus</v>
      </c>
      <c r="H1074">
        <f>VLOOKUP(D1074,Mapping!A$2:D$31,4,FALSE)</f>
        <v>485000</v>
      </c>
    </row>
    <row r="1075" spans="1:8" x14ac:dyDescent="0.2">
      <c r="A1075" t="s">
        <v>70</v>
      </c>
      <c r="B1075" t="s">
        <v>47</v>
      </c>
      <c r="C1075">
        <v>2528.712834036</v>
      </c>
      <c r="D1075">
        <v>2201430080</v>
      </c>
      <c r="E1075" t="s">
        <v>5</v>
      </c>
      <c r="F1075" s="2">
        <f t="shared" si="18"/>
        <v>1149.414924561818</v>
      </c>
      <c r="G1075" t="str">
        <f>VLOOKUP(D1075,Mapping!A$2:D$31,2,FALSE)</f>
        <v>School Bus</v>
      </c>
      <c r="H1075">
        <f>VLOOKUP(D1075,Mapping!A$2:D$31,4,FALSE)</f>
        <v>485000</v>
      </c>
    </row>
    <row r="1076" spans="1:8" x14ac:dyDescent="0.2">
      <c r="A1076" t="s">
        <v>70</v>
      </c>
      <c r="B1076" t="s">
        <v>47</v>
      </c>
      <c r="C1076">
        <v>358.4039648168</v>
      </c>
      <c r="D1076">
        <v>2201510080</v>
      </c>
      <c r="E1076" t="s">
        <v>5</v>
      </c>
      <c r="F1076" s="2">
        <f t="shared" si="18"/>
        <v>162.91089309854544</v>
      </c>
      <c r="G1076" t="str">
        <f>VLOOKUP(D1076,Mapping!A$2:D$31,2,FALSE)</f>
        <v>Refuse Truck</v>
      </c>
      <c r="H1076">
        <f>VLOOKUP(D1076,Mapping!A$2:D$31,4,FALSE)</f>
        <v>484000</v>
      </c>
    </row>
    <row r="1077" spans="1:8" x14ac:dyDescent="0.2">
      <c r="A1077" t="s">
        <v>70</v>
      </c>
      <c r="B1077" t="s">
        <v>47</v>
      </c>
      <c r="C1077">
        <v>40259.134592540002</v>
      </c>
      <c r="D1077">
        <v>2201520080</v>
      </c>
      <c r="E1077" t="s">
        <v>5</v>
      </c>
      <c r="F1077" s="2">
        <f t="shared" si="18"/>
        <v>18299.606632972725</v>
      </c>
      <c r="G1077" t="str">
        <f>VLOOKUP(D1077,Mapping!A$2:D$31,2,FALSE)</f>
        <v>Single Unit Short-haul Truck</v>
      </c>
      <c r="H1077">
        <f>VLOOKUP(D1077,Mapping!A$2:D$31,4,FALSE)</f>
        <v>484000</v>
      </c>
    </row>
    <row r="1078" spans="1:8" x14ac:dyDescent="0.2">
      <c r="A1078" t="s">
        <v>70</v>
      </c>
      <c r="B1078" t="s">
        <v>47</v>
      </c>
      <c r="C1078">
        <v>5209.3231159079996</v>
      </c>
      <c r="D1078">
        <v>2201530080</v>
      </c>
      <c r="E1078" t="s">
        <v>5</v>
      </c>
      <c r="F1078" s="2">
        <f t="shared" si="18"/>
        <v>2367.8741435945449</v>
      </c>
      <c r="G1078" t="str">
        <f>VLOOKUP(D1078,Mapping!A$2:D$31,2,FALSE)</f>
        <v>Single Unit Long-haul Truck</v>
      </c>
      <c r="H1078">
        <f>VLOOKUP(D1078,Mapping!A$2:D$31,4,FALSE)</f>
        <v>484000</v>
      </c>
    </row>
    <row r="1079" spans="1:8" x14ac:dyDescent="0.2">
      <c r="A1079" t="s">
        <v>70</v>
      </c>
      <c r="B1079" t="s">
        <v>47</v>
      </c>
      <c r="C1079">
        <v>11137.028903932</v>
      </c>
      <c r="D1079">
        <v>2201540080</v>
      </c>
      <c r="E1079" t="s">
        <v>5</v>
      </c>
      <c r="F1079" s="2">
        <f t="shared" si="18"/>
        <v>5062.2858654236361</v>
      </c>
      <c r="G1079" t="str">
        <f>VLOOKUP(D1079,Mapping!A$2:D$31,2,FALSE)</f>
        <v>Motor Home</v>
      </c>
      <c r="H1079" t="str">
        <f>VLOOKUP(D1079,Mapping!A$2:D$31,4,FALSE)</f>
        <v/>
      </c>
    </row>
    <row r="1080" spans="1:8" x14ac:dyDescent="0.2">
      <c r="A1080" t="s">
        <v>70</v>
      </c>
      <c r="B1080" t="s">
        <v>47</v>
      </c>
      <c r="C1080">
        <v>126.68830594772</v>
      </c>
      <c r="D1080">
        <v>2201610080</v>
      </c>
      <c r="E1080" t="s">
        <v>5</v>
      </c>
      <c r="F1080" s="2">
        <f t="shared" si="18"/>
        <v>57.585593612599993</v>
      </c>
      <c r="G1080" t="str">
        <f>VLOOKUP(D1080,Mapping!A$2:D$31,2,FALSE)</f>
        <v>Combination Short-haul Truck</v>
      </c>
      <c r="H1080">
        <f>VLOOKUP(D1080,Mapping!A$2:D$31,4,FALSE)</f>
        <v>484000</v>
      </c>
    </row>
    <row r="1081" spans="1:8" x14ac:dyDescent="0.2">
      <c r="A1081" t="s">
        <v>70</v>
      </c>
      <c r="B1081" t="s">
        <v>47</v>
      </c>
      <c r="C1081">
        <v>24926.299537399998</v>
      </c>
      <c r="D1081">
        <v>2202210080</v>
      </c>
      <c r="E1081" t="s">
        <v>5</v>
      </c>
      <c r="F1081" s="2">
        <f t="shared" si="18"/>
        <v>11330.136153363635</v>
      </c>
      <c r="G1081" t="str">
        <f>VLOOKUP(D1081,Mapping!A$2:D$31,2,FALSE)</f>
        <v>Passenger Car</v>
      </c>
      <c r="H1081" t="str">
        <f>VLOOKUP(D1081,Mapping!A$2:D$31,4,FALSE)</f>
        <v/>
      </c>
    </row>
    <row r="1082" spans="1:8" x14ac:dyDescent="0.2">
      <c r="A1082" t="s">
        <v>70</v>
      </c>
      <c r="B1082" t="s">
        <v>47</v>
      </c>
      <c r="C1082">
        <v>41997.530295819997</v>
      </c>
      <c r="D1082">
        <v>2202310080</v>
      </c>
      <c r="E1082" t="s">
        <v>5</v>
      </c>
      <c r="F1082" s="2">
        <f t="shared" si="18"/>
        <v>19089.786498099998</v>
      </c>
      <c r="G1082" t="str">
        <f>VLOOKUP(D1082,Mapping!A$2:D$31,2,FALSE)</f>
        <v>Passenger Truck</v>
      </c>
      <c r="H1082" t="str">
        <f>VLOOKUP(D1082,Mapping!A$2:D$31,4,FALSE)</f>
        <v/>
      </c>
    </row>
    <row r="1083" spans="1:8" x14ac:dyDescent="0.2">
      <c r="A1083" t="s">
        <v>70</v>
      </c>
      <c r="B1083" t="s">
        <v>47</v>
      </c>
      <c r="C1083">
        <v>43667.540377420002</v>
      </c>
      <c r="D1083">
        <v>2202320080</v>
      </c>
      <c r="E1083" t="s">
        <v>5</v>
      </c>
      <c r="F1083" s="2">
        <f t="shared" si="18"/>
        <v>19848.881989736365</v>
      </c>
      <c r="G1083" t="str">
        <f>VLOOKUP(D1083,Mapping!A$2:D$31,2,FALSE)</f>
        <v>Light Commercial Truck</v>
      </c>
      <c r="H1083">
        <f>VLOOKUP(D1083,Mapping!A$2:D$31,4,FALSE)</f>
        <v>484000</v>
      </c>
    </row>
    <row r="1084" spans="1:8" x14ac:dyDescent="0.2">
      <c r="A1084" t="s">
        <v>70</v>
      </c>
      <c r="B1084" t="s">
        <v>47</v>
      </c>
      <c r="C1084">
        <v>6070.2720925359999</v>
      </c>
      <c r="D1084">
        <v>2202410080</v>
      </c>
      <c r="E1084" t="s">
        <v>5</v>
      </c>
      <c r="F1084" s="2">
        <f t="shared" si="18"/>
        <v>2759.2145875163633</v>
      </c>
      <c r="G1084" t="str">
        <f>VLOOKUP(D1084,Mapping!A$2:D$31,2,FALSE)</f>
        <v>Intercity Bus</v>
      </c>
      <c r="H1084">
        <f>VLOOKUP(D1084,Mapping!A$2:D$31,4,FALSE)</f>
        <v>485000</v>
      </c>
    </row>
    <row r="1085" spans="1:8" x14ac:dyDescent="0.2">
      <c r="A1085" t="s">
        <v>70</v>
      </c>
      <c r="B1085" t="s">
        <v>47</v>
      </c>
      <c r="C1085">
        <v>4582.5922866640003</v>
      </c>
      <c r="D1085">
        <v>2202420080</v>
      </c>
      <c r="E1085" t="s">
        <v>5</v>
      </c>
      <c r="F1085" s="2">
        <f t="shared" si="18"/>
        <v>2082.9964939381816</v>
      </c>
      <c r="G1085" t="str">
        <f>VLOOKUP(D1085,Mapping!A$2:D$31,2,FALSE)</f>
        <v>Transit Bus</v>
      </c>
      <c r="H1085">
        <f>VLOOKUP(D1085,Mapping!A$2:D$31,4,FALSE)</f>
        <v>485000</v>
      </c>
    </row>
    <row r="1086" spans="1:8" x14ac:dyDescent="0.2">
      <c r="A1086" t="s">
        <v>70</v>
      </c>
      <c r="B1086" t="s">
        <v>47</v>
      </c>
      <c r="C1086">
        <v>13204.7987251</v>
      </c>
      <c r="D1086">
        <v>2202430080</v>
      </c>
      <c r="E1086" t="s">
        <v>5</v>
      </c>
      <c r="F1086" s="2">
        <f t="shared" si="18"/>
        <v>6002.1812386818174</v>
      </c>
      <c r="G1086" t="str">
        <f>VLOOKUP(D1086,Mapping!A$2:D$31,2,FALSE)</f>
        <v>School Bus</v>
      </c>
      <c r="H1086">
        <f>VLOOKUP(D1086,Mapping!A$2:D$31,4,FALSE)</f>
        <v>485000</v>
      </c>
    </row>
    <row r="1087" spans="1:8" x14ac:dyDescent="0.2">
      <c r="A1087" t="s">
        <v>70</v>
      </c>
      <c r="B1087" t="s">
        <v>47</v>
      </c>
      <c r="C1087">
        <v>4049.9300698799998</v>
      </c>
      <c r="D1087">
        <v>2202510080</v>
      </c>
      <c r="E1087" t="s">
        <v>5</v>
      </c>
      <c r="F1087" s="2">
        <f t="shared" si="18"/>
        <v>1840.877304490909</v>
      </c>
      <c r="G1087" t="str">
        <f>VLOOKUP(D1087,Mapping!A$2:D$31,2,FALSE)</f>
        <v>Refuse Truck</v>
      </c>
      <c r="H1087">
        <f>VLOOKUP(D1087,Mapping!A$2:D$31,4,FALSE)</f>
        <v>484000</v>
      </c>
    </row>
    <row r="1088" spans="1:8" x14ac:dyDescent="0.2">
      <c r="A1088" t="s">
        <v>70</v>
      </c>
      <c r="B1088" t="s">
        <v>47</v>
      </c>
      <c r="C1088">
        <v>87501.075943400094</v>
      </c>
      <c r="D1088">
        <v>2202520080</v>
      </c>
      <c r="E1088" t="s">
        <v>5</v>
      </c>
      <c r="F1088" s="2">
        <f t="shared" si="18"/>
        <v>39773.216337909129</v>
      </c>
      <c r="G1088" t="str">
        <f>VLOOKUP(D1088,Mapping!A$2:D$31,2,FALSE)</f>
        <v>Single Unit Short-haul Truck</v>
      </c>
      <c r="H1088">
        <f>VLOOKUP(D1088,Mapping!A$2:D$31,4,FALSE)</f>
        <v>484000</v>
      </c>
    </row>
    <row r="1089" spans="1:8" x14ac:dyDescent="0.2">
      <c r="A1089" t="s">
        <v>70</v>
      </c>
      <c r="B1089" t="s">
        <v>47</v>
      </c>
      <c r="C1089">
        <v>9550.736957784</v>
      </c>
      <c r="D1089">
        <v>2202530080</v>
      </c>
      <c r="E1089" t="s">
        <v>5</v>
      </c>
      <c r="F1089" s="2">
        <f t="shared" si="18"/>
        <v>4341.2440717199997</v>
      </c>
      <c r="G1089" t="str">
        <f>VLOOKUP(D1089,Mapping!A$2:D$31,2,FALSE)</f>
        <v>Single Unit Long-haul Truck</v>
      </c>
      <c r="H1089">
        <f>VLOOKUP(D1089,Mapping!A$2:D$31,4,FALSE)</f>
        <v>484000</v>
      </c>
    </row>
    <row r="1090" spans="1:8" x14ac:dyDescent="0.2">
      <c r="A1090" t="s">
        <v>70</v>
      </c>
      <c r="B1090" t="s">
        <v>47</v>
      </c>
      <c r="C1090">
        <v>4055.939510914</v>
      </c>
      <c r="D1090">
        <v>2202540080</v>
      </c>
      <c r="E1090" t="s">
        <v>5</v>
      </c>
      <c r="F1090" s="2">
        <f t="shared" si="18"/>
        <v>1843.6088685972727</v>
      </c>
      <c r="G1090" t="str">
        <f>VLOOKUP(D1090,Mapping!A$2:D$31,2,FALSE)</f>
        <v>Motor Home</v>
      </c>
      <c r="H1090" t="str">
        <f>VLOOKUP(D1090,Mapping!A$2:D$31,4,FALSE)</f>
        <v/>
      </c>
    </row>
    <row r="1091" spans="1:8" x14ac:dyDescent="0.2">
      <c r="A1091" t="s">
        <v>70</v>
      </c>
      <c r="B1091" t="s">
        <v>47</v>
      </c>
      <c r="C1091">
        <v>115741.04310024</v>
      </c>
      <c r="D1091">
        <v>2202610080</v>
      </c>
      <c r="E1091" t="s">
        <v>5</v>
      </c>
      <c r="F1091" s="2">
        <f t="shared" si="18"/>
        <v>52609.565045563635</v>
      </c>
      <c r="G1091" t="str">
        <f>VLOOKUP(D1091,Mapping!A$2:D$31,2,FALSE)</f>
        <v>Combination Short-haul Truck</v>
      </c>
      <c r="H1091">
        <f>VLOOKUP(D1091,Mapping!A$2:D$31,4,FALSE)</f>
        <v>484000</v>
      </c>
    </row>
    <row r="1092" spans="1:8" x14ac:dyDescent="0.2">
      <c r="A1092" t="s">
        <v>70</v>
      </c>
      <c r="B1092" t="s">
        <v>47</v>
      </c>
      <c r="C1092">
        <v>269601.83813524002</v>
      </c>
      <c r="D1092">
        <v>2202620080</v>
      </c>
      <c r="E1092" t="s">
        <v>5</v>
      </c>
      <c r="F1092" s="2">
        <f t="shared" ref="F1092:F1155" si="19">IF(E1092="LB",C1092/2.2,C1092*2000/2.2)</f>
        <v>122546.29006147273</v>
      </c>
      <c r="G1092" t="str">
        <f>VLOOKUP(D1092,Mapping!A$2:D$31,2,FALSE)</f>
        <v>Combination Long-haul Truck</v>
      </c>
      <c r="H1092">
        <f>VLOOKUP(D1092,Mapping!A$2:D$31,4,FALSE)</f>
        <v>484000</v>
      </c>
    </row>
    <row r="1093" spans="1:8" x14ac:dyDescent="0.2">
      <c r="A1093" t="s">
        <v>70</v>
      </c>
      <c r="B1093" t="s">
        <v>47</v>
      </c>
      <c r="C1093">
        <v>0</v>
      </c>
      <c r="D1093">
        <v>2203420080</v>
      </c>
      <c r="E1093" t="s">
        <v>5</v>
      </c>
      <c r="F1093" s="2">
        <f t="shared" si="19"/>
        <v>0</v>
      </c>
      <c r="G1093" t="str">
        <f>VLOOKUP(D1093,Mapping!A$2:D$31,2,FALSE)</f>
        <v>Transit Bus</v>
      </c>
      <c r="H1093">
        <f>VLOOKUP(D1093,Mapping!A$2:D$31,4,FALSE)</f>
        <v>485000</v>
      </c>
    </row>
    <row r="1094" spans="1:8" x14ac:dyDescent="0.2">
      <c r="A1094" t="s">
        <v>70</v>
      </c>
      <c r="B1094" t="s">
        <v>47</v>
      </c>
      <c r="C1094">
        <v>6.3511162839999996E-2</v>
      </c>
      <c r="D1094">
        <v>2205210080</v>
      </c>
      <c r="E1094" t="s">
        <v>5</v>
      </c>
      <c r="F1094" s="2">
        <f t="shared" si="19"/>
        <v>2.8868710381818177E-2</v>
      </c>
      <c r="G1094" t="str">
        <f>VLOOKUP(D1094,Mapping!A$2:D$31,2,FALSE)</f>
        <v>Passenger Car</v>
      </c>
      <c r="H1094" t="str">
        <f>VLOOKUP(D1094,Mapping!A$2:D$31,4,FALSE)</f>
        <v/>
      </c>
    </row>
    <row r="1095" spans="1:8" x14ac:dyDescent="0.2">
      <c r="A1095" t="s">
        <v>70</v>
      </c>
      <c r="B1095" t="s">
        <v>47</v>
      </c>
      <c r="C1095">
        <v>0.17321669940000001</v>
      </c>
      <c r="D1095">
        <v>2205310080</v>
      </c>
      <c r="E1095" t="s">
        <v>5</v>
      </c>
      <c r="F1095" s="2">
        <f t="shared" si="19"/>
        <v>7.8734863363636359E-2</v>
      </c>
      <c r="G1095" t="str">
        <f>VLOOKUP(D1095,Mapping!A$2:D$31,2,FALSE)</f>
        <v>Passenger Truck</v>
      </c>
      <c r="H1095" t="str">
        <f>VLOOKUP(D1095,Mapping!A$2:D$31,4,FALSE)</f>
        <v/>
      </c>
    </row>
    <row r="1096" spans="1:8" x14ac:dyDescent="0.2">
      <c r="A1096" t="s">
        <v>70</v>
      </c>
      <c r="B1096" t="s">
        <v>47</v>
      </c>
      <c r="C1096">
        <v>5.4675239360000003E-2</v>
      </c>
      <c r="D1096">
        <v>2205320080</v>
      </c>
      <c r="E1096" t="s">
        <v>5</v>
      </c>
      <c r="F1096" s="2">
        <f t="shared" si="19"/>
        <v>2.4852381527272725E-2</v>
      </c>
      <c r="G1096" t="str">
        <f>VLOOKUP(D1096,Mapping!A$2:D$31,2,FALSE)</f>
        <v>Light Commercial Truck</v>
      </c>
      <c r="H1096">
        <f>VLOOKUP(D1096,Mapping!A$2:D$31,4,FALSE)</f>
        <v>484000</v>
      </c>
    </row>
    <row r="1097" spans="1:8" x14ac:dyDescent="0.2">
      <c r="A1097" t="s">
        <v>70</v>
      </c>
      <c r="B1097" t="s">
        <v>48</v>
      </c>
      <c r="C1097">
        <v>146.71105697749999</v>
      </c>
      <c r="D1097">
        <v>2201110080</v>
      </c>
      <c r="E1097" t="s">
        <v>11</v>
      </c>
      <c r="F1097" s="2">
        <f t="shared" si="19"/>
        <v>133373.68816136362</v>
      </c>
      <c r="G1097" t="str">
        <f>VLOOKUP(D1097,Mapping!A$2:D$31,2,FALSE)</f>
        <v>Motorcycle</v>
      </c>
      <c r="H1097" t="str">
        <f>VLOOKUP(D1097,Mapping!A$2:D$31,4,FALSE)</f>
        <v/>
      </c>
    </row>
    <row r="1098" spans="1:8" x14ac:dyDescent="0.2">
      <c r="A1098" t="s">
        <v>70</v>
      </c>
      <c r="B1098" t="s">
        <v>48</v>
      </c>
      <c r="C1098">
        <v>10794.672615701</v>
      </c>
      <c r="D1098">
        <v>2201210080</v>
      </c>
      <c r="E1098" t="s">
        <v>11</v>
      </c>
      <c r="F1098" s="2">
        <f t="shared" si="19"/>
        <v>9813338.7415463626</v>
      </c>
      <c r="G1098" t="str">
        <f>VLOOKUP(D1098,Mapping!A$2:D$31,2,FALSE)</f>
        <v>Passenger Car</v>
      </c>
      <c r="H1098" t="str">
        <f>VLOOKUP(D1098,Mapping!A$2:D$31,4,FALSE)</f>
        <v/>
      </c>
    </row>
    <row r="1099" spans="1:8" x14ac:dyDescent="0.2">
      <c r="A1099" t="s">
        <v>70</v>
      </c>
      <c r="B1099" t="s">
        <v>48</v>
      </c>
      <c r="C1099">
        <v>11280.745041730001</v>
      </c>
      <c r="D1099">
        <v>2201310080</v>
      </c>
      <c r="E1099" t="s">
        <v>11</v>
      </c>
      <c r="F1099" s="2">
        <f t="shared" si="19"/>
        <v>10255222.76520909</v>
      </c>
      <c r="G1099" t="str">
        <f>VLOOKUP(D1099,Mapping!A$2:D$31,2,FALSE)</f>
        <v>Passenger Car</v>
      </c>
      <c r="H1099" t="str">
        <f>VLOOKUP(D1099,Mapping!A$2:D$31,4,FALSE)</f>
        <v/>
      </c>
    </row>
    <row r="1100" spans="1:8" x14ac:dyDescent="0.2">
      <c r="A1100" t="s">
        <v>70</v>
      </c>
      <c r="B1100" t="s">
        <v>48</v>
      </c>
      <c r="C1100">
        <v>3301.1530002099998</v>
      </c>
      <c r="D1100">
        <v>2201320080</v>
      </c>
      <c r="E1100" t="s">
        <v>11</v>
      </c>
      <c r="F1100" s="2">
        <f t="shared" si="19"/>
        <v>3001048.1820090902</v>
      </c>
      <c r="G1100" t="str">
        <f>VLOOKUP(D1100,Mapping!A$2:D$31,2,FALSE)</f>
        <v>Light Commercial Truck</v>
      </c>
      <c r="H1100">
        <f>VLOOKUP(D1100,Mapping!A$2:D$31,4,FALSE)</f>
        <v>484000</v>
      </c>
    </row>
    <row r="1101" spans="1:8" x14ac:dyDescent="0.2">
      <c r="A1101" t="s">
        <v>70</v>
      </c>
      <c r="B1101" t="s">
        <v>48</v>
      </c>
      <c r="C1101">
        <v>0.99105238443800003</v>
      </c>
      <c r="D1101">
        <v>2201420080</v>
      </c>
      <c r="E1101" t="s">
        <v>11</v>
      </c>
      <c r="F1101" s="2">
        <f t="shared" si="19"/>
        <v>900.95671312545448</v>
      </c>
      <c r="G1101" t="str">
        <f>VLOOKUP(D1101,Mapping!A$2:D$31,2,FALSE)</f>
        <v>Transit Bus</v>
      </c>
      <c r="H1101">
        <f>VLOOKUP(D1101,Mapping!A$2:D$31,4,FALSE)</f>
        <v>485000</v>
      </c>
    </row>
    <row r="1102" spans="1:8" x14ac:dyDescent="0.2">
      <c r="A1102" t="s">
        <v>70</v>
      </c>
      <c r="B1102" t="s">
        <v>48</v>
      </c>
      <c r="C1102">
        <v>6.2342534799099996</v>
      </c>
      <c r="D1102">
        <v>2201430080</v>
      </c>
      <c r="E1102" t="s">
        <v>11</v>
      </c>
      <c r="F1102" s="2">
        <f t="shared" si="19"/>
        <v>5667.5031635545447</v>
      </c>
      <c r="G1102" t="str">
        <f>VLOOKUP(D1102,Mapping!A$2:D$31,2,FALSE)</f>
        <v>School Bus</v>
      </c>
      <c r="H1102">
        <f>VLOOKUP(D1102,Mapping!A$2:D$31,4,FALSE)</f>
        <v>485000</v>
      </c>
    </row>
    <row r="1103" spans="1:8" x14ac:dyDescent="0.2">
      <c r="A1103" t="s">
        <v>70</v>
      </c>
      <c r="B1103" t="s">
        <v>48</v>
      </c>
      <c r="C1103">
        <v>2.2807135193799999</v>
      </c>
      <c r="D1103">
        <v>2201510080</v>
      </c>
      <c r="E1103" t="s">
        <v>11</v>
      </c>
      <c r="F1103" s="2">
        <f t="shared" si="19"/>
        <v>2073.3759267090909</v>
      </c>
      <c r="G1103" t="str">
        <f>VLOOKUP(D1103,Mapping!A$2:D$31,2,FALSE)</f>
        <v>Refuse Truck</v>
      </c>
      <c r="H1103">
        <f>VLOOKUP(D1103,Mapping!A$2:D$31,4,FALSE)</f>
        <v>484000</v>
      </c>
    </row>
    <row r="1104" spans="1:8" x14ac:dyDescent="0.2">
      <c r="A1104" t="s">
        <v>70</v>
      </c>
      <c r="B1104" t="s">
        <v>48</v>
      </c>
      <c r="C1104">
        <v>352.56381764240001</v>
      </c>
      <c r="D1104">
        <v>2201520080</v>
      </c>
      <c r="E1104" t="s">
        <v>11</v>
      </c>
      <c r="F1104" s="2">
        <f t="shared" si="19"/>
        <v>320512.56149309088</v>
      </c>
      <c r="G1104" t="str">
        <f>VLOOKUP(D1104,Mapping!A$2:D$31,2,FALSE)</f>
        <v>Single Unit Short-haul Truck</v>
      </c>
      <c r="H1104">
        <f>VLOOKUP(D1104,Mapping!A$2:D$31,4,FALSE)</f>
        <v>484000</v>
      </c>
    </row>
    <row r="1105" spans="1:8" x14ac:dyDescent="0.2">
      <c r="A1105" t="s">
        <v>70</v>
      </c>
      <c r="B1105" t="s">
        <v>48</v>
      </c>
      <c r="C1105">
        <v>47.488904230110002</v>
      </c>
      <c r="D1105">
        <v>2201530080</v>
      </c>
      <c r="E1105" t="s">
        <v>11</v>
      </c>
      <c r="F1105" s="2">
        <f t="shared" si="19"/>
        <v>43171.731118281823</v>
      </c>
      <c r="G1105" t="str">
        <f>VLOOKUP(D1105,Mapping!A$2:D$31,2,FALSE)</f>
        <v>Single Unit Long-haul Truck</v>
      </c>
      <c r="H1105">
        <f>VLOOKUP(D1105,Mapping!A$2:D$31,4,FALSE)</f>
        <v>484000</v>
      </c>
    </row>
    <row r="1106" spans="1:8" x14ac:dyDescent="0.2">
      <c r="A1106" t="s">
        <v>70</v>
      </c>
      <c r="B1106" t="s">
        <v>48</v>
      </c>
      <c r="C1106">
        <v>63.100156604669998</v>
      </c>
      <c r="D1106">
        <v>2201540080</v>
      </c>
      <c r="E1106" t="s">
        <v>11</v>
      </c>
      <c r="F1106" s="2">
        <f t="shared" si="19"/>
        <v>57363.77873151817</v>
      </c>
      <c r="G1106" t="str">
        <f>VLOOKUP(D1106,Mapping!A$2:D$31,2,FALSE)</f>
        <v>Motor Home</v>
      </c>
      <c r="H1106" t="str">
        <f>VLOOKUP(D1106,Mapping!A$2:D$31,4,FALSE)</f>
        <v/>
      </c>
    </row>
    <row r="1107" spans="1:8" x14ac:dyDescent="0.2">
      <c r="A1107" t="s">
        <v>70</v>
      </c>
      <c r="B1107" t="s">
        <v>48</v>
      </c>
      <c r="C1107">
        <v>0.38183635415869999</v>
      </c>
      <c r="D1107">
        <v>2201610080</v>
      </c>
      <c r="E1107" t="s">
        <v>11</v>
      </c>
      <c r="F1107" s="2">
        <f t="shared" si="19"/>
        <v>347.12395832609087</v>
      </c>
      <c r="G1107" t="str">
        <f>VLOOKUP(D1107,Mapping!A$2:D$31,2,FALSE)</f>
        <v>Combination Short-haul Truck</v>
      </c>
      <c r="H1107">
        <f>VLOOKUP(D1107,Mapping!A$2:D$31,4,FALSE)</f>
        <v>484000</v>
      </c>
    </row>
    <row r="1108" spans="1:8" x14ac:dyDescent="0.2">
      <c r="A1108" t="s">
        <v>70</v>
      </c>
      <c r="B1108" t="s">
        <v>48</v>
      </c>
      <c r="C1108">
        <v>25.94760361534</v>
      </c>
      <c r="D1108">
        <v>2202210080</v>
      </c>
      <c r="E1108" t="s">
        <v>11</v>
      </c>
      <c r="F1108" s="2">
        <f t="shared" si="19"/>
        <v>23588.730559399999</v>
      </c>
      <c r="G1108" t="str">
        <f>VLOOKUP(D1108,Mapping!A$2:D$31,2,FALSE)</f>
        <v>Passenger Car</v>
      </c>
      <c r="H1108" t="str">
        <f>VLOOKUP(D1108,Mapping!A$2:D$31,4,FALSE)</f>
        <v/>
      </c>
    </row>
    <row r="1109" spans="1:8" x14ac:dyDescent="0.2">
      <c r="A1109" t="s">
        <v>70</v>
      </c>
      <c r="B1109" t="s">
        <v>48</v>
      </c>
      <c r="C1109">
        <v>126.9746030554</v>
      </c>
      <c r="D1109">
        <v>2202310080</v>
      </c>
      <c r="E1109" t="s">
        <v>11</v>
      </c>
      <c r="F1109" s="2">
        <f t="shared" si="19"/>
        <v>115431.4573230909</v>
      </c>
      <c r="G1109" t="str">
        <f>VLOOKUP(D1109,Mapping!A$2:D$31,2,FALSE)</f>
        <v>Passenger Truck</v>
      </c>
      <c r="H1109" t="str">
        <f>VLOOKUP(D1109,Mapping!A$2:D$31,4,FALSE)</f>
        <v/>
      </c>
    </row>
    <row r="1110" spans="1:8" x14ac:dyDescent="0.2">
      <c r="A1110" t="s">
        <v>70</v>
      </c>
      <c r="B1110" t="s">
        <v>48</v>
      </c>
      <c r="C1110">
        <v>123.9115728029</v>
      </c>
      <c r="D1110">
        <v>2202320080</v>
      </c>
      <c r="E1110" t="s">
        <v>11</v>
      </c>
      <c r="F1110" s="2">
        <f t="shared" si="19"/>
        <v>112646.88436627272</v>
      </c>
      <c r="G1110" t="str">
        <f>VLOOKUP(D1110,Mapping!A$2:D$31,2,FALSE)</f>
        <v>Light Commercial Truck</v>
      </c>
      <c r="H1110">
        <f>VLOOKUP(D1110,Mapping!A$2:D$31,4,FALSE)</f>
        <v>484000</v>
      </c>
    </row>
    <row r="1111" spans="1:8" x14ac:dyDescent="0.2">
      <c r="A1111" t="s">
        <v>70</v>
      </c>
      <c r="B1111" t="s">
        <v>48</v>
      </c>
      <c r="C1111">
        <v>48.429390617780001</v>
      </c>
      <c r="D1111">
        <v>2202410080</v>
      </c>
      <c r="E1111" t="s">
        <v>11</v>
      </c>
      <c r="F1111" s="2">
        <f t="shared" si="19"/>
        <v>44026.718743436359</v>
      </c>
      <c r="G1111" t="str">
        <f>VLOOKUP(D1111,Mapping!A$2:D$31,2,FALSE)</f>
        <v>Intercity Bus</v>
      </c>
      <c r="H1111">
        <f>VLOOKUP(D1111,Mapping!A$2:D$31,4,FALSE)</f>
        <v>485000</v>
      </c>
    </row>
    <row r="1112" spans="1:8" x14ac:dyDescent="0.2">
      <c r="A1112" t="s">
        <v>70</v>
      </c>
      <c r="B1112" t="s">
        <v>48</v>
      </c>
      <c r="C1112">
        <v>28.363485011430001</v>
      </c>
      <c r="D1112">
        <v>2202420080</v>
      </c>
      <c r="E1112" t="s">
        <v>11</v>
      </c>
      <c r="F1112" s="2">
        <f t="shared" si="19"/>
        <v>25784.986374027274</v>
      </c>
      <c r="G1112" t="str">
        <f>VLOOKUP(D1112,Mapping!A$2:D$31,2,FALSE)</f>
        <v>Transit Bus</v>
      </c>
      <c r="H1112">
        <f>VLOOKUP(D1112,Mapping!A$2:D$31,4,FALSE)</f>
        <v>485000</v>
      </c>
    </row>
    <row r="1113" spans="1:8" x14ac:dyDescent="0.2">
      <c r="A1113" t="s">
        <v>70</v>
      </c>
      <c r="B1113" t="s">
        <v>48</v>
      </c>
      <c r="C1113">
        <v>45.40816162502</v>
      </c>
      <c r="D1113">
        <v>2202430080</v>
      </c>
      <c r="E1113" t="s">
        <v>11</v>
      </c>
      <c r="F1113" s="2">
        <f t="shared" si="19"/>
        <v>41280.14693183636</v>
      </c>
      <c r="G1113" t="str">
        <f>VLOOKUP(D1113,Mapping!A$2:D$31,2,FALSE)</f>
        <v>School Bus</v>
      </c>
      <c r="H1113">
        <f>VLOOKUP(D1113,Mapping!A$2:D$31,4,FALSE)</f>
        <v>485000</v>
      </c>
    </row>
    <row r="1114" spans="1:8" x14ac:dyDescent="0.2">
      <c r="A1114" t="s">
        <v>70</v>
      </c>
      <c r="B1114" t="s">
        <v>48</v>
      </c>
      <c r="C1114">
        <v>38.730073490460001</v>
      </c>
      <c r="D1114">
        <v>2202510080</v>
      </c>
      <c r="E1114" t="s">
        <v>11</v>
      </c>
      <c r="F1114" s="2">
        <f t="shared" si="19"/>
        <v>35209.157718599999</v>
      </c>
      <c r="G1114" t="str">
        <f>VLOOKUP(D1114,Mapping!A$2:D$31,2,FALSE)</f>
        <v>Refuse Truck</v>
      </c>
      <c r="H1114">
        <f>VLOOKUP(D1114,Mapping!A$2:D$31,4,FALSE)</f>
        <v>484000</v>
      </c>
    </row>
    <row r="1115" spans="1:8" x14ac:dyDescent="0.2">
      <c r="A1115" t="s">
        <v>70</v>
      </c>
      <c r="B1115" t="s">
        <v>48</v>
      </c>
      <c r="C1115">
        <v>435.93512140399997</v>
      </c>
      <c r="D1115">
        <v>2202520080</v>
      </c>
      <c r="E1115" t="s">
        <v>11</v>
      </c>
      <c r="F1115" s="2">
        <f t="shared" si="19"/>
        <v>396304.6558218181</v>
      </c>
      <c r="G1115" t="str">
        <f>VLOOKUP(D1115,Mapping!A$2:D$31,2,FALSE)</f>
        <v>Single Unit Short-haul Truck</v>
      </c>
      <c r="H1115">
        <f>VLOOKUP(D1115,Mapping!A$2:D$31,4,FALSE)</f>
        <v>484000</v>
      </c>
    </row>
    <row r="1116" spans="1:8" x14ac:dyDescent="0.2">
      <c r="A1116" t="s">
        <v>70</v>
      </c>
      <c r="B1116" t="s">
        <v>48</v>
      </c>
      <c r="C1116">
        <v>55.808920791120002</v>
      </c>
      <c r="D1116">
        <v>2202530080</v>
      </c>
      <c r="E1116" t="s">
        <v>11</v>
      </c>
      <c r="F1116" s="2">
        <f t="shared" si="19"/>
        <v>50735.382537381811</v>
      </c>
      <c r="G1116" t="str">
        <f>VLOOKUP(D1116,Mapping!A$2:D$31,2,FALSE)</f>
        <v>Single Unit Long-haul Truck</v>
      </c>
      <c r="H1116">
        <f>VLOOKUP(D1116,Mapping!A$2:D$31,4,FALSE)</f>
        <v>484000</v>
      </c>
    </row>
    <row r="1117" spans="1:8" x14ac:dyDescent="0.2">
      <c r="A1117" t="s">
        <v>70</v>
      </c>
      <c r="B1117" t="s">
        <v>48</v>
      </c>
      <c r="C1117">
        <v>14.100096736739999</v>
      </c>
      <c r="D1117">
        <v>2202540080</v>
      </c>
      <c r="E1117" t="s">
        <v>11</v>
      </c>
      <c r="F1117" s="2">
        <f t="shared" si="19"/>
        <v>12818.269760672725</v>
      </c>
      <c r="G1117" t="str">
        <f>VLOOKUP(D1117,Mapping!A$2:D$31,2,FALSE)</f>
        <v>Motor Home</v>
      </c>
      <c r="H1117" t="str">
        <f>VLOOKUP(D1117,Mapping!A$2:D$31,4,FALSE)</f>
        <v/>
      </c>
    </row>
    <row r="1118" spans="1:8" x14ac:dyDescent="0.2">
      <c r="A1118" t="s">
        <v>70</v>
      </c>
      <c r="B1118" t="s">
        <v>48</v>
      </c>
      <c r="C1118">
        <v>1165.7794495400001</v>
      </c>
      <c r="D1118">
        <v>2202610080</v>
      </c>
      <c r="E1118" t="s">
        <v>11</v>
      </c>
      <c r="F1118" s="2">
        <f t="shared" si="19"/>
        <v>1059799.4995818182</v>
      </c>
      <c r="G1118" t="str">
        <f>VLOOKUP(D1118,Mapping!A$2:D$31,2,FALSE)</f>
        <v>Combination Short-haul Truck</v>
      </c>
      <c r="H1118">
        <f>VLOOKUP(D1118,Mapping!A$2:D$31,4,FALSE)</f>
        <v>484000</v>
      </c>
    </row>
    <row r="1119" spans="1:8" x14ac:dyDescent="0.2">
      <c r="A1119" t="s">
        <v>70</v>
      </c>
      <c r="B1119" t="s">
        <v>48</v>
      </c>
      <c r="C1119">
        <v>1356.78680173</v>
      </c>
      <c r="D1119">
        <v>2202620080</v>
      </c>
      <c r="E1119" t="s">
        <v>11</v>
      </c>
      <c r="F1119" s="2">
        <f t="shared" si="19"/>
        <v>1233442.5470272726</v>
      </c>
      <c r="G1119" t="str">
        <f>VLOOKUP(D1119,Mapping!A$2:D$31,2,FALSE)</f>
        <v>Combination Long-haul Truck</v>
      </c>
      <c r="H1119">
        <f>VLOOKUP(D1119,Mapping!A$2:D$31,4,FALSE)</f>
        <v>484000</v>
      </c>
    </row>
    <row r="1120" spans="1:8" x14ac:dyDescent="0.2">
      <c r="A1120" t="s">
        <v>70</v>
      </c>
      <c r="B1120" t="s">
        <v>48</v>
      </c>
      <c r="C1120">
        <v>2.2813608876</v>
      </c>
      <c r="D1120">
        <v>2203420080</v>
      </c>
      <c r="E1120" t="s">
        <v>11</v>
      </c>
      <c r="F1120" s="2">
        <f t="shared" si="19"/>
        <v>2073.9644432727268</v>
      </c>
      <c r="G1120" t="str">
        <f>VLOOKUP(D1120,Mapping!A$2:D$31,2,FALSE)</f>
        <v>Transit Bus</v>
      </c>
      <c r="H1120">
        <f>VLOOKUP(D1120,Mapping!A$2:D$31,4,FALSE)</f>
        <v>485000</v>
      </c>
    </row>
    <row r="1121" spans="1:8" x14ac:dyDescent="0.2">
      <c r="A1121" t="s">
        <v>70</v>
      </c>
      <c r="B1121" t="s">
        <v>48</v>
      </c>
      <c r="C1121">
        <v>1.6285857309999999E-2</v>
      </c>
      <c r="D1121">
        <v>2205210080</v>
      </c>
      <c r="E1121" t="s">
        <v>11</v>
      </c>
      <c r="F1121" s="2">
        <f t="shared" si="19"/>
        <v>14.805324827272724</v>
      </c>
      <c r="G1121" t="str">
        <f>VLOOKUP(D1121,Mapping!A$2:D$31,2,FALSE)</f>
        <v>Passenger Car</v>
      </c>
      <c r="H1121" t="str">
        <f>VLOOKUP(D1121,Mapping!A$2:D$31,4,FALSE)</f>
        <v/>
      </c>
    </row>
    <row r="1122" spans="1:8" x14ac:dyDescent="0.2">
      <c r="A1122" t="s">
        <v>70</v>
      </c>
      <c r="B1122" t="s">
        <v>48</v>
      </c>
      <c r="C1122">
        <v>4.7113986199999999E-2</v>
      </c>
      <c r="D1122">
        <v>2205310080</v>
      </c>
      <c r="E1122" t="s">
        <v>11</v>
      </c>
      <c r="F1122" s="2">
        <f t="shared" si="19"/>
        <v>42.830896545454543</v>
      </c>
      <c r="G1122" t="str">
        <f>VLOOKUP(D1122,Mapping!A$2:D$31,2,FALSE)</f>
        <v>Passenger Truck</v>
      </c>
      <c r="H1122" t="str">
        <f>VLOOKUP(D1122,Mapping!A$2:D$31,4,FALSE)</f>
        <v/>
      </c>
    </row>
    <row r="1123" spans="1:8" x14ac:dyDescent="0.2">
      <c r="A1123" t="s">
        <v>70</v>
      </c>
      <c r="B1123" t="s">
        <v>48</v>
      </c>
      <c r="C1123">
        <v>1.4344230059999999E-2</v>
      </c>
      <c r="D1123">
        <v>2205320080</v>
      </c>
      <c r="E1123" t="s">
        <v>11</v>
      </c>
      <c r="F1123" s="2">
        <f t="shared" si="19"/>
        <v>13.040209145454543</v>
      </c>
      <c r="G1123" t="str">
        <f>VLOOKUP(D1123,Mapping!A$2:D$31,2,FALSE)</f>
        <v>Light Commercial Truck</v>
      </c>
      <c r="H1123">
        <f>VLOOKUP(D1123,Mapping!A$2:D$31,4,FALSE)</f>
        <v>484000</v>
      </c>
    </row>
    <row r="1124" spans="1:8" x14ac:dyDescent="0.2">
      <c r="A1124" t="s">
        <v>70</v>
      </c>
      <c r="B1124" t="s">
        <v>9</v>
      </c>
      <c r="C1124">
        <v>53830685.655299999</v>
      </c>
      <c r="D1124">
        <v>2201000062</v>
      </c>
      <c r="E1124" t="s">
        <v>5</v>
      </c>
      <c r="F1124" s="2">
        <f t="shared" si="19"/>
        <v>24468493.479681816</v>
      </c>
      <c r="G1124" t="str">
        <f>VLOOKUP(D1124,Mapping!A$2:D$31,2,FALSE)</f>
        <v>Refueling</v>
      </c>
      <c r="H1124" t="str">
        <f>VLOOKUP(D1124,Mapping!A$2:D$31,4,FALSE)</f>
        <v/>
      </c>
    </row>
    <row r="1125" spans="1:8" x14ac:dyDescent="0.2">
      <c r="A1125" t="s">
        <v>70</v>
      </c>
      <c r="B1125" t="s">
        <v>9</v>
      </c>
      <c r="C1125">
        <v>14614969.596100001</v>
      </c>
      <c r="D1125">
        <v>2201110080</v>
      </c>
      <c r="E1125" t="s">
        <v>5</v>
      </c>
      <c r="F1125" s="2">
        <f t="shared" si="19"/>
        <v>6643167.9982272722</v>
      </c>
      <c r="G1125" t="str">
        <f>VLOOKUP(D1125,Mapping!A$2:D$31,2,FALSE)</f>
        <v>Motorcycle</v>
      </c>
      <c r="H1125" t="str">
        <f>VLOOKUP(D1125,Mapping!A$2:D$31,4,FALSE)</f>
        <v/>
      </c>
    </row>
    <row r="1126" spans="1:8" x14ac:dyDescent="0.2">
      <c r="A1126" t="s">
        <v>70</v>
      </c>
      <c r="B1126" t="s">
        <v>9</v>
      </c>
      <c r="C1126">
        <v>188171489.75220001</v>
      </c>
      <c r="D1126">
        <v>2201210080</v>
      </c>
      <c r="E1126" t="s">
        <v>5</v>
      </c>
      <c r="F1126" s="2">
        <f t="shared" si="19"/>
        <v>85532495.341909081</v>
      </c>
      <c r="G1126" t="str">
        <f>VLOOKUP(D1126,Mapping!A$2:D$31,2,FALSE)</f>
        <v>Passenger Car</v>
      </c>
      <c r="H1126" t="str">
        <f>VLOOKUP(D1126,Mapping!A$2:D$31,4,FALSE)</f>
        <v/>
      </c>
    </row>
    <row r="1127" spans="1:8" x14ac:dyDescent="0.2">
      <c r="A1127" t="s">
        <v>70</v>
      </c>
      <c r="B1127" t="s">
        <v>9</v>
      </c>
      <c r="C1127">
        <v>194681242.38159999</v>
      </c>
      <c r="D1127">
        <v>2201310080</v>
      </c>
      <c r="E1127" t="s">
        <v>5</v>
      </c>
      <c r="F1127" s="2">
        <f t="shared" si="19"/>
        <v>88491473.809818178</v>
      </c>
      <c r="G1127" t="str">
        <f>VLOOKUP(D1127,Mapping!A$2:D$31,2,FALSE)</f>
        <v>Passenger Car</v>
      </c>
      <c r="H1127" t="str">
        <f>VLOOKUP(D1127,Mapping!A$2:D$31,4,FALSE)</f>
        <v/>
      </c>
    </row>
    <row r="1128" spans="1:8" x14ac:dyDescent="0.2">
      <c r="A1128" t="s">
        <v>70</v>
      </c>
      <c r="B1128" t="s">
        <v>9</v>
      </c>
      <c r="C1128">
        <v>61226556.568159997</v>
      </c>
      <c r="D1128">
        <v>2201320080</v>
      </c>
      <c r="E1128" t="s">
        <v>5</v>
      </c>
      <c r="F1128" s="2">
        <f t="shared" si="19"/>
        <v>27830252.98552727</v>
      </c>
      <c r="G1128" t="str">
        <f>VLOOKUP(D1128,Mapping!A$2:D$31,2,FALSE)</f>
        <v>Light Commercial Truck</v>
      </c>
      <c r="H1128">
        <f>VLOOKUP(D1128,Mapping!A$2:D$31,4,FALSE)</f>
        <v>484000</v>
      </c>
    </row>
    <row r="1129" spans="1:8" x14ac:dyDescent="0.2">
      <c r="A1129" t="s">
        <v>70</v>
      </c>
      <c r="B1129" t="s">
        <v>9</v>
      </c>
      <c r="C1129">
        <v>16711.031128957999</v>
      </c>
      <c r="D1129">
        <v>2201420080</v>
      </c>
      <c r="E1129" t="s">
        <v>5</v>
      </c>
      <c r="F1129" s="2">
        <f t="shared" si="19"/>
        <v>7595.9232404354534</v>
      </c>
      <c r="G1129" t="str">
        <f>VLOOKUP(D1129,Mapping!A$2:D$31,2,FALSE)</f>
        <v>Transit Bus</v>
      </c>
      <c r="H1129">
        <f>VLOOKUP(D1129,Mapping!A$2:D$31,4,FALSE)</f>
        <v>485000</v>
      </c>
    </row>
    <row r="1130" spans="1:8" x14ac:dyDescent="0.2">
      <c r="A1130" t="s">
        <v>70</v>
      </c>
      <c r="B1130" t="s">
        <v>9</v>
      </c>
      <c r="C1130">
        <v>315127.43131419999</v>
      </c>
      <c r="D1130">
        <v>2201430080</v>
      </c>
      <c r="E1130" t="s">
        <v>5</v>
      </c>
      <c r="F1130" s="2">
        <f t="shared" si="19"/>
        <v>143239.74150645453</v>
      </c>
      <c r="G1130" t="str">
        <f>VLOOKUP(D1130,Mapping!A$2:D$31,2,FALSE)</f>
        <v>School Bus</v>
      </c>
      <c r="H1130">
        <f>VLOOKUP(D1130,Mapping!A$2:D$31,4,FALSE)</f>
        <v>485000</v>
      </c>
    </row>
    <row r="1131" spans="1:8" x14ac:dyDescent="0.2">
      <c r="A1131" t="s">
        <v>70</v>
      </c>
      <c r="B1131" t="s">
        <v>9</v>
      </c>
      <c r="C1131">
        <v>39667.289048042003</v>
      </c>
      <c r="D1131">
        <v>2201510080</v>
      </c>
      <c r="E1131" t="s">
        <v>5</v>
      </c>
      <c r="F1131" s="2">
        <f t="shared" si="19"/>
        <v>18030.58593092818</v>
      </c>
      <c r="G1131" t="str">
        <f>VLOOKUP(D1131,Mapping!A$2:D$31,2,FALSE)</f>
        <v>Refuse Truck</v>
      </c>
      <c r="H1131">
        <f>VLOOKUP(D1131,Mapping!A$2:D$31,4,FALSE)</f>
        <v>484000</v>
      </c>
    </row>
    <row r="1132" spans="1:8" x14ac:dyDescent="0.2">
      <c r="A1132" t="s">
        <v>70</v>
      </c>
      <c r="B1132" t="s">
        <v>9</v>
      </c>
      <c r="C1132">
        <v>5208596.6860379996</v>
      </c>
      <c r="D1132">
        <v>2201520080</v>
      </c>
      <c r="E1132" t="s">
        <v>5</v>
      </c>
      <c r="F1132" s="2">
        <f t="shared" si="19"/>
        <v>2367543.9481990905</v>
      </c>
      <c r="G1132" t="str">
        <f>VLOOKUP(D1132,Mapping!A$2:D$31,2,FALSE)</f>
        <v>Single Unit Short-haul Truck</v>
      </c>
      <c r="H1132">
        <f>VLOOKUP(D1132,Mapping!A$2:D$31,4,FALSE)</f>
        <v>484000</v>
      </c>
    </row>
    <row r="1133" spans="1:8" x14ac:dyDescent="0.2">
      <c r="A1133" t="s">
        <v>70</v>
      </c>
      <c r="B1133" t="s">
        <v>9</v>
      </c>
      <c r="C1133">
        <v>570097.31865699997</v>
      </c>
      <c r="D1133">
        <v>2201530080</v>
      </c>
      <c r="E1133" t="s">
        <v>5</v>
      </c>
      <c r="F1133" s="2">
        <f t="shared" si="19"/>
        <v>259135.14484409089</v>
      </c>
      <c r="G1133" t="str">
        <f>VLOOKUP(D1133,Mapping!A$2:D$31,2,FALSE)</f>
        <v>Single Unit Long-haul Truck</v>
      </c>
      <c r="H1133">
        <f>VLOOKUP(D1133,Mapping!A$2:D$31,4,FALSE)</f>
        <v>484000</v>
      </c>
    </row>
    <row r="1134" spans="1:8" x14ac:dyDescent="0.2">
      <c r="A1134" t="s">
        <v>70</v>
      </c>
      <c r="B1134" t="s">
        <v>9</v>
      </c>
      <c r="C1134">
        <v>1498950.7351160001</v>
      </c>
      <c r="D1134">
        <v>2201540080</v>
      </c>
      <c r="E1134" t="s">
        <v>5</v>
      </c>
      <c r="F1134" s="2">
        <f t="shared" si="19"/>
        <v>681341.24323454546</v>
      </c>
      <c r="G1134" t="str">
        <f>VLOOKUP(D1134,Mapping!A$2:D$31,2,FALSE)</f>
        <v>Motor Home</v>
      </c>
      <c r="H1134" t="str">
        <f>VLOOKUP(D1134,Mapping!A$2:D$31,4,FALSE)</f>
        <v/>
      </c>
    </row>
    <row r="1135" spans="1:8" x14ac:dyDescent="0.2">
      <c r="A1135" t="s">
        <v>70</v>
      </c>
      <c r="B1135" t="s">
        <v>9</v>
      </c>
      <c r="C1135">
        <v>16499.955777046001</v>
      </c>
      <c r="D1135">
        <v>2201610080</v>
      </c>
      <c r="E1135" t="s">
        <v>5</v>
      </c>
      <c r="F1135" s="2">
        <f t="shared" si="19"/>
        <v>7499.9798986572732</v>
      </c>
      <c r="G1135" t="str">
        <f>VLOOKUP(D1135,Mapping!A$2:D$31,2,FALSE)</f>
        <v>Combination Short-haul Truck</v>
      </c>
      <c r="H1135">
        <f>VLOOKUP(D1135,Mapping!A$2:D$31,4,FALSE)</f>
        <v>484000</v>
      </c>
    </row>
    <row r="1136" spans="1:8" x14ac:dyDescent="0.2">
      <c r="A1136" t="s">
        <v>70</v>
      </c>
      <c r="B1136" t="s">
        <v>9</v>
      </c>
      <c r="C1136">
        <v>265869.47512379999</v>
      </c>
      <c r="D1136">
        <v>2202000062</v>
      </c>
      <c r="E1136" t="s">
        <v>5</v>
      </c>
      <c r="F1136" s="2">
        <f t="shared" si="19"/>
        <v>120849.76141990907</v>
      </c>
      <c r="G1136" t="str">
        <f>VLOOKUP(D1136,Mapping!A$2:D$31,2,FALSE)</f>
        <v>Refueling</v>
      </c>
      <c r="H1136" t="str">
        <f>VLOOKUP(D1136,Mapping!A$2:D$31,4,FALSE)</f>
        <v/>
      </c>
    </row>
    <row r="1137" spans="1:8" x14ac:dyDescent="0.2">
      <c r="A1137" t="s">
        <v>70</v>
      </c>
      <c r="B1137" t="s">
        <v>9</v>
      </c>
      <c r="C1137">
        <v>89249.535997359999</v>
      </c>
      <c r="D1137">
        <v>2202210080</v>
      </c>
      <c r="E1137" t="s">
        <v>5</v>
      </c>
      <c r="F1137" s="2">
        <f t="shared" si="19"/>
        <v>40567.970907890907</v>
      </c>
      <c r="G1137" t="str">
        <f>VLOOKUP(D1137,Mapping!A$2:D$31,2,FALSE)</f>
        <v>Passenger Car</v>
      </c>
      <c r="H1137" t="str">
        <f>VLOOKUP(D1137,Mapping!A$2:D$31,4,FALSE)</f>
        <v/>
      </c>
    </row>
    <row r="1138" spans="1:8" x14ac:dyDescent="0.2">
      <c r="A1138" t="s">
        <v>70</v>
      </c>
      <c r="B1138" t="s">
        <v>9</v>
      </c>
      <c r="C1138">
        <v>163795.1305762</v>
      </c>
      <c r="D1138">
        <v>2202310080</v>
      </c>
      <c r="E1138" t="s">
        <v>5</v>
      </c>
      <c r="F1138" s="2">
        <f t="shared" si="19"/>
        <v>74452.332080090899</v>
      </c>
      <c r="G1138" t="str">
        <f>VLOOKUP(D1138,Mapping!A$2:D$31,2,FALSE)</f>
        <v>Passenger Truck</v>
      </c>
      <c r="H1138" t="str">
        <f>VLOOKUP(D1138,Mapping!A$2:D$31,4,FALSE)</f>
        <v/>
      </c>
    </row>
    <row r="1139" spans="1:8" x14ac:dyDescent="0.2">
      <c r="A1139" t="s">
        <v>70</v>
      </c>
      <c r="B1139" t="s">
        <v>9</v>
      </c>
      <c r="C1139">
        <v>164890.5887164</v>
      </c>
      <c r="D1139">
        <v>2202320080</v>
      </c>
      <c r="E1139" t="s">
        <v>5</v>
      </c>
      <c r="F1139" s="2">
        <f t="shared" si="19"/>
        <v>74950.267598363629</v>
      </c>
      <c r="G1139" t="str">
        <f>VLOOKUP(D1139,Mapping!A$2:D$31,2,FALSE)</f>
        <v>Light Commercial Truck</v>
      </c>
      <c r="H1139">
        <f>VLOOKUP(D1139,Mapping!A$2:D$31,4,FALSE)</f>
        <v>484000</v>
      </c>
    </row>
    <row r="1140" spans="1:8" x14ac:dyDescent="0.2">
      <c r="A1140" t="s">
        <v>70</v>
      </c>
      <c r="B1140" t="s">
        <v>9</v>
      </c>
      <c r="C1140">
        <v>24183.635776472001</v>
      </c>
      <c r="D1140">
        <v>2202410080</v>
      </c>
      <c r="E1140" t="s">
        <v>5</v>
      </c>
      <c r="F1140" s="2">
        <f t="shared" si="19"/>
        <v>10992.561716578182</v>
      </c>
      <c r="G1140" t="str">
        <f>VLOOKUP(D1140,Mapping!A$2:D$31,2,FALSE)</f>
        <v>Intercity Bus</v>
      </c>
      <c r="H1140">
        <f>VLOOKUP(D1140,Mapping!A$2:D$31,4,FALSE)</f>
        <v>485000</v>
      </c>
    </row>
    <row r="1141" spans="1:8" x14ac:dyDescent="0.2">
      <c r="A1141" t="s">
        <v>70</v>
      </c>
      <c r="B1141" t="s">
        <v>9</v>
      </c>
      <c r="C1141">
        <v>18322.676757559999</v>
      </c>
      <c r="D1141">
        <v>2202420080</v>
      </c>
      <c r="E1141" t="s">
        <v>5</v>
      </c>
      <c r="F1141" s="2">
        <f t="shared" si="19"/>
        <v>8328.4894352545434</v>
      </c>
      <c r="G1141" t="str">
        <f>VLOOKUP(D1141,Mapping!A$2:D$31,2,FALSE)</f>
        <v>Transit Bus</v>
      </c>
      <c r="H1141">
        <f>VLOOKUP(D1141,Mapping!A$2:D$31,4,FALSE)</f>
        <v>485000</v>
      </c>
    </row>
    <row r="1142" spans="1:8" x14ac:dyDescent="0.2">
      <c r="A1142" t="s">
        <v>70</v>
      </c>
      <c r="B1142" t="s">
        <v>9</v>
      </c>
      <c r="C1142">
        <v>51234.611443720001</v>
      </c>
      <c r="D1142">
        <v>2202430080</v>
      </c>
      <c r="E1142" t="s">
        <v>5</v>
      </c>
      <c r="F1142" s="2">
        <f t="shared" si="19"/>
        <v>23288.459747145454</v>
      </c>
      <c r="G1142" t="str">
        <f>VLOOKUP(D1142,Mapping!A$2:D$31,2,FALSE)</f>
        <v>School Bus</v>
      </c>
      <c r="H1142">
        <f>VLOOKUP(D1142,Mapping!A$2:D$31,4,FALSE)</f>
        <v>485000</v>
      </c>
    </row>
    <row r="1143" spans="1:8" x14ac:dyDescent="0.2">
      <c r="A1143" t="s">
        <v>70</v>
      </c>
      <c r="B1143" t="s">
        <v>9</v>
      </c>
      <c r="C1143">
        <v>16145.99677586</v>
      </c>
      <c r="D1143">
        <v>2202510080</v>
      </c>
      <c r="E1143" t="s">
        <v>5</v>
      </c>
      <c r="F1143" s="2">
        <f t="shared" si="19"/>
        <v>7339.0894435727269</v>
      </c>
      <c r="G1143" t="str">
        <f>VLOOKUP(D1143,Mapping!A$2:D$31,2,FALSE)</f>
        <v>Refuse Truck</v>
      </c>
      <c r="H1143">
        <f>VLOOKUP(D1143,Mapping!A$2:D$31,4,FALSE)</f>
        <v>484000</v>
      </c>
    </row>
    <row r="1144" spans="1:8" x14ac:dyDescent="0.2">
      <c r="A1144" t="s">
        <v>70</v>
      </c>
      <c r="B1144" t="s">
        <v>9</v>
      </c>
      <c r="C1144">
        <v>372493.3674936</v>
      </c>
      <c r="D1144">
        <v>2202520080</v>
      </c>
      <c r="E1144" t="s">
        <v>5</v>
      </c>
      <c r="F1144" s="2">
        <f t="shared" si="19"/>
        <v>169315.16704254545</v>
      </c>
      <c r="G1144" t="str">
        <f>VLOOKUP(D1144,Mapping!A$2:D$31,2,FALSE)</f>
        <v>Single Unit Short-haul Truck</v>
      </c>
      <c r="H1144">
        <f>VLOOKUP(D1144,Mapping!A$2:D$31,4,FALSE)</f>
        <v>484000</v>
      </c>
    </row>
    <row r="1145" spans="1:8" x14ac:dyDescent="0.2">
      <c r="A1145" t="s">
        <v>70</v>
      </c>
      <c r="B1145" t="s">
        <v>9</v>
      </c>
      <c r="C1145">
        <v>41595.835827199997</v>
      </c>
      <c r="D1145">
        <v>2202530080</v>
      </c>
      <c r="E1145" t="s">
        <v>5</v>
      </c>
      <c r="F1145" s="2">
        <f t="shared" si="19"/>
        <v>18907.198103272724</v>
      </c>
      <c r="G1145" t="str">
        <f>VLOOKUP(D1145,Mapping!A$2:D$31,2,FALSE)</f>
        <v>Single Unit Long-haul Truck</v>
      </c>
      <c r="H1145">
        <f>VLOOKUP(D1145,Mapping!A$2:D$31,4,FALSE)</f>
        <v>484000</v>
      </c>
    </row>
    <row r="1146" spans="1:8" x14ac:dyDescent="0.2">
      <c r="A1146" t="s">
        <v>70</v>
      </c>
      <c r="B1146" t="s">
        <v>9</v>
      </c>
      <c r="C1146">
        <v>15210.412528404</v>
      </c>
      <c r="D1146">
        <v>2202540080</v>
      </c>
      <c r="E1146" t="s">
        <v>5</v>
      </c>
      <c r="F1146" s="2">
        <f t="shared" si="19"/>
        <v>6913.8238765472724</v>
      </c>
      <c r="G1146" t="str">
        <f>VLOOKUP(D1146,Mapping!A$2:D$31,2,FALSE)</f>
        <v>Motor Home</v>
      </c>
      <c r="H1146" t="str">
        <f>VLOOKUP(D1146,Mapping!A$2:D$31,4,FALSE)</f>
        <v/>
      </c>
    </row>
    <row r="1147" spans="1:8" x14ac:dyDescent="0.2">
      <c r="A1147" t="s">
        <v>70</v>
      </c>
      <c r="B1147" t="s">
        <v>9</v>
      </c>
      <c r="C1147">
        <v>474360.65914579999</v>
      </c>
      <c r="D1147">
        <v>2202610080</v>
      </c>
      <c r="E1147" t="s">
        <v>5</v>
      </c>
      <c r="F1147" s="2">
        <f t="shared" si="19"/>
        <v>215618.48142990906</v>
      </c>
      <c r="G1147" t="str">
        <f>VLOOKUP(D1147,Mapping!A$2:D$31,2,FALSE)</f>
        <v>Combination Short-haul Truck</v>
      </c>
      <c r="H1147">
        <f>VLOOKUP(D1147,Mapping!A$2:D$31,4,FALSE)</f>
        <v>484000</v>
      </c>
    </row>
    <row r="1148" spans="1:8" x14ac:dyDescent="0.2">
      <c r="A1148" t="s">
        <v>70</v>
      </c>
      <c r="B1148" t="s">
        <v>9</v>
      </c>
      <c r="C1148">
        <v>1729121.3973512</v>
      </c>
      <c r="D1148">
        <v>2202620080</v>
      </c>
      <c r="E1148" t="s">
        <v>5</v>
      </c>
      <c r="F1148" s="2">
        <f t="shared" si="19"/>
        <v>785964.27152327262</v>
      </c>
      <c r="G1148" t="str">
        <f>VLOOKUP(D1148,Mapping!A$2:D$31,2,FALSE)</f>
        <v>Combination Long-haul Truck</v>
      </c>
      <c r="H1148">
        <f>VLOOKUP(D1148,Mapping!A$2:D$31,4,FALSE)</f>
        <v>484000</v>
      </c>
    </row>
    <row r="1149" spans="1:8" x14ac:dyDescent="0.2">
      <c r="A1149" t="s">
        <v>70</v>
      </c>
      <c r="B1149" t="s">
        <v>9</v>
      </c>
      <c r="C1149">
        <v>1533.2884969646</v>
      </c>
      <c r="D1149">
        <v>2203420080</v>
      </c>
      <c r="E1149" t="s">
        <v>5</v>
      </c>
      <c r="F1149" s="2">
        <f t="shared" si="19"/>
        <v>696.94931680209083</v>
      </c>
      <c r="G1149" t="str">
        <f>VLOOKUP(D1149,Mapping!A$2:D$31,2,FALSE)</f>
        <v>Transit Bus</v>
      </c>
      <c r="H1149">
        <f>VLOOKUP(D1149,Mapping!A$2:D$31,4,FALSE)</f>
        <v>485000</v>
      </c>
    </row>
    <row r="1150" spans="1:8" x14ac:dyDescent="0.2">
      <c r="A1150" t="s">
        <v>70</v>
      </c>
      <c r="B1150" t="s">
        <v>9</v>
      </c>
      <c r="C1150">
        <v>0</v>
      </c>
      <c r="D1150">
        <v>2205000062</v>
      </c>
      <c r="E1150" t="s">
        <v>5</v>
      </c>
      <c r="F1150" s="2">
        <f t="shared" si="19"/>
        <v>0</v>
      </c>
      <c r="G1150" t="str">
        <f>VLOOKUP(D1150,Mapping!A$2:D$31,2,FALSE)</f>
        <v>Refueling</v>
      </c>
      <c r="H1150" t="str">
        <f>VLOOKUP(D1150,Mapping!A$2:D$31,4,FALSE)</f>
        <v/>
      </c>
    </row>
    <row r="1151" spans="1:8" x14ac:dyDescent="0.2">
      <c r="A1151" t="s">
        <v>70</v>
      </c>
      <c r="B1151" t="s">
        <v>9</v>
      </c>
      <c r="C1151">
        <v>3.7471595999999998</v>
      </c>
      <c r="D1151">
        <v>2205210080</v>
      </c>
      <c r="E1151" t="s">
        <v>5</v>
      </c>
      <c r="F1151" s="2">
        <f t="shared" si="19"/>
        <v>1.7032543636363635</v>
      </c>
      <c r="G1151" t="str">
        <f>VLOOKUP(D1151,Mapping!A$2:D$31,2,FALSE)</f>
        <v>Passenger Car</v>
      </c>
      <c r="H1151" t="str">
        <f>VLOOKUP(D1151,Mapping!A$2:D$31,4,FALSE)</f>
        <v/>
      </c>
    </row>
    <row r="1152" spans="1:8" x14ac:dyDescent="0.2">
      <c r="A1152" t="s">
        <v>70</v>
      </c>
      <c r="B1152" t="s">
        <v>9</v>
      </c>
      <c r="C1152">
        <v>10.219766322</v>
      </c>
      <c r="D1152">
        <v>2205310080</v>
      </c>
      <c r="E1152" t="s">
        <v>5</v>
      </c>
      <c r="F1152" s="2">
        <f t="shared" si="19"/>
        <v>4.645348328181818</v>
      </c>
      <c r="G1152" t="str">
        <f>VLOOKUP(D1152,Mapping!A$2:D$31,2,FALSE)</f>
        <v>Passenger Truck</v>
      </c>
      <c r="H1152" t="str">
        <f>VLOOKUP(D1152,Mapping!A$2:D$31,4,FALSE)</f>
        <v/>
      </c>
    </row>
    <row r="1153" spans="1:8" x14ac:dyDescent="0.2">
      <c r="A1153" t="s">
        <v>70</v>
      </c>
      <c r="B1153" t="s">
        <v>9</v>
      </c>
      <c r="C1153">
        <v>3.2258369299999998</v>
      </c>
      <c r="D1153">
        <v>2205320080</v>
      </c>
      <c r="E1153" t="s">
        <v>5</v>
      </c>
      <c r="F1153" s="2">
        <f t="shared" si="19"/>
        <v>1.4662895136363634</v>
      </c>
      <c r="G1153" t="str">
        <f>VLOOKUP(D1153,Mapping!A$2:D$31,2,FALSE)</f>
        <v>Light Commercial Truck</v>
      </c>
      <c r="H1153">
        <f>VLOOKUP(D1153,Mapping!A$2:D$31,4,FALSE)</f>
        <v>484000</v>
      </c>
    </row>
    <row r="1154" spans="1:8" x14ac:dyDescent="0.2">
      <c r="A1154" t="s">
        <v>70</v>
      </c>
      <c r="B1154" t="s">
        <v>10</v>
      </c>
      <c r="C1154">
        <v>195026.09964830001</v>
      </c>
      <c r="D1154">
        <v>2201000062</v>
      </c>
      <c r="E1154" t="s">
        <v>11</v>
      </c>
      <c r="F1154" s="2">
        <f t="shared" si="19"/>
        <v>177296454.22572726</v>
      </c>
      <c r="G1154" t="str">
        <f>VLOOKUP(D1154,Mapping!A$2:D$31,2,FALSE)</f>
        <v>Refueling</v>
      </c>
      <c r="H1154" t="str">
        <f>VLOOKUP(D1154,Mapping!A$2:D$31,4,FALSE)</f>
        <v/>
      </c>
    </row>
    <row r="1155" spans="1:8" x14ac:dyDescent="0.2">
      <c r="A1155" t="s">
        <v>70</v>
      </c>
      <c r="B1155" t="s">
        <v>10</v>
      </c>
      <c r="C1155">
        <v>63944.015207299999</v>
      </c>
      <c r="D1155">
        <v>2201110080</v>
      </c>
      <c r="E1155" t="s">
        <v>11</v>
      </c>
      <c r="F1155" s="2">
        <f t="shared" si="19"/>
        <v>58130922.915727265</v>
      </c>
      <c r="G1155" t="str">
        <f>VLOOKUP(D1155,Mapping!A$2:D$31,2,FALSE)</f>
        <v>Motorcycle</v>
      </c>
      <c r="H1155" t="str">
        <f>VLOOKUP(D1155,Mapping!A$2:D$31,4,FALSE)</f>
        <v/>
      </c>
    </row>
    <row r="1156" spans="1:8" x14ac:dyDescent="0.2">
      <c r="A1156" t="s">
        <v>70</v>
      </c>
      <c r="B1156" t="s">
        <v>10</v>
      </c>
      <c r="C1156">
        <v>935430.98579899897</v>
      </c>
      <c r="D1156">
        <v>2201210080</v>
      </c>
      <c r="E1156" t="s">
        <v>11</v>
      </c>
      <c r="F1156" s="2">
        <f t="shared" ref="F1156:F1213" si="20">IF(E1156="LB",C1156/2.2,C1156*2000/2.2)</f>
        <v>850391805.27181721</v>
      </c>
      <c r="G1156" t="str">
        <f>VLOOKUP(D1156,Mapping!A$2:D$31,2,FALSE)</f>
        <v>Passenger Car</v>
      </c>
      <c r="H1156" t="str">
        <f>VLOOKUP(D1156,Mapping!A$2:D$31,4,FALSE)</f>
        <v/>
      </c>
    </row>
    <row r="1157" spans="1:8" x14ac:dyDescent="0.2">
      <c r="A1157" t="s">
        <v>70</v>
      </c>
      <c r="B1157" t="s">
        <v>10</v>
      </c>
      <c r="C1157">
        <v>1022554.06271</v>
      </c>
      <c r="D1157">
        <v>2201310080</v>
      </c>
      <c r="E1157" t="s">
        <v>11</v>
      </c>
      <c r="F1157" s="2">
        <f t="shared" si="20"/>
        <v>929594602.46363616</v>
      </c>
      <c r="G1157" t="str">
        <f>VLOOKUP(D1157,Mapping!A$2:D$31,2,FALSE)</f>
        <v>Passenger Car</v>
      </c>
      <c r="H1157" t="str">
        <f>VLOOKUP(D1157,Mapping!A$2:D$31,4,FALSE)</f>
        <v/>
      </c>
    </row>
    <row r="1158" spans="1:8" x14ac:dyDescent="0.2">
      <c r="A1158" t="s">
        <v>70</v>
      </c>
      <c r="B1158" t="s">
        <v>10</v>
      </c>
      <c r="C1158">
        <v>323360.94633429998</v>
      </c>
      <c r="D1158">
        <v>2201320080</v>
      </c>
      <c r="E1158" t="s">
        <v>11</v>
      </c>
      <c r="F1158" s="2">
        <f t="shared" si="20"/>
        <v>293964496.66754544</v>
      </c>
      <c r="G1158" t="str">
        <f>VLOOKUP(D1158,Mapping!A$2:D$31,2,FALSE)</f>
        <v>Light Commercial Truck</v>
      </c>
      <c r="H1158">
        <f>VLOOKUP(D1158,Mapping!A$2:D$31,4,FALSE)</f>
        <v>484000</v>
      </c>
    </row>
    <row r="1159" spans="1:8" x14ac:dyDescent="0.2">
      <c r="A1159" t="s">
        <v>70</v>
      </c>
      <c r="B1159" t="s">
        <v>10</v>
      </c>
      <c r="C1159">
        <v>89.452636412380002</v>
      </c>
      <c r="D1159">
        <v>2201420080</v>
      </c>
      <c r="E1159" t="s">
        <v>11</v>
      </c>
      <c r="F1159" s="2">
        <f t="shared" si="20"/>
        <v>81320.578556709079</v>
      </c>
      <c r="G1159" t="str">
        <f>VLOOKUP(D1159,Mapping!A$2:D$31,2,FALSE)</f>
        <v>Transit Bus</v>
      </c>
      <c r="H1159">
        <f>VLOOKUP(D1159,Mapping!A$2:D$31,4,FALSE)</f>
        <v>485000</v>
      </c>
    </row>
    <row r="1160" spans="1:8" x14ac:dyDescent="0.2">
      <c r="A1160" t="s">
        <v>70</v>
      </c>
      <c r="B1160" t="s">
        <v>10</v>
      </c>
      <c r="C1160">
        <v>1633.5248928526</v>
      </c>
      <c r="D1160">
        <v>2201430080</v>
      </c>
      <c r="E1160" t="s">
        <v>11</v>
      </c>
      <c r="F1160" s="2">
        <f t="shared" si="20"/>
        <v>1485022.6298659998</v>
      </c>
      <c r="G1160" t="str">
        <f>VLOOKUP(D1160,Mapping!A$2:D$31,2,FALSE)</f>
        <v>School Bus</v>
      </c>
      <c r="H1160">
        <f>VLOOKUP(D1160,Mapping!A$2:D$31,4,FALSE)</f>
        <v>485000</v>
      </c>
    </row>
    <row r="1161" spans="1:8" x14ac:dyDescent="0.2">
      <c r="A1161" t="s">
        <v>70</v>
      </c>
      <c r="B1161" t="s">
        <v>10</v>
      </c>
      <c r="C1161">
        <v>212.84434171576001</v>
      </c>
      <c r="D1161">
        <v>2201510080</v>
      </c>
      <c r="E1161" t="s">
        <v>11</v>
      </c>
      <c r="F1161" s="2">
        <f t="shared" si="20"/>
        <v>193494.85610523637</v>
      </c>
      <c r="G1161" t="str">
        <f>VLOOKUP(D1161,Mapping!A$2:D$31,2,FALSE)</f>
        <v>Refuse Truck</v>
      </c>
      <c r="H1161">
        <f>VLOOKUP(D1161,Mapping!A$2:D$31,4,FALSE)</f>
        <v>484000</v>
      </c>
    </row>
    <row r="1162" spans="1:8" x14ac:dyDescent="0.2">
      <c r="A1162" t="s">
        <v>70</v>
      </c>
      <c r="B1162" t="s">
        <v>10</v>
      </c>
      <c r="C1162">
        <v>27377.596788589999</v>
      </c>
      <c r="D1162">
        <v>2201520080</v>
      </c>
      <c r="E1162" t="s">
        <v>11</v>
      </c>
      <c r="F1162" s="2">
        <f t="shared" si="20"/>
        <v>24888724.353263635</v>
      </c>
      <c r="G1162" t="str">
        <f>VLOOKUP(D1162,Mapping!A$2:D$31,2,FALSE)</f>
        <v>Single Unit Short-haul Truck</v>
      </c>
      <c r="H1162">
        <f>VLOOKUP(D1162,Mapping!A$2:D$31,4,FALSE)</f>
        <v>484000</v>
      </c>
    </row>
    <row r="1163" spans="1:8" x14ac:dyDescent="0.2">
      <c r="A1163" t="s">
        <v>70</v>
      </c>
      <c r="B1163" t="s">
        <v>10</v>
      </c>
      <c r="C1163">
        <v>3061.1603213369999</v>
      </c>
      <c r="D1163">
        <v>2201530080</v>
      </c>
      <c r="E1163" t="s">
        <v>11</v>
      </c>
      <c r="F1163" s="2">
        <f t="shared" si="20"/>
        <v>2782873.0193972727</v>
      </c>
      <c r="G1163" t="str">
        <f>VLOOKUP(D1163,Mapping!A$2:D$31,2,FALSE)</f>
        <v>Single Unit Long-haul Truck</v>
      </c>
      <c r="H1163">
        <f>VLOOKUP(D1163,Mapping!A$2:D$31,4,FALSE)</f>
        <v>484000</v>
      </c>
    </row>
    <row r="1164" spans="1:8" x14ac:dyDescent="0.2">
      <c r="A1164" t="s">
        <v>70</v>
      </c>
      <c r="B1164" t="s">
        <v>10</v>
      </c>
      <c r="C1164">
        <v>7699.2922040000003</v>
      </c>
      <c r="D1164">
        <v>2201540080</v>
      </c>
      <c r="E1164" t="s">
        <v>11</v>
      </c>
      <c r="F1164" s="2">
        <f t="shared" si="20"/>
        <v>6999356.5490909088</v>
      </c>
      <c r="G1164" t="str">
        <f>VLOOKUP(D1164,Mapping!A$2:D$31,2,FALSE)</f>
        <v>Motor Home</v>
      </c>
      <c r="H1164" t="str">
        <f>VLOOKUP(D1164,Mapping!A$2:D$31,4,FALSE)</f>
        <v/>
      </c>
    </row>
    <row r="1165" spans="1:8" x14ac:dyDescent="0.2">
      <c r="A1165" t="s">
        <v>70</v>
      </c>
      <c r="B1165" t="s">
        <v>10</v>
      </c>
      <c r="C1165">
        <v>84.516677972750003</v>
      </c>
      <c r="D1165">
        <v>2201610080</v>
      </c>
      <c r="E1165" t="s">
        <v>11</v>
      </c>
      <c r="F1165" s="2">
        <f t="shared" si="20"/>
        <v>76833.343611590899</v>
      </c>
      <c r="G1165" t="str">
        <f>VLOOKUP(D1165,Mapping!A$2:D$31,2,FALSE)</f>
        <v>Combination Short-haul Truck</v>
      </c>
      <c r="H1165">
        <f>VLOOKUP(D1165,Mapping!A$2:D$31,4,FALSE)</f>
        <v>484000</v>
      </c>
    </row>
    <row r="1166" spans="1:8" x14ac:dyDescent="0.2">
      <c r="A1166" t="s">
        <v>70</v>
      </c>
      <c r="B1166" t="s">
        <v>10</v>
      </c>
      <c r="C1166">
        <v>34348.791723410002</v>
      </c>
      <c r="D1166">
        <v>2202000062</v>
      </c>
      <c r="E1166" t="s">
        <v>11</v>
      </c>
      <c r="F1166" s="2">
        <f t="shared" si="20"/>
        <v>31226174.294009089</v>
      </c>
      <c r="G1166" t="str">
        <f>VLOOKUP(D1166,Mapping!A$2:D$31,2,FALSE)</f>
        <v>Refueling</v>
      </c>
      <c r="H1166" t="str">
        <f>VLOOKUP(D1166,Mapping!A$2:D$31,4,FALSE)</f>
        <v/>
      </c>
    </row>
    <row r="1167" spans="1:8" x14ac:dyDescent="0.2">
      <c r="A1167" t="s">
        <v>70</v>
      </c>
      <c r="B1167" t="s">
        <v>10</v>
      </c>
      <c r="C1167">
        <v>9616.1032339930007</v>
      </c>
      <c r="D1167">
        <v>2202210080</v>
      </c>
      <c r="E1167" t="s">
        <v>11</v>
      </c>
      <c r="F1167" s="2">
        <f t="shared" si="20"/>
        <v>8741912.0309027284</v>
      </c>
      <c r="G1167" t="str">
        <f>VLOOKUP(D1167,Mapping!A$2:D$31,2,FALSE)</f>
        <v>Passenger Car</v>
      </c>
      <c r="H1167" t="str">
        <f>VLOOKUP(D1167,Mapping!A$2:D$31,4,FALSE)</f>
        <v/>
      </c>
    </row>
    <row r="1168" spans="1:8" x14ac:dyDescent="0.2">
      <c r="A1168" t="s">
        <v>70</v>
      </c>
      <c r="B1168" t="s">
        <v>10</v>
      </c>
      <c r="C1168">
        <v>16425.805939810001</v>
      </c>
      <c r="D1168">
        <v>2202310080</v>
      </c>
      <c r="E1168" t="s">
        <v>11</v>
      </c>
      <c r="F1168" s="2">
        <f t="shared" si="20"/>
        <v>14932550.854372727</v>
      </c>
      <c r="G1168" t="str">
        <f>VLOOKUP(D1168,Mapping!A$2:D$31,2,FALSE)</f>
        <v>Passenger Truck</v>
      </c>
      <c r="H1168" t="str">
        <f>VLOOKUP(D1168,Mapping!A$2:D$31,4,FALSE)</f>
        <v/>
      </c>
    </row>
    <row r="1169" spans="1:8" x14ac:dyDescent="0.2">
      <c r="A1169" t="s">
        <v>70</v>
      </c>
      <c r="B1169" t="s">
        <v>10</v>
      </c>
      <c r="C1169">
        <v>16988.736502110001</v>
      </c>
      <c r="D1169">
        <v>2202320080</v>
      </c>
      <c r="E1169" t="s">
        <v>11</v>
      </c>
      <c r="F1169" s="2">
        <f t="shared" si="20"/>
        <v>15444305.91100909</v>
      </c>
      <c r="G1169" t="str">
        <f>VLOOKUP(D1169,Mapping!A$2:D$31,2,FALSE)</f>
        <v>Light Commercial Truck</v>
      </c>
      <c r="H1169">
        <f>VLOOKUP(D1169,Mapping!A$2:D$31,4,FALSE)</f>
        <v>484000</v>
      </c>
    </row>
    <row r="1170" spans="1:8" x14ac:dyDescent="0.2">
      <c r="A1170" t="s">
        <v>70</v>
      </c>
      <c r="B1170" t="s">
        <v>10</v>
      </c>
      <c r="C1170">
        <v>2382.7096239500002</v>
      </c>
      <c r="D1170">
        <v>2202410080</v>
      </c>
      <c r="E1170" t="s">
        <v>11</v>
      </c>
      <c r="F1170" s="2">
        <f t="shared" si="20"/>
        <v>2166099.6581363636</v>
      </c>
      <c r="G1170" t="str">
        <f>VLOOKUP(D1170,Mapping!A$2:D$31,2,FALSE)</f>
        <v>Intercity Bus</v>
      </c>
      <c r="H1170">
        <f>VLOOKUP(D1170,Mapping!A$2:D$31,4,FALSE)</f>
        <v>485000</v>
      </c>
    </row>
    <row r="1171" spans="1:8" x14ac:dyDescent="0.2">
      <c r="A1171" t="s">
        <v>70</v>
      </c>
      <c r="B1171" t="s">
        <v>10</v>
      </c>
      <c r="C1171">
        <v>1799.856015305</v>
      </c>
      <c r="D1171">
        <v>2202420080</v>
      </c>
      <c r="E1171" t="s">
        <v>11</v>
      </c>
      <c r="F1171" s="2">
        <f t="shared" si="20"/>
        <v>1636232.7411863636</v>
      </c>
      <c r="G1171" t="str">
        <f>VLOOKUP(D1171,Mapping!A$2:D$31,2,FALSE)</f>
        <v>Transit Bus</v>
      </c>
      <c r="H1171">
        <f>VLOOKUP(D1171,Mapping!A$2:D$31,4,FALSE)</f>
        <v>485000</v>
      </c>
    </row>
    <row r="1172" spans="1:8" x14ac:dyDescent="0.2">
      <c r="A1172" t="s">
        <v>70</v>
      </c>
      <c r="B1172" t="s">
        <v>10</v>
      </c>
      <c r="C1172">
        <v>5160.2593868820004</v>
      </c>
      <c r="D1172">
        <v>2202430080</v>
      </c>
      <c r="E1172" t="s">
        <v>11</v>
      </c>
      <c r="F1172" s="2">
        <f t="shared" si="20"/>
        <v>4691144.8971654549</v>
      </c>
      <c r="G1172" t="str">
        <f>VLOOKUP(D1172,Mapping!A$2:D$31,2,FALSE)</f>
        <v>School Bus</v>
      </c>
      <c r="H1172">
        <f>VLOOKUP(D1172,Mapping!A$2:D$31,4,FALSE)</f>
        <v>485000</v>
      </c>
    </row>
    <row r="1173" spans="1:8" x14ac:dyDescent="0.2">
      <c r="A1173" t="s">
        <v>70</v>
      </c>
      <c r="B1173" t="s">
        <v>10</v>
      </c>
      <c r="C1173">
        <v>1589.864536777</v>
      </c>
      <c r="D1173">
        <v>2202510080</v>
      </c>
      <c r="E1173" t="s">
        <v>11</v>
      </c>
      <c r="F1173" s="2">
        <f t="shared" si="20"/>
        <v>1445331.3970699997</v>
      </c>
      <c r="G1173" t="str">
        <f>VLOOKUP(D1173,Mapping!A$2:D$31,2,FALSE)</f>
        <v>Refuse Truck</v>
      </c>
      <c r="H1173">
        <f>VLOOKUP(D1173,Mapping!A$2:D$31,4,FALSE)</f>
        <v>484000</v>
      </c>
    </row>
    <row r="1174" spans="1:8" x14ac:dyDescent="0.2">
      <c r="A1174" t="s">
        <v>70</v>
      </c>
      <c r="B1174" t="s">
        <v>10</v>
      </c>
      <c r="C1174">
        <v>34744.080970509996</v>
      </c>
      <c r="D1174">
        <v>2202520080</v>
      </c>
      <c r="E1174" t="s">
        <v>11</v>
      </c>
      <c r="F1174" s="2">
        <f t="shared" si="20"/>
        <v>31585528.155009087</v>
      </c>
      <c r="G1174" t="str">
        <f>VLOOKUP(D1174,Mapping!A$2:D$31,2,FALSE)</f>
        <v>Single Unit Short-haul Truck</v>
      </c>
      <c r="H1174">
        <f>VLOOKUP(D1174,Mapping!A$2:D$31,4,FALSE)</f>
        <v>484000</v>
      </c>
    </row>
    <row r="1175" spans="1:8" x14ac:dyDescent="0.2">
      <c r="A1175" t="s">
        <v>70</v>
      </c>
      <c r="B1175" t="s">
        <v>10</v>
      </c>
      <c r="C1175">
        <v>3807.9581057780001</v>
      </c>
      <c r="D1175">
        <v>2202530080</v>
      </c>
      <c r="E1175" t="s">
        <v>11</v>
      </c>
      <c r="F1175" s="2">
        <f t="shared" si="20"/>
        <v>3461780.0961618181</v>
      </c>
      <c r="G1175" t="str">
        <f>VLOOKUP(D1175,Mapping!A$2:D$31,2,FALSE)</f>
        <v>Single Unit Long-haul Truck</v>
      </c>
      <c r="H1175">
        <f>VLOOKUP(D1175,Mapping!A$2:D$31,4,FALSE)</f>
        <v>484000</v>
      </c>
    </row>
    <row r="1176" spans="1:8" x14ac:dyDescent="0.2">
      <c r="A1176" t="s">
        <v>70</v>
      </c>
      <c r="B1176" t="s">
        <v>10</v>
      </c>
      <c r="C1176">
        <v>1576.2341029260001</v>
      </c>
      <c r="D1176">
        <v>2202540080</v>
      </c>
      <c r="E1176" t="s">
        <v>11</v>
      </c>
      <c r="F1176" s="2">
        <f t="shared" si="20"/>
        <v>1432940.0935690908</v>
      </c>
      <c r="G1176" t="str">
        <f>VLOOKUP(D1176,Mapping!A$2:D$31,2,FALSE)</f>
        <v>Motor Home</v>
      </c>
      <c r="H1176" t="str">
        <f>VLOOKUP(D1176,Mapping!A$2:D$31,4,FALSE)</f>
        <v/>
      </c>
    </row>
    <row r="1177" spans="1:8" x14ac:dyDescent="0.2">
      <c r="A1177" t="s">
        <v>70</v>
      </c>
      <c r="B1177" t="s">
        <v>10</v>
      </c>
      <c r="C1177">
        <v>45651.662914330002</v>
      </c>
      <c r="D1177">
        <v>2202610080</v>
      </c>
      <c r="E1177" t="s">
        <v>11</v>
      </c>
      <c r="F1177" s="2">
        <f t="shared" si="20"/>
        <v>41501511.740299992</v>
      </c>
      <c r="G1177" t="str">
        <f>VLOOKUP(D1177,Mapping!A$2:D$31,2,FALSE)</f>
        <v>Combination Short-haul Truck</v>
      </c>
      <c r="H1177">
        <f>VLOOKUP(D1177,Mapping!A$2:D$31,4,FALSE)</f>
        <v>484000</v>
      </c>
    </row>
    <row r="1178" spans="1:8" x14ac:dyDescent="0.2">
      <c r="A1178" t="s">
        <v>70</v>
      </c>
      <c r="B1178" t="s">
        <v>10</v>
      </c>
      <c r="C1178">
        <v>116741.74802314</v>
      </c>
      <c r="D1178">
        <v>2202620080</v>
      </c>
      <c r="E1178" t="s">
        <v>11</v>
      </c>
      <c r="F1178" s="2">
        <f t="shared" si="20"/>
        <v>106128861.83921817</v>
      </c>
      <c r="G1178" t="str">
        <f>VLOOKUP(D1178,Mapping!A$2:D$31,2,FALSE)</f>
        <v>Combination Long-haul Truck</v>
      </c>
      <c r="H1178">
        <f>VLOOKUP(D1178,Mapping!A$2:D$31,4,FALSE)</f>
        <v>484000</v>
      </c>
    </row>
    <row r="1179" spans="1:8" x14ac:dyDescent="0.2">
      <c r="A1179" t="s">
        <v>70</v>
      </c>
      <c r="B1179" t="s">
        <v>10</v>
      </c>
      <c r="C1179">
        <v>291.34918731789998</v>
      </c>
      <c r="D1179">
        <v>2203420080</v>
      </c>
      <c r="E1179" t="s">
        <v>11</v>
      </c>
      <c r="F1179" s="2">
        <f t="shared" si="20"/>
        <v>264862.89756172721</v>
      </c>
      <c r="G1179" t="str">
        <f>VLOOKUP(D1179,Mapping!A$2:D$31,2,FALSE)</f>
        <v>Transit Bus</v>
      </c>
      <c r="H1179">
        <f>VLOOKUP(D1179,Mapping!A$2:D$31,4,FALSE)</f>
        <v>485000</v>
      </c>
    </row>
    <row r="1180" spans="1:8" x14ac:dyDescent="0.2">
      <c r="A1180" t="s">
        <v>70</v>
      </c>
      <c r="B1180" t="s">
        <v>10</v>
      </c>
      <c r="C1180">
        <v>0</v>
      </c>
      <c r="D1180">
        <v>2205000062</v>
      </c>
      <c r="E1180" t="s">
        <v>11</v>
      </c>
      <c r="F1180" s="2">
        <f t="shared" si="20"/>
        <v>0</v>
      </c>
      <c r="G1180" t="str">
        <f>VLOOKUP(D1180,Mapping!A$2:D$31,2,FALSE)</f>
        <v>Refueling</v>
      </c>
      <c r="H1180" t="str">
        <f>VLOOKUP(D1180,Mapping!A$2:D$31,4,FALSE)</f>
        <v/>
      </c>
    </row>
    <row r="1181" spans="1:8" x14ac:dyDescent="0.2">
      <c r="A1181" t="s">
        <v>70</v>
      </c>
      <c r="B1181" t="s">
        <v>10</v>
      </c>
      <c r="C1181">
        <v>0.10585193079999999</v>
      </c>
      <c r="D1181">
        <v>2205210080</v>
      </c>
      <c r="E1181" t="s">
        <v>11</v>
      </c>
      <c r="F1181" s="2">
        <f t="shared" si="20"/>
        <v>96.229027999999985</v>
      </c>
      <c r="G1181" t="str">
        <f>VLOOKUP(D1181,Mapping!A$2:D$31,2,FALSE)</f>
        <v>Passenger Car</v>
      </c>
      <c r="H1181" t="str">
        <f>VLOOKUP(D1181,Mapping!A$2:D$31,4,FALSE)</f>
        <v/>
      </c>
    </row>
    <row r="1182" spans="1:8" x14ac:dyDescent="0.2">
      <c r="A1182" t="s">
        <v>70</v>
      </c>
      <c r="B1182" t="s">
        <v>10</v>
      </c>
      <c r="C1182">
        <v>0.28869414999999998</v>
      </c>
      <c r="D1182">
        <v>2205310080</v>
      </c>
      <c r="E1182" t="s">
        <v>11</v>
      </c>
      <c r="F1182" s="2">
        <f t="shared" si="20"/>
        <v>262.44922727272723</v>
      </c>
      <c r="G1182" t="str">
        <f>VLOOKUP(D1182,Mapping!A$2:D$31,2,FALSE)</f>
        <v>Passenger Truck</v>
      </c>
      <c r="H1182" t="str">
        <f>VLOOKUP(D1182,Mapping!A$2:D$31,4,FALSE)</f>
        <v/>
      </c>
    </row>
    <row r="1183" spans="1:8" x14ac:dyDescent="0.2">
      <c r="A1183" t="s">
        <v>70</v>
      </c>
      <c r="B1183" t="s">
        <v>10</v>
      </c>
      <c r="C1183">
        <v>9.1125416299999998E-2</v>
      </c>
      <c r="D1183">
        <v>2205320080</v>
      </c>
      <c r="E1183" t="s">
        <v>11</v>
      </c>
      <c r="F1183" s="2">
        <f t="shared" si="20"/>
        <v>82.841287545454534</v>
      </c>
      <c r="G1183" t="str">
        <f>VLOOKUP(D1183,Mapping!A$2:D$31,2,FALSE)</f>
        <v>Light Commercial Truck</v>
      </c>
      <c r="H1183">
        <f>VLOOKUP(D1183,Mapping!A$2:D$31,4,FALSE)</f>
        <v>484000</v>
      </c>
    </row>
    <row r="1184" spans="1:8" x14ac:dyDescent="0.2">
      <c r="A1184" t="s">
        <v>70</v>
      </c>
      <c r="B1184" t="s">
        <v>12</v>
      </c>
      <c r="C1184">
        <v>25753978.396299999</v>
      </c>
      <c r="D1184">
        <v>2201000062</v>
      </c>
      <c r="E1184" t="s">
        <v>5</v>
      </c>
      <c r="F1184" s="2">
        <f t="shared" si="20"/>
        <v>11706353.816499999</v>
      </c>
      <c r="G1184" t="str">
        <f>VLOOKUP(D1184,Mapping!A$2:D$31,2,FALSE)</f>
        <v>Refueling</v>
      </c>
      <c r="H1184" t="str">
        <f>VLOOKUP(D1184,Mapping!A$2:D$31,4,FALSE)</f>
        <v/>
      </c>
    </row>
    <row r="1185" spans="1:8" x14ac:dyDescent="0.2">
      <c r="A1185" t="s">
        <v>70</v>
      </c>
      <c r="B1185" t="s">
        <v>12</v>
      </c>
      <c r="C1185">
        <v>7854292.8364800001</v>
      </c>
      <c r="D1185">
        <v>2201110080</v>
      </c>
      <c r="E1185" t="s">
        <v>5</v>
      </c>
      <c r="F1185" s="2">
        <f t="shared" si="20"/>
        <v>3570133.1074909088</v>
      </c>
      <c r="G1185" t="str">
        <f>VLOOKUP(D1185,Mapping!A$2:D$31,2,FALSE)</f>
        <v>Motorcycle</v>
      </c>
      <c r="H1185" t="str">
        <f>VLOOKUP(D1185,Mapping!A$2:D$31,4,FALSE)</f>
        <v/>
      </c>
    </row>
    <row r="1186" spans="1:8" x14ac:dyDescent="0.2">
      <c r="A1186" t="s">
        <v>70</v>
      </c>
      <c r="B1186" t="s">
        <v>12</v>
      </c>
      <c r="C1186">
        <v>120537763.6816</v>
      </c>
      <c r="D1186">
        <v>2201210080</v>
      </c>
      <c r="E1186" t="s">
        <v>5</v>
      </c>
      <c r="F1186" s="2">
        <f t="shared" si="20"/>
        <v>54789892.582545452</v>
      </c>
      <c r="G1186" t="str">
        <f>VLOOKUP(D1186,Mapping!A$2:D$31,2,FALSE)</f>
        <v>Passenger Car</v>
      </c>
      <c r="H1186" t="str">
        <f>VLOOKUP(D1186,Mapping!A$2:D$31,4,FALSE)</f>
        <v/>
      </c>
    </row>
    <row r="1187" spans="1:8" x14ac:dyDescent="0.2">
      <c r="A1187" t="s">
        <v>70</v>
      </c>
      <c r="B1187" t="s">
        <v>12</v>
      </c>
      <c r="C1187">
        <v>136285357.96560001</v>
      </c>
      <c r="D1187">
        <v>2201310080</v>
      </c>
      <c r="E1187" t="s">
        <v>5</v>
      </c>
      <c r="F1187" s="2">
        <f t="shared" si="20"/>
        <v>61947889.984363638</v>
      </c>
      <c r="G1187" t="str">
        <f>VLOOKUP(D1187,Mapping!A$2:D$31,2,FALSE)</f>
        <v>Passenger Car</v>
      </c>
      <c r="H1187" t="str">
        <f>VLOOKUP(D1187,Mapping!A$2:D$31,4,FALSE)</f>
        <v/>
      </c>
    </row>
    <row r="1188" spans="1:8" x14ac:dyDescent="0.2">
      <c r="A1188" t="s">
        <v>70</v>
      </c>
      <c r="B1188" t="s">
        <v>12</v>
      </c>
      <c r="C1188">
        <v>43125573.005180001</v>
      </c>
      <c r="D1188">
        <v>2201320080</v>
      </c>
      <c r="E1188" t="s">
        <v>5</v>
      </c>
      <c r="F1188" s="2">
        <f t="shared" si="20"/>
        <v>19602533.184172727</v>
      </c>
      <c r="G1188" t="str">
        <f>VLOOKUP(D1188,Mapping!A$2:D$31,2,FALSE)</f>
        <v>Light Commercial Truck</v>
      </c>
      <c r="H1188">
        <f>VLOOKUP(D1188,Mapping!A$2:D$31,4,FALSE)</f>
        <v>484000</v>
      </c>
    </row>
    <row r="1189" spans="1:8" x14ac:dyDescent="0.2">
      <c r="A1189" t="s">
        <v>70</v>
      </c>
      <c r="B1189" t="s">
        <v>12</v>
      </c>
      <c r="C1189">
        <v>12254.85768522</v>
      </c>
      <c r="D1189">
        <v>2201420080</v>
      </c>
      <c r="E1189" t="s">
        <v>5</v>
      </c>
      <c r="F1189" s="2">
        <f t="shared" si="20"/>
        <v>5570.389856918182</v>
      </c>
      <c r="G1189" t="str">
        <f>VLOOKUP(D1189,Mapping!A$2:D$31,2,FALSE)</f>
        <v>Transit Bus</v>
      </c>
      <c r="H1189">
        <f>VLOOKUP(D1189,Mapping!A$2:D$31,4,FALSE)</f>
        <v>485000</v>
      </c>
    </row>
    <row r="1190" spans="1:8" x14ac:dyDescent="0.2">
      <c r="A1190" t="s">
        <v>70</v>
      </c>
      <c r="B1190" t="s">
        <v>12</v>
      </c>
      <c r="C1190">
        <v>220520.22837865999</v>
      </c>
      <c r="D1190">
        <v>2201430080</v>
      </c>
      <c r="E1190" t="s">
        <v>5</v>
      </c>
      <c r="F1190" s="2">
        <f t="shared" si="20"/>
        <v>100236.46744484545</v>
      </c>
      <c r="G1190" t="str">
        <f>VLOOKUP(D1190,Mapping!A$2:D$31,2,FALSE)</f>
        <v>School Bus</v>
      </c>
      <c r="H1190">
        <f>VLOOKUP(D1190,Mapping!A$2:D$31,4,FALSE)</f>
        <v>485000</v>
      </c>
    </row>
    <row r="1191" spans="1:8" x14ac:dyDescent="0.2">
      <c r="A1191" t="s">
        <v>70</v>
      </c>
      <c r="B1191" t="s">
        <v>12</v>
      </c>
      <c r="C1191">
        <v>29095.213062808001</v>
      </c>
      <c r="D1191">
        <v>2201510080</v>
      </c>
      <c r="E1191" t="s">
        <v>5</v>
      </c>
      <c r="F1191" s="2">
        <f t="shared" si="20"/>
        <v>13225.096846730909</v>
      </c>
      <c r="G1191" t="str">
        <f>VLOOKUP(D1191,Mapping!A$2:D$31,2,FALSE)</f>
        <v>Refuse Truck</v>
      </c>
      <c r="H1191">
        <f>VLOOKUP(D1191,Mapping!A$2:D$31,4,FALSE)</f>
        <v>484000</v>
      </c>
    </row>
    <row r="1192" spans="1:8" x14ac:dyDescent="0.2">
      <c r="A1192" t="s">
        <v>70</v>
      </c>
      <c r="B1192" t="s">
        <v>12</v>
      </c>
      <c r="C1192">
        <v>3585736.185786</v>
      </c>
      <c r="D1192">
        <v>2201520080</v>
      </c>
      <c r="E1192" t="s">
        <v>5</v>
      </c>
      <c r="F1192" s="2">
        <f t="shared" si="20"/>
        <v>1629880.0844481818</v>
      </c>
      <c r="G1192" t="str">
        <f>VLOOKUP(D1192,Mapping!A$2:D$31,2,FALSE)</f>
        <v>Single Unit Short-haul Truck</v>
      </c>
      <c r="H1192">
        <f>VLOOKUP(D1192,Mapping!A$2:D$31,4,FALSE)</f>
        <v>484000</v>
      </c>
    </row>
    <row r="1193" spans="1:8" x14ac:dyDescent="0.2">
      <c r="A1193" t="s">
        <v>70</v>
      </c>
      <c r="B1193" t="s">
        <v>12</v>
      </c>
      <c r="C1193">
        <v>422912.03456900001</v>
      </c>
      <c r="D1193">
        <v>2201530080</v>
      </c>
      <c r="E1193" t="s">
        <v>5</v>
      </c>
      <c r="F1193" s="2">
        <f t="shared" si="20"/>
        <v>192232.74298590908</v>
      </c>
      <c r="G1193" t="str">
        <f>VLOOKUP(D1193,Mapping!A$2:D$31,2,FALSE)</f>
        <v>Single Unit Long-haul Truck</v>
      </c>
      <c r="H1193">
        <f>VLOOKUP(D1193,Mapping!A$2:D$31,4,FALSE)</f>
        <v>484000</v>
      </c>
    </row>
    <row r="1194" spans="1:8" x14ac:dyDescent="0.2">
      <c r="A1194" t="s">
        <v>70</v>
      </c>
      <c r="B1194" t="s">
        <v>12</v>
      </c>
      <c r="C1194">
        <v>1009280.6350024</v>
      </c>
      <c r="D1194">
        <v>2201540080</v>
      </c>
      <c r="E1194" t="s">
        <v>5</v>
      </c>
      <c r="F1194" s="2">
        <f t="shared" si="20"/>
        <v>458763.92500109086</v>
      </c>
      <c r="G1194" t="str">
        <f>VLOOKUP(D1194,Mapping!A$2:D$31,2,FALSE)</f>
        <v>Motor Home</v>
      </c>
      <c r="H1194" t="str">
        <f>VLOOKUP(D1194,Mapping!A$2:D$31,4,FALSE)</f>
        <v/>
      </c>
    </row>
    <row r="1195" spans="1:8" x14ac:dyDescent="0.2">
      <c r="A1195" t="s">
        <v>70</v>
      </c>
      <c r="B1195" t="s">
        <v>12</v>
      </c>
      <c r="C1195">
        <v>11323.300112806</v>
      </c>
      <c r="D1195">
        <v>2201610080</v>
      </c>
      <c r="E1195" t="s">
        <v>5</v>
      </c>
      <c r="F1195" s="2">
        <f t="shared" si="20"/>
        <v>5146.95459673</v>
      </c>
      <c r="G1195" t="str">
        <f>VLOOKUP(D1195,Mapping!A$2:D$31,2,FALSE)</f>
        <v>Combination Short-haul Truck</v>
      </c>
      <c r="H1195">
        <f>VLOOKUP(D1195,Mapping!A$2:D$31,4,FALSE)</f>
        <v>484000</v>
      </c>
    </row>
    <row r="1196" spans="1:8" x14ac:dyDescent="0.2">
      <c r="A1196" t="s">
        <v>70</v>
      </c>
      <c r="B1196" t="s">
        <v>12</v>
      </c>
      <c r="C1196">
        <v>228958.79694900001</v>
      </c>
      <c r="D1196">
        <v>2202000062</v>
      </c>
      <c r="E1196" t="s">
        <v>5</v>
      </c>
      <c r="F1196" s="2">
        <f t="shared" si="20"/>
        <v>104072.18043136364</v>
      </c>
      <c r="G1196" t="str">
        <f>VLOOKUP(D1196,Mapping!A$2:D$31,2,FALSE)</f>
        <v>Refueling</v>
      </c>
      <c r="H1196" t="str">
        <f>VLOOKUP(D1196,Mapping!A$2:D$31,4,FALSE)</f>
        <v/>
      </c>
    </row>
    <row r="1197" spans="1:8" x14ac:dyDescent="0.2">
      <c r="A1197" t="s">
        <v>70</v>
      </c>
      <c r="B1197" t="s">
        <v>12</v>
      </c>
      <c r="C1197">
        <v>80740.348893960094</v>
      </c>
      <c r="D1197">
        <v>2202210080</v>
      </c>
      <c r="E1197" t="s">
        <v>5</v>
      </c>
      <c r="F1197" s="2">
        <f t="shared" si="20"/>
        <v>36700.158588163678</v>
      </c>
      <c r="G1197" t="str">
        <f>VLOOKUP(D1197,Mapping!A$2:D$31,2,FALSE)</f>
        <v>Passenger Car</v>
      </c>
      <c r="H1197" t="str">
        <f>VLOOKUP(D1197,Mapping!A$2:D$31,4,FALSE)</f>
        <v/>
      </c>
    </row>
    <row r="1198" spans="1:8" x14ac:dyDescent="0.2">
      <c r="A1198" t="s">
        <v>70</v>
      </c>
      <c r="B1198" t="s">
        <v>12</v>
      </c>
      <c r="C1198">
        <v>153038.587187</v>
      </c>
      <c r="D1198">
        <v>2202310080</v>
      </c>
      <c r="E1198" t="s">
        <v>5</v>
      </c>
      <c r="F1198" s="2">
        <f t="shared" si="20"/>
        <v>69562.994175909087</v>
      </c>
      <c r="G1198" t="str">
        <f>VLOOKUP(D1198,Mapping!A$2:D$31,2,FALSE)</f>
        <v>Passenger Truck</v>
      </c>
      <c r="H1198" t="str">
        <f>VLOOKUP(D1198,Mapping!A$2:D$31,4,FALSE)</f>
        <v/>
      </c>
    </row>
    <row r="1199" spans="1:8" x14ac:dyDescent="0.2">
      <c r="A1199" t="s">
        <v>70</v>
      </c>
      <c r="B1199" t="s">
        <v>12</v>
      </c>
      <c r="C1199">
        <v>152261.2896474</v>
      </c>
      <c r="D1199">
        <v>2202320080</v>
      </c>
      <c r="E1199" t="s">
        <v>5</v>
      </c>
      <c r="F1199" s="2">
        <f t="shared" si="20"/>
        <v>69209.677112454534</v>
      </c>
      <c r="G1199" t="str">
        <f>VLOOKUP(D1199,Mapping!A$2:D$31,2,FALSE)</f>
        <v>Light Commercial Truck</v>
      </c>
      <c r="H1199">
        <f>VLOOKUP(D1199,Mapping!A$2:D$31,4,FALSE)</f>
        <v>484000</v>
      </c>
    </row>
    <row r="1200" spans="1:8" x14ac:dyDescent="0.2">
      <c r="A1200" t="s">
        <v>70</v>
      </c>
      <c r="B1200" t="s">
        <v>12</v>
      </c>
      <c r="C1200">
        <v>22764.805269445998</v>
      </c>
      <c r="D1200">
        <v>2202410080</v>
      </c>
      <c r="E1200" t="s">
        <v>5</v>
      </c>
      <c r="F1200" s="2">
        <f t="shared" si="20"/>
        <v>10347.63875883909</v>
      </c>
      <c r="G1200" t="str">
        <f>VLOOKUP(D1200,Mapping!A$2:D$31,2,FALSE)</f>
        <v>Intercity Bus</v>
      </c>
      <c r="H1200">
        <f>VLOOKUP(D1200,Mapping!A$2:D$31,4,FALSE)</f>
        <v>485000</v>
      </c>
    </row>
    <row r="1201" spans="1:8" x14ac:dyDescent="0.2">
      <c r="A1201" t="s">
        <v>70</v>
      </c>
      <c r="B1201" t="s">
        <v>12</v>
      </c>
      <c r="C1201">
        <v>17269.155923621998</v>
      </c>
      <c r="D1201">
        <v>2202420080</v>
      </c>
      <c r="E1201" t="s">
        <v>5</v>
      </c>
      <c r="F1201" s="2">
        <f t="shared" si="20"/>
        <v>7849.616328919089</v>
      </c>
      <c r="G1201" t="str">
        <f>VLOOKUP(D1201,Mapping!A$2:D$31,2,FALSE)</f>
        <v>Transit Bus</v>
      </c>
      <c r="H1201">
        <f>VLOOKUP(D1201,Mapping!A$2:D$31,4,FALSE)</f>
        <v>485000</v>
      </c>
    </row>
    <row r="1202" spans="1:8" x14ac:dyDescent="0.2">
      <c r="A1202" t="s">
        <v>70</v>
      </c>
      <c r="B1202" t="s">
        <v>12</v>
      </c>
      <c r="C1202">
        <v>47782.060681039999</v>
      </c>
      <c r="D1202">
        <v>2202430080</v>
      </c>
      <c r="E1202" t="s">
        <v>5</v>
      </c>
      <c r="F1202" s="2">
        <f t="shared" si="20"/>
        <v>21719.118491381814</v>
      </c>
      <c r="G1202" t="str">
        <f>VLOOKUP(D1202,Mapping!A$2:D$31,2,FALSE)</f>
        <v>School Bus</v>
      </c>
      <c r="H1202">
        <f>VLOOKUP(D1202,Mapping!A$2:D$31,4,FALSE)</f>
        <v>485000</v>
      </c>
    </row>
    <row r="1203" spans="1:8" x14ac:dyDescent="0.2">
      <c r="A1203" t="s">
        <v>70</v>
      </c>
      <c r="B1203" t="s">
        <v>12</v>
      </c>
      <c r="C1203">
        <v>15202.425554719999</v>
      </c>
      <c r="D1203">
        <v>2202510080</v>
      </c>
      <c r="E1203" t="s">
        <v>5</v>
      </c>
      <c r="F1203" s="2">
        <f t="shared" si="20"/>
        <v>6910.1934339636355</v>
      </c>
      <c r="G1203" t="str">
        <f>VLOOKUP(D1203,Mapping!A$2:D$31,2,FALSE)</f>
        <v>Refuse Truck</v>
      </c>
      <c r="H1203">
        <f>VLOOKUP(D1203,Mapping!A$2:D$31,4,FALSE)</f>
        <v>484000</v>
      </c>
    </row>
    <row r="1204" spans="1:8" x14ac:dyDescent="0.2">
      <c r="A1204" t="s">
        <v>70</v>
      </c>
      <c r="B1204" t="s">
        <v>12</v>
      </c>
      <c r="C1204">
        <v>358413.92930100003</v>
      </c>
      <c r="D1204">
        <v>2202520080</v>
      </c>
      <c r="E1204" t="s">
        <v>5</v>
      </c>
      <c r="F1204" s="2">
        <f t="shared" si="20"/>
        <v>162915.42240954546</v>
      </c>
      <c r="G1204" t="str">
        <f>VLOOKUP(D1204,Mapping!A$2:D$31,2,FALSE)</f>
        <v>Single Unit Short-haul Truck</v>
      </c>
      <c r="H1204">
        <f>VLOOKUP(D1204,Mapping!A$2:D$31,4,FALSE)</f>
        <v>484000</v>
      </c>
    </row>
    <row r="1205" spans="1:8" x14ac:dyDescent="0.2">
      <c r="A1205" t="s">
        <v>70</v>
      </c>
      <c r="B1205" t="s">
        <v>12</v>
      </c>
      <c r="C1205">
        <v>40309.163073379998</v>
      </c>
      <c r="D1205">
        <v>2202530080</v>
      </c>
      <c r="E1205" t="s">
        <v>5</v>
      </c>
      <c r="F1205" s="2">
        <f t="shared" si="20"/>
        <v>18322.34685153636</v>
      </c>
      <c r="G1205" t="str">
        <f>VLOOKUP(D1205,Mapping!A$2:D$31,2,FALSE)</f>
        <v>Single Unit Long-haul Truck</v>
      </c>
      <c r="H1205">
        <f>VLOOKUP(D1205,Mapping!A$2:D$31,4,FALSE)</f>
        <v>484000</v>
      </c>
    </row>
    <row r="1206" spans="1:8" x14ac:dyDescent="0.2">
      <c r="A1206" t="s">
        <v>70</v>
      </c>
      <c r="B1206" t="s">
        <v>12</v>
      </c>
      <c r="C1206">
        <v>14009.580717147999</v>
      </c>
      <c r="D1206">
        <v>2202540080</v>
      </c>
      <c r="E1206" t="s">
        <v>5</v>
      </c>
      <c r="F1206" s="2">
        <f t="shared" si="20"/>
        <v>6367.9912350672721</v>
      </c>
      <c r="G1206" t="str">
        <f>VLOOKUP(D1206,Mapping!A$2:D$31,2,FALSE)</f>
        <v>Motor Home</v>
      </c>
      <c r="H1206" t="str">
        <f>VLOOKUP(D1206,Mapping!A$2:D$31,4,FALSE)</f>
        <v/>
      </c>
    </row>
    <row r="1207" spans="1:8" x14ac:dyDescent="0.2">
      <c r="A1207" t="s">
        <v>70</v>
      </c>
      <c r="B1207" t="s">
        <v>12</v>
      </c>
      <c r="C1207">
        <v>450844.0178338</v>
      </c>
      <c r="D1207">
        <v>2202610080</v>
      </c>
      <c r="E1207" t="s">
        <v>5</v>
      </c>
      <c r="F1207" s="2">
        <f t="shared" si="20"/>
        <v>204929.09901536361</v>
      </c>
      <c r="G1207" t="str">
        <f>VLOOKUP(D1207,Mapping!A$2:D$31,2,FALSE)</f>
        <v>Combination Short-haul Truck</v>
      </c>
      <c r="H1207">
        <f>VLOOKUP(D1207,Mapping!A$2:D$31,4,FALSE)</f>
        <v>484000</v>
      </c>
    </row>
    <row r="1208" spans="1:8" x14ac:dyDescent="0.2">
      <c r="A1208" t="s">
        <v>70</v>
      </c>
      <c r="B1208" t="s">
        <v>12</v>
      </c>
      <c r="C1208">
        <v>1840786.2784702</v>
      </c>
      <c r="D1208">
        <v>2202620080</v>
      </c>
      <c r="E1208" t="s">
        <v>5</v>
      </c>
      <c r="F1208" s="2">
        <f t="shared" si="20"/>
        <v>836721.03566827264</v>
      </c>
      <c r="G1208" t="str">
        <f>VLOOKUP(D1208,Mapping!A$2:D$31,2,FALSE)</f>
        <v>Combination Long-haul Truck</v>
      </c>
      <c r="H1208">
        <f>VLOOKUP(D1208,Mapping!A$2:D$31,4,FALSE)</f>
        <v>484000</v>
      </c>
    </row>
    <row r="1209" spans="1:8" x14ac:dyDescent="0.2">
      <c r="A1209" t="s">
        <v>70</v>
      </c>
      <c r="B1209" t="s">
        <v>12</v>
      </c>
      <c r="C1209">
        <v>1348.7149710714</v>
      </c>
      <c r="D1209">
        <v>2203420080</v>
      </c>
      <c r="E1209" t="s">
        <v>5</v>
      </c>
      <c r="F1209" s="2">
        <f t="shared" si="20"/>
        <v>613.05225957790901</v>
      </c>
      <c r="G1209" t="str">
        <f>VLOOKUP(D1209,Mapping!A$2:D$31,2,FALSE)</f>
        <v>Transit Bus</v>
      </c>
      <c r="H1209">
        <f>VLOOKUP(D1209,Mapping!A$2:D$31,4,FALSE)</f>
        <v>485000</v>
      </c>
    </row>
    <row r="1210" spans="1:8" x14ac:dyDescent="0.2">
      <c r="A1210" t="s">
        <v>70</v>
      </c>
      <c r="B1210" t="s">
        <v>12</v>
      </c>
      <c r="C1210">
        <v>0</v>
      </c>
      <c r="D1210">
        <v>2205000062</v>
      </c>
      <c r="E1210" t="s">
        <v>5</v>
      </c>
      <c r="F1210" s="2">
        <f t="shared" si="20"/>
        <v>0</v>
      </c>
      <c r="G1210" t="str">
        <f>VLOOKUP(D1210,Mapping!A$2:D$31,2,FALSE)</f>
        <v>Refueling</v>
      </c>
      <c r="H1210" t="str">
        <f>VLOOKUP(D1210,Mapping!A$2:D$31,4,FALSE)</f>
        <v/>
      </c>
    </row>
    <row r="1211" spans="1:8" x14ac:dyDescent="0.2">
      <c r="A1211" t="s">
        <v>70</v>
      </c>
      <c r="B1211" t="s">
        <v>12</v>
      </c>
      <c r="C1211">
        <v>3.9165219520000001</v>
      </c>
      <c r="D1211">
        <v>2205210080</v>
      </c>
      <c r="E1211" t="s">
        <v>5</v>
      </c>
      <c r="F1211" s="2">
        <f t="shared" si="20"/>
        <v>1.7802372509090909</v>
      </c>
      <c r="G1211" t="str">
        <f>VLOOKUP(D1211,Mapping!A$2:D$31,2,FALSE)</f>
        <v>Passenger Car</v>
      </c>
      <c r="H1211" t="str">
        <f>VLOOKUP(D1211,Mapping!A$2:D$31,4,FALSE)</f>
        <v/>
      </c>
    </row>
    <row r="1212" spans="1:8" x14ac:dyDescent="0.2">
      <c r="A1212" t="s">
        <v>70</v>
      </c>
      <c r="B1212" t="s">
        <v>12</v>
      </c>
      <c r="C1212">
        <v>10.681680776</v>
      </c>
      <c r="D1212">
        <v>2205310080</v>
      </c>
      <c r="E1212" t="s">
        <v>5</v>
      </c>
      <c r="F1212" s="2">
        <f t="shared" si="20"/>
        <v>4.8553094436363633</v>
      </c>
      <c r="G1212" t="str">
        <f>VLOOKUP(D1212,Mapping!A$2:D$31,2,FALSE)</f>
        <v>Passenger Truck</v>
      </c>
      <c r="H1212" t="str">
        <f>VLOOKUP(D1212,Mapping!A$2:D$31,4,FALSE)</f>
        <v/>
      </c>
    </row>
    <row r="1213" spans="1:8" x14ac:dyDescent="0.2">
      <c r="A1213" t="s">
        <v>70</v>
      </c>
      <c r="B1213" t="s">
        <v>12</v>
      </c>
      <c r="C1213">
        <v>3.37164084</v>
      </c>
      <c r="D1213">
        <v>2205320080</v>
      </c>
      <c r="E1213" t="s">
        <v>5</v>
      </c>
      <c r="F1213" s="2">
        <f t="shared" si="20"/>
        <v>1.5325640181818181</v>
      </c>
      <c r="G1213" t="str">
        <f>VLOOKUP(D1213,Mapping!A$2:D$31,2,FALSE)</f>
        <v>Light Commercial Truck</v>
      </c>
      <c r="H1213">
        <f>VLOOKUP(D1213,Mapping!A$2:D$31,4,FALSE)</f>
        <v>484000</v>
      </c>
    </row>
  </sheetData>
  <mergeCells count="2">
    <mergeCell ref="A1:E1"/>
    <mergeCell ref="G1:H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J101"/>
  <sheetViews>
    <sheetView workbookViewId="0">
      <selection activeCell="E3" sqref="E3"/>
    </sheetView>
  </sheetViews>
  <sheetFormatPr baseColWidth="10" defaultColWidth="8.83203125" defaultRowHeight="15" x14ac:dyDescent="0.2"/>
  <cols>
    <col min="2" max="2" width="20.6640625" customWidth="1"/>
    <col min="3" max="3" width="9" bestFit="1" customWidth="1"/>
    <col min="4" max="4" width="12.5" customWidth="1"/>
    <col min="5" max="5" width="9.5" customWidth="1"/>
    <col min="6" max="6" width="20.5" customWidth="1"/>
    <col min="7" max="7" width="9.1640625" customWidth="1"/>
  </cols>
  <sheetData>
    <row r="1" spans="1:10" x14ac:dyDescent="0.2">
      <c r="A1" s="69" t="s">
        <v>174</v>
      </c>
      <c r="B1" s="69"/>
      <c r="C1" s="69"/>
      <c r="D1" s="69"/>
      <c r="E1" s="4"/>
      <c r="F1" s="4"/>
      <c r="G1" s="42"/>
    </row>
    <row r="2" spans="1:10" x14ac:dyDescent="0.2">
      <c r="A2" s="5" t="s">
        <v>77</v>
      </c>
      <c r="B2" s="5" t="s">
        <v>76</v>
      </c>
      <c r="C2" s="5" t="s">
        <v>74</v>
      </c>
      <c r="D2" s="5" t="s">
        <v>78</v>
      </c>
      <c r="E2" s="5" t="s">
        <v>80</v>
      </c>
      <c r="F2" s="43" t="s">
        <v>196</v>
      </c>
      <c r="G2" s="43"/>
      <c r="I2" s="32" t="s">
        <v>181</v>
      </c>
    </row>
    <row r="3" spans="1:10" x14ac:dyDescent="0.2">
      <c r="A3" t="s">
        <v>70</v>
      </c>
      <c r="B3" t="s">
        <v>13</v>
      </c>
      <c r="C3">
        <v>484000</v>
      </c>
      <c r="D3">
        <f>SUMIFS('1_Map'!F$3:F$1213,'1_Map'!B$3:B$1213,B3,'1_Map'!H$3:H$1213,C3)</f>
        <v>2040288.7831097536</v>
      </c>
      <c r="E3">
        <f>D3/VLOOKUP(C3,Output!$A$5:$D$393,2,FALSE)/1000000</f>
        <v>6.9141806770970784E-6</v>
      </c>
      <c r="F3" s="44" t="str">
        <f>VLOOKUP(B3,'Technology scoring ONROAD'!A$3:B$42,2,FALSE)</f>
        <v>ComplexModelVOC</v>
      </c>
      <c r="G3" s="44" t="s">
        <v>216</v>
      </c>
      <c r="I3" s="33" t="s">
        <v>182</v>
      </c>
    </row>
    <row r="4" spans="1:10" x14ac:dyDescent="0.2">
      <c r="A4" t="s">
        <v>70</v>
      </c>
      <c r="B4" t="s">
        <v>13</v>
      </c>
      <c r="C4">
        <v>485000</v>
      </c>
      <c r="D4">
        <f>SUMIFS('1_Map'!F$3:F$1213,'1_Map'!B$3:B$1213,B4,'1_Map'!H$3:H$1213,C4)</f>
        <v>31468.7827953616</v>
      </c>
      <c r="E4">
        <f>D4/VLOOKUP(C4,Output!$A$5:$D$393,2,FALSE)/1000000</f>
        <v>5.8993141400331368E-7</v>
      </c>
      <c r="F4" s="44" t="str">
        <f>VLOOKUP(B4,'Technology scoring ONROAD'!A$3:B$42,2,FALSE)</f>
        <v>ComplexModelVOC</v>
      </c>
      <c r="G4" s="44" t="s">
        <v>216</v>
      </c>
      <c r="I4" s="33"/>
      <c r="J4" s="33" t="s">
        <v>214</v>
      </c>
    </row>
    <row r="5" spans="1:10" x14ac:dyDescent="0.2">
      <c r="A5" t="s">
        <v>70</v>
      </c>
      <c r="B5" t="s">
        <v>4</v>
      </c>
      <c r="C5">
        <v>484000</v>
      </c>
      <c r="D5">
        <f>SUMIFS('1_Map'!F$3:F$1213,'1_Map'!B$3:B$1213,B5,'1_Map'!H$3:H$1213,C5)</f>
        <v>7036369.5788973728</v>
      </c>
      <c r="E5">
        <f>D5/VLOOKUP(C5,Output!$A$5:$D$393,2,FALSE)/1000000</f>
        <v>2.3845021833219988E-5</v>
      </c>
      <c r="F5" s="44" t="str">
        <f>VLOOKUP(B5,'Technology scoring ONROAD'!A$3:B$42,2,FALSE)</f>
        <v>SimpleModelVOC</v>
      </c>
      <c r="G5" s="44" t="s">
        <v>216</v>
      </c>
      <c r="I5" s="34"/>
      <c r="J5" s="34" t="s">
        <v>215</v>
      </c>
    </row>
    <row r="6" spans="1:10" x14ac:dyDescent="0.2">
      <c r="A6" t="s">
        <v>70</v>
      </c>
      <c r="B6" t="s">
        <v>4</v>
      </c>
      <c r="C6">
        <v>485000</v>
      </c>
      <c r="D6">
        <f>SUMIFS('1_Map'!F$3:F$1213,'1_Map'!B$3:B$1213,B6,'1_Map'!H$3:H$1213,C6)</f>
        <v>49492.897293635448</v>
      </c>
      <c r="E6">
        <f>D6/VLOOKUP(C6,Output!$A$5:$D$393,2,FALSE)/1000000</f>
        <v>9.2782155170802316E-7</v>
      </c>
      <c r="F6" s="44" t="str">
        <f>VLOOKUP(B6,'Technology scoring ONROAD'!A$3:B$42,2,FALSE)</f>
        <v>SimpleModelVOC</v>
      </c>
      <c r="G6" s="44" t="s">
        <v>216</v>
      </c>
      <c r="I6" s="34"/>
      <c r="J6" s="35"/>
    </row>
    <row r="7" spans="1:10" x14ac:dyDescent="0.2">
      <c r="A7" t="s">
        <v>70</v>
      </c>
      <c r="B7" t="s">
        <v>14</v>
      </c>
      <c r="C7">
        <v>484000</v>
      </c>
      <c r="D7">
        <f>SUMIFS('1_Map'!F$3:F$1213,'1_Map'!B$3:B$1213,B7,'1_Map'!H$3:H$1213,C7)</f>
        <v>69313.60759003459</v>
      </c>
      <c r="E7">
        <f>D7/VLOOKUP(C7,Output!$A$5:$D$393,2,FALSE)/1000000</f>
        <v>2.3489165368465699E-7</v>
      </c>
      <c r="F7" s="44" t="str">
        <f>VLOOKUP(B7,'Technology scoring ONROAD'!A$3:B$42,2,FALSE)</f>
        <v>SimpleModelVOC</v>
      </c>
      <c r="G7" s="44" t="s">
        <v>216</v>
      </c>
      <c r="I7" s="35"/>
      <c r="J7" s="34"/>
    </row>
    <row r="8" spans="1:10" x14ac:dyDescent="0.2">
      <c r="A8" t="s">
        <v>70</v>
      </c>
      <c r="B8" t="s">
        <v>14</v>
      </c>
      <c r="C8">
        <v>485000</v>
      </c>
      <c r="D8">
        <f>SUMIFS('1_Map'!F$3:F$1213,'1_Map'!B$3:B$1213,B8,'1_Map'!H$3:H$1213,C8)</f>
        <v>2525.1081813441069</v>
      </c>
      <c r="E8">
        <f>D8/VLOOKUP(C8,Output!$A$5:$D$393,2,FALSE)/1000000</f>
        <v>4.7337091161696712E-8</v>
      </c>
      <c r="F8" s="44" t="str">
        <f>VLOOKUP(B8,'Technology scoring ONROAD'!A$3:B$42,2,FALSE)</f>
        <v>SimpleModelVOC</v>
      </c>
      <c r="G8" s="44" t="s">
        <v>216</v>
      </c>
      <c r="I8" s="34"/>
      <c r="J8" s="35"/>
    </row>
    <row r="9" spans="1:10" x14ac:dyDescent="0.2">
      <c r="A9" t="s">
        <v>70</v>
      </c>
      <c r="B9" t="s">
        <v>15</v>
      </c>
      <c r="C9">
        <v>484000</v>
      </c>
      <c r="D9">
        <f>SUMIFS('1_Map'!F$3:F$1213,'1_Map'!B$3:B$1213,B9,'1_Map'!H$3:H$1213,C9)</f>
        <v>157458.86053256725</v>
      </c>
      <c r="E9">
        <f>D9/VLOOKUP(C9,Output!$A$5:$D$393,2,FALSE)/1000000</f>
        <v>5.3360044908575859E-7</v>
      </c>
      <c r="F9" s="44" t="str">
        <f>VLOOKUP(B9,'Technology scoring ONROAD'!A$3:B$42,2,FALSE)</f>
        <v>SimpleModelVOC</v>
      </c>
      <c r="G9" s="44" t="s">
        <v>216</v>
      </c>
      <c r="I9" s="35"/>
      <c r="J9" s="35"/>
    </row>
    <row r="10" spans="1:10" x14ac:dyDescent="0.2">
      <c r="A10" t="s">
        <v>70</v>
      </c>
      <c r="B10" t="s">
        <v>15</v>
      </c>
      <c r="C10">
        <v>485000</v>
      </c>
      <c r="D10">
        <f>SUMIFS('1_Map'!F$3:F$1213,'1_Map'!B$3:B$1213,B10,'1_Map'!H$3:H$1213,C10)</f>
        <v>4427.4281733705284</v>
      </c>
      <c r="E10">
        <f>D10/VLOOKUP(C10,Output!$A$5:$D$393,2,FALSE)/1000000</f>
        <v>8.2999046378735929E-8</v>
      </c>
      <c r="F10" s="44" t="str">
        <f>VLOOKUP(B10,'Technology scoring ONROAD'!A$3:B$42,2,FALSE)</f>
        <v>SimpleModelVOC</v>
      </c>
      <c r="G10" s="44" t="s">
        <v>216</v>
      </c>
      <c r="I10" s="35"/>
      <c r="J10" s="34"/>
    </row>
    <row r="11" spans="1:10" x14ac:dyDescent="0.2">
      <c r="A11" t="s">
        <v>70</v>
      </c>
      <c r="B11" t="s">
        <v>16</v>
      </c>
      <c r="C11">
        <v>484000</v>
      </c>
      <c r="D11">
        <f>SUMIFS('1_Map'!F$3:F$1213,'1_Map'!B$3:B$1213,B11,'1_Map'!H$3:H$1213,C11)</f>
        <v>10908399.837632189</v>
      </c>
      <c r="E11">
        <f>D11/VLOOKUP(C11,Output!$A$5:$D$393,2,FALSE)/1000000</f>
        <v>3.6966652956082132E-5</v>
      </c>
      <c r="F11" s="44" t="str">
        <f>VLOOKUP(B11,'Technology scoring ONROAD'!A$3:B$42,2,FALSE)</f>
        <v>ComplexModelVOC</v>
      </c>
      <c r="G11" s="44" t="s">
        <v>216</v>
      </c>
      <c r="I11" s="34"/>
      <c r="J11" s="35"/>
    </row>
    <row r="12" spans="1:10" x14ac:dyDescent="0.2">
      <c r="A12" t="s">
        <v>70</v>
      </c>
      <c r="B12" t="s">
        <v>16</v>
      </c>
      <c r="C12">
        <v>485000</v>
      </c>
      <c r="D12">
        <f>SUMIFS('1_Map'!F$3:F$1213,'1_Map'!B$3:B$1213,B12,'1_Map'!H$3:H$1213,C12)</f>
        <v>340546.49106977868</v>
      </c>
      <c r="E12">
        <f>D12/VLOOKUP(C12,Output!$A$5:$D$393,2,FALSE)/1000000</f>
        <v>6.3840751107879932E-6</v>
      </c>
      <c r="F12" s="44" t="str">
        <f>VLOOKUP(B12,'Technology scoring ONROAD'!A$3:B$42,2,FALSE)</f>
        <v>ComplexModelVOC</v>
      </c>
      <c r="G12" s="44" t="s">
        <v>216</v>
      </c>
      <c r="I12" s="35"/>
      <c r="J12" s="34"/>
    </row>
    <row r="13" spans="1:10" x14ac:dyDescent="0.2">
      <c r="A13" t="s">
        <v>70</v>
      </c>
      <c r="B13" t="s">
        <v>17</v>
      </c>
      <c r="C13">
        <v>484000</v>
      </c>
      <c r="D13">
        <f>SUMIFS('1_Map'!F$3:F$1213,'1_Map'!B$3:B$1213,B13,'1_Map'!H$3:H$1213,C13)</f>
        <v>1561165.2428648786</v>
      </c>
      <c r="E13">
        <f>D13/VLOOKUP(C13,Output!$A$5:$D$393,2,FALSE)/1000000</f>
        <v>5.2905150708713464E-6</v>
      </c>
      <c r="F13" s="44" t="str">
        <f>VLOOKUP(B13,'Technology scoring ONROAD'!A$3:B$42,2,FALSE)</f>
        <v>SimpleModelVOC</v>
      </c>
      <c r="G13" s="44" t="s">
        <v>216</v>
      </c>
      <c r="I13" s="34"/>
      <c r="J13" s="35"/>
    </row>
    <row r="14" spans="1:10" x14ac:dyDescent="0.2">
      <c r="A14" t="s">
        <v>70</v>
      </c>
      <c r="B14" t="s">
        <v>17</v>
      </c>
      <c r="C14">
        <v>485000</v>
      </c>
      <c r="D14">
        <f>SUMIFS('1_Map'!F$3:F$1213,'1_Map'!B$3:B$1213,B14,'1_Map'!H$3:H$1213,C14)</f>
        <v>58261.259636311879</v>
      </c>
      <c r="E14">
        <f>D14/VLOOKUP(C14,Output!$A$5:$D$393,2,FALSE)/1000000</f>
        <v>1.0921981794583333E-6</v>
      </c>
      <c r="F14" s="44" t="str">
        <f>VLOOKUP(B14,'Technology scoring ONROAD'!A$3:B$42,2,FALSE)</f>
        <v>SimpleModelVOC</v>
      </c>
      <c r="G14" s="44" t="s">
        <v>216</v>
      </c>
      <c r="I14" s="35"/>
      <c r="J14" s="35"/>
    </row>
    <row r="15" spans="1:10" x14ac:dyDescent="0.2">
      <c r="A15" t="s">
        <v>70</v>
      </c>
      <c r="B15" t="s">
        <v>18</v>
      </c>
      <c r="C15">
        <v>484000</v>
      </c>
      <c r="D15">
        <f>SUMIFS('1_Map'!F$3:F$1213,'1_Map'!B$3:B$1213,B15,'1_Map'!H$3:H$1213,C15)</f>
        <v>18354888.291368306</v>
      </c>
      <c r="E15">
        <f>D15/VLOOKUP(C15,Output!$A$5:$D$393,2,FALSE)/1000000</f>
        <v>6.2201495692694447E-5</v>
      </c>
      <c r="F15" s="44" t="str">
        <f>VLOOKUP(B15,'Technology scoring ONROAD'!A$3:B$42,2,FALSE)</f>
        <v>SimpleModelVOC</v>
      </c>
      <c r="G15" s="44" t="s">
        <v>216</v>
      </c>
      <c r="I15" s="35"/>
      <c r="J15" s="34"/>
    </row>
    <row r="16" spans="1:10" x14ac:dyDescent="0.2">
      <c r="A16" t="s">
        <v>70</v>
      </c>
      <c r="B16" t="s">
        <v>18</v>
      </c>
      <c r="C16">
        <v>485000</v>
      </c>
      <c r="D16">
        <f>SUMIFS('1_Map'!F$3:F$1213,'1_Map'!B$3:B$1213,B16,'1_Map'!H$3:H$1213,C16)</f>
        <v>216066.79276747638</v>
      </c>
      <c r="E16">
        <f>D16/VLOOKUP(C16,Output!$A$5:$D$393,2,FALSE)/1000000</f>
        <v>4.0505090204908146E-6</v>
      </c>
      <c r="F16" s="44" t="str">
        <f>VLOOKUP(B16,'Technology scoring ONROAD'!A$3:B$42,2,FALSE)</f>
        <v>SimpleModelVOC</v>
      </c>
      <c r="G16" s="44" t="s">
        <v>216</v>
      </c>
    </row>
    <row r="17" spans="1:7" x14ac:dyDescent="0.2">
      <c r="A17" t="s">
        <v>70</v>
      </c>
      <c r="B17" t="s">
        <v>19</v>
      </c>
      <c r="C17">
        <v>484000</v>
      </c>
      <c r="D17">
        <f>SUMIFS('1_Map'!F$3:F$1213,'1_Map'!B$3:B$1213,B17,'1_Map'!H$3:H$1213,C17)</f>
        <v>67542.815907416632</v>
      </c>
      <c r="E17">
        <f>D17/VLOOKUP(C17,Output!$A$5:$D$393,2,FALSE)/1000000</f>
        <v>2.288907513925511E-7</v>
      </c>
      <c r="F17" s="44" t="str">
        <f>VLOOKUP(B17,'Technology scoring ONROAD'!A$3:B$42,2,FALSE)</f>
        <v>SimpleModelVOC</v>
      </c>
      <c r="G17" s="44" t="s">
        <v>216</v>
      </c>
    </row>
    <row r="18" spans="1:7" x14ac:dyDescent="0.2">
      <c r="A18" t="s">
        <v>70</v>
      </c>
      <c r="B18" t="s">
        <v>19</v>
      </c>
      <c r="C18">
        <v>485000</v>
      </c>
      <c r="D18">
        <f>SUMIFS('1_Map'!F$3:F$1213,'1_Map'!B$3:B$1213,B18,'1_Map'!H$3:H$1213,C18)</f>
        <v>2853.4603370486457</v>
      </c>
      <c r="E18">
        <f>D18/VLOOKUP(C18,Output!$A$5:$D$393,2,FALSE)/1000000</f>
        <v>5.3492564437083971E-8</v>
      </c>
      <c r="F18" s="44" t="str">
        <f>VLOOKUP(B18,'Technology scoring ONROAD'!A$3:B$42,2,FALSE)</f>
        <v>SimpleModelVOC</v>
      </c>
      <c r="G18" s="44" t="s">
        <v>216</v>
      </c>
    </row>
    <row r="19" spans="1:7" x14ac:dyDescent="0.2">
      <c r="A19" t="s">
        <v>70</v>
      </c>
      <c r="B19" t="s">
        <v>20</v>
      </c>
      <c r="C19">
        <v>484000</v>
      </c>
      <c r="D19">
        <f>SUMIFS('1_Map'!F$3:F$1213,'1_Map'!B$3:B$1213,B19,'1_Map'!H$3:H$1213,C19)</f>
        <v>1122.0554928514964</v>
      </c>
      <c r="E19">
        <f>D19/VLOOKUP(C19,Output!$A$5:$D$393,2,FALSE)/1000000</f>
        <v>3.8024491785323528E-9</v>
      </c>
      <c r="F19" s="44" t="str">
        <f>VLOOKUP(B19,'Technology scoring ONROAD'!A$3:B$42,2,FALSE)</f>
        <v>Metal</v>
      </c>
      <c r="G19" s="44" t="s">
        <v>216</v>
      </c>
    </row>
    <row r="20" spans="1:7" x14ac:dyDescent="0.2">
      <c r="A20" t="s">
        <v>70</v>
      </c>
      <c r="B20" t="s">
        <v>20</v>
      </c>
      <c r="C20">
        <v>485000</v>
      </c>
      <c r="D20">
        <f>SUMIFS('1_Map'!F$3:F$1213,'1_Map'!B$3:B$1213,B20,'1_Map'!H$3:H$1213,C20)</f>
        <v>24.110883998079</v>
      </c>
      <c r="E20">
        <f>D20/VLOOKUP(C20,Output!$A$5:$D$393,2,FALSE)/1000000</f>
        <v>4.5199612525061359E-10</v>
      </c>
      <c r="F20" s="44" t="str">
        <f>VLOOKUP(B20,'Technology scoring ONROAD'!A$3:B$42,2,FALSE)</f>
        <v>Metal</v>
      </c>
      <c r="G20" s="44" t="s">
        <v>216</v>
      </c>
    </row>
    <row r="21" spans="1:7" x14ac:dyDescent="0.2">
      <c r="A21" t="s">
        <v>70</v>
      </c>
      <c r="B21" t="s">
        <v>21</v>
      </c>
      <c r="C21">
        <v>484000</v>
      </c>
      <c r="D21">
        <f>SUMIFS('1_Map'!F$3:F$1213,'1_Map'!B$3:B$1213,B21,'1_Map'!H$3:H$1213,C21)</f>
        <v>35694.939201694731</v>
      </c>
      <c r="E21">
        <f>D21/VLOOKUP(C21,Output!$A$5:$D$393,2,FALSE)/1000000</f>
        <v>1.2096388557424935E-7</v>
      </c>
      <c r="F21" s="44" t="str">
        <f>VLOOKUP(B21,'Technology scoring ONROAD'!A$3:B$42,2,FALSE)</f>
        <v>SimpleModelVOC</v>
      </c>
      <c r="G21" s="44" t="s">
        <v>216</v>
      </c>
    </row>
    <row r="22" spans="1:7" x14ac:dyDescent="0.2">
      <c r="A22" t="s">
        <v>70</v>
      </c>
      <c r="B22" t="s">
        <v>21</v>
      </c>
      <c r="C22">
        <v>485000</v>
      </c>
      <c r="D22">
        <f>SUMIFS('1_Map'!F$3:F$1213,'1_Map'!B$3:B$1213,B22,'1_Map'!H$3:H$1213,C22)</f>
        <v>2086.8263360030305</v>
      </c>
      <c r="E22">
        <f>D22/VLOOKUP(C22,Output!$A$5:$D$393,2,FALSE)/1000000</f>
        <v>3.9120814401473457E-8</v>
      </c>
      <c r="F22" s="44" t="str">
        <f>VLOOKUP(B22,'Technology scoring ONROAD'!A$3:B$42,2,FALSE)</f>
        <v>SimpleModelVOC</v>
      </c>
      <c r="G22" s="44" t="s">
        <v>216</v>
      </c>
    </row>
    <row r="23" spans="1:7" x14ac:dyDescent="0.2">
      <c r="A23" t="s">
        <v>70</v>
      </c>
      <c r="B23" t="s">
        <v>6</v>
      </c>
      <c r="C23">
        <v>484000</v>
      </c>
      <c r="D23">
        <f>SUMIFS('1_Map'!F$3:F$1213,'1_Map'!B$3:B$1213,B23,'1_Map'!H$3:H$1213,C23)</f>
        <v>11519657.740823595</v>
      </c>
      <c r="E23">
        <f>D23/VLOOKUP(C23,Output!$A$5:$D$393,2,FALSE)/1000000</f>
        <v>3.903809873275655E-5</v>
      </c>
      <c r="F23" s="44" t="str">
        <f>VLOOKUP(B23,'Technology scoring ONROAD'!A$3:B$42,2,FALSE)</f>
        <v>ComplexModelVOC</v>
      </c>
      <c r="G23" s="44" t="s">
        <v>216</v>
      </c>
    </row>
    <row r="24" spans="1:7" x14ac:dyDescent="0.2">
      <c r="A24" t="s">
        <v>70</v>
      </c>
      <c r="B24" t="s">
        <v>6</v>
      </c>
      <c r="C24">
        <v>485000</v>
      </c>
      <c r="D24">
        <f>SUMIFS('1_Map'!F$3:F$1213,'1_Map'!B$3:B$1213,B24,'1_Map'!H$3:H$1213,C24)</f>
        <v>111867.88522386871</v>
      </c>
      <c r="E24">
        <f>D24/VLOOKUP(C24,Output!$A$5:$D$393,2,FALSE)/1000000</f>
        <v>2.0971379840406359E-6</v>
      </c>
      <c r="F24" s="44" t="str">
        <f>VLOOKUP(B24,'Technology scoring ONROAD'!A$3:B$42,2,FALSE)</f>
        <v>ComplexModelVOC</v>
      </c>
      <c r="G24" s="44" t="s">
        <v>216</v>
      </c>
    </row>
    <row r="25" spans="1:7" x14ac:dyDescent="0.2">
      <c r="A25" t="s">
        <v>70</v>
      </c>
      <c r="B25" t="s">
        <v>22</v>
      </c>
      <c r="C25">
        <v>484000</v>
      </c>
      <c r="D25">
        <f>SUMIFS('1_Map'!F$3:F$1213,'1_Map'!B$3:B$1213,B25,'1_Map'!H$3:H$1213,C25)</f>
        <v>13760.35053545737</v>
      </c>
      <c r="E25">
        <f>D25/VLOOKUP(C25,Output!$A$5:$D$393,2,FALSE)/1000000</f>
        <v>4.6631413440076641E-8</v>
      </c>
      <c r="F25" s="44" t="str">
        <f>VLOOKUP(B25,'Technology scoring ONROAD'!A$3:B$42,2,FALSE)</f>
        <v>SimpleModelVOC</v>
      </c>
      <c r="G25" s="44" t="s">
        <v>216</v>
      </c>
    </row>
    <row r="26" spans="1:7" x14ac:dyDescent="0.2">
      <c r="A26" t="s">
        <v>70</v>
      </c>
      <c r="B26" t="s">
        <v>22</v>
      </c>
      <c r="C26">
        <v>485000</v>
      </c>
      <c r="D26">
        <f>SUMIFS('1_Map'!F$3:F$1213,'1_Map'!B$3:B$1213,B26,'1_Map'!H$3:H$1213,C26)</f>
        <v>684.0286734859767</v>
      </c>
      <c r="E26">
        <f>D26/VLOOKUP(C26,Output!$A$5:$D$393,2,FALSE)/1000000</f>
        <v>1.2823184334535887E-8</v>
      </c>
      <c r="F26" s="44" t="str">
        <f>VLOOKUP(B26,'Technology scoring ONROAD'!A$3:B$42,2,FALSE)</f>
        <v>SimpleModelVOC</v>
      </c>
      <c r="G26" s="44" t="s">
        <v>216</v>
      </c>
    </row>
    <row r="27" spans="1:7" x14ac:dyDescent="0.2">
      <c r="A27" t="s">
        <v>70</v>
      </c>
      <c r="B27" t="s">
        <v>23</v>
      </c>
      <c r="C27">
        <v>484000</v>
      </c>
      <c r="D27">
        <f>SUMIFS('1_Map'!F$3:F$1213,'1_Map'!B$3:B$1213,B27,'1_Map'!H$3:H$1213,C27)</f>
        <v>6380.7485800144477</v>
      </c>
      <c r="E27">
        <f>D27/VLOOKUP(C27,Output!$A$5:$D$393,2,FALSE)/1000000</f>
        <v>2.1623237309626128E-8</v>
      </c>
      <c r="F27" s="44" t="str">
        <f>VLOOKUP(B27,'Technology scoring ONROAD'!A$3:B$42,2,FALSE)</f>
        <v>SimpleModelVOC</v>
      </c>
      <c r="G27" s="44" t="s">
        <v>216</v>
      </c>
    </row>
    <row r="28" spans="1:7" x14ac:dyDescent="0.2">
      <c r="A28" t="s">
        <v>70</v>
      </c>
      <c r="B28" t="s">
        <v>23</v>
      </c>
      <c r="C28">
        <v>485000</v>
      </c>
      <c r="D28">
        <f>SUMIFS('1_Map'!F$3:F$1213,'1_Map'!B$3:B$1213,B28,'1_Map'!H$3:H$1213,C28)</f>
        <v>218.21619095623981</v>
      </c>
      <c r="E28">
        <f>D28/VLOOKUP(C28,Output!$A$5:$D$393,2,FALSE)/1000000</f>
        <v>4.0908028418629044E-9</v>
      </c>
      <c r="F28" s="44" t="str">
        <f>VLOOKUP(B28,'Technology scoring ONROAD'!A$3:B$42,2,FALSE)</f>
        <v>SimpleModelVOC</v>
      </c>
      <c r="G28" s="44" t="s">
        <v>216</v>
      </c>
    </row>
    <row r="29" spans="1:7" x14ac:dyDescent="0.2">
      <c r="A29" t="s">
        <v>70</v>
      </c>
      <c r="B29" t="s">
        <v>24</v>
      </c>
      <c r="C29">
        <v>484000</v>
      </c>
      <c r="D29">
        <f>SUMIFS('1_Map'!F$3:F$1213,'1_Map'!B$3:B$1213,B29,'1_Map'!H$3:H$1213,C29)</f>
        <v>13139.432895276152</v>
      </c>
      <c r="E29">
        <f>D29/VLOOKUP(C29,Output!$A$5:$D$393,2,FALSE)/1000000</f>
        <v>4.4527232509734899E-8</v>
      </c>
      <c r="F29" s="44" t="str">
        <f>VLOOKUP(B29,'Technology scoring ONROAD'!A$3:B$42,2,FALSE)</f>
        <v>SimpleModelVOC</v>
      </c>
      <c r="G29" s="44" t="s">
        <v>216</v>
      </c>
    </row>
    <row r="30" spans="1:7" x14ac:dyDescent="0.2">
      <c r="A30" t="s">
        <v>70</v>
      </c>
      <c r="B30" t="s">
        <v>24</v>
      </c>
      <c r="C30">
        <v>485000</v>
      </c>
      <c r="D30">
        <f>SUMIFS('1_Map'!F$3:F$1213,'1_Map'!B$3:B$1213,B30,'1_Map'!H$3:H$1213,C30)</f>
        <v>154.5936390604808</v>
      </c>
      <c r="E30">
        <f>D30/VLOOKUP(C30,Output!$A$5:$D$393,2,FALSE)/1000000</f>
        <v>2.898098877224762E-9</v>
      </c>
      <c r="F30" s="44" t="str">
        <f>VLOOKUP(B30,'Technology scoring ONROAD'!A$3:B$42,2,FALSE)</f>
        <v>SimpleModelVOC</v>
      </c>
      <c r="G30" s="44" t="s">
        <v>216</v>
      </c>
    </row>
    <row r="31" spans="1:7" x14ac:dyDescent="0.2">
      <c r="A31" t="s">
        <v>70</v>
      </c>
      <c r="B31" t="s">
        <v>25</v>
      </c>
      <c r="C31">
        <v>484000</v>
      </c>
      <c r="D31">
        <f>SUMIFS('1_Map'!F$3:F$1213,'1_Map'!B$3:B$1213,B31,'1_Map'!H$3:H$1213,C31)</f>
        <v>4060.9790937792668</v>
      </c>
      <c r="E31">
        <f>D31/VLOOKUP(C31,Output!$A$5:$D$393,2,FALSE)/1000000</f>
        <v>1.3761945570032272E-8</v>
      </c>
      <c r="F31" s="44" t="str">
        <f>VLOOKUP(B31,'Technology scoring ONROAD'!A$3:B$42,2,FALSE)</f>
        <v>SimpleModelVOC</v>
      </c>
      <c r="G31" s="44" t="s">
        <v>216</v>
      </c>
    </row>
    <row r="32" spans="1:7" x14ac:dyDescent="0.2">
      <c r="A32" t="s">
        <v>70</v>
      </c>
      <c r="B32" t="s">
        <v>25</v>
      </c>
      <c r="C32">
        <v>485000</v>
      </c>
      <c r="D32">
        <f>SUMIFS('1_Map'!F$3:F$1213,'1_Map'!B$3:B$1213,B32,'1_Map'!H$3:H$1213,C32)</f>
        <v>53.345672050811622</v>
      </c>
      <c r="E32">
        <f>D32/VLOOKUP(C32,Output!$A$5:$D$393,2,FALSE)/1000000</f>
        <v>1.0000478235380294E-9</v>
      </c>
      <c r="F32" s="44" t="str">
        <f>VLOOKUP(B32,'Technology scoring ONROAD'!A$3:B$42,2,FALSE)</f>
        <v>SimpleModelVOC</v>
      </c>
      <c r="G32" s="44" t="s">
        <v>216</v>
      </c>
    </row>
    <row r="33" spans="1:7" x14ac:dyDescent="0.2">
      <c r="A33" t="s">
        <v>70</v>
      </c>
      <c r="B33" t="s">
        <v>27</v>
      </c>
      <c r="C33">
        <v>484000</v>
      </c>
      <c r="D33">
        <f>SUMIFS('1_Map'!F$3:F$1213,'1_Map'!B$3:B$1213,B33,'1_Map'!H$3:H$1213,C33)</f>
        <v>4894192551.1377563</v>
      </c>
      <c r="E33">
        <f>D33/VLOOKUP(C33,Output!$A$5:$D$393,2,FALSE)/1000000</f>
        <v>1.6585559773304306E-2</v>
      </c>
      <c r="F33" s="44" t="str">
        <f>VLOOKUP(B33,'Technology scoring ONROAD'!A$3:B$42,2,FALSE)</f>
        <v>NoxCO</v>
      </c>
      <c r="G33" s="44" t="s">
        <v>216</v>
      </c>
    </row>
    <row r="34" spans="1:7" x14ac:dyDescent="0.2">
      <c r="A34" t="s">
        <v>70</v>
      </c>
      <c r="B34" t="s">
        <v>27</v>
      </c>
      <c r="C34">
        <v>485000</v>
      </c>
      <c r="D34">
        <f>SUMIFS('1_Map'!F$3:F$1213,'1_Map'!B$3:B$1213,B34,'1_Map'!H$3:H$1213,C34)</f>
        <v>65163393.269592725</v>
      </c>
      <c r="E34">
        <f>D34/VLOOKUP(C34,Output!$A$5:$D$393,2,FALSE)/1000000</f>
        <v>1.2215894393745371E-3</v>
      </c>
      <c r="F34" s="44" t="str">
        <f>VLOOKUP(B34,'Technology scoring ONROAD'!A$3:B$42,2,FALSE)</f>
        <v>NoxCO</v>
      </c>
      <c r="G34" s="44" t="s">
        <v>216</v>
      </c>
    </row>
    <row r="35" spans="1:7" x14ac:dyDescent="0.2">
      <c r="A35" t="s">
        <v>70</v>
      </c>
      <c r="B35" t="s">
        <v>28</v>
      </c>
      <c r="C35">
        <v>484000</v>
      </c>
      <c r="D35">
        <f>SUMIFS('1_Map'!F$3:F$1213,'1_Map'!B$3:B$1213,B35,'1_Map'!H$3:H$1213,C35)</f>
        <v>77.625450007213161</v>
      </c>
      <c r="E35">
        <f>D35/VLOOKUP(C35,Output!$A$5:$D$393,2,FALSE)/1000000</f>
        <v>2.6305902915997497E-10</v>
      </c>
      <c r="F35" s="44" t="str">
        <f>VLOOKUP(B35,'Technology scoring ONROAD'!A$3:B$42,2,FALSE)</f>
        <v>Metal</v>
      </c>
      <c r="G35" s="44" t="s">
        <v>216</v>
      </c>
    </row>
    <row r="36" spans="1:7" x14ac:dyDescent="0.2">
      <c r="A36" t="s">
        <v>70</v>
      </c>
      <c r="B36" t="s">
        <v>28</v>
      </c>
      <c r="C36">
        <v>485000</v>
      </c>
      <c r="D36">
        <f>SUMIFS('1_Map'!F$3:F$1213,'1_Map'!B$3:B$1213,B36,'1_Map'!H$3:H$1213,C36)</f>
        <v>2.217136044153444</v>
      </c>
      <c r="E36">
        <f>D36/VLOOKUP(C36,Output!$A$5:$D$393,2,FALSE)/1000000</f>
        <v>4.1563673119188568E-11</v>
      </c>
      <c r="F36" s="44" t="str">
        <f>VLOOKUP(B36,'Technology scoring ONROAD'!A$3:B$42,2,FALSE)</f>
        <v>Metal</v>
      </c>
      <c r="G36" s="44" t="s">
        <v>216</v>
      </c>
    </row>
    <row r="37" spans="1:7" x14ac:dyDescent="0.2">
      <c r="A37" t="s">
        <v>70</v>
      </c>
      <c r="B37" t="s">
        <v>29</v>
      </c>
      <c r="C37">
        <v>484000</v>
      </c>
      <c r="D37">
        <f>SUMIFS('1_Map'!F$3:F$1213,'1_Map'!B$3:B$1213,B37,'1_Map'!H$3:H$1213,C37)</f>
        <v>21978.949338326383</v>
      </c>
      <c r="E37">
        <f>D37/VLOOKUP(C37,Output!$A$5:$D$393,2,FALSE)/1000000</f>
        <v>7.4482802667928574E-8</v>
      </c>
      <c r="F37" s="44" t="str">
        <f>VLOOKUP(B37,'Technology scoring ONROAD'!A$3:B$42,2,FALSE)</f>
        <v>Metal</v>
      </c>
      <c r="G37" s="44" t="s">
        <v>216</v>
      </c>
    </row>
    <row r="38" spans="1:7" x14ac:dyDescent="0.2">
      <c r="A38" t="s">
        <v>70</v>
      </c>
      <c r="B38" t="s">
        <v>29</v>
      </c>
      <c r="C38">
        <v>485000</v>
      </c>
      <c r="D38">
        <f>SUMIFS('1_Map'!F$3:F$1213,'1_Map'!B$3:B$1213,B38,'1_Map'!H$3:H$1213,C38)</f>
        <v>1240.1074887036411</v>
      </c>
      <c r="E38">
        <f>D38/VLOOKUP(C38,Output!$A$5:$D$393,2,FALSE)/1000000</f>
        <v>2.3247749017952797E-8</v>
      </c>
      <c r="F38" s="44" t="str">
        <f>VLOOKUP(B38,'Technology scoring ONROAD'!A$3:B$42,2,FALSE)</f>
        <v>Metal</v>
      </c>
      <c r="G38" s="44" t="s">
        <v>216</v>
      </c>
    </row>
    <row r="39" spans="1:7" x14ac:dyDescent="0.2">
      <c r="A39" t="s">
        <v>70</v>
      </c>
      <c r="B39" t="s">
        <v>30</v>
      </c>
      <c r="C39">
        <v>484000</v>
      </c>
      <c r="D39">
        <f>SUMIFS('1_Map'!F$3:F$1213,'1_Map'!B$3:B$1213,B39,'1_Map'!H$3:H$1213,C39)</f>
        <v>474.48053611801851</v>
      </c>
      <c r="E39">
        <f>D39/VLOOKUP(C39,Output!$A$5:$D$393,2,FALSE)/1000000</f>
        <v>1.6079312799463592E-9</v>
      </c>
      <c r="F39" s="44" t="str">
        <f>VLOOKUP(B39,'Technology scoring ONROAD'!A$3:B$42,2,FALSE)</f>
        <v>SimpleModelVOC</v>
      </c>
      <c r="G39" s="44" t="s">
        <v>216</v>
      </c>
    </row>
    <row r="40" spans="1:7" x14ac:dyDescent="0.2">
      <c r="A40" t="s">
        <v>70</v>
      </c>
      <c r="B40" t="s">
        <v>30</v>
      </c>
      <c r="C40">
        <v>485000</v>
      </c>
      <c r="D40">
        <f>SUMIFS('1_Map'!F$3:F$1213,'1_Map'!B$3:B$1213,B40,'1_Map'!H$3:H$1213,C40)</f>
        <v>27.077589638198724</v>
      </c>
      <c r="E40">
        <f>D40/VLOOKUP(C40,Output!$A$5:$D$393,2,FALSE)/1000000</f>
        <v>5.0761164951758338E-10</v>
      </c>
      <c r="F40" s="44" t="str">
        <f>VLOOKUP(B40,'Technology scoring ONROAD'!A$3:B$42,2,FALSE)</f>
        <v>SimpleModelVOC</v>
      </c>
      <c r="G40" s="44" t="s">
        <v>216</v>
      </c>
    </row>
    <row r="41" spans="1:7" x14ac:dyDescent="0.2">
      <c r="A41" t="s">
        <v>70</v>
      </c>
      <c r="B41" t="s">
        <v>7</v>
      </c>
      <c r="C41">
        <v>484000</v>
      </c>
      <c r="D41">
        <f>SUMIFS('1_Map'!F$3:F$1213,'1_Map'!B$3:B$1213,B41,'1_Map'!H$3:H$1213,C41)</f>
        <v>6445228.4374345979</v>
      </c>
      <c r="E41">
        <f>D41/VLOOKUP(C41,Output!$A$5:$D$393,2,FALSE)/1000000</f>
        <v>2.1841748232161742E-5</v>
      </c>
      <c r="F41" s="44" t="str">
        <f>VLOOKUP(B41,'Technology scoring ONROAD'!A$3:B$42,2,FALSE)</f>
        <v>SimpleModelVOC</v>
      </c>
      <c r="G41" s="44" t="s">
        <v>216</v>
      </c>
    </row>
    <row r="42" spans="1:7" x14ac:dyDescent="0.2">
      <c r="A42" t="s">
        <v>70</v>
      </c>
      <c r="B42" t="s">
        <v>7</v>
      </c>
      <c r="C42">
        <v>485000</v>
      </c>
      <c r="D42">
        <f>SUMIFS('1_Map'!F$3:F$1213,'1_Map'!B$3:B$1213,B42,'1_Map'!H$3:H$1213,C42)</f>
        <v>52407.531014411987</v>
      </c>
      <c r="E42">
        <f>D42/VLOOKUP(C42,Output!$A$5:$D$393,2,FALSE)/1000000</f>
        <v>9.8246090663257667E-7</v>
      </c>
      <c r="F42" s="44" t="str">
        <f>VLOOKUP(B42,'Technology scoring ONROAD'!A$3:B$42,2,FALSE)</f>
        <v>SimpleModelVOC</v>
      </c>
      <c r="G42" s="44" t="s">
        <v>216</v>
      </c>
    </row>
    <row r="43" spans="1:7" x14ac:dyDescent="0.2">
      <c r="A43" t="s">
        <v>70</v>
      </c>
      <c r="B43" t="s">
        <v>31</v>
      </c>
      <c r="C43">
        <v>484000</v>
      </c>
      <c r="D43">
        <f>SUMIFS('1_Map'!F$3:F$1213,'1_Map'!B$3:B$1213,B43,'1_Map'!H$3:H$1213,C43)</f>
        <v>132540.25280942305</v>
      </c>
      <c r="E43">
        <f>D43/VLOOKUP(C43,Output!$A$5:$D$393,2,FALSE)/1000000</f>
        <v>4.4915565997265895E-7</v>
      </c>
      <c r="F43" s="44" t="str">
        <f>VLOOKUP(B43,'Technology scoring ONROAD'!A$3:B$42,2,FALSE)</f>
        <v>SimpleModelVOC</v>
      </c>
      <c r="G43" s="44" t="s">
        <v>216</v>
      </c>
    </row>
    <row r="44" spans="1:7" x14ac:dyDescent="0.2">
      <c r="A44" t="s">
        <v>70</v>
      </c>
      <c r="B44" t="s">
        <v>31</v>
      </c>
      <c r="C44">
        <v>485000</v>
      </c>
      <c r="D44">
        <f>SUMIFS('1_Map'!F$3:F$1213,'1_Map'!B$3:B$1213,B44,'1_Map'!H$3:H$1213,C44)</f>
        <v>6321.761248981069</v>
      </c>
      <c r="E44">
        <f>D44/VLOOKUP(C44,Output!$A$5:$D$393,2,FALSE)/1000000</f>
        <v>1.1851127439071014E-7</v>
      </c>
      <c r="F44" s="44" t="str">
        <f>VLOOKUP(B44,'Technology scoring ONROAD'!A$3:B$42,2,FALSE)</f>
        <v>SimpleModelVOC</v>
      </c>
      <c r="G44" s="44" t="s">
        <v>216</v>
      </c>
    </row>
    <row r="45" spans="1:7" x14ac:dyDescent="0.2">
      <c r="A45" t="s">
        <v>70</v>
      </c>
      <c r="B45" t="s">
        <v>32</v>
      </c>
      <c r="C45">
        <v>484000</v>
      </c>
      <c r="D45">
        <f>SUMIFS('1_Map'!F$3:F$1213,'1_Map'!B$3:B$1213,B45,'1_Map'!H$3:H$1213,C45)</f>
        <v>141017.29822925435</v>
      </c>
      <c r="E45">
        <f>D45/VLOOKUP(C45,Output!$A$5:$D$393,2,FALSE)/1000000</f>
        <v>4.7788287943584552E-7</v>
      </c>
      <c r="F45" s="44" t="str">
        <f>VLOOKUP(B45,'Technology scoring ONROAD'!A$3:B$42,2,FALSE)</f>
        <v>SimpleModelVOC</v>
      </c>
      <c r="G45" s="44" t="s">
        <v>216</v>
      </c>
    </row>
    <row r="46" spans="1:7" x14ac:dyDescent="0.2">
      <c r="A46" t="s">
        <v>70</v>
      </c>
      <c r="B46" t="s">
        <v>32</v>
      </c>
      <c r="C46">
        <v>485000</v>
      </c>
      <c r="D46">
        <f>SUMIFS('1_Map'!F$3:F$1213,'1_Map'!B$3:B$1213,B46,'1_Map'!H$3:H$1213,C46)</f>
        <v>5637.4034942558674</v>
      </c>
      <c r="E46">
        <f>D46/VLOOKUP(C46,Output!$A$5:$D$393,2,FALSE)/1000000</f>
        <v>1.0568192091509115E-7</v>
      </c>
      <c r="F46" s="44" t="str">
        <f>VLOOKUP(B46,'Technology scoring ONROAD'!A$3:B$42,2,FALSE)</f>
        <v>SimpleModelVOC</v>
      </c>
      <c r="G46" s="44" t="s">
        <v>216</v>
      </c>
    </row>
    <row r="47" spans="1:7" x14ac:dyDescent="0.2">
      <c r="A47" t="s">
        <v>70</v>
      </c>
      <c r="B47" t="s">
        <v>33</v>
      </c>
      <c r="C47">
        <v>484000</v>
      </c>
      <c r="D47">
        <f>SUMIFS('1_Map'!F$3:F$1213,'1_Map'!B$3:B$1213,B47,'1_Map'!H$3:H$1213,C47)</f>
        <v>21103082.193416204</v>
      </c>
      <c r="E47">
        <f>D47/VLOOKUP(C47,Output!$A$5:$D$393,2,FALSE)/1000000</f>
        <v>7.1514642601973633E-5</v>
      </c>
      <c r="F47" s="44" t="str">
        <f>VLOOKUP(B47,'Technology scoring ONROAD'!A$3:B$42,2,FALSE)</f>
        <v>ComplexModelVOC</v>
      </c>
      <c r="G47" s="44" t="s">
        <v>216</v>
      </c>
    </row>
    <row r="48" spans="1:7" x14ac:dyDescent="0.2">
      <c r="A48" t="s">
        <v>70</v>
      </c>
      <c r="B48" t="s">
        <v>33</v>
      </c>
      <c r="C48">
        <v>485000</v>
      </c>
      <c r="D48">
        <f>SUMIFS('1_Map'!F$3:F$1213,'1_Map'!B$3:B$1213,B48,'1_Map'!H$3:H$1213,C48)</f>
        <v>823786.15958357695</v>
      </c>
      <c r="E48">
        <f>D48/VLOOKUP(C48,Output!$A$5:$D$393,2,FALSE)/1000000</f>
        <v>1.5443156385163097E-5</v>
      </c>
      <c r="F48" s="44" t="str">
        <f>VLOOKUP(B48,'Technology scoring ONROAD'!A$3:B$42,2,FALSE)</f>
        <v>ComplexModelVOC</v>
      </c>
      <c r="G48" s="44" t="s">
        <v>216</v>
      </c>
    </row>
    <row r="49" spans="1:7" x14ac:dyDescent="0.2">
      <c r="A49" t="s">
        <v>70</v>
      </c>
      <c r="B49" t="s">
        <v>8</v>
      </c>
      <c r="C49">
        <v>484000</v>
      </c>
      <c r="D49">
        <f>SUMIFS('1_Map'!F$3:F$1213,'1_Map'!B$3:B$1213,B49,'1_Map'!H$3:H$1213,C49)</f>
        <v>7022154.0438848473</v>
      </c>
      <c r="E49">
        <f>D49/VLOOKUP(C49,Output!$A$5:$D$393,2,FALSE)/1000000</f>
        <v>2.3796847879458213E-5</v>
      </c>
      <c r="F49" s="44" t="str">
        <f>VLOOKUP(B49,'Technology scoring ONROAD'!A$3:B$42,2,FALSE)</f>
        <v>SimpleModelVOC</v>
      </c>
      <c r="G49" s="44" t="s">
        <v>216</v>
      </c>
    </row>
    <row r="50" spans="1:7" x14ac:dyDescent="0.2">
      <c r="A50" t="s">
        <v>70</v>
      </c>
      <c r="B50" t="s">
        <v>8</v>
      </c>
      <c r="C50">
        <v>485000</v>
      </c>
      <c r="D50">
        <f>SUMIFS('1_Map'!F$3:F$1213,'1_Map'!B$3:B$1213,B50,'1_Map'!H$3:H$1213,C50)</f>
        <v>48159.825641791911</v>
      </c>
      <c r="E50">
        <f>D50/VLOOKUP(C50,Output!$A$5:$D$393,2,FALSE)/1000000</f>
        <v>9.028310444598144E-7</v>
      </c>
      <c r="F50" s="44" t="str">
        <f>VLOOKUP(B50,'Technology scoring ONROAD'!A$3:B$42,2,FALSE)</f>
        <v>SimpleModelVOC</v>
      </c>
      <c r="G50" s="44" t="s">
        <v>216</v>
      </c>
    </row>
    <row r="51" spans="1:7" x14ac:dyDescent="0.2">
      <c r="A51" t="s">
        <v>70</v>
      </c>
      <c r="B51" t="s">
        <v>34</v>
      </c>
      <c r="C51">
        <v>484000</v>
      </c>
      <c r="D51">
        <f>SUMIFS('1_Map'!F$3:F$1213,'1_Map'!B$3:B$1213,B51,'1_Map'!H$3:H$1213,C51)</f>
        <v>5397.4374793268125</v>
      </c>
      <c r="E51">
        <f>D51/VLOOKUP(C51,Output!$A$5:$D$393,2,FALSE)/1000000</f>
        <v>1.8290968530700153E-8</v>
      </c>
      <c r="F51" s="44" t="str">
        <f>VLOOKUP(B51,'Technology scoring ONROAD'!A$3:B$42,2,FALSE)</f>
        <v>SimpleModelVOC</v>
      </c>
      <c r="G51" s="44" t="s">
        <v>216</v>
      </c>
    </row>
    <row r="52" spans="1:7" x14ac:dyDescent="0.2">
      <c r="A52" t="s">
        <v>70</v>
      </c>
      <c r="B52" t="s">
        <v>34</v>
      </c>
      <c r="C52">
        <v>485000</v>
      </c>
      <c r="D52">
        <f>SUMIFS('1_Map'!F$3:F$1213,'1_Map'!B$3:B$1213,B52,'1_Map'!H$3:H$1213,C52)</f>
        <v>92.364782680453089</v>
      </c>
      <c r="E52">
        <f>D52/VLOOKUP(C52,Output!$A$5:$D$393,2,FALSE)/1000000</f>
        <v>1.7315219087158328E-9</v>
      </c>
      <c r="F52" s="44" t="str">
        <f>VLOOKUP(B52,'Technology scoring ONROAD'!A$3:B$42,2,FALSE)</f>
        <v>SimpleModelVOC</v>
      </c>
      <c r="G52" s="44" t="s">
        <v>216</v>
      </c>
    </row>
    <row r="53" spans="1:7" x14ac:dyDescent="0.2">
      <c r="A53" t="s">
        <v>70</v>
      </c>
      <c r="B53" t="s">
        <v>35</v>
      </c>
      <c r="C53">
        <v>484000</v>
      </c>
      <c r="D53">
        <f>SUMIFS('1_Map'!F$3:F$1213,'1_Map'!B$3:B$1213,B53,'1_Map'!H$3:H$1213,C53)</f>
        <v>1423.0620845846979</v>
      </c>
      <c r="E53">
        <f>D53/VLOOKUP(C53,Output!$A$5:$D$393,2,FALSE)/1000000</f>
        <v>4.8225077003796468E-9</v>
      </c>
      <c r="F53" s="44" t="str">
        <f>VLOOKUP(B53,'Technology scoring ONROAD'!A$3:B$42,2,FALSE)</f>
        <v>Metal</v>
      </c>
      <c r="G53" s="44" t="s">
        <v>216</v>
      </c>
    </row>
    <row r="54" spans="1:7" x14ac:dyDescent="0.2">
      <c r="A54" t="s">
        <v>70</v>
      </c>
      <c r="B54" t="s">
        <v>35</v>
      </c>
      <c r="C54">
        <v>485000</v>
      </c>
      <c r="D54">
        <f>SUMIFS('1_Map'!F$3:F$1213,'1_Map'!B$3:B$1213,B54,'1_Map'!H$3:H$1213,C54)</f>
        <v>54.111943972862008</v>
      </c>
      <c r="E54">
        <f>D54/VLOOKUP(C54,Output!$A$5:$D$393,2,FALSE)/1000000</f>
        <v>1.0144127858381556E-9</v>
      </c>
      <c r="F54" s="44" t="str">
        <f>VLOOKUP(B54,'Technology scoring ONROAD'!A$3:B$42,2,FALSE)</f>
        <v>Metal</v>
      </c>
      <c r="G54" s="44" t="s">
        <v>216</v>
      </c>
    </row>
    <row r="55" spans="1:7" x14ac:dyDescent="0.2">
      <c r="A55" t="s">
        <v>70</v>
      </c>
      <c r="B55" t="s">
        <v>36</v>
      </c>
      <c r="C55">
        <v>484000</v>
      </c>
      <c r="D55">
        <f>SUMIFS('1_Map'!F$3:F$1213,'1_Map'!B$3:B$1213,B55,'1_Map'!H$3:H$1213,C55)</f>
        <v>79.759887205945873</v>
      </c>
      <c r="E55">
        <f>D55/VLOOKUP(C55,Output!$A$5:$D$393,2,FALSE)/1000000</f>
        <v>2.7029226229742394E-10</v>
      </c>
      <c r="F55" s="44" t="str">
        <f>VLOOKUP(B55,'Technology scoring ONROAD'!A$3:B$42,2,FALSE)</f>
        <v>Metal</v>
      </c>
      <c r="G55" s="44" t="s">
        <v>216</v>
      </c>
    </row>
    <row r="56" spans="1:7" x14ac:dyDescent="0.2">
      <c r="A56" t="s">
        <v>70</v>
      </c>
      <c r="B56" t="s">
        <v>36</v>
      </c>
      <c r="C56">
        <v>485000</v>
      </c>
      <c r="D56">
        <f>SUMIFS('1_Map'!F$3:F$1213,'1_Map'!B$3:B$1213,B56,'1_Map'!H$3:H$1213,C56)</f>
        <v>1.6190378112003085</v>
      </c>
      <c r="E56">
        <f>D56/VLOOKUP(C56,Output!$A$5:$D$393,2,FALSE)/1000000</f>
        <v>3.0351388914445399E-11</v>
      </c>
      <c r="F56" s="44" t="str">
        <f>VLOOKUP(B56,'Technology scoring ONROAD'!A$3:B$42,2,FALSE)</f>
        <v>Metal</v>
      </c>
      <c r="G56" s="44" t="s">
        <v>216</v>
      </c>
    </row>
    <row r="57" spans="1:7" x14ac:dyDescent="0.2">
      <c r="A57" t="s">
        <v>70</v>
      </c>
      <c r="B57" t="s">
        <v>38</v>
      </c>
      <c r="C57">
        <v>484000</v>
      </c>
      <c r="D57">
        <f>SUMIFS('1_Map'!F$3:F$1213,'1_Map'!B$3:B$1213,B57,'1_Map'!H$3:H$1213,C57)</f>
        <v>2453781.3332343651</v>
      </c>
      <c r="E57">
        <f>D57/VLOOKUP(C57,Output!$A$5:$D$393,2,FALSE)/1000000</f>
        <v>8.3154343740554226E-6</v>
      </c>
      <c r="F57" s="44" t="str">
        <f>VLOOKUP(B57,'Technology scoring ONROAD'!A$3:B$42,2,FALSE)</f>
        <v>SimpleModelVOC</v>
      </c>
      <c r="G57" s="44" t="s">
        <v>216</v>
      </c>
    </row>
    <row r="58" spans="1:7" x14ac:dyDescent="0.2">
      <c r="A58" t="s">
        <v>70</v>
      </c>
      <c r="B58" t="s">
        <v>38</v>
      </c>
      <c r="C58">
        <v>485000</v>
      </c>
      <c r="D58">
        <f>SUMIFS('1_Map'!F$3:F$1213,'1_Map'!B$3:B$1213,B58,'1_Map'!H$3:H$1213,C58)</f>
        <v>81068.613662129981</v>
      </c>
      <c r="E58">
        <f>D58/VLOOKUP(C58,Output!$A$5:$D$393,2,FALSE)/1000000</f>
        <v>1.519757602319399E-6</v>
      </c>
      <c r="F58" s="44" t="str">
        <f>VLOOKUP(B58,'Technology scoring ONROAD'!A$3:B$42,2,FALSE)</f>
        <v>SimpleModelVOC</v>
      </c>
      <c r="G58" s="44" t="s">
        <v>216</v>
      </c>
    </row>
    <row r="59" spans="1:7" x14ac:dyDescent="0.2">
      <c r="A59" t="s">
        <v>70</v>
      </c>
      <c r="B59" t="s">
        <v>39</v>
      </c>
      <c r="C59">
        <v>484000</v>
      </c>
      <c r="D59">
        <f>SUMIFS('1_Map'!F$3:F$1213,'1_Map'!B$3:B$1213,B59,'1_Map'!H$3:H$1213,C59)</f>
        <v>2222.3856795668657</v>
      </c>
      <c r="E59">
        <f>D59/VLOOKUP(C59,Output!$A$5:$D$393,2,FALSE)/1000000</f>
        <v>7.5312751067023316E-9</v>
      </c>
      <c r="F59" s="44" t="str">
        <f>VLOOKUP(B59,'Technology scoring ONROAD'!A$3:B$42,2,FALSE)</f>
        <v>Metal</v>
      </c>
      <c r="G59" s="44" t="s">
        <v>216</v>
      </c>
    </row>
    <row r="60" spans="1:7" x14ac:dyDescent="0.2">
      <c r="A60" t="s">
        <v>70</v>
      </c>
      <c r="B60" t="s">
        <v>39</v>
      </c>
      <c r="C60">
        <v>485000</v>
      </c>
      <c r="D60">
        <f>SUMIFS('1_Map'!F$3:F$1213,'1_Map'!B$3:B$1213,B60,'1_Map'!H$3:H$1213,C60)</f>
        <v>92.216133499278328</v>
      </c>
      <c r="E60">
        <f>D60/VLOOKUP(C60,Output!$A$5:$D$393,2,FALSE)/1000000</f>
        <v>1.7287352479729905E-9</v>
      </c>
      <c r="F60" s="44" t="str">
        <f>VLOOKUP(B60,'Technology scoring ONROAD'!A$3:B$42,2,FALSE)</f>
        <v>Metal</v>
      </c>
      <c r="G60" s="44" t="s">
        <v>216</v>
      </c>
    </row>
    <row r="61" spans="1:7" x14ac:dyDescent="0.2">
      <c r="A61" t="s">
        <v>70</v>
      </c>
      <c r="B61" t="s">
        <v>40</v>
      </c>
      <c r="C61">
        <v>484000</v>
      </c>
      <c r="D61">
        <f>SUMIFS('1_Map'!F$3:F$1213,'1_Map'!B$3:B$1213,B61,'1_Map'!H$3:H$1213,C61)</f>
        <v>2783581964.5306768</v>
      </c>
      <c r="E61">
        <f>D61/VLOOKUP(C61,Output!$A$5:$D$393,2,FALSE)/1000000</f>
        <v>9.4330708435005958E-3</v>
      </c>
      <c r="F61" s="44" t="str">
        <f>VLOOKUP(B61,'Technology scoring ONROAD'!A$3:B$42,2,FALSE)</f>
        <v>NoxCO</v>
      </c>
      <c r="G61" s="44" t="s">
        <v>216</v>
      </c>
    </row>
    <row r="62" spans="1:7" x14ac:dyDescent="0.2">
      <c r="A62" t="s">
        <v>70</v>
      </c>
      <c r="B62" t="s">
        <v>40</v>
      </c>
      <c r="C62">
        <v>485000</v>
      </c>
      <c r="D62">
        <f>SUMIFS('1_Map'!F$3:F$1213,'1_Map'!B$3:B$1213,B62,'1_Map'!H$3:H$1213,C62)</f>
        <v>99991860.401421264</v>
      </c>
      <c r="E62">
        <f>D62/VLOOKUP(C62,Output!$A$5:$D$393,2,FALSE)/1000000</f>
        <v>1.8745033762197849E-3</v>
      </c>
      <c r="F62" s="44" t="str">
        <f>VLOOKUP(B62,'Technology scoring ONROAD'!A$3:B$42,2,FALSE)</f>
        <v>NoxCO</v>
      </c>
      <c r="G62" s="44" t="s">
        <v>216</v>
      </c>
    </row>
    <row r="63" spans="1:7" x14ac:dyDescent="0.2">
      <c r="A63" t="s">
        <v>70</v>
      </c>
      <c r="B63" t="s">
        <v>42</v>
      </c>
      <c r="C63">
        <v>484000</v>
      </c>
      <c r="D63">
        <f>SUMIFS('1_Map'!F$3:F$1213,'1_Map'!B$3:B$1213,B63,'1_Map'!H$3:H$1213,C63)</f>
        <v>267656.74834058667</v>
      </c>
      <c r="E63">
        <f>D63/VLOOKUP(C63,Output!$A$5:$D$393,2,FALSE)/1000000</f>
        <v>9.0704175447675759E-7</v>
      </c>
      <c r="F63" s="44" t="str">
        <f>VLOOKUP(B63,'Technology scoring ONROAD'!A$3:B$42,2,FALSE)</f>
        <v>SimpleModelVOC</v>
      </c>
      <c r="G63" s="44" t="s">
        <v>216</v>
      </c>
    </row>
    <row r="64" spans="1:7" x14ac:dyDescent="0.2">
      <c r="A64" t="s">
        <v>70</v>
      </c>
      <c r="B64" t="s">
        <v>42</v>
      </c>
      <c r="C64">
        <v>485000</v>
      </c>
      <c r="D64">
        <f>SUMIFS('1_Map'!F$3:F$1213,'1_Map'!B$3:B$1213,B64,'1_Map'!H$3:H$1213,C64)</f>
        <v>9778.5736421269594</v>
      </c>
      <c r="E64">
        <f>D64/VLOOKUP(C64,Output!$A$5:$D$393,2,FALSE)/1000000</f>
        <v>1.8331461414153513E-7</v>
      </c>
      <c r="F64" s="44" t="str">
        <f>VLOOKUP(B64,'Technology scoring ONROAD'!A$3:B$42,2,FALSE)</f>
        <v>SimpleModelVOC</v>
      </c>
      <c r="G64" s="44" t="s">
        <v>216</v>
      </c>
    </row>
    <row r="65" spans="1:7" s="36" customFormat="1" x14ac:dyDescent="0.2">
      <c r="A65" s="36" t="s">
        <v>70</v>
      </c>
      <c r="B65" s="36" t="s">
        <v>43</v>
      </c>
      <c r="C65" s="36">
        <v>484000</v>
      </c>
      <c r="D65" s="36">
        <f>D85-D67</f>
        <v>50861478.330103859</v>
      </c>
      <c r="E65" s="36">
        <f>D65/VLOOKUP(C65,Output!$A$5:$D$393,2,FALSE)/1000000</f>
        <v>1.7236062541234817E-4</v>
      </c>
      <c r="F65" s="36" t="str">
        <f>VLOOKUP(B65,'Technology scoring ONROAD'!A$3:B$42,2,FALSE)</f>
        <v>PM10</v>
      </c>
      <c r="G65" s="44" t="s">
        <v>216</v>
      </c>
    </row>
    <row r="66" spans="1:7" s="36" customFormat="1" x14ac:dyDescent="0.2">
      <c r="A66" s="36" t="s">
        <v>70</v>
      </c>
      <c r="B66" s="36" t="s">
        <v>43</v>
      </c>
      <c r="C66" s="36">
        <v>485000</v>
      </c>
      <c r="D66" s="36">
        <f>D86-D68</f>
        <v>1757736.0548399547</v>
      </c>
      <c r="E66" s="36">
        <f>D66/VLOOKUP(C66,Output!$A$5:$D$393,2,FALSE)/1000000</f>
        <v>3.2951503813143457E-5</v>
      </c>
      <c r="F66" s="36" t="str">
        <f>VLOOKUP(B66,'Technology scoring ONROAD'!A$3:B$42,2,FALSE)</f>
        <v>PM10</v>
      </c>
      <c r="G66" s="44" t="s">
        <v>216</v>
      </c>
    </row>
    <row r="67" spans="1:7" x14ac:dyDescent="0.2">
      <c r="A67" t="s">
        <v>70</v>
      </c>
      <c r="B67" t="s">
        <v>44</v>
      </c>
      <c r="C67">
        <v>484000</v>
      </c>
      <c r="D67">
        <f>SUMIFS('1_Map'!F$3:F$1213,'1_Map'!B$3:B$1213,B67,'1_Map'!H$3:H$1213,C67)</f>
        <v>115604109.95514317</v>
      </c>
      <c r="E67">
        <f>D67/VLOOKUP(C67,Output!$A$5:$D$393,2,FALSE)/1000000</f>
        <v>3.9176204361942012E-4</v>
      </c>
      <c r="F67" s="44" t="str">
        <f>VLOOKUP(B67,'Technology scoring ONROAD'!A$3:B$42,2,FALSE)</f>
        <v>PM2.5</v>
      </c>
      <c r="G67" s="44" t="s">
        <v>216</v>
      </c>
    </row>
    <row r="68" spans="1:7" x14ac:dyDescent="0.2">
      <c r="A68" t="s">
        <v>70</v>
      </c>
      <c r="B68" t="s">
        <v>44</v>
      </c>
      <c r="C68">
        <v>485000</v>
      </c>
      <c r="D68">
        <f>SUMIFS('1_Map'!F$3:F$1213,'1_Map'!B$3:B$1213,B68,'1_Map'!H$3:H$1213,C68)</f>
        <v>5609317.7353407973</v>
      </c>
      <c r="E68">
        <f>D68/VLOOKUP(C68,Output!$A$5:$D$393,2,FALSE)/1000000</f>
        <v>1.0515540956008046E-4</v>
      </c>
      <c r="F68" s="44" t="str">
        <f>VLOOKUP(B68,'Technology scoring ONROAD'!A$3:B$42,2,FALSE)</f>
        <v>PM2.5</v>
      </c>
      <c r="G68" s="44" t="s">
        <v>216</v>
      </c>
    </row>
    <row r="69" spans="1:7" x14ac:dyDescent="0.2">
      <c r="A69" t="s">
        <v>70</v>
      </c>
      <c r="B69" t="s">
        <v>45</v>
      </c>
      <c r="C69">
        <v>484000</v>
      </c>
      <c r="D69">
        <f>SUMIFS('1_Map'!F$3:F$1213,'1_Map'!B$3:B$1213,B69,'1_Map'!H$3:H$1213,C69)</f>
        <v>1125015.2516087024</v>
      </c>
      <c r="E69">
        <f>D69/VLOOKUP(C69,Output!$A$5:$D$393,2,FALSE)/1000000</f>
        <v>3.81247928161254E-6</v>
      </c>
      <c r="F69" s="44" t="str">
        <f>VLOOKUP(B69,'Technology scoring ONROAD'!A$3:B$42,2,FALSE)</f>
        <v>SimpleModelVOC</v>
      </c>
      <c r="G69" s="44" t="s">
        <v>216</v>
      </c>
    </row>
    <row r="70" spans="1:7" x14ac:dyDescent="0.2">
      <c r="A70" t="s">
        <v>70</v>
      </c>
      <c r="B70" t="s">
        <v>45</v>
      </c>
      <c r="C70">
        <v>485000</v>
      </c>
      <c r="D70">
        <f>SUMIFS('1_Map'!F$3:F$1213,'1_Map'!B$3:B$1213,B70,'1_Map'!H$3:H$1213,C70)</f>
        <v>43406.134869909409</v>
      </c>
      <c r="E70">
        <f>D70/VLOOKUP(C70,Output!$A$5:$D$393,2,FALSE)/1000000</f>
        <v>8.1371569681425819E-7</v>
      </c>
      <c r="F70" s="44" t="str">
        <f>VLOOKUP(B70,'Technology scoring ONROAD'!A$3:B$42,2,FALSE)</f>
        <v>SimpleModelVOC</v>
      </c>
      <c r="G70" s="44" t="s">
        <v>216</v>
      </c>
    </row>
    <row r="71" spans="1:7" x14ac:dyDescent="0.2">
      <c r="A71" t="s">
        <v>70</v>
      </c>
      <c r="B71" t="s">
        <v>46</v>
      </c>
      <c r="C71">
        <v>484000</v>
      </c>
      <c r="D71">
        <f>SUMIFS('1_Map'!F$3:F$1213,'1_Map'!B$3:B$1213,B71,'1_Map'!H$3:H$1213,C71)</f>
        <v>169070.95905199845</v>
      </c>
      <c r="E71">
        <f>D71/VLOOKUP(C71,Output!$A$5:$D$393,2,FALSE)/1000000</f>
        <v>5.7295181339666041E-7</v>
      </c>
      <c r="F71" s="44" t="str">
        <f>VLOOKUP(B71,'Technology scoring ONROAD'!A$3:B$42,2,FALSE)</f>
        <v>SimpleModelVOC</v>
      </c>
      <c r="G71" s="44" t="s">
        <v>216</v>
      </c>
    </row>
    <row r="72" spans="1:7" x14ac:dyDescent="0.2">
      <c r="A72" t="s">
        <v>70</v>
      </c>
      <c r="B72" t="s">
        <v>46</v>
      </c>
      <c r="C72">
        <v>485000</v>
      </c>
      <c r="D72">
        <f>SUMIFS('1_Map'!F$3:F$1213,'1_Map'!B$3:B$1213,B72,'1_Map'!H$3:H$1213,C72)</f>
        <v>8390.2819591392399</v>
      </c>
      <c r="E72">
        <f>D72/VLOOKUP(C72,Output!$A$5:$D$393,2,FALSE)/1000000</f>
        <v>1.5728892128522604E-7</v>
      </c>
      <c r="F72" s="44" t="str">
        <f>VLOOKUP(B72,'Technology scoring ONROAD'!A$3:B$42,2,FALSE)</f>
        <v>SimpleModelVOC</v>
      </c>
      <c r="G72" s="44" t="s">
        <v>216</v>
      </c>
    </row>
    <row r="73" spans="1:7" x14ac:dyDescent="0.2">
      <c r="A73" t="s">
        <v>70</v>
      </c>
      <c r="B73" t="s">
        <v>47</v>
      </c>
      <c r="C73">
        <v>484000</v>
      </c>
      <c r="D73">
        <f>SUMIFS('1_Map'!F$3:F$1213,'1_Map'!B$3:B$1213,B73,'1_Map'!H$3:H$1213,C73)</f>
        <v>491363.94383518904</v>
      </c>
      <c r="E73">
        <f>D73/VLOOKUP(C73,Output!$A$5:$D$393,2,FALSE)/1000000</f>
        <v>1.6651461861733531E-6</v>
      </c>
      <c r="F73" s="44" t="str">
        <f>VLOOKUP(B73,'Technology scoring ONROAD'!A$3:B$42,2,FALSE)</f>
        <v>SimpleModelVOC</v>
      </c>
      <c r="G73" s="44" t="s">
        <v>216</v>
      </c>
    </row>
    <row r="74" spans="1:7" x14ac:dyDescent="0.2">
      <c r="A74" t="s">
        <v>70</v>
      </c>
      <c r="B74" t="s">
        <v>47</v>
      </c>
      <c r="C74">
        <v>485000</v>
      </c>
      <c r="D74">
        <f>SUMIFS('1_Map'!F$3:F$1213,'1_Map'!B$3:B$1213,B74,'1_Map'!H$3:H$1213,C74)</f>
        <v>12059.850194285162</v>
      </c>
      <c r="E74">
        <f>D74/VLOOKUP(C74,Output!$A$5:$D$393,2,FALSE)/1000000</f>
        <v>2.2608070112045886E-7</v>
      </c>
      <c r="F74" s="44" t="str">
        <f>VLOOKUP(B74,'Technology scoring ONROAD'!A$3:B$42,2,FALSE)</f>
        <v>SimpleModelVOC</v>
      </c>
      <c r="G74" s="44" t="s">
        <v>216</v>
      </c>
    </row>
    <row r="75" spans="1:7" x14ac:dyDescent="0.2">
      <c r="A75" t="s">
        <v>70</v>
      </c>
      <c r="B75" t="s">
        <v>48</v>
      </c>
      <c r="C75">
        <v>484000</v>
      </c>
      <c r="D75">
        <f>SUMIFS('1_Map'!F$3:F$1213,'1_Map'!B$3:B$1213,B75,'1_Map'!H$3:H$1213,C75)</f>
        <v>6255304.1417678064</v>
      </c>
      <c r="E75">
        <f>D75/VLOOKUP(C75,Output!$A$5:$D$393,2,FALSE)/1000000</f>
        <v>2.119812812010628E-5</v>
      </c>
      <c r="F75" s="44" t="str">
        <f>VLOOKUP(B75,'Technology scoring ONROAD'!A$3:B$42,2,FALSE)</f>
        <v>SOx</v>
      </c>
      <c r="G75" s="44" t="s">
        <v>216</v>
      </c>
    </row>
    <row r="76" spans="1:7" x14ac:dyDescent="0.2">
      <c r="A76" t="s">
        <v>70</v>
      </c>
      <c r="B76" t="s">
        <v>48</v>
      </c>
      <c r="C76">
        <v>485000</v>
      </c>
      <c r="D76">
        <f>SUMIFS('1_Map'!F$3:F$1213,'1_Map'!B$3:B$1213,B76,'1_Map'!H$3:H$1213,C76)</f>
        <v>119734.27636925272</v>
      </c>
      <c r="E76">
        <f>D76/VLOOKUP(C76,Output!$A$5:$D$393,2,FALSE)/1000000</f>
        <v>2.2446057549320971E-6</v>
      </c>
      <c r="F76" s="44" t="str">
        <f>VLOOKUP(B76,'Technology scoring ONROAD'!A$3:B$42,2,FALSE)</f>
        <v>SOx</v>
      </c>
      <c r="G76" s="44" t="s">
        <v>216</v>
      </c>
    </row>
    <row r="77" spans="1:7" x14ac:dyDescent="0.2">
      <c r="A77" t="s">
        <v>70</v>
      </c>
      <c r="B77" t="s">
        <v>9</v>
      </c>
      <c r="C77">
        <v>484000</v>
      </c>
      <c r="D77">
        <f>SUMIFS('1_Map'!F$3:F$1213,'1_Map'!B$3:B$1213,B77,'1_Map'!H$3:H$1213,C77)</f>
        <v>31754558.585830487</v>
      </c>
      <c r="E77">
        <f>D77/VLOOKUP(C77,Output!$A$5:$D$393,2,FALSE)/1000000</f>
        <v>1.0761062708449229E-4</v>
      </c>
      <c r="F77" s="44" t="str">
        <f>VLOOKUP(B77,'Technology scoring ONROAD'!A$3:B$42,2,FALSE)</f>
        <v>SimpleModelVOC</v>
      </c>
      <c r="G77" s="44" t="s">
        <v>216</v>
      </c>
    </row>
    <row r="78" spans="1:7" x14ac:dyDescent="0.2">
      <c r="A78" t="s">
        <v>70</v>
      </c>
      <c r="B78" t="s">
        <v>9</v>
      </c>
      <c r="C78">
        <v>485000</v>
      </c>
      <c r="D78">
        <f>SUMIFS('1_Map'!F$3:F$1213,'1_Map'!B$3:B$1213,B78,'1_Map'!H$3:H$1213,C78)</f>
        <v>194142.12496267023</v>
      </c>
      <c r="E78">
        <f>D78/VLOOKUP(C78,Output!$A$5:$D$393,2,FALSE)/1000000</f>
        <v>3.6394969275302744E-6</v>
      </c>
      <c r="F78" s="44" t="str">
        <f>VLOOKUP(B78,'Technology scoring ONROAD'!A$3:B$42,2,FALSE)</f>
        <v>SimpleModelVOC</v>
      </c>
      <c r="G78" s="44" t="s">
        <v>216</v>
      </c>
    </row>
    <row r="79" spans="1:7" x14ac:dyDescent="0.2">
      <c r="A79" s="36" t="s">
        <v>70</v>
      </c>
      <c r="B79" s="36" t="s">
        <v>10</v>
      </c>
      <c r="C79" s="36">
        <v>484000</v>
      </c>
      <c r="D79" s="46">
        <f>D87-D90</f>
        <v>375832334.67515004</v>
      </c>
      <c r="E79" s="36">
        <f>D79/VLOOKUP(C79,Output!$A$5:$D$393,2,FALSE)/1000000</f>
        <v>1.2736298350268483E-3</v>
      </c>
      <c r="F79" s="36" t="str">
        <f>VLOOKUP(B79,'Technology scoring ONROAD'!A$3:B$42,2,FALSE)</f>
        <v>VOCtotal</v>
      </c>
      <c r="G79" s="44" t="s">
        <v>216</v>
      </c>
    </row>
    <row r="80" spans="1:7" x14ac:dyDescent="0.2">
      <c r="A80" s="36" t="s">
        <v>70</v>
      </c>
      <c r="B80" s="36" t="s">
        <v>10</v>
      </c>
      <c r="C80" s="36">
        <v>485000</v>
      </c>
      <c r="D80" s="46">
        <f>D88-D91</f>
        <v>8072362.3006967856</v>
      </c>
      <c r="E80" s="36">
        <f>D80/VLOOKUP(C80,Output!$A$5:$D$393,2,FALSE)/1000000</f>
        <v>1.5132902144213289E-4</v>
      </c>
      <c r="F80" s="36" t="str">
        <f>VLOOKUP(B80,'Technology scoring ONROAD'!A$3:B$42,2,FALSE)</f>
        <v>VOCtotal</v>
      </c>
      <c r="G80" s="44" t="s">
        <v>216</v>
      </c>
    </row>
    <row r="81" spans="1:7" x14ac:dyDescent="0.2">
      <c r="A81" t="s">
        <v>70</v>
      </c>
      <c r="B81" t="s">
        <v>12</v>
      </c>
      <c r="C81">
        <v>484000</v>
      </c>
      <c r="D81">
        <f>SUMIFS('1_Map'!F$3:F$1213,'1_Map'!B$3:B$1213,B81,'1_Map'!H$3:H$1213,C81)</f>
        <v>22742027.370105427</v>
      </c>
      <c r="E81">
        <f>D81/VLOOKUP(C81,Output!$A$5:$D$393,2,FALSE)/1000000</f>
        <v>7.7068740220553989E-5</v>
      </c>
      <c r="F81" s="44" t="str">
        <f>VLOOKUP(B81,'Technology scoring ONROAD'!A$3:B$42,2,FALSE)</f>
        <v>SimpleModelVOC</v>
      </c>
      <c r="G81" s="44" t="s">
        <v>216</v>
      </c>
    </row>
    <row r="82" spans="1:7" x14ac:dyDescent="0.2">
      <c r="A82" t="s">
        <v>70</v>
      </c>
      <c r="B82" t="s">
        <v>12</v>
      </c>
      <c r="C82">
        <v>485000</v>
      </c>
      <c r="D82">
        <f>SUMIFS('1_Map'!F$3:F$1213,'1_Map'!B$3:B$1213,B82,'1_Map'!H$3:H$1213,C82)</f>
        <v>146336.28314048151</v>
      </c>
      <c r="E82">
        <f>D82/VLOOKUP(C82,Output!$A$5:$D$393,2,FALSE)/1000000</f>
        <v>2.7433018618622286E-6</v>
      </c>
      <c r="F82" s="44" t="str">
        <f>VLOOKUP(B82,'Technology scoring ONROAD'!A$3:B$42,2,FALSE)</f>
        <v>SimpleModelVOC</v>
      </c>
      <c r="G82" s="44" t="s">
        <v>216</v>
      </c>
    </row>
    <row r="84" spans="1:7" x14ac:dyDescent="0.2">
      <c r="A84" s="36" t="s">
        <v>183</v>
      </c>
    </row>
    <row r="85" spans="1:7" x14ac:dyDescent="0.2">
      <c r="A85" t="s">
        <v>70</v>
      </c>
      <c r="B85" t="s">
        <v>43</v>
      </c>
      <c r="C85">
        <v>484000</v>
      </c>
      <c r="D85">
        <f>SUMIFS('1_Map'!F$3:F$1213,'1_Map'!B$3:B$1213,B65,'1_Map'!H$3:H$1213,C65)</f>
        <v>166465588.28524703</v>
      </c>
      <c r="E85">
        <f>D85/VLOOKUP(C65,Output!$A$5:$D$393,2,FALSE)/1000000</f>
        <v>5.6412266903176826E-4</v>
      </c>
    </row>
    <row r="86" spans="1:7" x14ac:dyDescent="0.2">
      <c r="A86" t="s">
        <v>70</v>
      </c>
      <c r="B86" t="s">
        <v>43</v>
      </c>
      <c r="C86">
        <v>485000</v>
      </c>
      <c r="D86">
        <f>SUMIFS('1_Map'!F$3:F$1213,'1_Map'!B$3:B$1213,B66,'1_Map'!H$3:H$1213,C66)</f>
        <v>7367053.7901807521</v>
      </c>
      <c r="E86">
        <f>D86/VLOOKUP(C66,Output!$A$5:$D$393,2,FALSE)/1000000</f>
        <v>1.3810691337322391E-4</v>
      </c>
    </row>
    <row r="87" spans="1:7" x14ac:dyDescent="0.2">
      <c r="A87" t="s">
        <v>70</v>
      </c>
      <c r="B87" t="s">
        <v>10</v>
      </c>
      <c r="C87">
        <v>484000</v>
      </c>
      <c r="D87" s="45">
        <f>SUMIFS('1_Map'!F$3:F$1213,'1_Map'!B$3:B$1213,B87,'1_Map'!H$3:H$1213,C87)</f>
        <v>521473824.21997887</v>
      </c>
      <c r="E87" s="44">
        <f>D87/VLOOKUP(C79,Output!$A$5:$D$393,2,FALSE)/1000000</f>
        <v>1.7671832874257103E-3</v>
      </c>
      <c r="F87" s="44"/>
      <c r="G87" s="44"/>
    </row>
    <row r="88" spans="1:7" x14ac:dyDescent="0.2">
      <c r="A88" t="s">
        <v>70</v>
      </c>
      <c r="B88" t="s">
        <v>10</v>
      </c>
      <c r="C88">
        <v>485000</v>
      </c>
      <c r="D88" s="45">
        <f>SUMIFS('1_Map'!F$3:F$1213,'1_Map'!B$3:B$1213,B88,'1_Map'!H$3:H$1213,C88)</f>
        <v>10324683.402472617</v>
      </c>
      <c r="E88" s="44">
        <f>D88/VLOOKUP(C80,Output!$A$5:$D$393,2,FALSE)/1000000</f>
        <v>1.9355229334307105E-4</v>
      </c>
      <c r="F88" s="44"/>
      <c r="G88" s="44"/>
    </row>
    <row r="90" spans="1:7" x14ac:dyDescent="0.2">
      <c r="A90" s="7" t="s">
        <v>70</v>
      </c>
      <c r="B90" s="7" t="s">
        <v>217</v>
      </c>
      <c r="C90" s="7">
        <v>484000</v>
      </c>
      <c r="D90" s="23">
        <f>SUMIFS(D3:D78,C3:C78,C90,F3:F78,"ComplexModelVOC")+SUMIFS(D3:D78,C3:C78,C90,F3:F78,"SimpleModelVOC")+D81</f>
        <v>145641489.54482883</v>
      </c>
      <c r="F90" s="21"/>
    </row>
    <row r="91" spans="1:7" x14ac:dyDescent="0.2">
      <c r="A91" s="7" t="s">
        <v>70</v>
      </c>
      <c r="B91" s="7" t="s">
        <v>217</v>
      </c>
      <c r="C91" s="7">
        <v>485000</v>
      </c>
      <c r="D91" s="23">
        <f>SUMIFS(D3:D78,C3:C78,C91,F3:F78,"ComplexModelVOC")+SUMIFS(D3:D78,C3:C78,C91,F3:F78,"SimpleModelVOC")+D82</f>
        <v>2252321.1017758315</v>
      </c>
    </row>
    <row r="93" spans="1:7" x14ac:dyDescent="0.2">
      <c r="A93" s="36" t="s">
        <v>75</v>
      </c>
    </row>
    <row r="94" spans="1:7" x14ac:dyDescent="0.2">
      <c r="A94" t="s">
        <v>70</v>
      </c>
      <c r="B94" t="s">
        <v>26</v>
      </c>
      <c r="C94">
        <v>484000</v>
      </c>
      <c r="D94" s="8">
        <f>SUMIFS('1_Map'!F$3:F$1213,'1_Map'!B$3:B$1213,B94,'1_Map'!H$3:H$1213,C94)</f>
        <v>509912112352.06964</v>
      </c>
      <c r="E94" s="8"/>
      <c r="F94" s="8"/>
      <c r="G94" s="8"/>
    </row>
    <row r="95" spans="1:7" x14ac:dyDescent="0.2">
      <c r="A95" t="s">
        <v>70</v>
      </c>
      <c r="B95" t="s">
        <v>37</v>
      </c>
      <c r="C95">
        <v>484000</v>
      </c>
      <c r="D95">
        <f>SUMIFS('1_Map'!F$3:F$1213,'1_Map'!B$3:B$1213,B95,'1_Map'!H$3:H$1213,C95)</f>
        <v>29658395.959257759</v>
      </c>
    </row>
    <row r="96" spans="1:7" x14ac:dyDescent="0.2">
      <c r="A96" t="s">
        <v>70</v>
      </c>
      <c r="B96" t="s">
        <v>41</v>
      </c>
      <c r="C96">
        <v>484000</v>
      </c>
      <c r="D96">
        <f>SUMIFS('1_Map'!F$3:F$1213,'1_Map'!B$3:B$1213,B96,'1_Map'!H$3:H$1213,C96)</f>
        <v>11953562.209538216</v>
      </c>
    </row>
    <row r="97" spans="1:4" x14ac:dyDescent="0.2">
      <c r="A97" t="s">
        <v>70</v>
      </c>
      <c r="B97" t="s">
        <v>26</v>
      </c>
      <c r="C97">
        <v>485000</v>
      </c>
      <c r="D97">
        <f>SUMIFS('1_Map'!F$3:F$1213,'1_Map'!B$3:B$1213,B97,'1_Map'!H$3:H$1213,C97)</f>
        <v>13465908032.151716</v>
      </c>
    </row>
    <row r="98" spans="1:4" x14ac:dyDescent="0.2">
      <c r="A98" t="s">
        <v>70</v>
      </c>
      <c r="B98" t="s">
        <v>41</v>
      </c>
      <c r="C98">
        <v>485000</v>
      </c>
      <c r="D98">
        <f>SUMIFS('1_Map'!F$3:F$1213,'1_Map'!B$3:B$1213,B98,'1_Map'!H$3:H$1213,C98)</f>
        <v>78659.120077650907</v>
      </c>
    </row>
    <row r="99" spans="1:4" x14ac:dyDescent="0.2">
      <c r="A99" t="s">
        <v>70</v>
      </c>
      <c r="B99" t="s">
        <v>37</v>
      </c>
      <c r="C99">
        <v>485000</v>
      </c>
      <c r="D99">
        <f>SUMIFS('1_Map'!F$3:F$1213,'1_Map'!B$3:B$1213,B99,'1_Map'!H$3:H$1213,C99)</f>
        <v>2724689.6379753137</v>
      </c>
    </row>
    <row r="101" spans="1:4" x14ac:dyDescent="0.2">
      <c r="B101" s="5"/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F1212"/>
  <sheetViews>
    <sheetView workbookViewId="0">
      <selection activeCell="D6" sqref="D6:D10"/>
    </sheetView>
  </sheetViews>
  <sheetFormatPr baseColWidth="10" defaultColWidth="8.83203125" defaultRowHeight="15" x14ac:dyDescent="0.2"/>
  <cols>
    <col min="1" max="1" width="13.83203125" style="1" customWidth="1"/>
    <col min="2" max="2" width="25.6640625" bestFit="1" customWidth="1"/>
    <col min="3" max="3" width="9" bestFit="1" customWidth="1"/>
    <col min="4" max="4" width="7" bestFit="1" customWidth="1"/>
    <col min="6" max="6" width="15.6640625" customWidth="1"/>
  </cols>
  <sheetData>
    <row r="1" spans="1:6" x14ac:dyDescent="0.2">
      <c r="A1" s="3" t="s">
        <v>0</v>
      </c>
      <c r="B1" s="5" t="s">
        <v>49</v>
      </c>
      <c r="C1" s="5" t="s">
        <v>50</v>
      </c>
      <c r="D1" s="5" t="s">
        <v>74</v>
      </c>
      <c r="F1" s="3"/>
    </row>
    <row r="2" spans="1:6" x14ac:dyDescent="0.2">
      <c r="A2" s="1">
        <v>2201000062</v>
      </c>
      <c r="B2" t="s">
        <v>51</v>
      </c>
      <c r="C2" t="s">
        <v>52</v>
      </c>
      <c r="D2" t="s">
        <v>53</v>
      </c>
      <c r="F2" s="1"/>
    </row>
    <row r="3" spans="1:6" x14ac:dyDescent="0.2">
      <c r="A3" s="1">
        <v>2201110080</v>
      </c>
      <c r="B3" t="s">
        <v>54</v>
      </c>
      <c r="C3" t="s">
        <v>52</v>
      </c>
      <c r="D3" t="s">
        <v>53</v>
      </c>
      <c r="F3" s="1"/>
    </row>
    <row r="4" spans="1:6" x14ac:dyDescent="0.2">
      <c r="A4" s="1">
        <v>2201210080</v>
      </c>
      <c r="B4" t="s">
        <v>55</v>
      </c>
      <c r="C4" t="s">
        <v>52</v>
      </c>
      <c r="D4" t="s">
        <v>53</v>
      </c>
      <c r="F4" s="1"/>
    </row>
    <row r="5" spans="1:6" x14ac:dyDescent="0.2">
      <c r="A5" s="1">
        <v>2201310080</v>
      </c>
      <c r="B5" t="s">
        <v>55</v>
      </c>
      <c r="C5" t="s">
        <v>52</v>
      </c>
      <c r="D5" t="s">
        <v>53</v>
      </c>
      <c r="F5" s="1"/>
    </row>
    <row r="6" spans="1:6" x14ac:dyDescent="0.2">
      <c r="A6" s="1">
        <v>2201320080</v>
      </c>
      <c r="B6" t="s">
        <v>56</v>
      </c>
      <c r="C6" t="s">
        <v>57</v>
      </c>
      <c r="D6">
        <v>484000</v>
      </c>
      <c r="F6" s="1"/>
    </row>
    <row r="7" spans="1:6" x14ac:dyDescent="0.2">
      <c r="A7" s="1">
        <v>2201420080</v>
      </c>
      <c r="B7" t="s">
        <v>58</v>
      </c>
      <c r="C7" t="s">
        <v>57</v>
      </c>
      <c r="D7">
        <v>485000</v>
      </c>
      <c r="F7" s="1"/>
    </row>
    <row r="8" spans="1:6" x14ac:dyDescent="0.2">
      <c r="A8" s="1">
        <v>2201430080</v>
      </c>
      <c r="B8" t="s">
        <v>59</v>
      </c>
      <c r="C8" t="s">
        <v>57</v>
      </c>
      <c r="D8">
        <v>485000</v>
      </c>
      <c r="F8" s="1"/>
    </row>
    <row r="9" spans="1:6" x14ac:dyDescent="0.2">
      <c r="A9" s="1">
        <v>2201510080</v>
      </c>
      <c r="B9" t="s">
        <v>60</v>
      </c>
      <c r="C9" t="s">
        <v>57</v>
      </c>
      <c r="D9">
        <v>484000</v>
      </c>
      <c r="F9" s="1"/>
    </row>
    <row r="10" spans="1:6" x14ac:dyDescent="0.2">
      <c r="A10" s="1">
        <v>2201520080</v>
      </c>
      <c r="B10" t="s">
        <v>61</v>
      </c>
      <c r="C10" t="s">
        <v>57</v>
      </c>
      <c r="D10">
        <v>484000</v>
      </c>
      <c r="F10" s="1"/>
    </row>
    <row r="11" spans="1:6" x14ac:dyDescent="0.2">
      <c r="A11" s="1">
        <v>2201530080</v>
      </c>
      <c r="B11" t="s">
        <v>62</v>
      </c>
      <c r="C11" t="s">
        <v>57</v>
      </c>
      <c r="D11">
        <v>484000</v>
      </c>
      <c r="F11" s="1"/>
    </row>
    <row r="12" spans="1:6" x14ac:dyDescent="0.2">
      <c r="A12" s="1">
        <v>2201540080</v>
      </c>
      <c r="B12" t="s">
        <v>63</v>
      </c>
      <c r="C12" t="s">
        <v>52</v>
      </c>
      <c r="D12" t="s">
        <v>53</v>
      </c>
      <c r="F12" s="1"/>
    </row>
    <row r="13" spans="1:6" x14ac:dyDescent="0.2">
      <c r="A13" s="1">
        <v>2201610080</v>
      </c>
      <c r="B13" t="s">
        <v>64</v>
      </c>
      <c r="C13" t="s">
        <v>57</v>
      </c>
      <c r="D13">
        <v>484000</v>
      </c>
      <c r="F13" s="1"/>
    </row>
    <row r="14" spans="1:6" x14ac:dyDescent="0.2">
      <c r="A14" s="1">
        <v>2202000062</v>
      </c>
      <c r="B14" t="s">
        <v>51</v>
      </c>
      <c r="C14" t="s">
        <v>52</v>
      </c>
      <c r="D14" t="s">
        <v>53</v>
      </c>
      <c r="F14" s="1"/>
    </row>
    <row r="15" spans="1:6" x14ac:dyDescent="0.2">
      <c r="A15" s="1">
        <v>2202210080</v>
      </c>
      <c r="B15" t="s">
        <v>55</v>
      </c>
      <c r="C15" t="s">
        <v>52</v>
      </c>
      <c r="D15" t="s">
        <v>53</v>
      </c>
      <c r="F15" s="1"/>
    </row>
    <row r="16" spans="1:6" x14ac:dyDescent="0.2">
      <c r="A16" s="1">
        <v>2202310080</v>
      </c>
      <c r="B16" t="s">
        <v>65</v>
      </c>
      <c r="C16" t="s">
        <v>52</v>
      </c>
      <c r="D16" t="s">
        <v>53</v>
      </c>
      <c r="F16" s="1"/>
    </row>
    <row r="17" spans="1:6" x14ac:dyDescent="0.2">
      <c r="A17" s="1">
        <v>2202320080</v>
      </c>
      <c r="B17" t="s">
        <v>56</v>
      </c>
      <c r="C17" t="s">
        <v>57</v>
      </c>
      <c r="D17">
        <v>484000</v>
      </c>
      <c r="F17" s="1"/>
    </row>
    <row r="18" spans="1:6" x14ac:dyDescent="0.2">
      <c r="A18" s="1">
        <v>2202410080</v>
      </c>
      <c r="B18" t="s">
        <v>66</v>
      </c>
      <c r="C18" t="s">
        <v>57</v>
      </c>
      <c r="D18">
        <v>485000</v>
      </c>
      <c r="F18" s="1"/>
    </row>
    <row r="19" spans="1:6" x14ac:dyDescent="0.2">
      <c r="A19" s="1">
        <v>2202420080</v>
      </c>
      <c r="B19" t="s">
        <v>58</v>
      </c>
      <c r="C19" t="s">
        <v>57</v>
      </c>
      <c r="D19">
        <v>485000</v>
      </c>
      <c r="F19" s="1"/>
    </row>
    <row r="20" spans="1:6" x14ac:dyDescent="0.2">
      <c r="A20" s="1">
        <v>2202430080</v>
      </c>
      <c r="B20" t="s">
        <v>59</v>
      </c>
      <c r="C20" t="s">
        <v>57</v>
      </c>
      <c r="D20">
        <v>485000</v>
      </c>
      <c r="F20" s="1"/>
    </row>
    <row r="21" spans="1:6" x14ac:dyDescent="0.2">
      <c r="A21" s="1">
        <v>2202510080</v>
      </c>
      <c r="B21" t="s">
        <v>60</v>
      </c>
      <c r="C21" t="s">
        <v>57</v>
      </c>
      <c r="D21">
        <v>484000</v>
      </c>
      <c r="F21" s="1"/>
    </row>
    <row r="22" spans="1:6" x14ac:dyDescent="0.2">
      <c r="A22" s="1">
        <v>2202520080</v>
      </c>
      <c r="B22" t="s">
        <v>61</v>
      </c>
      <c r="C22" t="s">
        <v>57</v>
      </c>
      <c r="D22">
        <v>484000</v>
      </c>
      <c r="F22" s="1"/>
    </row>
    <row r="23" spans="1:6" x14ac:dyDescent="0.2">
      <c r="A23" s="1">
        <v>2202530080</v>
      </c>
      <c r="B23" t="s">
        <v>62</v>
      </c>
      <c r="C23" t="s">
        <v>57</v>
      </c>
      <c r="D23">
        <v>484000</v>
      </c>
      <c r="F23" s="1"/>
    </row>
    <row r="24" spans="1:6" x14ac:dyDescent="0.2">
      <c r="A24" s="1">
        <v>2202540080</v>
      </c>
      <c r="B24" t="s">
        <v>63</v>
      </c>
      <c r="C24" t="s">
        <v>52</v>
      </c>
      <c r="D24" t="s">
        <v>53</v>
      </c>
      <c r="F24" s="1"/>
    </row>
    <row r="25" spans="1:6" x14ac:dyDescent="0.2">
      <c r="A25" s="1">
        <v>2202610080</v>
      </c>
      <c r="B25" t="s">
        <v>64</v>
      </c>
      <c r="C25" t="s">
        <v>57</v>
      </c>
      <c r="D25">
        <v>484000</v>
      </c>
      <c r="F25" s="1"/>
    </row>
    <row r="26" spans="1:6" x14ac:dyDescent="0.2">
      <c r="A26" s="1">
        <v>2202620080</v>
      </c>
      <c r="B26" t="s">
        <v>67</v>
      </c>
      <c r="C26" t="s">
        <v>57</v>
      </c>
      <c r="D26">
        <v>484000</v>
      </c>
      <c r="F26" s="1"/>
    </row>
    <row r="27" spans="1:6" x14ac:dyDescent="0.2">
      <c r="A27" s="1">
        <v>2203420080</v>
      </c>
      <c r="B27" t="s">
        <v>58</v>
      </c>
      <c r="C27" t="s">
        <v>57</v>
      </c>
      <c r="D27">
        <v>485000</v>
      </c>
      <c r="F27" s="1"/>
    </row>
    <row r="28" spans="1:6" x14ac:dyDescent="0.2">
      <c r="A28" s="1">
        <v>2205000062</v>
      </c>
      <c r="B28" t="s">
        <v>51</v>
      </c>
      <c r="C28" t="s">
        <v>52</v>
      </c>
      <c r="D28" t="s">
        <v>53</v>
      </c>
    </row>
    <row r="29" spans="1:6" x14ac:dyDescent="0.2">
      <c r="A29" s="1">
        <v>2205210080</v>
      </c>
      <c r="B29" t="s">
        <v>55</v>
      </c>
      <c r="C29" t="s">
        <v>52</v>
      </c>
      <c r="D29" t="s">
        <v>53</v>
      </c>
    </row>
    <row r="30" spans="1:6" x14ac:dyDescent="0.2">
      <c r="A30" s="1">
        <v>2205310080</v>
      </c>
      <c r="B30" t="s">
        <v>65</v>
      </c>
      <c r="C30" t="s">
        <v>52</v>
      </c>
      <c r="D30" t="s">
        <v>53</v>
      </c>
    </row>
    <row r="31" spans="1:6" x14ac:dyDescent="0.2">
      <c r="A31" s="1">
        <v>2205320080</v>
      </c>
      <c r="B31" t="s">
        <v>56</v>
      </c>
      <c r="C31" t="s">
        <v>57</v>
      </c>
      <c r="D31">
        <v>484000</v>
      </c>
    </row>
    <row r="32" spans="1:6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AA407"/>
  <sheetViews>
    <sheetView workbookViewId="0">
      <selection sqref="A1:XFD1048576"/>
    </sheetView>
  </sheetViews>
  <sheetFormatPr baseColWidth="10" defaultColWidth="7.6640625" defaultRowHeight="15" x14ac:dyDescent="0.2"/>
  <cols>
    <col min="1" max="1" width="7.83203125" style="10" bestFit="1" customWidth="1"/>
    <col min="2" max="2" width="8" style="10" bestFit="1" customWidth="1"/>
    <col min="3" max="5" width="7.6640625" style="10"/>
    <col min="6" max="6" width="7.83203125" style="10" bestFit="1" customWidth="1"/>
    <col min="7" max="7" width="7.6640625" style="10"/>
    <col min="9" max="9" width="7.6640625" style="10"/>
    <col min="10" max="10" width="8" style="10" bestFit="1" customWidth="1"/>
    <col min="11" max="11" width="8" bestFit="1" customWidth="1"/>
    <col min="14" max="14" width="9.33203125" style="10" customWidth="1"/>
    <col min="15" max="15" width="8" style="10" customWidth="1"/>
    <col min="16" max="16" width="7.6640625" style="10"/>
    <col min="17" max="20" width="9.1640625" style="10" customWidth="1"/>
    <col min="21" max="22" width="7.6640625" style="10"/>
    <col min="23" max="23" width="9.1640625" style="10" customWidth="1"/>
    <col min="24" max="16384" width="7.6640625" style="10"/>
  </cols>
  <sheetData>
    <row r="1" spans="1:22" x14ac:dyDescent="0.2">
      <c r="A1" s="9" t="s">
        <v>219</v>
      </c>
      <c r="I1" s="69" t="s">
        <v>82</v>
      </c>
      <c r="J1" s="69"/>
      <c r="K1" s="69"/>
      <c r="L1" s="69"/>
      <c r="M1" s="69"/>
      <c r="N1" s="69"/>
      <c r="P1" s="69" t="s">
        <v>83</v>
      </c>
      <c r="Q1" s="69"/>
      <c r="R1" s="69"/>
      <c r="S1" s="69"/>
      <c r="T1" s="69"/>
    </row>
    <row r="2" spans="1:22" x14ac:dyDescent="0.2">
      <c r="B2" s="71">
        <v>2011</v>
      </c>
      <c r="C2" s="71"/>
      <c r="D2" s="71"/>
      <c r="J2" s="72" t="s">
        <v>84</v>
      </c>
      <c r="K2" s="72"/>
      <c r="L2" s="72"/>
      <c r="M2" s="51"/>
      <c r="N2" s="11" t="s">
        <v>85</v>
      </c>
      <c r="Q2" s="72" t="s">
        <v>84</v>
      </c>
      <c r="R2" s="72"/>
      <c r="S2" s="72" t="s">
        <v>85</v>
      </c>
      <c r="T2" s="72"/>
    </row>
    <row r="3" spans="1:22" x14ac:dyDescent="0.2">
      <c r="A3" s="9"/>
      <c r="B3" s="70" t="s">
        <v>86</v>
      </c>
      <c r="C3" s="70"/>
      <c r="D3" s="70"/>
      <c r="J3" s="10">
        <v>2011</v>
      </c>
      <c r="K3">
        <v>2011</v>
      </c>
      <c r="L3">
        <v>2013</v>
      </c>
      <c r="M3">
        <v>2011</v>
      </c>
      <c r="N3">
        <v>2013</v>
      </c>
      <c r="O3"/>
      <c r="Q3" s="12">
        <v>2011</v>
      </c>
      <c r="R3" s="12">
        <v>2013</v>
      </c>
      <c r="S3" s="12">
        <v>2011</v>
      </c>
      <c r="T3" s="12">
        <v>2013</v>
      </c>
    </row>
    <row r="4" spans="1:22" x14ac:dyDescent="0.2">
      <c r="B4" s="12" t="s">
        <v>70</v>
      </c>
      <c r="C4" s="12" t="s">
        <v>79</v>
      </c>
      <c r="D4" s="12" t="s">
        <v>81</v>
      </c>
      <c r="E4" s="13"/>
      <c r="F4" s="13" t="s">
        <v>87</v>
      </c>
      <c r="J4" s="14" t="s">
        <v>88</v>
      </c>
      <c r="K4" s="14" t="s">
        <v>89</v>
      </c>
      <c r="L4" s="14" t="s">
        <v>88</v>
      </c>
      <c r="M4" s="14" t="s">
        <v>90</v>
      </c>
      <c r="N4" s="14" t="s">
        <v>90</v>
      </c>
      <c r="O4" s="14"/>
      <c r="Q4" s="14" t="s">
        <v>89</v>
      </c>
      <c r="R4" s="14" t="s">
        <v>88</v>
      </c>
      <c r="S4" s="14" t="s">
        <v>90</v>
      </c>
      <c r="T4" s="14" t="s">
        <v>90</v>
      </c>
    </row>
    <row r="5" spans="1:22" x14ac:dyDescent="0.2">
      <c r="A5" s="10" t="s">
        <v>91</v>
      </c>
      <c r="B5" s="15">
        <f>J5</f>
        <v>42651.114383789172</v>
      </c>
      <c r="C5" s="16">
        <f t="shared" ref="C5:C68" si="0">B5*F5</f>
        <v>109.14581763785813</v>
      </c>
      <c r="D5" s="16">
        <f>B5-C5</f>
        <v>42541.968566151314</v>
      </c>
      <c r="F5" s="10">
        <v>2.5590378871634418E-3</v>
      </c>
      <c r="H5" s="10"/>
      <c r="I5" s="10" t="s">
        <v>91</v>
      </c>
      <c r="J5" s="10">
        <f>K5/M5*N5</f>
        <v>42651.114383789172</v>
      </c>
      <c r="K5">
        <f>Q5</f>
        <v>38524</v>
      </c>
      <c r="L5">
        <f>R5</f>
        <v>49299</v>
      </c>
      <c r="M5" s="17">
        <f>S5</f>
        <v>126.434</v>
      </c>
      <c r="N5" s="17">
        <f>T5</f>
        <v>139.97900000000001</v>
      </c>
      <c r="P5" s="10" t="s">
        <v>91</v>
      </c>
      <c r="Q5">
        <v>38524</v>
      </c>
      <c r="R5">
        <v>49299</v>
      </c>
      <c r="S5" s="47">
        <v>126.434</v>
      </c>
      <c r="T5" s="47">
        <v>139.97900000000001</v>
      </c>
      <c r="U5" s="47"/>
      <c r="V5" s="18" t="s">
        <v>92</v>
      </c>
    </row>
    <row r="6" spans="1:22" x14ac:dyDescent="0.2">
      <c r="A6" s="19" t="s">
        <v>93</v>
      </c>
      <c r="B6" s="15">
        <f>J6</f>
        <v>83342.74888902418</v>
      </c>
      <c r="C6" s="16">
        <f t="shared" si="0"/>
        <v>686.145453918974</v>
      </c>
      <c r="D6" s="16">
        <f t="shared" ref="D6:D69" si="1">B6-C6</f>
        <v>82656.603435105208</v>
      </c>
      <c r="F6" s="10">
        <v>8.2328152486620936E-3</v>
      </c>
      <c r="H6" s="10"/>
      <c r="I6" s="10" t="s">
        <v>93</v>
      </c>
      <c r="J6" s="10">
        <f t="shared" ref="J6:J69" si="2">K6/M6*N6</f>
        <v>83342.74888902418</v>
      </c>
      <c r="K6">
        <f t="shared" ref="K6:N25" si="3">Q6</f>
        <v>81702</v>
      </c>
      <c r="L6">
        <f t="shared" si="3"/>
        <v>86263</v>
      </c>
      <c r="M6" s="17">
        <f t="shared" si="3"/>
        <v>147.84299999999999</v>
      </c>
      <c r="N6" s="17">
        <f t="shared" si="3"/>
        <v>150.81200000000001</v>
      </c>
      <c r="P6" s="10" t="s">
        <v>93</v>
      </c>
      <c r="Q6">
        <v>81702</v>
      </c>
      <c r="R6">
        <v>86263</v>
      </c>
      <c r="S6" s="47">
        <v>147.84299999999999</v>
      </c>
      <c r="T6" s="47">
        <v>150.81200000000001</v>
      </c>
      <c r="U6" s="47"/>
      <c r="V6" s="18" t="s">
        <v>94</v>
      </c>
    </row>
    <row r="7" spans="1:22" x14ac:dyDescent="0.2">
      <c r="A7" s="19">
        <v>111200</v>
      </c>
      <c r="B7" s="15">
        <f t="shared" ref="B7:B70" si="4">J7</f>
        <v>20795.076336662336</v>
      </c>
      <c r="C7" s="16">
        <f t="shared" si="0"/>
        <v>880.48924452325275</v>
      </c>
      <c r="D7" s="16">
        <f t="shared" si="1"/>
        <v>19914.587092139082</v>
      </c>
      <c r="F7" s="10">
        <v>4.2341236467159496E-2</v>
      </c>
      <c r="H7" s="10"/>
      <c r="I7" s="10">
        <v>111200</v>
      </c>
      <c r="J7" s="10">
        <f t="shared" si="2"/>
        <v>20795.076336662336</v>
      </c>
      <c r="K7">
        <f t="shared" si="3"/>
        <v>20232</v>
      </c>
      <c r="L7">
        <f t="shared" si="3"/>
        <v>23740</v>
      </c>
      <c r="M7" s="17">
        <f t="shared" si="3"/>
        <v>107.039</v>
      </c>
      <c r="N7" s="17">
        <f t="shared" si="3"/>
        <v>110.018</v>
      </c>
      <c r="P7" s="10">
        <v>111200</v>
      </c>
      <c r="Q7">
        <v>20232</v>
      </c>
      <c r="R7">
        <v>23740</v>
      </c>
      <c r="S7" s="47">
        <v>107.039</v>
      </c>
      <c r="T7" s="47">
        <v>110.018</v>
      </c>
      <c r="U7" s="47"/>
    </row>
    <row r="8" spans="1:22" x14ac:dyDescent="0.2">
      <c r="A8" s="19">
        <v>111300</v>
      </c>
      <c r="B8" s="15">
        <f t="shared" si="4"/>
        <v>27118.556322140823</v>
      </c>
      <c r="C8" s="16">
        <f t="shared" si="0"/>
        <v>634.78326215004995</v>
      </c>
      <c r="D8" s="16">
        <f t="shared" si="1"/>
        <v>26483.773059990774</v>
      </c>
      <c r="F8" s="10">
        <v>2.3407708530257712E-2</v>
      </c>
      <c r="H8" s="10"/>
      <c r="I8" s="10">
        <v>111300</v>
      </c>
      <c r="J8" s="10">
        <f t="shared" si="2"/>
        <v>27118.556322140823</v>
      </c>
      <c r="K8">
        <f t="shared" si="3"/>
        <v>24870</v>
      </c>
      <c r="L8">
        <f t="shared" si="3"/>
        <v>31933</v>
      </c>
      <c r="M8" s="17">
        <f t="shared" si="3"/>
        <v>121.89700000000001</v>
      </c>
      <c r="N8" s="17">
        <f t="shared" si="3"/>
        <v>132.91800000000001</v>
      </c>
      <c r="P8" s="10">
        <v>111300</v>
      </c>
      <c r="Q8">
        <v>24870</v>
      </c>
      <c r="R8">
        <v>31933</v>
      </c>
      <c r="S8" s="47">
        <v>121.89700000000001</v>
      </c>
      <c r="T8" s="47">
        <v>132.91800000000001</v>
      </c>
      <c r="U8" s="47"/>
    </row>
    <row r="9" spans="1:22" x14ac:dyDescent="0.2">
      <c r="A9" s="19">
        <v>111400</v>
      </c>
      <c r="B9" s="15">
        <f t="shared" si="4"/>
        <v>19337.416048385581</v>
      </c>
      <c r="C9" s="16">
        <f t="shared" si="0"/>
        <v>472.25955700555954</v>
      </c>
      <c r="D9" s="16">
        <f t="shared" si="1"/>
        <v>18865.156491380021</v>
      </c>
      <c r="F9" s="10">
        <v>2.4422061139083108E-2</v>
      </c>
      <c r="H9" s="10"/>
      <c r="I9" s="10">
        <v>111400</v>
      </c>
      <c r="J9" s="10">
        <f t="shared" si="2"/>
        <v>19337.416048385581</v>
      </c>
      <c r="K9">
        <f t="shared" si="3"/>
        <v>18758</v>
      </c>
      <c r="L9">
        <f t="shared" si="3"/>
        <v>18649</v>
      </c>
      <c r="M9" s="17">
        <f t="shared" si="3"/>
        <v>106.47799999999999</v>
      </c>
      <c r="N9" s="17">
        <f t="shared" si="3"/>
        <v>109.767</v>
      </c>
      <c r="P9" s="10">
        <v>111400</v>
      </c>
      <c r="Q9">
        <v>18758</v>
      </c>
      <c r="R9">
        <v>18649</v>
      </c>
      <c r="S9" s="47">
        <v>106.47799999999999</v>
      </c>
      <c r="T9" s="47">
        <v>109.767</v>
      </c>
      <c r="U9" s="47"/>
    </row>
    <row r="10" spans="1:22" x14ac:dyDescent="0.2">
      <c r="A10" s="19">
        <v>111900</v>
      </c>
      <c r="B10" s="15">
        <f t="shared" si="4"/>
        <v>27107.05273852406</v>
      </c>
      <c r="C10" s="16">
        <f t="shared" si="0"/>
        <v>1923.1095516833454</v>
      </c>
      <c r="D10" s="16">
        <f t="shared" si="1"/>
        <v>25183.943186840715</v>
      </c>
      <c r="F10" s="10">
        <v>7.0944988753803409E-2</v>
      </c>
      <c r="H10" s="10"/>
      <c r="I10" s="10">
        <v>111900</v>
      </c>
      <c r="J10" s="10">
        <f t="shared" si="2"/>
        <v>27107.05273852406</v>
      </c>
      <c r="K10">
        <f t="shared" si="3"/>
        <v>26524</v>
      </c>
      <c r="L10">
        <f t="shared" si="3"/>
        <v>28625</v>
      </c>
      <c r="M10" s="17">
        <f t="shared" si="3"/>
        <v>140.751</v>
      </c>
      <c r="N10" s="17">
        <f t="shared" si="3"/>
        <v>143.845</v>
      </c>
      <c r="P10" s="10">
        <v>111900</v>
      </c>
      <c r="Q10">
        <v>26524</v>
      </c>
      <c r="R10">
        <v>28625</v>
      </c>
      <c r="S10" s="47">
        <v>140.751</v>
      </c>
      <c r="T10" s="47">
        <v>143.845</v>
      </c>
      <c r="U10" s="47"/>
    </row>
    <row r="11" spans="1:22" x14ac:dyDescent="0.2">
      <c r="A11" s="19" t="s">
        <v>95</v>
      </c>
      <c r="B11" s="15">
        <f t="shared" si="4"/>
        <v>74941.877125171159</v>
      </c>
      <c r="C11" s="16">
        <f t="shared" si="0"/>
        <v>609.87832409111468</v>
      </c>
      <c r="D11" s="16">
        <f t="shared" si="1"/>
        <v>74331.998801080044</v>
      </c>
      <c r="F11" s="10">
        <v>8.1380177210195782E-3</v>
      </c>
      <c r="H11" s="10"/>
      <c r="I11" s="10" t="s">
        <v>95</v>
      </c>
      <c r="J11" s="10">
        <f t="shared" si="2"/>
        <v>74941.877125171159</v>
      </c>
      <c r="K11">
        <f t="shared" si="3"/>
        <v>70169</v>
      </c>
      <c r="L11">
        <f t="shared" si="3"/>
        <v>77134</v>
      </c>
      <c r="M11" s="17">
        <f t="shared" si="3"/>
        <v>140.22399999999999</v>
      </c>
      <c r="N11" s="17">
        <f t="shared" si="3"/>
        <v>149.762</v>
      </c>
      <c r="P11" s="10" t="s">
        <v>95</v>
      </c>
      <c r="Q11">
        <v>70169</v>
      </c>
      <c r="R11">
        <v>77134</v>
      </c>
      <c r="S11" s="47">
        <v>140.22399999999999</v>
      </c>
      <c r="T11" s="47">
        <v>149.762</v>
      </c>
      <c r="U11" s="47"/>
    </row>
    <row r="12" spans="1:22" x14ac:dyDescent="0.2">
      <c r="A12" s="19">
        <v>112120</v>
      </c>
      <c r="B12" s="15">
        <f t="shared" si="4"/>
        <v>40197.673799676319</v>
      </c>
      <c r="C12" s="16">
        <f t="shared" si="0"/>
        <v>356.97998222045317</v>
      </c>
      <c r="D12" s="16">
        <f t="shared" si="1"/>
        <v>39840.693817455867</v>
      </c>
      <c r="F12" s="10">
        <v>8.8806129429143156E-3</v>
      </c>
      <c r="H12" s="10"/>
      <c r="I12" s="10">
        <v>112120</v>
      </c>
      <c r="J12" s="10">
        <f t="shared" si="2"/>
        <v>40197.673799676319</v>
      </c>
      <c r="K12">
        <f t="shared" si="3"/>
        <v>40446</v>
      </c>
      <c r="L12">
        <f t="shared" si="3"/>
        <v>41074</v>
      </c>
      <c r="M12" s="17">
        <f t="shared" si="3"/>
        <v>155.708</v>
      </c>
      <c r="N12" s="17">
        <f t="shared" si="3"/>
        <v>154.75200000000001</v>
      </c>
      <c r="P12" s="10">
        <v>112120</v>
      </c>
      <c r="Q12">
        <v>40446</v>
      </c>
      <c r="R12">
        <v>41074</v>
      </c>
      <c r="S12" s="47">
        <v>155.708</v>
      </c>
      <c r="T12" s="47">
        <v>154.75200000000001</v>
      </c>
      <c r="U12" s="47"/>
    </row>
    <row r="13" spans="1:22" x14ac:dyDescent="0.2">
      <c r="A13" s="19" t="s">
        <v>96</v>
      </c>
      <c r="B13" s="15">
        <f t="shared" si="4"/>
        <v>30888.799815044938</v>
      </c>
      <c r="C13" s="16">
        <f t="shared" si="0"/>
        <v>581.91979468477894</v>
      </c>
      <c r="D13" s="16">
        <f t="shared" si="1"/>
        <v>30306.88002036016</v>
      </c>
      <c r="F13" s="10">
        <v>1.8839184370036434E-2</v>
      </c>
      <c r="H13" s="10"/>
      <c r="I13" s="10" t="s">
        <v>96</v>
      </c>
      <c r="J13" s="10">
        <f t="shared" si="2"/>
        <v>30888.799815044938</v>
      </c>
      <c r="K13">
        <f t="shared" si="3"/>
        <v>28876</v>
      </c>
      <c r="L13">
        <f t="shared" si="3"/>
        <v>31296</v>
      </c>
      <c r="M13" s="17">
        <f t="shared" si="3"/>
        <v>138.41200000000001</v>
      </c>
      <c r="N13" s="17">
        <f t="shared" si="3"/>
        <v>148.06</v>
      </c>
      <c r="P13" s="10" t="s">
        <v>96</v>
      </c>
      <c r="Q13">
        <v>28876</v>
      </c>
      <c r="R13">
        <v>31296</v>
      </c>
      <c r="S13" s="47">
        <v>138.41200000000001</v>
      </c>
      <c r="T13" s="47">
        <v>148.06</v>
      </c>
      <c r="U13" s="47"/>
    </row>
    <row r="14" spans="1:22" x14ac:dyDescent="0.2">
      <c r="A14" s="19">
        <v>112300</v>
      </c>
      <c r="B14" s="15">
        <f t="shared" si="4"/>
        <v>45175.53889441186</v>
      </c>
      <c r="C14" s="16">
        <f t="shared" si="0"/>
        <v>5339.270579162001</v>
      </c>
      <c r="D14" s="16">
        <f t="shared" si="1"/>
        <v>39836.268315249858</v>
      </c>
      <c r="F14" s="10">
        <v>0.11818941643709888</v>
      </c>
      <c r="H14" s="10"/>
      <c r="I14" s="10">
        <v>112300</v>
      </c>
      <c r="J14" s="10">
        <f t="shared" si="2"/>
        <v>45175.53889441186</v>
      </c>
      <c r="K14">
        <f t="shared" si="3"/>
        <v>36879</v>
      </c>
      <c r="L14">
        <f t="shared" si="3"/>
        <v>44929</v>
      </c>
      <c r="M14" s="17">
        <f t="shared" si="3"/>
        <v>109.643</v>
      </c>
      <c r="N14" s="17">
        <f t="shared" si="3"/>
        <v>134.309</v>
      </c>
      <c r="P14" s="10">
        <v>112300</v>
      </c>
      <c r="Q14">
        <v>36879</v>
      </c>
      <c r="R14">
        <v>44929</v>
      </c>
      <c r="S14" s="47">
        <v>109.643</v>
      </c>
      <c r="T14" s="47">
        <v>134.309</v>
      </c>
      <c r="U14" s="47"/>
    </row>
    <row r="15" spans="1:22" x14ac:dyDescent="0.2">
      <c r="A15" s="19">
        <v>113000</v>
      </c>
      <c r="B15" s="15">
        <f t="shared" si="4"/>
        <v>18056.911237468696</v>
      </c>
      <c r="C15" s="16">
        <f t="shared" si="0"/>
        <v>545.02160908134863</v>
      </c>
      <c r="D15" s="16">
        <f t="shared" si="1"/>
        <v>17511.889628387347</v>
      </c>
      <c r="F15" s="10">
        <v>3.0183545896288758E-2</v>
      </c>
      <c r="H15" s="10"/>
      <c r="I15" s="10">
        <v>113000</v>
      </c>
      <c r="J15" s="10">
        <f t="shared" si="2"/>
        <v>18056.911237468696</v>
      </c>
      <c r="K15">
        <f t="shared" si="3"/>
        <v>17529</v>
      </c>
      <c r="L15">
        <f t="shared" si="3"/>
        <v>17064</v>
      </c>
      <c r="M15" s="17">
        <f t="shared" si="3"/>
        <v>120.997</v>
      </c>
      <c r="N15" s="17">
        <f t="shared" si="3"/>
        <v>124.64100000000001</v>
      </c>
      <c r="P15" s="10">
        <v>113000</v>
      </c>
      <c r="Q15">
        <v>17529</v>
      </c>
      <c r="R15">
        <v>17064</v>
      </c>
      <c r="S15" s="47">
        <v>120.997</v>
      </c>
      <c r="T15" s="47">
        <v>124.64100000000001</v>
      </c>
      <c r="U15" s="47"/>
    </row>
    <row r="16" spans="1:22" x14ac:dyDescent="0.2">
      <c r="A16" s="19">
        <v>114000</v>
      </c>
      <c r="B16" s="15">
        <f t="shared" si="4"/>
        <v>10241.060918631396</v>
      </c>
      <c r="C16" s="16">
        <f t="shared" si="0"/>
        <v>103.0050526815421</v>
      </c>
      <c r="D16" s="16">
        <f t="shared" si="1"/>
        <v>10138.055865949855</v>
      </c>
      <c r="F16" s="10">
        <v>1.0058045108797925E-2</v>
      </c>
      <c r="H16" s="10"/>
      <c r="I16" s="10">
        <v>114000</v>
      </c>
      <c r="J16" s="10">
        <f t="shared" si="2"/>
        <v>10241.060918631396</v>
      </c>
      <c r="K16">
        <f t="shared" si="3"/>
        <v>9839</v>
      </c>
      <c r="L16">
        <f t="shared" si="3"/>
        <v>9177</v>
      </c>
      <c r="M16" s="17">
        <f t="shared" si="3"/>
        <v>111.29600000000001</v>
      </c>
      <c r="N16" s="17">
        <f t="shared" si="3"/>
        <v>115.84399999999999</v>
      </c>
      <c r="P16" s="10">
        <v>114000</v>
      </c>
      <c r="Q16">
        <v>9839</v>
      </c>
      <c r="R16">
        <v>9177</v>
      </c>
      <c r="S16" s="47">
        <v>111.29600000000001</v>
      </c>
      <c r="T16" s="47">
        <v>115.84399999999999</v>
      </c>
      <c r="U16" s="47"/>
    </row>
    <row r="17" spans="1:21" x14ac:dyDescent="0.2">
      <c r="A17" s="19">
        <v>115000</v>
      </c>
      <c r="B17" s="15">
        <f t="shared" si="4"/>
        <v>21499.139339172965</v>
      </c>
      <c r="C17" s="16">
        <f t="shared" si="0"/>
        <v>592.15505471060328</v>
      </c>
      <c r="D17" s="16">
        <f t="shared" si="1"/>
        <v>20906.984284462364</v>
      </c>
      <c r="F17" s="10">
        <v>2.7543198142432359E-2</v>
      </c>
      <c r="H17" s="10"/>
      <c r="I17" s="10">
        <v>115000</v>
      </c>
      <c r="J17" s="10">
        <f t="shared" si="2"/>
        <v>21499.139339172965</v>
      </c>
      <c r="K17">
        <f t="shared" si="3"/>
        <v>20313</v>
      </c>
      <c r="L17">
        <f t="shared" si="3"/>
        <v>21969</v>
      </c>
      <c r="M17" s="17">
        <f t="shared" si="3"/>
        <v>104.687</v>
      </c>
      <c r="N17" s="17">
        <f t="shared" si="3"/>
        <v>110.8</v>
      </c>
      <c r="P17" s="10">
        <v>115000</v>
      </c>
      <c r="Q17">
        <v>20313</v>
      </c>
      <c r="R17">
        <v>21969</v>
      </c>
      <c r="S17" s="47">
        <v>104.687</v>
      </c>
      <c r="T17" s="47">
        <v>110.8</v>
      </c>
      <c r="U17" s="47"/>
    </row>
    <row r="18" spans="1:21" x14ac:dyDescent="0.2">
      <c r="A18" s="19">
        <v>211000</v>
      </c>
      <c r="B18" s="15">
        <f t="shared" si="4"/>
        <v>327220.29977145232</v>
      </c>
      <c r="C18" s="16">
        <f t="shared" si="0"/>
        <v>0</v>
      </c>
      <c r="D18" s="16">
        <f t="shared" si="1"/>
        <v>327220.29977145232</v>
      </c>
      <c r="F18" s="10">
        <v>0</v>
      </c>
      <c r="H18" s="10"/>
      <c r="I18" s="10">
        <v>211000</v>
      </c>
      <c r="J18" s="10">
        <f t="shared" si="2"/>
        <v>327220.29977145232</v>
      </c>
      <c r="K18">
        <f t="shared" si="3"/>
        <v>343662</v>
      </c>
      <c r="L18">
        <f t="shared" si="3"/>
        <v>396731</v>
      </c>
      <c r="M18" s="17">
        <f t="shared" si="3"/>
        <v>144.38999999999999</v>
      </c>
      <c r="N18" s="17">
        <f t="shared" si="3"/>
        <v>137.482</v>
      </c>
      <c r="P18" s="10">
        <v>211000</v>
      </c>
      <c r="Q18">
        <v>343662</v>
      </c>
      <c r="R18">
        <v>396731</v>
      </c>
      <c r="S18" s="47">
        <v>144.38999999999999</v>
      </c>
      <c r="T18" s="47">
        <v>137.482</v>
      </c>
      <c r="U18" s="47"/>
    </row>
    <row r="19" spans="1:21" x14ac:dyDescent="0.2">
      <c r="A19" s="19">
        <v>212100</v>
      </c>
      <c r="B19" s="15">
        <f t="shared" si="4"/>
        <v>61723.602018088546</v>
      </c>
      <c r="C19" s="16">
        <f t="shared" si="0"/>
        <v>0</v>
      </c>
      <c r="D19" s="16">
        <f t="shared" si="1"/>
        <v>61723.602018088546</v>
      </c>
      <c r="F19" s="10">
        <v>0</v>
      </c>
      <c r="H19" s="10"/>
      <c r="I19" s="10">
        <v>212100</v>
      </c>
      <c r="J19" s="10">
        <f t="shared" si="2"/>
        <v>61723.602018088546</v>
      </c>
      <c r="K19">
        <f t="shared" si="3"/>
        <v>65002</v>
      </c>
      <c r="L19">
        <f t="shared" si="3"/>
        <v>55672</v>
      </c>
      <c r="M19" s="17">
        <f t="shared" si="3"/>
        <v>118.52800000000001</v>
      </c>
      <c r="N19" s="17">
        <f t="shared" si="3"/>
        <v>112.55</v>
      </c>
      <c r="P19" s="10">
        <v>212100</v>
      </c>
      <c r="Q19">
        <v>65002</v>
      </c>
      <c r="R19">
        <v>55672</v>
      </c>
      <c r="S19" s="47">
        <v>118.52800000000001</v>
      </c>
      <c r="T19" s="47">
        <v>112.55</v>
      </c>
      <c r="U19" s="47"/>
    </row>
    <row r="20" spans="1:21" x14ac:dyDescent="0.2">
      <c r="A20" s="19" t="s">
        <v>97</v>
      </c>
      <c r="B20" s="15">
        <f t="shared" si="4"/>
        <v>21679.921405718927</v>
      </c>
      <c r="C20" s="16">
        <f t="shared" si="0"/>
        <v>0</v>
      </c>
      <c r="D20" s="16">
        <f t="shared" si="1"/>
        <v>21679.921405718927</v>
      </c>
      <c r="F20" s="10">
        <v>0</v>
      </c>
      <c r="H20" s="10"/>
      <c r="I20" s="10" t="s">
        <v>97</v>
      </c>
      <c r="J20" s="10">
        <f t="shared" si="2"/>
        <v>21679.921405718927</v>
      </c>
      <c r="K20">
        <f t="shared" si="3"/>
        <v>23775</v>
      </c>
      <c r="L20">
        <f t="shared" si="3"/>
        <v>21172</v>
      </c>
      <c r="M20" s="17">
        <f t="shared" si="3"/>
        <v>140.34100000000001</v>
      </c>
      <c r="N20" s="17">
        <f t="shared" si="3"/>
        <v>127.974</v>
      </c>
      <c r="P20" s="10" t="s">
        <v>97</v>
      </c>
      <c r="Q20">
        <v>23775</v>
      </c>
      <c r="R20">
        <v>21172</v>
      </c>
      <c r="S20" s="47">
        <v>140.34100000000001</v>
      </c>
      <c r="T20" s="47">
        <v>127.974</v>
      </c>
      <c r="U20" s="47"/>
    </row>
    <row r="21" spans="1:21" x14ac:dyDescent="0.2">
      <c r="A21" s="19">
        <v>212230</v>
      </c>
      <c r="B21" s="15">
        <f t="shared" si="4"/>
        <v>11662.221876171892</v>
      </c>
      <c r="C21" s="16">
        <f t="shared" si="0"/>
        <v>0</v>
      </c>
      <c r="D21" s="16">
        <f t="shared" si="1"/>
        <v>11662.221876171892</v>
      </c>
      <c r="F21" s="10">
        <v>0</v>
      </c>
      <c r="H21" s="10"/>
      <c r="I21" s="10">
        <v>212230</v>
      </c>
      <c r="J21" s="10">
        <f t="shared" si="2"/>
        <v>11662.221876171892</v>
      </c>
      <c r="K21">
        <f t="shared" si="3"/>
        <v>13565</v>
      </c>
      <c r="L21">
        <f t="shared" si="3"/>
        <v>12774</v>
      </c>
      <c r="M21" s="17">
        <f t="shared" si="3"/>
        <v>157.33099999999999</v>
      </c>
      <c r="N21" s="17">
        <f t="shared" si="3"/>
        <v>135.262</v>
      </c>
      <c r="P21" s="10">
        <v>212230</v>
      </c>
      <c r="Q21">
        <v>13565</v>
      </c>
      <c r="R21">
        <v>12774</v>
      </c>
      <c r="S21" s="47">
        <v>157.33099999999999</v>
      </c>
      <c r="T21" s="47">
        <v>135.262</v>
      </c>
      <c r="U21" s="47"/>
    </row>
    <row r="22" spans="1:21" x14ac:dyDescent="0.2">
      <c r="A22" s="19">
        <v>212310</v>
      </c>
      <c r="B22" s="15">
        <f t="shared" si="4"/>
        <v>16663.026860365815</v>
      </c>
      <c r="C22" s="16">
        <f t="shared" si="0"/>
        <v>740.73420790564626</v>
      </c>
      <c r="D22" s="16">
        <f t="shared" si="1"/>
        <v>15922.292652460168</v>
      </c>
      <c r="F22" s="10">
        <v>4.4453760659027369E-2</v>
      </c>
      <c r="H22" s="10"/>
      <c r="I22" s="10">
        <v>212310</v>
      </c>
      <c r="J22" s="10">
        <f t="shared" si="2"/>
        <v>16663.026860365815</v>
      </c>
      <c r="K22">
        <f t="shared" si="3"/>
        <v>16141</v>
      </c>
      <c r="L22">
        <f t="shared" si="3"/>
        <v>17147</v>
      </c>
      <c r="M22" s="17">
        <f t="shared" si="3"/>
        <v>100.706</v>
      </c>
      <c r="N22" s="17">
        <f t="shared" si="3"/>
        <v>103.96299999999999</v>
      </c>
      <c r="P22" s="10">
        <v>212310</v>
      </c>
      <c r="Q22">
        <v>16141</v>
      </c>
      <c r="R22">
        <v>17147</v>
      </c>
      <c r="S22" s="47">
        <v>100.706</v>
      </c>
      <c r="T22" s="47">
        <v>103.96299999999999</v>
      </c>
      <c r="U22" s="47"/>
    </row>
    <row r="23" spans="1:21" x14ac:dyDescent="0.2">
      <c r="A23" s="19" t="s">
        <v>98</v>
      </c>
      <c r="B23" s="15">
        <f t="shared" si="4"/>
        <v>18298.934292207345</v>
      </c>
      <c r="C23" s="16">
        <f t="shared" si="0"/>
        <v>1066.6412319010019</v>
      </c>
      <c r="D23" s="16">
        <f t="shared" si="1"/>
        <v>17232.293060306343</v>
      </c>
      <c r="F23" s="10">
        <v>5.8289800644578199E-2</v>
      </c>
      <c r="H23" s="10"/>
      <c r="I23" s="10" t="s">
        <v>98</v>
      </c>
      <c r="J23" s="10">
        <f t="shared" si="2"/>
        <v>18298.934292207345</v>
      </c>
      <c r="K23">
        <f t="shared" si="3"/>
        <v>17389</v>
      </c>
      <c r="L23">
        <f t="shared" si="3"/>
        <v>19064</v>
      </c>
      <c r="M23" s="17">
        <f t="shared" si="3"/>
        <v>101.64700000000001</v>
      </c>
      <c r="N23" s="17">
        <f t="shared" si="3"/>
        <v>106.96599999999999</v>
      </c>
      <c r="P23" s="10" t="s">
        <v>98</v>
      </c>
      <c r="Q23">
        <v>17389</v>
      </c>
      <c r="R23">
        <v>19064</v>
      </c>
      <c r="S23" s="47">
        <v>101.64700000000001</v>
      </c>
      <c r="T23" s="47">
        <v>106.96599999999999</v>
      </c>
      <c r="U23" s="47"/>
    </row>
    <row r="24" spans="1:21" x14ac:dyDescent="0.2">
      <c r="A24" s="19">
        <v>213111</v>
      </c>
      <c r="B24" s="15">
        <f t="shared" si="4"/>
        <v>28119.199295705759</v>
      </c>
      <c r="C24" s="16">
        <f t="shared" si="0"/>
        <v>4.5063908219911175</v>
      </c>
      <c r="D24" s="16">
        <f t="shared" si="1"/>
        <v>28114.692904883766</v>
      </c>
      <c r="F24" s="10">
        <v>1.6026028247110557E-4</v>
      </c>
      <c r="H24" s="10"/>
      <c r="I24" s="10">
        <v>213111</v>
      </c>
      <c r="J24" s="10">
        <f t="shared" si="2"/>
        <v>28119.199295705759</v>
      </c>
      <c r="K24">
        <f t="shared" si="3"/>
        <v>25738</v>
      </c>
      <c r="L24">
        <f t="shared" si="3"/>
        <v>34076</v>
      </c>
      <c r="M24" s="17">
        <f t="shared" si="3"/>
        <v>102.23</v>
      </c>
      <c r="N24" s="17">
        <f t="shared" si="3"/>
        <v>111.688</v>
      </c>
      <c r="P24" s="10">
        <v>213111</v>
      </c>
      <c r="Q24">
        <v>25738</v>
      </c>
      <c r="R24">
        <v>34076</v>
      </c>
      <c r="S24" s="47">
        <v>102.23</v>
      </c>
      <c r="T24" s="47">
        <v>111.688</v>
      </c>
      <c r="U24" s="47"/>
    </row>
    <row r="25" spans="1:21" x14ac:dyDescent="0.2">
      <c r="A25" s="19" t="s">
        <v>99</v>
      </c>
      <c r="B25" s="15">
        <f t="shared" si="4"/>
        <v>53177.276320246921</v>
      </c>
      <c r="C25" s="16">
        <f t="shared" si="0"/>
        <v>25.863997985669133</v>
      </c>
      <c r="D25" s="16">
        <f t="shared" si="1"/>
        <v>53151.412322261254</v>
      </c>
      <c r="F25" s="10">
        <v>4.8637312354829227E-4</v>
      </c>
      <c r="H25" s="10"/>
      <c r="I25" s="10" t="s">
        <v>99</v>
      </c>
      <c r="J25" s="10">
        <f t="shared" si="2"/>
        <v>53177.276320246921</v>
      </c>
      <c r="K25">
        <f t="shared" si="3"/>
        <v>50800</v>
      </c>
      <c r="L25">
        <f t="shared" si="3"/>
        <v>62890</v>
      </c>
      <c r="M25" s="17">
        <f t="shared" si="3"/>
        <v>106.268</v>
      </c>
      <c r="N25" s="17">
        <f t="shared" si="3"/>
        <v>111.241</v>
      </c>
      <c r="P25" s="10" t="s">
        <v>99</v>
      </c>
      <c r="Q25">
        <v>50800</v>
      </c>
      <c r="R25">
        <v>62890</v>
      </c>
      <c r="S25" s="47">
        <v>106.268</v>
      </c>
      <c r="T25" s="47">
        <v>111.241</v>
      </c>
      <c r="U25" s="47"/>
    </row>
    <row r="26" spans="1:21" x14ac:dyDescent="0.2">
      <c r="A26" s="19">
        <v>221100</v>
      </c>
      <c r="B26" s="15">
        <f t="shared" si="4"/>
        <v>291449.88400963834</v>
      </c>
      <c r="C26" s="16">
        <f t="shared" si="0"/>
        <v>8318.0597182408801</v>
      </c>
      <c r="D26" s="16">
        <f t="shared" si="1"/>
        <v>283131.82429139747</v>
      </c>
      <c r="F26" s="10">
        <v>2.8540274587880089E-2</v>
      </c>
      <c r="H26" s="10"/>
      <c r="I26" s="20">
        <v>221100</v>
      </c>
      <c r="J26" s="10">
        <f t="shared" si="2"/>
        <v>291449.88400963834</v>
      </c>
      <c r="K26" s="21">
        <f>SUM(Q26:Q29)</f>
        <v>291985</v>
      </c>
      <c r="L26" s="21">
        <f>SUM(R26:R29)</f>
        <v>286163</v>
      </c>
      <c r="M26" s="17">
        <f>SUMPRODUCT((Q26:Q29/SUM(Q26:Q29)),S26:S29)</f>
        <v>105.15445235542921</v>
      </c>
      <c r="N26" s="17">
        <f>SUMPRODUCT((R26:R29/SUM(R26:R29)),T26:T29)</f>
        <v>104.96173756215862</v>
      </c>
      <c r="P26" s="22" t="s">
        <v>100</v>
      </c>
      <c r="Q26" s="23">
        <v>8210</v>
      </c>
      <c r="R26" s="7">
        <v>7352</v>
      </c>
      <c r="S26" s="48">
        <v>105.931</v>
      </c>
      <c r="T26" s="48">
        <v>102.304</v>
      </c>
      <c r="U26" s="47"/>
    </row>
    <row r="27" spans="1:21" x14ac:dyDescent="0.2">
      <c r="A27" s="19">
        <v>221200</v>
      </c>
      <c r="B27" s="15">
        <f t="shared" si="4"/>
        <v>94581.8695975257</v>
      </c>
      <c r="C27" s="16">
        <f t="shared" si="0"/>
        <v>2389.1923683648852</v>
      </c>
      <c r="D27" s="16">
        <f t="shared" si="1"/>
        <v>92192.677229160821</v>
      </c>
      <c r="F27" s="10">
        <v>2.5260574553364373E-2</v>
      </c>
      <c r="H27" s="10"/>
      <c r="I27" s="10">
        <v>221200</v>
      </c>
      <c r="J27" s="10">
        <f t="shared" si="2"/>
        <v>94581.8695975257</v>
      </c>
      <c r="K27" s="10">
        <f>Q30</f>
        <v>96318</v>
      </c>
      <c r="L27" s="10">
        <f>R30</f>
        <v>93652</v>
      </c>
      <c r="M27" s="47">
        <f>S30</f>
        <v>99.584000000000003</v>
      </c>
      <c r="N27" s="47">
        <f>T30</f>
        <v>97.789000000000001</v>
      </c>
      <c r="P27" s="22">
        <v>221112</v>
      </c>
      <c r="Q27" s="23">
        <v>87638</v>
      </c>
      <c r="R27" s="7">
        <v>86226</v>
      </c>
      <c r="S27" s="48">
        <v>106.19799999999999</v>
      </c>
      <c r="T27" s="48">
        <v>101.86799999999999</v>
      </c>
      <c r="U27" s="47"/>
    </row>
    <row r="28" spans="1:21" x14ac:dyDescent="0.2">
      <c r="A28" s="19">
        <v>221300</v>
      </c>
      <c r="B28" s="15">
        <f t="shared" si="4"/>
        <v>13802.585732565578</v>
      </c>
      <c r="C28" s="16">
        <f t="shared" si="0"/>
        <v>175.86032557892673</v>
      </c>
      <c r="D28" s="16">
        <f t="shared" si="1"/>
        <v>13626.72540698665</v>
      </c>
      <c r="F28" s="10">
        <v>1.2741114526389426E-2</v>
      </c>
      <c r="H28" s="10"/>
      <c r="I28" s="10">
        <v>221300</v>
      </c>
      <c r="J28" s="10">
        <f t="shared" si="2"/>
        <v>13802.585732565578</v>
      </c>
      <c r="K28" s="10">
        <f t="shared" ref="K28:N43" si="5">Q31</f>
        <v>12454</v>
      </c>
      <c r="L28" s="10">
        <f t="shared" si="5"/>
        <v>12741</v>
      </c>
      <c r="M28" s="47">
        <f t="shared" si="5"/>
        <v>112.536</v>
      </c>
      <c r="N28" s="47">
        <f t="shared" si="5"/>
        <v>124.72199999999999</v>
      </c>
      <c r="P28" s="22">
        <v>221113</v>
      </c>
      <c r="Q28" s="23">
        <v>29277</v>
      </c>
      <c r="R28" s="7">
        <v>28681</v>
      </c>
      <c r="S28" s="48">
        <v>106.261</v>
      </c>
      <c r="T28" s="48">
        <v>101.41</v>
      </c>
      <c r="U28" s="47"/>
    </row>
    <row r="29" spans="1:21" x14ac:dyDescent="0.2">
      <c r="A29" s="19">
        <v>230301</v>
      </c>
      <c r="B29" s="15">
        <f t="shared" si="4"/>
        <v>167309.98790781261</v>
      </c>
      <c r="C29" s="16">
        <f t="shared" si="0"/>
        <v>4494.1133324085658</v>
      </c>
      <c r="D29" s="16">
        <f t="shared" si="1"/>
        <v>162815.87457540404</v>
      </c>
      <c r="F29" s="10">
        <v>2.6860998489132707E-2</v>
      </c>
      <c r="H29" s="10"/>
      <c r="I29" s="10">
        <v>230301</v>
      </c>
      <c r="J29" s="10">
        <f t="shared" si="2"/>
        <v>167309.98790781261</v>
      </c>
      <c r="K29" s="10">
        <f t="shared" si="5"/>
        <v>157463</v>
      </c>
      <c r="L29" s="10">
        <f t="shared" si="5"/>
        <v>167306</v>
      </c>
      <c r="M29" s="47">
        <f t="shared" si="5"/>
        <v>104.613</v>
      </c>
      <c r="N29" s="47">
        <f t="shared" si="5"/>
        <v>111.155</v>
      </c>
      <c r="P29" s="22">
        <v>221120</v>
      </c>
      <c r="Q29" s="23">
        <v>166860</v>
      </c>
      <c r="R29" s="7">
        <v>163904</v>
      </c>
      <c r="S29" s="48">
        <v>104.374</v>
      </c>
      <c r="T29" s="48">
        <v>107.33</v>
      </c>
      <c r="U29" s="47"/>
    </row>
    <row r="30" spans="1:21" x14ac:dyDescent="0.2">
      <c r="A30" s="19">
        <v>230302</v>
      </c>
      <c r="B30" s="15">
        <f t="shared" si="4"/>
        <v>63614.932479693147</v>
      </c>
      <c r="C30" s="16">
        <f t="shared" si="0"/>
        <v>1708.7606052233168</v>
      </c>
      <c r="D30" s="16">
        <f t="shared" si="1"/>
        <v>61906.17187446983</v>
      </c>
      <c r="F30" s="10">
        <v>2.6860998489132707E-2</v>
      </c>
      <c r="H30" s="10"/>
      <c r="I30" s="10">
        <v>230302</v>
      </c>
      <c r="J30" s="10">
        <f t="shared" si="2"/>
        <v>63614.932479693147</v>
      </c>
      <c r="K30" s="10">
        <f t="shared" si="5"/>
        <v>61814</v>
      </c>
      <c r="L30" s="10">
        <f t="shared" si="5"/>
        <v>67848</v>
      </c>
      <c r="M30" s="47">
        <f t="shared" si="5"/>
        <v>106.36799999999999</v>
      </c>
      <c r="N30" s="47">
        <f t="shared" si="5"/>
        <v>109.467</v>
      </c>
      <c r="P30" s="10">
        <v>221200</v>
      </c>
      <c r="Q30">
        <v>96318</v>
      </c>
      <c r="R30">
        <v>93652</v>
      </c>
      <c r="S30" s="47">
        <v>99.584000000000003</v>
      </c>
      <c r="T30" s="47">
        <v>97.789000000000001</v>
      </c>
      <c r="U30" s="47"/>
    </row>
    <row r="31" spans="1:21" x14ac:dyDescent="0.2">
      <c r="A31" s="19">
        <v>233210</v>
      </c>
      <c r="B31" s="15">
        <f t="shared" si="4"/>
        <v>40207.106022689361</v>
      </c>
      <c r="C31" s="16">
        <f t="shared" si="0"/>
        <v>1080.0030141278576</v>
      </c>
      <c r="D31" s="16">
        <f t="shared" si="1"/>
        <v>39127.103008561506</v>
      </c>
      <c r="F31" s="10">
        <v>2.6860998489132707E-2</v>
      </c>
      <c r="H31" s="10"/>
      <c r="I31" s="10">
        <v>233210</v>
      </c>
      <c r="J31" s="10">
        <f t="shared" si="2"/>
        <v>40207.106022689361</v>
      </c>
      <c r="K31" s="10">
        <f t="shared" si="5"/>
        <v>38843</v>
      </c>
      <c r="L31" s="10">
        <f t="shared" si="5"/>
        <v>38623</v>
      </c>
      <c r="M31" s="47">
        <f t="shared" si="5"/>
        <v>95.903999999999996</v>
      </c>
      <c r="N31" s="47">
        <f t="shared" si="5"/>
        <v>99.272000000000006</v>
      </c>
      <c r="P31" s="10">
        <v>221300</v>
      </c>
      <c r="Q31">
        <v>12454</v>
      </c>
      <c r="R31">
        <v>12741</v>
      </c>
      <c r="S31" s="47">
        <v>112.536</v>
      </c>
      <c r="T31" s="47">
        <v>124.72199999999999</v>
      </c>
      <c r="U31" s="47"/>
    </row>
    <row r="32" spans="1:21" x14ac:dyDescent="0.2">
      <c r="A32" s="19">
        <v>233230</v>
      </c>
      <c r="B32" s="15">
        <f t="shared" si="4"/>
        <v>37315.356512646875</v>
      </c>
      <c r="C32" s="16">
        <f t="shared" si="0"/>
        <v>1002.327734907656</v>
      </c>
      <c r="D32" s="16">
        <f t="shared" si="1"/>
        <v>36313.028777739222</v>
      </c>
      <c r="F32" s="10">
        <v>2.6860998489132707E-2</v>
      </c>
      <c r="H32" s="10"/>
      <c r="I32" s="10">
        <v>233230</v>
      </c>
      <c r="J32" s="10">
        <f t="shared" si="2"/>
        <v>37315.356512646875</v>
      </c>
      <c r="K32" s="10">
        <f t="shared" si="5"/>
        <v>35529</v>
      </c>
      <c r="L32" s="10">
        <f t="shared" si="5"/>
        <v>46227</v>
      </c>
      <c r="M32" s="47">
        <f t="shared" si="5"/>
        <v>100.42</v>
      </c>
      <c r="N32" s="47">
        <f t="shared" si="5"/>
        <v>105.46899999999999</v>
      </c>
      <c r="P32" s="10">
        <v>230301</v>
      </c>
      <c r="Q32">
        <v>157463</v>
      </c>
      <c r="R32">
        <v>167306</v>
      </c>
      <c r="S32" s="47">
        <v>104.613</v>
      </c>
      <c r="T32" s="47">
        <v>111.155</v>
      </c>
      <c r="U32" s="47"/>
    </row>
    <row r="33" spans="1:21" x14ac:dyDescent="0.2">
      <c r="A33" s="19">
        <v>233240</v>
      </c>
      <c r="B33" s="15">
        <f t="shared" si="4"/>
        <v>79232.000000000015</v>
      </c>
      <c r="C33" s="16">
        <f t="shared" si="0"/>
        <v>2128.250632290963</v>
      </c>
      <c r="D33" s="16">
        <f t="shared" si="1"/>
        <v>77103.749367709053</v>
      </c>
      <c r="F33" s="10">
        <v>2.6860998489132707E-2</v>
      </c>
      <c r="H33" s="10"/>
      <c r="I33" s="10">
        <v>233240</v>
      </c>
      <c r="J33" s="10">
        <f t="shared" si="2"/>
        <v>79232.000000000015</v>
      </c>
      <c r="K33" s="10">
        <f t="shared" si="5"/>
        <v>75776</v>
      </c>
      <c r="L33" s="10">
        <f t="shared" si="5"/>
        <v>91832</v>
      </c>
      <c r="M33" s="47">
        <f t="shared" si="5"/>
        <v>110.11199999999999</v>
      </c>
      <c r="N33" s="47">
        <f t="shared" si="5"/>
        <v>115.134</v>
      </c>
      <c r="P33" s="10">
        <v>230302</v>
      </c>
      <c r="Q33">
        <v>61814</v>
      </c>
      <c r="R33">
        <v>67848</v>
      </c>
      <c r="S33" s="47">
        <v>106.36799999999999</v>
      </c>
      <c r="T33" s="47">
        <v>109.467</v>
      </c>
      <c r="U33" s="47"/>
    </row>
    <row r="34" spans="1:21" x14ac:dyDescent="0.2">
      <c r="A34" s="19">
        <v>233262</v>
      </c>
      <c r="B34" s="15">
        <f t="shared" si="4"/>
        <v>89769.170295967619</v>
      </c>
      <c r="C34" s="16">
        <f t="shared" si="0"/>
        <v>2411.2895476906829</v>
      </c>
      <c r="D34" s="16">
        <f t="shared" si="1"/>
        <v>87357.880748276933</v>
      </c>
      <c r="F34" s="10">
        <v>2.6860998489132707E-2</v>
      </c>
      <c r="H34" s="10"/>
      <c r="I34" s="10">
        <v>233262</v>
      </c>
      <c r="J34" s="10">
        <f t="shared" si="2"/>
        <v>89769.170295967619</v>
      </c>
      <c r="K34" s="10">
        <f t="shared" si="5"/>
        <v>85428</v>
      </c>
      <c r="L34" s="10">
        <f t="shared" si="5"/>
        <v>80309</v>
      </c>
      <c r="M34" s="47">
        <f t="shared" si="5"/>
        <v>102.545</v>
      </c>
      <c r="N34" s="47">
        <f t="shared" si="5"/>
        <v>107.756</v>
      </c>
      <c r="P34" s="10">
        <v>233210</v>
      </c>
      <c r="Q34">
        <v>38843</v>
      </c>
      <c r="R34">
        <v>38623</v>
      </c>
      <c r="S34" s="47">
        <v>95.903999999999996</v>
      </c>
      <c r="T34" s="47">
        <v>99.272000000000006</v>
      </c>
      <c r="U34" s="47"/>
    </row>
    <row r="35" spans="1:21" x14ac:dyDescent="0.2">
      <c r="A35" s="19">
        <v>233293</v>
      </c>
      <c r="B35" s="15">
        <f t="shared" si="4"/>
        <v>77280.672132382009</v>
      </c>
      <c r="C35" s="16">
        <f t="shared" si="0"/>
        <v>2075.8360173870733</v>
      </c>
      <c r="D35" s="16">
        <f t="shared" si="1"/>
        <v>75204.836114994934</v>
      </c>
      <c r="F35" s="10">
        <v>2.6860998489132707E-2</v>
      </c>
      <c r="H35" s="10"/>
      <c r="I35" s="10">
        <v>233293</v>
      </c>
      <c r="J35" s="10">
        <f t="shared" si="2"/>
        <v>77280.672132382009</v>
      </c>
      <c r="K35" s="10">
        <f t="shared" si="5"/>
        <v>71653</v>
      </c>
      <c r="L35" s="10">
        <f t="shared" si="5"/>
        <v>66352</v>
      </c>
      <c r="M35" s="47">
        <f t="shared" si="5"/>
        <v>106.238</v>
      </c>
      <c r="N35" s="47">
        <f t="shared" si="5"/>
        <v>114.58199999999999</v>
      </c>
      <c r="P35" s="10">
        <v>233230</v>
      </c>
      <c r="Q35">
        <v>35529</v>
      </c>
      <c r="R35">
        <v>46227</v>
      </c>
      <c r="S35" s="47">
        <v>100.42</v>
      </c>
      <c r="T35" s="47">
        <v>105.46899999999999</v>
      </c>
      <c r="U35" s="47"/>
    </row>
    <row r="36" spans="1:21" x14ac:dyDescent="0.2">
      <c r="A36" s="19" t="s">
        <v>101</v>
      </c>
      <c r="B36" s="15">
        <f t="shared" si="4"/>
        <v>75405.655304974382</v>
      </c>
      <c r="C36" s="16">
        <f t="shared" si="0"/>
        <v>2025.4711932189787</v>
      </c>
      <c r="D36" s="16">
        <f t="shared" si="1"/>
        <v>73380.184111755399</v>
      </c>
      <c r="F36" s="10">
        <v>2.6860998489132707E-2</v>
      </c>
      <c r="H36" s="10"/>
      <c r="I36" s="10" t="s">
        <v>101</v>
      </c>
      <c r="J36" s="10">
        <f t="shared" si="2"/>
        <v>75405.655304974382</v>
      </c>
      <c r="K36" s="10">
        <f t="shared" si="5"/>
        <v>71543</v>
      </c>
      <c r="L36" s="10">
        <f t="shared" si="5"/>
        <v>78815</v>
      </c>
      <c r="M36" s="47">
        <f t="shared" si="5"/>
        <v>99.369</v>
      </c>
      <c r="N36" s="47">
        <f t="shared" si="5"/>
        <v>104.73399999999999</v>
      </c>
      <c r="P36" s="10">
        <v>233240</v>
      </c>
      <c r="Q36">
        <v>75776</v>
      </c>
      <c r="R36">
        <v>91832</v>
      </c>
      <c r="S36" s="47">
        <v>110.11199999999999</v>
      </c>
      <c r="T36" s="47">
        <v>115.134</v>
      </c>
      <c r="U36" s="47"/>
    </row>
    <row r="37" spans="1:21" x14ac:dyDescent="0.2">
      <c r="A37" s="19" t="s">
        <v>102</v>
      </c>
      <c r="B37" s="15">
        <f t="shared" si="4"/>
        <v>127493.23391594658</v>
      </c>
      <c r="C37" s="16">
        <f t="shared" si="0"/>
        <v>3424.595563590884</v>
      </c>
      <c r="D37" s="16">
        <f t="shared" si="1"/>
        <v>124068.63835235569</v>
      </c>
      <c r="F37" s="10">
        <v>2.6860998489132707E-2</v>
      </c>
      <c r="H37" s="10"/>
      <c r="I37" s="10" t="s">
        <v>102</v>
      </c>
      <c r="J37" s="10">
        <f t="shared" si="2"/>
        <v>127493.23391594658</v>
      </c>
      <c r="K37" s="10">
        <f t="shared" si="5"/>
        <v>120178</v>
      </c>
      <c r="L37" s="10">
        <f t="shared" si="5"/>
        <v>116335</v>
      </c>
      <c r="M37" s="47">
        <f t="shared" si="5"/>
        <v>101.84</v>
      </c>
      <c r="N37" s="47">
        <f t="shared" si="5"/>
        <v>108.039</v>
      </c>
      <c r="P37" s="10">
        <v>233262</v>
      </c>
      <c r="Q37">
        <v>85428</v>
      </c>
      <c r="R37">
        <v>80309</v>
      </c>
      <c r="S37" s="47">
        <v>102.545</v>
      </c>
      <c r="T37" s="47">
        <v>107.756</v>
      </c>
      <c r="U37" s="47"/>
    </row>
    <row r="38" spans="1:21" x14ac:dyDescent="0.2">
      <c r="A38" s="19">
        <v>233411</v>
      </c>
      <c r="B38" s="15">
        <f t="shared" si="4"/>
        <v>104770.85128989416</v>
      </c>
      <c r="C38" s="16">
        <f t="shared" si="0"/>
        <v>2814.2496782029943</v>
      </c>
      <c r="D38" s="16">
        <f t="shared" si="1"/>
        <v>101956.60161169116</v>
      </c>
      <c r="F38" s="10">
        <v>2.6860998489132707E-2</v>
      </c>
      <c r="H38" s="10"/>
      <c r="I38" s="10">
        <v>233411</v>
      </c>
      <c r="J38" s="10">
        <f t="shared" si="2"/>
        <v>104770.85128989416</v>
      </c>
      <c r="K38" s="10">
        <f t="shared" si="5"/>
        <v>98451</v>
      </c>
      <c r="L38" s="10">
        <f t="shared" si="5"/>
        <v>163287</v>
      </c>
      <c r="M38" s="47">
        <f t="shared" si="5"/>
        <v>99.388000000000005</v>
      </c>
      <c r="N38" s="47">
        <f t="shared" si="5"/>
        <v>105.768</v>
      </c>
      <c r="P38" s="10">
        <v>233293</v>
      </c>
      <c r="Q38">
        <v>71653</v>
      </c>
      <c r="R38">
        <v>66352</v>
      </c>
      <c r="S38" s="47">
        <v>106.238</v>
      </c>
      <c r="T38" s="47">
        <v>114.58199999999999</v>
      </c>
      <c r="U38" s="47"/>
    </row>
    <row r="39" spans="1:21" x14ac:dyDescent="0.2">
      <c r="A39" s="19">
        <v>233412</v>
      </c>
      <c r="B39" s="15">
        <f t="shared" si="4"/>
        <v>24438.684514791483</v>
      </c>
      <c r="C39" s="16">
        <f t="shared" si="0"/>
        <v>656.44746782820494</v>
      </c>
      <c r="D39" s="16">
        <f t="shared" si="1"/>
        <v>23782.237046963277</v>
      </c>
      <c r="F39" s="10">
        <v>2.6860998489132707E-2</v>
      </c>
      <c r="H39" s="10"/>
      <c r="I39" s="10">
        <v>233412</v>
      </c>
      <c r="J39" s="10">
        <f t="shared" si="2"/>
        <v>24438.684514791483</v>
      </c>
      <c r="K39" s="10">
        <f t="shared" si="5"/>
        <v>23223</v>
      </c>
      <c r="L39" s="10">
        <f t="shared" si="5"/>
        <v>36750</v>
      </c>
      <c r="M39" s="47">
        <f t="shared" si="5"/>
        <v>100.328</v>
      </c>
      <c r="N39" s="47">
        <f t="shared" si="5"/>
        <v>105.58</v>
      </c>
      <c r="P39" s="10" t="s">
        <v>101</v>
      </c>
      <c r="Q39">
        <v>71543</v>
      </c>
      <c r="R39">
        <v>78815</v>
      </c>
      <c r="S39" s="47">
        <v>99.369</v>
      </c>
      <c r="T39" s="47">
        <v>104.73399999999999</v>
      </c>
      <c r="U39" s="47"/>
    </row>
    <row r="40" spans="1:21" x14ac:dyDescent="0.2">
      <c r="A40" s="19" t="s">
        <v>103</v>
      </c>
      <c r="B40" s="15">
        <f t="shared" si="4"/>
        <v>175398.22408193853</v>
      </c>
      <c r="C40" s="16">
        <f t="shared" si="0"/>
        <v>4711.3714320615109</v>
      </c>
      <c r="D40" s="16">
        <f t="shared" si="1"/>
        <v>170686.85264987702</v>
      </c>
      <c r="F40" s="10">
        <v>2.6860998489132707E-2</v>
      </c>
      <c r="H40" s="10"/>
      <c r="I40" s="10" t="s">
        <v>103</v>
      </c>
      <c r="J40" s="10">
        <f t="shared" si="2"/>
        <v>175398.22408193853</v>
      </c>
      <c r="K40" s="10">
        <f t="shared" si="5"/>
        <v>168657</v>
      </c>
      <c r="L40" s="10">
        <f t="shared" si="5"/>
        <v>185996</v>
      </c>
      <c r="M40" s="47">
        <f t="shared" si="5"/>
        <v>104.078</v>
      </c>
      <c r="N40" s="47">
        <f t="shared" si="5"/>
        <v>108.238</v>
      </c>
      <c r="P40" s="10" t="s">
        <v>102</v>
      </c>
      <c r="Q40">
        <v>120178</v>
      </c>
      <c r="R40">
        <v>116335</v>
      </c>
      <c r="S40" s="47">
        <v>101.84</v>
      </c>
      <c r="T40" s="47">
        <v>108.039</v>
      </c>
      <c r="U40" s="47"/>
    </row>
    <row r="41" spans="1:21" x14ac:dyDescent="0.2">
      <c r="A41" s="19">
        <v>321100</v>
      </c>
      <c r="B41" s="15">
        <f t="shared" si="4"/>
        <v>24451.888988909694</v>
      </c>
      <c r="C41" s="16">
        <f t="shared" si="0"/>
        <v>1873.2624163716264</v>
      </c>
      <c r="D41" s="16">
        <f t="shared" si="1"/>
        <v>22578.626572538065</v>
      </c>
      <c r="F41" s="10">
        <v>7.6610130907319926E-2</v>
      </c>
      <c r="H41" s="10"/>
      <c r="I41" s="10">
        <v>321100</v>
      </c>
      <c r="J41" s="10">
        <f t="shared" si="2"/>
        <v>24451.888988909694</v>
      </c>
      <c r="K41" s="10">
        <f t="shared" si="5"/>
        <v>21993</v>
      </c>
      <c r="L41" s="10">
        <f t="shared" si="5"/>
        <v>27247</v>
      </c>
      <c r="M41" s="47">
        <f t="shared" si="5"/>
        <v>111.08799999999999</v>
      </c>
      <c r="N41" s="47">
        <f t="shared" si="5"/>
        <v>123.508</v>
      </c>
      <c r="P41" s="10">
        <v>233411</v>
      </c>
      <c r="Q41">
        <v>98451</v>
      </c>
      <c r="R41">
        <v>163287</v>
      </c>
      <c r="S41" s="47">
        <v>99.388000000000005</v>
      </c>
      <c r="T41" s="47">
        <v>105.768</v>
      </c>
      <c r="U41" s="47"/>
    </row>
    <row r="42" spans="1:21" x14ac:dyDescent="0.2">
      <c r="A42" s="19">
        <v>321200</v>
      </c>
      <c r="B42" s="15">
        <f t="shared" si="4"/>
        <v>16462.222171130779</v>
      </c>
      <c r="C42" s="16">
        <f t="shared" si="0"/>
        <v>1059.6251897634456</v>
      </c>
      <c r="D42" s="16">
        <f t="shared" si="1"/>
        <v>15402.596981367333</v>
      </c>
      <c r="F42" s="10">
        <v>6.436708111142328E-2</v>
      </c>
      <c r="H42" s="10"/>
      <c r="I42" s="10">
        <v>321200</v>
      </c>
      <c r="J42" s="10">
        <f t="shared" si="2"/>
        <v>16462.222171130779</v>
      </c>
      <c r="K42" s="10">
        <f t="shared" si="5"/>
        <v>14056</v>
      </c>
      <c r="L42" s="10">
        <f t="shared" si="5"/>
        <v>20123</v>
      </c>
      <c r="M42" s="47">
        <f t="shared" si="5"/>
        <v>104.38800000000001</v>
      </c>
      <c r="N42" s="47">
        <f t="shared" si="5"/>
        <v>122.258</v>
      </c>
      <c r="P42" s="10">
        <v>233412</v>
      </c>
      <c r="Q42">
        <v>23223</v>
      </c>
      <c r="R42">
        <v>36750</v>
      </c>
      <c r="S42" s="47">
        <v>100.328</v>
      </c>
      <c r="T42" s="47">
        <v>105.58</v>
      </c>
      <c r="U42" s="47"/>
    </row>
    <row r="43" spans="1:21" x14ac:dyDescent="0.2">
      <c r="A43" s="19">
        <v>321910</v>
      </c>
      <c r="B43" s="15">
        <f t="shared" si="4"/>
        <v>18991.488664842836</v>
      </c>
      <c r="C43" s="16">
        <f t="shared" si="0"/>
        <v>629.07296544129019</v>
      </c>
      <c r="D43" s="16">
        <f t="shared" si="1"/>
        <v>18362.415699401547</v>
      </c>
      <c r="F43" s="10">
        <v>3.3123941811145856E-2</v>
      </c>
      <c r="H43" s="10"/>
      <c r="I43" s="10">
        <v>321910</v>
      </c>
      <c r="J43" s="10">
        <f t="shared" si="2"/>
        <v>18991.488664842836</v>
      </c>
      <c r="K43" s="10">
        <f t="shared" si="5"/>
        <v>17718</v>
      </c>
      <c r="L43" s="10">
        <f t="shared" si="5"/>
        <v>22728</v>
      </c>
      <c r="M43" s="47">
        <f t="shared" si="5"/>
        <v>104.542</v>
      </c>
      <c r="N43" s="47">
        <f t="shared" si="5"/>
        <v>112.056</v>
      </c>
      <c r="P43" s="10" t="s">
        <v>103</v>
      </c>
      <c r="Q43">
        <v>168657</v>
      </c>
      <c r="R43">
        <v>185996</v>
      </c>
      <c r="S43" s="47">
        <v>104.078</v>
      </c>
      <c r="T43" s="47">
        <v>108.238</v>
      </c>
      <c r="U43" s="47"/>
    </row>
    <row r="44" spans="1:21" x14ac:dyDescent="0.2">
      <c r="A44" s="19" t="s">
        <v>104</v>
      </c>
      <c r="B44" s="15">
        <f t="shared" si="4"/>
        <v>18204.371837572828</v>
      </c>
      <c r="C44" s="16">
        <f t="shared" si="0"/>
        <v>593.79067377526167</v>
      </c>
      <c r="D44" s="16">
        <f t="shared" si="1"/>
        <v>17610.581163797568</v>
      </c>
      <c r="F44" s="10">
        <v>3.261802599250968E-2</v>
      </c>
      <c r="H44" s="10"/>
      <c r="I44" s="10" t="s">
        <v>104</v>
      </c>
      <c r="J44" s="10">
        <f t="shared" si="2"/>
        <v>18204.371837572828</v>
      </c>
      <c r="K44" s="10">
        <f t="shared" ref="K44:N59" si="6">Q47</f>
        <v>17107</v>
      </c>
      <c r="L44" s="10">
        <f t="shared" si="6"/>
        <v>19178</v>
      </c>
      <c r="M44" s="47">
        <f t="shared" si="6"/>
        <v>101.78100000000001</v>
      </c>
      <c r="N44" s="47">
        <f t="shared" si="6"/>
        <v>108.31</v>
      </c>
      <c r="P44" s="10">
        <v>321100</v>
      </c>
      <c r="Q44">
        <v>21993</v>
      </c>
      <c r="R44">
        <v>27247</v>
      </c>
      <c r="S44" s="47">
        <v>111.08799999999999</v>
      </c>
      <c r="T44" s="47">
        <v>123.508</v>
      </c>
      <c r="U44" s="47"/>
    </row>
    <row r="45" spans="1:21" x14ac:dyDescent="0.2">
      <c r="A45" s="19">
        <v>327100</v>
      </c>
      <c r="B45" s="15">
        <f t="shared" si="4"/>
        <v>7622.3132125497132</v>
      </c>
      <c r="C45" s="16">
        <f t="shared" si="0"/>
        <v>280.05591984090938</v>
      </c>
      <c r="D45" s="16">
        <f t="shared" si="1"/>
        <v>7342.257292708804</v>
      </c>
      <c r="F45" s="10">
        <v>3.6741591696837245E-2</v>
      </c>
      <c r="H45" s="10"/>
      <c r="I45" s="10">
        <v>327100</v>
      </c>
      <c r="J45" s="10">
        <f t="shared" si="2"/>
        <v>7622.3132125497132</v>
      </c>
      <c r="K45" s="10">
        <f t="shared" si="6"/>
        <v>7342</v>
      </c>
      <c r="L45" s="10">
        <f t="shared" si="6"/>
        <v>7567</v>
      </c>
      <c r="M45" s="47">
        <f t="shared" si="6"/>
        <v>101.83499999999999</v>
      </c>
      <c r="N45" s="47">
        <f t="shared" si="6"/>
        <v>105.723</v>
      </c>
      <c r="P45" s="10">
        <v>321200</v>
      </c>
      <c r="Q45">
        <v>14056</v>
      </c>
      <c r="R45">
        <v>20123</v>
      </c>
      <c r="S45" s="47">
        <v>104.38800000000001</v>
      </c>
      <c r="T45" s="47">
        <v>122.258</v>
      </c>
      <c r="U45" s="47"/>
    </row>
    <row r="46" spans="1:21" x14ac:dyDescent="0.2">
      <c r="A46" s="19">
        <v>327200</v>
      </c>
      <c r="B46" s="15">
        <f t="shared" si="4"/>
        <v>22481.995148736016</v>
      </c>
      <c r="C46" s="16">
        <f t="shared" si="0"/>
        <v>784.90385464971735</v>
      </c>
      <c r="D46" s="16">
        <f t="shared" si="1"/>
        <v>21697.091294086298</v>
      </c>
      <c r="F46" s="10">
        <v>3.491255333243172E-2</v>
      </c>
      <c r="H46" s="10"/>
      <c r="I46" s="10">
        <v>327200</v>
      </c>
      <c r="J46" s="10">
        <f t="shared" si="2"/>
        <v>22481.995148736016</v>
      </c>
      <c r="K46" s="10">
        <f t="shared" si="6"/>
        <v>21799</v>
      </c>
      <c r="L46" s="10">
        <f t="shared" si="6"/>
        <v>23853</v>
      </c>
      <c r="M46" s="47">
        <f t="shared" si="6"/>
        <v>101.623</v>
      </c>
      <c r="N46" s="47">
        <f t="shared" si="6"/>
        <v>104.807</v>
      </c>
      <c r="P46" s="10">
        <v>321910</v>
      </c>
      <c r="Q46">
        <v>17718</v>
      </c>
      <c r="R46">
        <v>22728</v>
      </c>
      <c r="S46" s="47">
        <v>104.542</v>
      </c>
      <c r="T46" s="47">
        <v>112.056</v>
      </c>
      <c r="U46" s="47"/>
    </row>
    <row r="47" spans="1:21" x14ac:dyDescent="0.2">
      <c r="A47" s="19">
        <v>327310</v>
      </c>
      <c r="B47" s="15">
        <f t="shared" si="4"/>
        <v>5643.062642369021</v>
      </c>
      <c r="C47" s="16">
        <f t="shared" si="0"/>
        <v>163.90638380324958</v>
      </c>
      <c r="D47" s="16">
        <f t="shared" si="1"/>
        <v>5479.1562585657712</v>
      </c>
      <c r="F47" s="10">
        <v>2.9045643153526972E-2</v>
      </c>
      <c r="H47" s="10"/>
      <c r="I47" s="10">
        <v>327310</v>
      </c>
      <c r="J47" s="10">
        <f t="shared" si="2"/>
        <v>5643.062642369021</v>
      </c>
      <c r="K47" s="10">
        <f t="shared" si="6"/>
        <v>5356</v>
      </c>
      <c r="L47" s="10">
        <f t="shared" si="6"/>
        <v>6768</v>
      </c>
      <c r="M47" s="47">
        <f t="shared" si="6"/>
        <v>91.311999999999998</v>
      </c>
      <c r="N47" s="47">
        <f t="shared" si="6"/>
        <v>96.206000000000003</v>
      </c>
      <c r="P47" s="10" t="s">
        <v>104</v>
      </c>
      <c r="Q47">
        <v>17107</v>
      </c>
      <c r="R47">
        <v>19178</v>
      </c>
      <c r="S47" s="47">
        <v>101.78100000000001</v>
      </c>
      <c r="T47" s="47">
        <v>108.31</v>
      </c>
      <c r="U47" s="47"/>
    </row>
    <row r="48" spans="1:21" x14ac:dyDescent="0.2">
      <c r="A48" s="19">
        <v>327320</v>
      </c>
      <c r="B48" s="15">
        <f t="shared" si="4"/>
        <v>20565.552025948618</v>
      </c>
      <c r="C48" s="16">
        <f t="shared" si="0"/>
        <v>461.56529196594107</v>
      </c>
      <c r="D48" s="16">
        <f t="shared" si="1"/>
        <v>20103.986733982678</v>
      </c>
      <c r="F48" s="10">
        <v>2.2443613056608466E-2</v>
      </c>
      <c r="H48" s="10"/>
      <c r="I48" s="10">
        <v>327320</v>
      </c>
      <c r="J48" s="10">
        <f t="shared" si="2"/>
        <v>20565.552025948618</v>
      </c>
      <c r="K48" s="10">
        <f t="shared" si="6"/>
        <v>19549</v>
      </c>
      <c r="L48" s="10">
        <f t="shared" si="6"/>
        <v>21892</v>
      </c>
      <c r="M48" s="47">
        <f t="shared" si="6"/>
        <v>97.114999999999995</v>
      </c>
      <c r="N48" s="47">
        <f t="shared" si="6"/>
        <v>102.16500000000001</v>
      </c>
      <c r="P48" s="10">
        <v>327100</v>
      </c>
      <c r="Q48">
        <v>7342</v>
      </c>
      <c r="R48">
        <v>7567</v>
      </c>
      <c r="S48" s="47">
        <v>101.83499999999999</v>
      </c>
      <c r="T48" s="47">
        <v>105.723</v>
      </c>
      <c r="U48" s="47"/>
    </row>
    <row r="49" spans="1:21" x14ac:dyDescent="0.2">
      <c r="A49" s="19">
        <v>327330</v>
      </c>
      <c r="B49" s="15">
        <f t="shared" si="4"/>
        <v>5862.1797057873928</v>
      </c>
      <c r="C49" s="16">
        <f t="shared" si="0"/>
        <v>117.57034921404913</v>
      </c>
      <c r="D49" s="16">
        <f t="shared" si="1"/>
        <v>5744.6093565733436</v>
      </c>
      <c r="F49" s="10">
        <v>2.0055739522617959E-2</v>
      </c>
      <c r="H49" s="10"/>
      <c r="I49" s="10">
        <v>327330</v>
      </c>
      <c r="J49" s="10">
        <f t="shared" si="2"/>
        <v>5862.1797057873928</v>
      </c>
      <c r="K49" s="10">
        <f t="shared" si="6"/>
        <v>5687</v>
      </c>
      <c r="L49" s="10">
        <f t="shared" si="6"/>
        <v>5783</v>
      </c>
      <c r="M49" s="47">
        <f t="shared" si="6"/>
        <v>99.111999999999995</v>
      </c>
      <c r="N49" s="47">
        <f t="shared" si="6"/>
        <v>102.16500000000001</v>
      </c>
      <c r="P49" s="10">
        <v>327200</v>
      </c>
      <c r="Q49">
        <v>21799</v>
      </c>
      <c r="R49">
        <v>23853</v>
      </c>
      <c r="S49" s="47">
        <v>101.623</v>
      </c>
      <c r="T49" s="47">
        <v>104.807</v>
      </c>
      <c r="U49" s="47"/>
    </row>
    <row r="50" spans="1:21" x14ac:dyDescent="0.2">
      <c r="A50" s="19">
        <v>327390</v>
      </c>
      <c r="B50" s="15">
        <f t="shared" si="4"/>
        <v>7871.8906256155706</v>
      </c>
      <c r="C50" s="16">
        <f t="shared" si="0"/>
        <v>217.17781108807094</v>
      </c>
      <c r="D50" s="16">
        <f t="shared" si="1"/>
        <v>7654.7128145275001</v>
      </c>
      <c r="F50" s="10">
        <v>2.7589028026045261E-2</v>
      </c>
      <c r="H50" s="10"/>
      <c r="I50" s="10">
        <v>327390</v>
      </c>
      <c r="J50" s="10">
        <f t="shared" si="2"/>
        <v>7871.8906256155706</v>
      </c>
      <c r="K50" s="10">
        <f t="shared" si="6"/>
        <v>7591</v>
      </c>
      <c r="L50" s="10">
        <f t="shared" si="6"/>
        <v>9438</v>
      </c>
      <c r="M50" s="47">
        <f t="shared" si="6"/>
        <v>101.532</v>
      </c>
      <c r="N50" s="47">
        <f t="shared" si="6"/>
        <v>105.289</v>
      </c>
      <c r="P50" s="10">
        <v>327310</v>
      </c>
      <c r="Q50">
        <v>5356</v>
      </c>
      <c r="R50">
        <v>6768</v>
      </c>
      <c r="S50" s="47">
        <v>91.311999999999998</v>
      </c>
      <c r="T50" s="47">
        <v>96.206000000000003</v>
      </c>
      <c r="U50" s="47"/>
    </row>
    <row r="51" spans="1:21" x14ac:dyDescent="0.2">
      <c r="A51" s="19">
        <v>327400</v>
      </c>
      <c r="B51" s="15">
        <f t="shared" si="4"/>
        <v>6254.0644130152887</v>
      </c>
      <c r="C51" s="16">
        <f t="shared" si="0"/>
        <v>144.97899296730887</v>
      </c>
      <c r="D51" s="16">
        <f t="shared" si="1"/>
        <v>6109.0854200479798</v>
      </c>
      <c r="F51" s="10">
        <v>2.3181563762853821E-2</v>
      </c>
      <c r="H51" s="10"/>
      <c r="I51" s="10">
        <v>327400</v>
      </c>
      <c r="J51" s="10">
        <f t="shared" si="2"/>
        <v>6254.0644130152887</v>
      </c>
      <c r="K51" s="10">
        <f t="shared" si="6"/>
        <v>5295</v>
      </c>
      <c r="L51" s="10">
        <f t="shared" si="6"/>
        <v>7205</v>
      </c>
      <c r="M51" s="47">
        <f t="shared" si="6"/>
        <v>99.483000000000004</v>
      </c>
      <c r="N51" s="47">
        <f t="shared" si="6"/>
        <v>117.502</v>
      </c>
      <c r="P51" s="10">
        <v>327320</v>
      </c>
      <c r="Q51">
        <v>19549</v>
      </c>
      <c r="R51">
        <v>21892</v>
      </c>
      <c r="S51" s="47">
        <v>97.114999999999995</v>
      </c>
      <c r="T51" s="47">
        <v>102.16500000000001</v>
      </c>
      <c r="U51" s="47"/>
    </row>
    <row r="52" spans="1:21" x14ac:dyDescent="0.2">
      <c r="A52" s="19">
        <v>327910</v>
      </c>
      <c r="B52" s="15">
        <f t="shared" si="4"/>
        <v>5095.4967714413142</v>
      </c>
      <c r="C52" s="16">
        <f t="shared" si="0"/>
        <v>31.129772371962769</v>
      </c>
      <c r="D52" s="16">
        <f t="shared" si="1"/>
        <v>5064.3669990693516</v>
      </c>
      <c r="F52" s="10">
        <v>6.1092713366899826E-3</v>
      </c>
      <c r="H52" s="10"/>
      <c r="I52" s="10">
        <v>327910</v>
      </c>
      <c r="J52" s="10">
        <f t="shared" si="2"/>
        <v>5095.4967714413142</v>
      </c>
      <c r="K52" s="10">
        <f t="shared" si="6"/>
        <v>4916</v>
      </c>
      <c r="L52" s="10">
        <f t="shared" si="6"/>
        <v>5270</v>
      </c>
      <c r="M52" s="47">
        <f t="shared" si="6"/>
        <v>103.142</v>
      </c>
      <c r="N52" s="47">
        <f t="shared" si="6"/>
        <v>106.908</v>
      </c>
      <c r="P52" s="10">
        <v>327330</v>
      </c>
      <c r="Q52">
        <v>5687</v>
      </c>
      <c r="R52">
        <v>5783</v>
      </c>
      <c r="S52" s="47">
        <v>99.111999999999995</v>
      </c>
      <c r="T52" s="47">
        <v>102.16500000000001</v>
      </c>
      <c r="U52" s="47"/>
    </row>
    <row r="53" spans="1:21" x14ac:dyDescent="0.2">
      <c r="A53" s="19">
        <v>327991</v>
      </c>
      <c r="B53" s="15">
        <f t="shared" si="4"/>
        <v>3024.1170357342712</v>
      </c>
      <c r="C53" s="16">
        <f t="shared" si="0"/>
        <v>233.55620215419037</v>
      </c>
      <c r="D53" s="16">
        <f t="shared" si="1"/>
        <v>2790.5608335800807</v>
      </c>
      <c r="F53" s="10">
        <v>7.7231204809334278E-2</v>
      </c>
      <c r="H53" s="10"/>
      <c r="I53" s="10">
        <v>327991</v>
      </c>
      <c r="J53" s="10">
        <f t="shared" si="2"/>
        <v>3024.1170357342712</v>
      </c>
      <c r="K53" s="10">
        <f t="shared" si="6"/>
        <v>2976</v>
      </c>
      <c r="L53" s="10">
        <f t="shared" si="6"/>
        <v>4162</v>
      </c>
      <c r="M53" s="47">
        <f t="shared" si="6"/>
        <v>100.072</v>
      </c>
      <c r="N53" s="47">
        <f t="shared" si="6"/>
        <v>101.69</v>
      </c>
      <c r="P53" s="10">
        <v>327390</v>
      </c>
      <c r="Q53">
        <v>7591</v>
      </c>
      <c r="R53">
        <v>9438</v>
      </c>
      <c r="S53" s="47">
        <v>101.532</v>
      </c>
      <c r="T53" s="47">
        <v>105.289</v>
      </c>
      <c r="U53" s="47"/>
    </row>
    <row r="54" spans="1:21" x14ac:dyDescent="0.2">
      <c r="A54" s="19">
        <v>327992</v>
      </c>
      <c r="B54" s="15">
        <f t="shared" si="4"/>
        <v>4163.9821102321312</v>
      </c>
      <c r="C54" s="16">
        <f t="shared" si="0"/>
        <v>607.96887312432182</v>
      </c>
      <c r="D54" s="16">
        <f t="shared" si="1"/>
        <v>3556.0132371078093</v>
      </c>
      <c r="F54" s="10">
        <v>0.14600660066006602</v>
      </c>
      <c r="H54" s="10"/>
      <c r="I54" s="10">
        <v>327992</v>
      </c>
      <c r="J54" s="10">
        <f t="shared" si="2"/>
        <v>4163.9821102321312</v>
      </c>
      <c r="K54" s="10">
        <f t="shared" si="6"/>
        <v>3849</v>
      </c>
      <c r="L54" s="10">
        <f t="shared" si="6"/>
        <v>3947</v>
      </c>
      <c r="M54" s="47">
        <f t="shared" si="6"/>
        <v>107.827</v>
      </c>
      <c r="N54" s="47">
        <f t="shared" si="6"/>
        <v>116.651</v>
      </c>
      <c r="P54" s="10">
        <v>327400</v>
      </c>
      <c r="Q54">
        <v>5295</v>
      </c>
      <c r="R54">
        <v>7205</v>
      </c>
      <c r="S54" s="47">
        <v>99.483000000000004</v>
      </c>
      <c r="T54" s="47">
        <v>117.502</v>
      </c>
      <c r="U54" s="47"/>
    </row>
    <row r="55" spans="1:21" x14ac:dyDescent="0.2">
      <c r="A55" s="19">
        <v>327993</v>
      </c>
      <c r="B55" s="15">
        <f t="shared" si="4"/>
        <v>5865.4515779340727</v>
      </c>
      <c r="C55" s="16">
        <f t="shared" si="0"/>
        <v>623.09353483217978</v>
      </c>
      <c r="D55" s="16">
        <f t="shared" si="1"/>
        <v>5242.3580431018927</v>
      </c>
      <c r="F55" s="10">
        <v>0.10623112757017177</v>
      </c>
      <c r="H55" s="10"/>
      <c r="I55" s="10">
        <v>327993</v>
      </c>
      <c r="J55" s="10">
        <f t="shared" si="2"/>
        <v>5865.4515779340727</v>
      </c>
      <c r="K55" s="10">
        <f t="shared" si="6"/>
        <v>5236</v>
      </c>
      <c r="L55" s="10">
        <f t="shared" si="6"/>
        <v>5676</v>
      </c>
      <c r="M55" s="47">
        <f t="shared" si="6"/>
        <v>115.309</v>
      </c>
      <c r="N55" s="47">
        <f t="shared" si="6"/>
        <v>129.17099999999999</v>
      </c>
      <c r="P55" s="10">
        <v>327910</v>
      </c>
      <c r="Q55">
        <v>4916</v>
      </c>
      <c r="R55">
        <v>5270</v>
      </c>
      <c r="S55" s="47">
        <v>103.142</v>
      </c>
      <c r="T55" s="47">
        <v>106.908</v>
      </c>
      <c r="U55" s="47"/>
    </row>
    <row r="56" spans="1:21" x14ac:dyDescent="0.2">
      <c r="A56" s="19">
        <v>327999</v>
      </c>
      <c r="B56" s="15">
        <f t="shared" si="4"/>
        <v>2909.4489390181488</v>
      </c>
      <c r="C56" s="16">
        <f t="shared" si="0"/>
        <v>163.53446217635567</v>
      </c>
      <c r="D56" s="16">
        <f t="shared" si="1"/>
        <v>2745.9144768417932</v>
      </c>
      <c r="F56" s="10">
        <v>5.620805369127517E-2</v>
      </c>
      <c r="H56" s="10"/>
      <c r="I56" s="10">
        <v>327999</v>
      </c>
      <c r="J56" s="10">
        <f t="shared" si="2"/>
        <v>2909.4489390181488</v>
      </c>
      <c r="K56" s="10">
        <f t="shared" si="6"/>
        <v>2777</v>
      </c>
      <c r="L56" s="10">
        <f t="shared" si="6"/>
        <v>4319</v>
      </c>
      <c r="M56" s="47">
        <f t="shared" si="6"/>
        <v>101.604</v>
      </c>
      <c r="N56" s="47">
        <f t="shared" si="6"/>
        <v>106.45</v>
      </c>
      <c r="P56" s="10">
        <v>327991</v>
      </c>
      <c r="Q56">
        <v>2976</v>
      </c>
      <c r="R56">
        <v>4162</v>
      </c>
      <c r="S56" s="47">
        <v>100.072</v>
      </c>
      <c r="T56" s="47">
        <v>101.69</v>
      </c>
      <c r="U56" s="47"/>
    </row>
    <row r="57" spans="1:21" x14ac:dyDescent="0.2">
      <c r="A57" s="19">
        <v>331110</v>
      </c>
      <c r="B57" s="15">
        <f t="shared" si="4"/>
        <v>105434.53558729496</v>
      </c>
      <c r="C57" s="16">
        <f t="shared" si="0"/>
        <v>432.08357466776545</v>
      </c>
      <c r="D57" s="16">
        <f t="shared" si="1"/>
        <v>105002.4520126272</v>
      </c>
      <c r="F57" s="10">
        <v>4.0981218560024865E-3</v>
      </c>
      <c r="H57" s="10"/>
      <c r="I57" s="10">
        <v>331110</v>
      </c>
      <c r="J57" s="10">
        <f t="shared" si="2"/>
        <v>105434.53558729496</v>
      </c>
      <c r="K57" s="10">
        <f t="shared" si="6"/>
        <v>117070</v>
      </c>
      <c r="L57" s="10">
        <f t="shared" si="6"/>
        <v>107924</v>
      </c>
      <c r="M57" s="47">
        <f t="shared" si="6"/>
        <v>133.86799999999999</v>
      </c>
      <c r="N57" s="47">
        <f t="shared" si="6"/>
        <v>120.563</v>
      </c>
      <c r="P57" s="10">
        <v>327992</v>
      </c>
      <c r="Q57">
        <v>3849</v>
      </c>
      <c r="R57">
        <v>3947</v>
      </c>
      <c r="S57" s="47">
        <v>107.827</v>
      </c>
      <c r="T57" s="47">
        <v>116.651</v>
      </c>
      <c r="U57" s="47"/>
    </row>
    <row r="58" spans="1:21" x14ac:dyDescent="0.2">
      <c r="A58" s="19">
        <v>331200</v>
      </c>
      <c r="B58" s="15">
        <f t="shared" si="4"/>
        <v>24296.062532539374</v>
      </c>
      <c r="C58" s="16">
        <f t="shared" si="0"/>
        <v>276.8137185273568</v>
      </c>
      <c r="D58" s="16">
        <f t="shared" si="1"/>
        <v>24019.248814012019</v>
      </c>
      <c r="F58" s="10">
        <v>1.139335718109155E-2</v>
      </c>
      <c r="H58" s="10"/>
      <c r="I58" s="10">
        <v>331200</v>
      </c>
      <c r="J58" s="10">
        <f t="shared" si="2"/>
        <v>24296.062532539374</v>
      </c>
      <c r="K58" s="10">
        <f t="shared" si="6"/>
        <v>26675</v>
      </c>
      <c r="L58" s="10">
        <f t="shared" si="6"/>
        <v>24870</v>
      </c>
      <c r="M58" s="47">
        <f t="shared" si="6"/>
        <v>122.928</v>
      </c>
      <c r="N58" s="47">
        <f t="shared" si="6"/>
        <v>111.965</v>
      </c>
      <c r="P58" s="10">
        <v>327993</v>
      </c>
      <c r="Q58">
        <v>5236</v>
      </c>
      <c r="R58">
        <v>5676</v>
      </c>
      <c r="S58" s="47">
        <v>115.309</v>
      </c>
      <c r="T58" s="47">
        <v>129.17099999999999</v>
      </c>
      <c r="U58" s="47"/>
    </row>
    <row r="59" spans="1:21" x14ac:dyDescent="0.2">
      <c r="A59" s="19" t="s">
        <v>105</v>
      </c>
      <c r="B59" s="15">
        <f t="shared" si="4"/>
        <v>5722.495366571954</v>
      </c>
      <c r="C59" s="16">
        <f t="shared" si="0"/>
        <v>254.33312740319798</v>
      </c>
      <c r="D59" s="16">
        <f t="shared" si="1"/>
        <v>5468.1622391687561</v>
      </c>
      <c r="F59" s="10">
        <v>4.4444444444444446E-2</v>
      </c>
      <c r="H59" s="10"/>
      <c r="I59" s="10" t="s">
        <v>105</v>
      </c>
      <c r="J59" s="10">
        <f t="shared" si="2"/>
        <v>5722.495366571954</v>
      </c>
      <c r="K59" s="10">
        <f t="shared" si="6"/>
        <v>7024</v>
      </c>
      <c r="L59" s="10">
        <f t="shared" si="6"/>
        <v>5976</v>
      </c>
      <c r="M59" s="47">
        <f t="shared" si="6"/>
        <v>115.789</v>
      </c>
      <c r="N59" s="47">
        <f t="shared" si="6"/>
        <v>94.334000000000003</v>
      </c>
      <c r="P59" s="10">
        <v>327999</v>
      </c>
      <c r="Q59">
        <v>2777</v>
      </c>
      <c r="R59">
        <v>4319</v>
      </c>
      <c r="S59" s="47">
        <v>101.604</v>
      </c>
      <c r="T59" s="47">
        <v>106.45</v>
      </c>
      <c r="U59" s="47"/>
    </row>
    <row r="60" spans="1:21" x14ac:dyDescent="0.2">
      <c r="A60" s="19">
        <v>331314</v>
      </c>
      <c r="B60" s="15">
        <f t="shared" si="4"/>
        <v>4651.2096068009132</v>
      </c>
      <c r="C60" s="16">
        <f t="shared" si="0"/>
        <v>121.33590278611078</v>
      </c>
      <c r="D60" s="16">
        <f t="shared" si="1"/>
        <v>4529.8737040148026</v>
      </c>
      <c r="F60" s="10">
        <v>2.6086956521739129E-2</v>
      </c>
      <c r="H60" s="10"/>
      <c r="I60" s="10">
        <v>331314</v>
      </c>
      <c r="J60" s="10">
        <f t="shared" si="2"/>
        <v>4651.2096068009132</v>
      </c>
      <c r="K60" s="10">
        <f t="shared" ref="K60:N75" si="7">Q63</f>
        <v>5903</v>
      </c>
      <c r="L60" s="10">
        <f t="shared" si="7"/>
        <v>6293</v>
      </c>
      <c r="M60" s="47">
        <f t="shared" si="7"/>
        <v>117.396</v>
      </c>
      <c r="N60" s="47">
        <f t="shared" si="7"/>
        <v>92.501000000000005</v>
      </c>
      <c r="P60" s="10">
        <v>331110</v>
      </c>
      <c r="Q60">
        <v>117070</v>
      </c>
      <c r="R60">
        <v>107924</v>
      </c>
      <c r="S60" s="47">
        <v>133.86799999999999</v>
      </c>
      <c r="T60" s="47">
        <v>120.563</v>
      </c>
      <c r="U60" s="47"/>
    </row>
    <row r="61" spans="1:21" x14ac:dyDescent="0.2">
      <c r="A61" s="19" t="s">
        <v>106</v>
      </c>
      <c r="B61" s="15">
        <f t="shared" si="4"/>
        <v>22875.671196659736</v>
      </c>
      <c r="C61" s="16">
        <f t="shared" si="0"/>
        <v>661.3778395014632</v>
      </c>
      <c r="D61" s="16">
        <f t="shared" si="1"/>
        <v>22214.293357158273</v>
      </c>
      <c r="F61" s="10">
        <v>2.8911844107902564E-2</v>
      </c>
      <c r="H61" s="10"/>
      <c r="I61" s="10" t="s">
        <v>106</v>
      </c>
      <c r="J61" s="10">
        <f t="shared" si="2"/>
        <v>22875.671196659736</v>
      </c>
      <c r="K61" s="10">
        <f t="shared" si="7"/>
        <v>25030</v>
      </c>
      <c r="L61" s="10">
        <f t="shared" si="7"/>
        <v>26406</v>
      </c>
      <c r="M61" s="47">
        <f t="shared" si="7"/>
        <v>124.062</v>
      </c>
      <c r="N61" s="47">
        <f t="shared" si="7"/>
        <v>113.384</v>
      </c>
      <c r="P61" s="10">
        <v>331200</v>
      </c>
      <c r="Q61">
        <v>26675</v>
      </c>
      <c r="R61">
        <v>24870</v>
      </c>
      <c r="S61" s="47">
        <v>122.928</v>
      </c>
      <c r="T61" s="47">
        <v>111.965</v>
      </c>
      <c r="U61" s="47"/>
    </row>
    <row r="62" spans="1:21" x14ac:dyDescent="0.2">
      <c r="A62" s="19">
        <v>331411</v>
      </c>
      <c r="B62" s="15">
        <f t="shared" si="4"/>
        <v>8257.3631715046758</v>
      </c>
      <c r="C62" s="16">
        <f t="shared" si="0"/>
        <v>3.5788576144874988</v>
      </c>
      <c r="D62" s="16">
        <f t="shared" si="1"/>
        <v>8253.7843138901881</v>
      </c>
      <c r="F62" s="10">
        <v>4.3341409844219691E-4</v>
      </c>
      <c r="H62" s="10"/>
      <c r="I62" s="10">
        <v>331411</v>
      </c>
      <c r="J62" s="10">
        <f t="shared" si="2"/>
        <v>8257.3631715046758</v>
      </c>
      <c r="K62" s="10">
        <f t="shared" si="7"/>
        <v>9840</v>
      </c>
      <c r="L62" s="10">
        <f t="shared" si="7"/>
        <v>9061</v>
      </c>
      <c r="M62" s="47">
        <f t="shared" si="7"/>
        <v>154.29900000000001</v>
      </c>
      <c r="N62" s="47">
        <f t="shared" si="7"/>
        <v>129.482</v>
      </c>
      <c r="P62" s="10" t="s">
        <v>105</v>
      </c>
      <c r="Q62">
        <v>7024</v>
      </c>
      <c r="R62">
        <v>5976</v>
      </c>
      <c r="S62" s="47">
        <v>115.789</v>
      </c>
      <c r="T62" s="47">
        <v>94.334000000000003</v>
      </c>
      <c r="U62" s="47"/>
    </row>
    <row r="63" spans="1:21" x14ac:dyDescent="0.2">
      <c r="A63" s="19">
        <v>331419</v>
      </c>
      <c r="B63" s="15">
        <f t="shared" si="4"/>
        <v>8378.9722226322083</v>
      </c>
      <c r="C63" s="16">
        <f t="shared" si="0"/>
        <v>3.6315646917443494</v>
      </c>
      <c r="D63" s="16">
        <f t="shared" si="1"/>
        <v>8375.3406579404636</v>
      </c>
      <c r="F63" s="10">
        <v>4.3341409844219691E-4</v>
      </c>
      <c r="H63" s="10"/>
      <c r="I63" s="10">
        <v>331419</v>
      </c>
      <c r="J63" s="10">
        <f t="shared" si="2"/>
        <v>8378.9722226322083</v>
      </c>
      <c r="K63" s="10">
        <f t="shared" si="7"/>
        <v>9770</v>
      </c>
      <c r="L63" s="10">
        <f t="shared" si="7"/>
        <v>6633</v>
      </c>
      <c r="M63" s="47">
        <f t="shared" si="7"/>
        <v>135.506</v>
      </c>
      <c r="N63" s="47">
        <f t="shared" si="7"/>
        <v>116.21299999999999</v>
      </c>
      <c r="P63" s="10">
        <v>331314</v>
      </c>
      <c r="Q63">
        <v>5903</v>
      </c>
      <c r="R63">
        <v>6293</v>
      </c>
      <c r="S63" s="47">
        <v>117.396</v>
      </c>
      <c r="T63" s="47">
        <v>92.501000000000005</v>
      </c>
      <c r="U63" s="47"/>
    </row>
    <row r="64" spans="1:21" x14ac:dyDescent="0.2">
      <c r="A64" s="19">
        <v>331420</v>
      </c>
      <c r="B64" s="15">
        <f t="shared" si="4"/>
        <v>21298.513061917496</v>
      </c>
      <c r="C64" s="16">
        <f t="shared" si="0"/>
        <v>258.63485762847824</v>
      </c>
      <c r="D64" s="16">
        <f t="shared" si="1"/>
        <v>21039.878204289016</v>
      </c>
      <c r="F64" s="10">
        <v>1.2143329296115352E-2</v>
      </c>
      <c r="H64" s="10"/>
      <c r="I64" s="10">
        <v>331420</v>
      </c>
      <c r="J64" s="10">
        <f t="shared" si="2"/>
        <v>21298.513061917496</v>
      </c>
      <c r="K64" s="10">
        <f t="shared" si="7"/>
        <v>24814</v>
      </c>
      <c r="L64" s="10">
        <f t="shared" si="7"/>
        <v>22467</v>
      </c>
      <c r="M64" s="47">
        <f t="shared" si="7"/>
        <v>137.23099999999999</v>
      </c>
      <c r="N64" s="47">
        <f t="shared" si="7"/>
        <v>117.789</v>
      </c>
      <c r="P64" s="10" t="s">
        <v>106</v>
      </c>
      <c r="Q64">
        <v>25030</v>
      </c>
      <c r="R64">
        <v>26406</v>
      </c>
      <c r="S64" s="47">
        <v>124.062</v>
      </c>
      <c r="T64" s="47">
        <v>113.384</v>
      </c>
      <c r="U64" s="47"/>
    </row>
    <row r="65" spans="1:21" x14ac:dyDescent="0.2">
      <c r="A65" s="19">
        <v>331490</v>
      </c>
      <c r="B65" s="15">
        <f t="shared" si="4"/>
        <v>20813.941893893894</v>
      </c>
      <c r="C65" s="16">
        <f t="shared" si="0"/>
        <v>71.955325516460505</v>
      </c>
      <c r="D65" s="16">
        <f t="shared" si="1"/>
        <v>20741.986568377433</v>
      </c>
      <c r="F65" s="10">
        <v>3.4570734310337323E-3</v>
      </c>
      <c r="H65" s="10"/>
      <c r="I65" s="10">
        <v>331490</v>
      </c>
      <c r="J65" s="10">
        <f t="shared" si="2"/>
        <v>20813.941893893894</v>
      </c>
      <c r="K65" s="10">
        <f t="shared" si="7"/>
        <v>23327</v>
      </c>
      <c r="L65" s="10">
        <f t="shared" si="7"/>
        <v>21368</v>
      </c>
      <c r="M65" s="47">
        <f t="shared" si="7"/>
        <v>124.875</v>
      </c>
      <c r="N65" s="47">
        <f t="shared" si="7"/>
        <v>111.422</v>
      </c>
      <c r="P65" s="10">
        <v>331411</v>
      </c>
      <c r="Q65">
        <v>9840</v>
      </c>
      <c r="R65">
        <v>9061</v>
      </c>
      <c r="S65" s="47">
        <v>154.29900000000001</v>
      </c>
      <c r="T65" s="47">
        <v>129.482</v>
      </c>
      <c r="U65" s="47"/>
    </row>
    <row r="66" spans="1:21" x14ac:dyDescent="0.2">
      <c r="A66" s="19">
        <v>331510</v>
      </c>
      <c r="B66" s="15">
        <f t="shared" si="4"/>
        <v>18841.300850362852</v>
      </c>
      <c r="C66" s="16">
        <f t="shared" si="0"/>
        <v>226.04985717670556</v>
      </c>
      <c r="D66" s="16">
        <f t="shared" si="1"/>
        <v>18615.250993186146</v>
      </c>
      <c r="F66" s="10">
        <v>1.1997571663017749E-2</v>
      </c>
      <c r="H66" s="10"/>
      <c r="I66" s="10">
        <v>331510</v>
      </c>
      <c r="J66" s="10">
        <f t="shared" si="2"/>
        <v>18841.300850362852</v>
      </c>
      <c r="K66" s="10">
        <f t="shared" si="7"/>
        <v>18023</v>
      </c>
      <c r="L66" s="10">
        <f t="shared" si="7"/>
        <v>17751</v>
      </c>
      <c r="M66" s="47">
        <f t="shared" si="7"/>
        <v>112.30500000000001</v>
      </c>
      <c r="N66" s="47">
        <f t="shared" si="7"/>
        <v>117.404</v>
      </c>
      <c r="P66" s="10">
        <v>331419</v>
      </c>
      <c r="Q66">
        <v>9770</v>
      </c>
      <c r="R66">
        <v>6633</v>
      </c>
      <c r="S66" s="47">
        <v>135.506</v>
      </c>
      <c r="T66" s="47">
        <v>116.21299999999999</v>
      </c>
      <c r="U66" s="47"/>
    </row>
    <row r="67" spans="1:21" x14ac:dyDescent="0.2">
      <c r="A67" s="19">
        <v>331520</v>
      </c>
      <c r="B67" s="15">
        <f t="shared" si="4"/>
        <v>12213.640926020204</v>
      </c>
      <c r="C67" s="16">
        <f t="shared" si="0"/>
        <v>21.533479940310681</v>
      </c>
      <c r="D67" s="16">
        <f t="shared" si="1"/>
        <v>12192.107446079894</v>
      </c>
      <c r="F67" s="10">
        <v>1.7630680376754233E-3</v>
      </c>
      <c r="H67" s="10"/>
      <c r="I67" s="10">
        <v>331520</v>
      </c>
      <c r="J67" s="10">
        <f t="shared" si="2"/>
        <v>12213.640926020204</v>
      </c>
      <c r="K67" s="10">
        <f t="shared" si="7"/>
        <v>12397</v>
      </c>
      <c r="L67" s="10">
        <f t="shared" si="7"/>
        <v>13375</v>
      </c>
      <c r="M67" s="47">
        <f t="shared" si="7"/>
        <v>111.96299999999999</v>
      </c>
      <c r="N67" s="47">
        <f t="shared" si="7"/>
        <v>110.307</v>
      </c>
      <c r="P67" s="10">
        <v>331420</v>
      </c>
      <c r="Q67">
        <v>24814</v>
      </c>
      <c r="R67">
        <v>22467</v>
      </c>
      <c r="S67" s="47">
        <v>137.23099999999999</v>
      </c>
      <c r="T67" s="47">
        <v>117.789</v>
      </c>
      <c r="U67" s="47"/>
    </row>
    <row r="68" spans="1:21" x14ac:dyDescent="0.2">
      <c r="A68" s="19" t="s">
        <v>107</v>
      </c>
      <c r="B68" s="15">
        <f t="shared" si="4"/>
        <v>12996.621390930723</v>
      </c>
      <c r="C68" s="16">
        <f t="shared" si="0"/>
        <v>0</v>
      </c>
      <c r="D68" s="16">
        <f t="shared" si="1"/>
        <v>12996.621390930723</v>
      </c>
      <c r="F68" s="10">
        <v>0</v>
      </c>
      <c r="H68" s="10"/>
      <c r="I68" s="10" t="s">
        <v>107</v>
      </c>
      <c r="J68" s="10">
        <f t="shared" si="2"/>
        <v>12996.621390930723</v>
      </c>
      <c r="K68" s="10">
        <f t="shared" si="7"/>
        <v>13057</v>
      </c>
      <c r="L68" s="10">
        <f t="shared" si="7"/>
        <v>14829</v>
      </c>
      <c r="M68" s="47">
        <f t="shared" si="7"/>
        <v>103.801</v>
      </c>
      <c r="N68" s="47">
        <f t="shared" si="7"/>
        <v>103.321</v>
      </c>
      <c r="P68" s="10">
        <v>331490</v>
      </c>
      <c r="Q68">
        <v>23327</v>
      </c>
      <c r="R68">
        <v>21368</v>
      </c>
      <c r="S68" s="47">
        <v>124.875</v>
      </c>
      <c r="T68" s="47">
        <v>111.422</v>
      </c>
      <c r="U68" s="47"/>
    </row>
    <row r="69" spans="1:21" x14ac:dyDescent="0.2">
      <c r="A69" s="19">
        <v>332114</v>
      </c>
      <c r="B69" s="15">
        <f t="shared" si="4"/>
        <v>7318.6052905471997</v>
      </c>
      <c r="C69" s="16">
        <f t="shared" ref="C69:C132" si="8">B69*F69</f>
        <v>178.86611708058328</v>
      </c>
      <c r="D69" s="16">
        <f t="shared" si="1"/>
        <v>7139.7391734666162</v>
      </c>
      <c r="F69" s="10">
        <v>2.4439918533604887E-2</v>
      </c>
      <c r="H69" s="10"/>
      <c r="I69" s="10">
        <v>332114</v>
      </c>
      <c r="J69" s="10">
        <f t="shared" si="2"/>
        <v>7318.6052905471997</v>
      </c>
      <c r="K69" s="10">
        <f t="shared" si="7"/>
        <v>7757</v>
      </c>
      <c r="L69" s="10">
        <f t="shared" si="7"/>
        <v>8266</v>
      </c>
      <c r="M69" s="47">
        <f t="shared" si="7"/>
        <v>108.571</v>
      </c>
      <c r="N69" s="47">
        <f t="shared" si="7"/>
        <v>102.435</v>
      </c>
      <c r="P69" s="10">
        <v>331510</v>
      </c>
      <c r="Q69">
        <v>18023</v>
      </c>
      <c r="R69">
        <v>17751</v>
      </c>
      <c r="S69" s="47">
        <v>112.30500000000001</v>
      </c>
      <c r="T69" s="47">
        <v>117.404</v>
      </c>
      <c r="U69" s="47"/>
    </row>
    <row r="70" spans="1:21" x14ac:dyDescent="0.2">
      <c r="A70" s="19" t="s">
        <v>108</v>
      </c>
      <c r="B70" s="15">
        <f t="shared" si="4"/>
        <v>13122.131511335723</v>
      </c>
      <c r="C70" s="16">
        <f t="shared" si="8"/>
        <v>185.55949197213266</v>
      </c>
      <c r="D70" s="16">
        <f t="shared" ref="D70:D133" si="9">B70-C70</f>
        <v>12936.57201936359</v>
      </c>
      <c r="F70" s="10">
        <v>1.414095658253651E-2</v>
      </c>
      <c r="H70" s="10"/>
      <c r="I70" s="10" t="s">
        <v>108</v>
      </c>
      <c r="J70" s="10">
        <f t="shared" ref="J70:J133" si="10">K70/M70*N70</f>
        <v>13122.131511335723</v>
      </c>
      <c r="K70" s="10">
        <f t="shared" si="7"/>
        <v>12948</v>
      </c>
      <c r="L70" s="10">
        <f t="shared" si="7"/>
        <v>11877</v>
      </c>
      <c r="M70" s="47">
        <f t="shared" si="7"/>
        <v>106.25700000000001</v>
      </c>
      <c r="N70" s="47">
        <f t="shared" si="7"/>
        <v>107.68600000000001</v>
      </c>
      <c r="P70" s="10">
        <v>331520</v>
      </c>
      <c r="Q70">
        <v>12397</v>
      </c>
      <c r="R70">
        <v>13375</v>
      </c>
      <c r="S70" s="47">
        <v>111.96299999999999</v>
      </c>
      <c r="T70" s="47">
        <v>110.307</v>
      </c>
      <c r="U70" s="47"/>
    </row>
    <row r="71" spans="1:21" x14ac:dyDescent="0.2">
      <c r="A71" s="19">
        <v>332200</v>
      </c>
      <c r="B71" s="15">
        <f t="shared" ref="B71:B134" si="11">J71</f>
        <v>10979.315431911711</v>
      </c>
      <c r="C71" s="16">
        <f t="shared" si="8"/>
        <v>166.21335388932783</v>
      </c>
      <c r="D71" s="16">
        <f t="shared" si="9"/>
        <v>10813.102078022383</v>
      </c>
      <c r="F71" s="10">
        <v>1.5138772077375946E-2</v>
      </c>
      <c r="H71" s="10"/>
      <c r="I71" s="10">
        <v>332200</v>
      </c>
      <c r="J71" s="10">
        <f t="shared" si="10"/>
        <v>10979.315431911711</v>
      </c>
      <c r="K71" s="10">
        <f t="shared" si="7"/>
        <v>10524</v>
      </c>
      <c r="L71" s="10">
        <f t="shared" si="7"/>
        <v>9797</v>
      </c>
      <c r="M71" s="47">
        <f t="shared" si="7"/>
        <v>102.301</v>
      </c>
      <c r="N71" s="47">
        <f t="shared" si="7"/>
        <v>106.727</v>
      </c>
      <c r="P71" s="10" t="s">
        <v>107</v>
      </c>
      <c r="Q71">
        <v>13057</v>
      </c>
      <c r="R71">
        <v>14829</v>
      </c>
      <c r="S71" s="47">
        <v>103.801</v>
      </c>
      <c r="T71" s="47">
        <v>103.321</v>
      </c>
      <c r="U71" s="47"/>
    </row>
    <row r="72" spans="1:21" x14ac:dyDescent="0.2">
      <c r="A72" s="19">
        <v>332310</v>
      </c>
      <c r="B72" s="15">
        <f t="shared" si="11"/>
        <v>37429.488015340365</v>
      </c>
      <c r="C72" s="16">
        <f t="shared" si="8"/>
        <v>1138.2620655800149</v>
      </c>
      <c r="D72" s="16">
        <f t="shared" si="9"/>
        <v>36291.225949760352</v>
      </c>
      <c r="F72" s="10">
        <v>3.0410837175050366E-2</v>
      </c>
      <c r="H72" s="10"/>
      <c r="I72" s="10">
        <v>332310</v>
      </c>
      <c r="J72" s="10">
        <f t="shared" si="10"/>
        <v>37429.488015340365</v>
      </c>
      <c r="K72" s="10">
        <f t="shared" si="7"/>
        <v>36756</v>
      </c>
      <c r="L72" s="10">
        <f t="shared" si="7"/>
        <v>40860</v>
      </c>
      <c r="M72" s="47">
        <f t="shared" si="7"/>
        <v>103.25700000000001</v>
      </c>
      <c r="N72" s="47">
        <f t="shared" si="7"/>
        <v>105.149</v>
      </c>
      <c r="P72" s="10">
        <v>332114</v>
      </c>
      <c r="Q72">
        <v>7757</v>
      </c>
      <c r="R72">
        <v>8266</v>
      </c>
      <c r="S72" s="47">
        <v>108.571</v>
      </c>
      <c r="T72" s="47">
        <v>102.435</v>
      </c>
      <c r="U72" s="47"/>
    </row>
    <row r="73" spans="1:21" x14ac:dyDescent="0.2">
      <c r="A73" s="19">
        <v>332320</v>
      </c>
      <c r="B73" s="15">
        <f t="shared" si="11"/>
        <v>34720.517178582159</v>
      </c>
      <c r="C73" s="16">
        <f t="shared" si="8"/>
        <v>1288.3722722885766</v>
      </c>
      <c r="D73" s="16">
        <f t="shared" si="9"/>
        <v>33432.144906293579</v>
      </c>
      <c r="F73" s="10">
        <v>3.7106943587906206E-2</v>
      </c>
      <c r="H73" s="10"/>
      <c r="I73" s="10">
        <v>332320</v>
      </c>
      <c r="J73" s="10">
        <f t="shared" si="10"/>
        <v>34720.517178582159</v>
      </c>
      <c r="K73" s="10">
        <f t="shared" si="7"/>
        <v>34518</v>
      </c>
      <c r="L73" s="10">
        <f t="shared" si="7"/>
        <v>36453</v>
      </c>
      <c r="M73" s="47">
        <f t="shared" si="7"/>
        <v>106.52800000000001</v>
      </c>
      <c r="N73" s="47">
        <f t="shared" si="7"/>
        <v>107.15300000000001</v>
      </c>
      <c r="P73" s="10" t="s">
        <v>108</v>
      </c>
      <c r="Q73">
        <v>12948</v>
      </c>
      <c r="R73">
        <v>11877</v>
      </c>
      <c r="S73" s="47">
        <v>106.25700000000001</v>
      </c>
      <c r="T73" s="47">
        <v>107.68600000000001</v>
      </c>
      <c r="U73" s="47"/>
    </row>
    <row r="74" spans="1:21" x14ac:dyDescent="0.2">
      <c r="A74" s="19">
        <v>332410</v>
      </c>
      <c r="B74" s="15">
        <f t="shared" si="11"/>
        <v>7093.9016757849549</v>
      </c>
      <c r="C74" s="16">
        <f t="shared" si="8"/>
        <v>88.897695719767853</v>
      </c>
      <c r="D74" s="16">
        <f t="shared" si="9"/>
        <v>7005.0039800651866</v>
      </c>
      <c r="F74" s="10">
        <v>1.2531565812819239E-2</v>
      </c>
      <c r="H74" s="10"/>
      <c r="I74" s="10">
        <v>332410</v>
      </c>
      <c r="J74" s="10">
        <f t="shared" si="10"/>
        <v>7093.9016757849549</v>
      </c>
      <c r="K74" s="10">
        <f t="shared" si="7"/>
        <v>6796</v>
      </c>
      <c r="L74" s="10">
        <f t="shared" si="7"/>
        <v>7457</v>
      </c>
      <c r="M74" s="47">
        <f t="shared" si="7"/>
        <v>104.369</v>
      </c>
      <c r="N74" s="47">
        <f t="shared" si="7"/>
        <v>108.944</v>
      </c>
      <c r="P74" s="10">
        <v>332200</v>
      </c>
      <c r="Q74">
        <v>10524</v>
      </c>
      <c r="R74">
        <v>9797</v>
      </c>
      <c r="S74" s="47">
        <v>102.301</v>
      </c>
      <c r="T74" s="47">
        <v>106.727</v>
      </c>
      <c r="U74" s="47"/>
    </row>
    <row r="75" spans="1:21" x14ac:dyDescent="0.2">
      <c r="A75" s="19">
        <v>332420</v>
      </c>
      <c r="B75" s="15">
        <f t="shared" si="11"/>
        <v>7403.1013762595221</v>
      </c>
      <c r="C75" s="16">
        <f t="shared" si="8"/>
        <v>178.83209970552673</v>
      </c>
      <c r="D75" s="16">
        <f t="shared" si="9"/>
        <v>7224.269276553995</v>
      </c>
      <c r="F75" s="10">
        <v>2.4156375904699972E-2</v>
      </c>
      <c r="H75" s="10"/>
      <c r="I75" s="10">
        <v>332420</v>
      </c>
      <c r="J75" s="10">
        <f t="shared" si="10"/>
        <v>7403.1013762595221</v>
      </c>
      <c r="K75" s="10">
        <f t="shared" si="7"/>
        <v>7249</v>
      </c>
      <c r="L75" s="10">
        <f t="shared" si="7"/>
        <v>9554</v>
      </c>
      <c r="M75" s="47">
        <f t="shared" si="7"/>
        <v>97.656000000000006</v>
      </c>
      <c r="N75" s="47">
        <f t="shared" si="7"/>
        <v>99.731999999999999</v>
      </c>
      <c r="P75" s="10">
        <v>332310</v>
      </c>
      <c r="Q75">
        <v>36756</v>
      </c>
      <c r="R75">
        <v>40860</v>
      </c>
      <c r="S75" s="47">
        <v>103.25700000000001</v>
      </c>
      <c r="T75" s="47">
        <v>105.149</v>
      </c>
      <c r="U75" s="47"/>
    </row>
    <row r="76" spans="1:21" x14ac:dyDescent="0.2">
      <c r="A76" s="19">
        <v>332430</v>
      </c>
      <c r="B76" s="15">
        <f t="shared" si="11"/>
        <v>18933.857681364847</v>
      </c>
      <c r="C76" s="16">
        <f t="shared" si="8"/>
        <v>520.663581870955</v>
      </c>
      <c r="D76" s="16">
        <f t="shared" si="9"/>
        <v>18413.194099493892</v>
      </c>
      <c r="F76" s="10">
        <v>2.7499075499199745E-2</v>
      </c>
      <c r="H76" s="10"/>
      <c r="I76" s="10">
        <v>332430</v>
      </c>
      <c r="J76" s="10">
        <f t="shared" si="10"/>
        <v>18933.857681364847</v>
      </c>
      <c r="K76" s="10">
        <f t="shared" ref="K76:N91" si="12">Q79</f>
        <v>18835</v>
      </c>
      <c r="L76" s="10">
        <f t="shared" si="12"/>
        <v>18618</v>
      </c>
      <c r="M76" s="47">
        <f t="shared" si="12"/>
        <v>97.358999999999995</v>
      </c>
      <c r="N76" s="47">
        <f t="shared" si="12"/>
        <v>97.87</v>
      </c>
      <c r="P76" s="10">
        <v>332320</v>
      </c>
      <c r="Q76">
        <v>34518</v>
      </c>
      <c r="R76">
        <v>36453</v>
      </c>
      <c r="S76" s="47">
        <v>106.52800000000001</v>
      </c>
      <c r="T76" s="47">
        <v>107.15300000000001</v>
      </c>
      <c r="U76" s="47"/>
    </row>
    <row r="77" spans="1:21" x14ac:dyDescent="0.2">
      <c r="A77" s="19">
        <v>332500</v>
      </c>
      <c r="B77" s="15">
        <f t="shared" si="11"/>
        <v>6688.9873995178777</v>
      </c>
      <c r="C77" s="16">
        <f t="shared" si="8"/>
        <v>87.437743784547422</v>
      </c>
      <c r="D77" s="16">
        <f t="shared" si="9"/>
        <v>6601.5496557333299</v>
      </c>
      <c r="F77" s="10">
        <v>1.3071895424836602E-2</v>
      </c>
      <c r="H77" s="10"/>
      <c r="I77" s="10">
        <v>332500</v>
      </c>
      <c r="J77" s="10">
        <f t="shared" si="10"/>
        <v>6688.9873995178777</v>
      </c>
      <c r="K77" s="10">
        <f t="shared" si="12"/>
        <v>6605</v>
      </c>
      <c r="L77" s="10">
        <f t="shared" si="12"/>
        <v>7270</v>
      </c>
      <c r="M77" s="47">
        <f t="shared" si="12"/>
        <v>104.123</v>
      </c>
      <c r="N77" s="47">
        <f t="shared" si="12"/>
        <v>105.447</v>
      </c>
      <c r="P77" s="10">
        <v>332410</v>
      </c>
      <c r="Q77">
        <v>6796</v>
      </c>
      <c r="R77">
        <v>7457</v>
      </c>
      <c r="S77" s="47">
        <v>104.369</v>
      </c>
      <c r="T77" s="47">
        <v>108.944</v>
      </c>
      <c r="U77" s="47"/>
    </row>
    <row r="78" spans="1:21" x14ac:dyDescent="0.2">
      <c r="A78" s="19">
        <v>332600</v>
      </c>
      <c r="B78" s="15">
        <f t="shared" si="11"/>
        <v>8627.1606475473018</v>
      </c>
      <c r="C78" s="16">
        <f t="shared" si="8"/>
        <v>139.48916329588712</v>
      </c>
      <c r="D78" s="16">
        <f t="shared" si="9"/>
        <v>8487.6714842514139</v>
      </c>
      <c r="F78" s="10">
        <v>1.616860621872665E-2</v>
      </c>
      <c r="H78" s="10"/>
      <c r="I78" s="10">
        <v>332600</v>
      </c>
      <c r="J78" s="10">
        <f t="shared" si="10"/>
        <v>8627.1606475473018</v>
      </c>
      <c r="K78" s="10">
        <f t="shared" si="12"/>
        <v>8478</v>
      </c>
      <c r="L78" s="10">
        <f t="shared" si="12"/>
        <v>8855</v>
      </c>
      <c r="M78" s="47">
        <f t="shared" si="12"/>
        <v>102.479</v>
      </c>
      <c r="N78" s="47">
        <f t="shared" si="12"/>
        <v>104.282</v>
      </c>
      <c r="P78" s="10">
        <v>332420</v>
      </c>
      <c r="Q78">
        <v>7249</v>
      </c>
      <c r="R78">
        <v>9554</v>
      </c>
      <c r="S78" s="47">
        <v>97.656000000000006</v>
      </c>
      <c r="T78" s="47">
        <v>99.731999999999999</v>
      </c>
      <c r="U78" s="47"/>
    </row>
    <row r="79" spans="1:21" x14ac:dyDescent="0.2">
      <c r="A79" s="19">
        <v>332710</v>
      </c>
      <c r="B79" s="15">
        <f t="shared" si="11"/>
        <v>40840.740447393771</v>
      </c>
      <c r="C79" s="16">
        <f t="shared" si="8"/>
        <v>618.99096631209079</v>
      </c>
      <c r="D79" s="16">
        <f t="shared" si="9"/>
        <v>40221.749481081679</v>
      </c>
      <c r="F79" s="10">
        <v>1.515621312276162E-2</v>
      </c>
      <c r="H79" s="10"/>
      <c r="I79" s="10">
        <v>332710</v>
      </c>
      <c r="J79" s="10">
        <f t="shared" si="10"/>
        <v>40840.740447393771</v>
      </c>
      <c r="K79" s="10">
        <f t="shared" si="12"/>
        <v>39989</v>
      </c>
      <c r="L79" s="10">
        <f t="shared" si="12"/>
        <v>40453</v>
      </c>
      <c r="M79" s="47">
        <f t="shared" si="12"/>
        <v>102.773</v>
      </c>
      <c r="N79" s="47">
        <f t="shared" si="12"/>
        <v>104.962</v>
      </c>
      <c r="P79" s="10">
        <v>332430</v>
      </c>
      <c r="Q79">
        <v>18835</v>
      </c>
      <c r="R79">
        <v>18618</v>
      </c>
      <c r="S79" s="47">
        <v>97.358999999999995</v>
      </c>
      <c r="T79" s="47">
        <v>97.87</v>
      </c>
      <c r="U79" s="47"/>
    </row>
    <row r="80" spans="1:21" x14ac:dyDescent="0.2">
      <c r="A80" s="19">
        <v>332720</v>
      </c>
      <c r="B80" s="15">
        <f t="shared" si="11"/>
        <v>24820.81256298938</v>
      </c>
      <c r="C80" s="16">
        <f t="shared" si="8"/>
        <v>87.112197689595845</v>
      </c>
      <c r="D80" s="16">
        <f t="shared" si="9"/>
        <v>24733.700365299785</v>
      </c>
      <c r="F80" s="10">
        <v>3.5096432668562153E-3</v>
      </c>
      <c r="H80" s="10"/>
      <c r="I80" s="10">
        <v>332720</v>
      </c>
      <c r="J80" s="10">
        <f t="shared" si="10"/>
        <v>24820.81256298938</v>
      </c>
      <c r="K80" s="10">
        <f t="shared" si="12"/>
        <v>24302</v>
      </c>
      <c r="L80" s="10">
        <f t="shared" si="12"/>
        <v>28891</v>
      </c>
      <c r="M80" s="47">
        <f t="shared" si="12"/>
        <v>103.19199999999999</v>
      </c>
      <c r="N80" s="47">
        <f t="shared" si="12"/>
        <v>105.395</v>
      </c>
      <c r="P80" s="10">
        <v>332500</v>
      </c>
      <c r="Q80">
        <v>6605</v>
      </c>
      <c r="R80">
        <v>7270</v>
      </c>
      <c r="S80" s="47">
        <v>104.123</v>
      </c>
      <c r="T80" s="47">
        <v>105.447</v>
      </c>
      <c r="U80" s="47"/>
    </row>
    <row r="81" spans="1:21" x14ac:dyDescent="0.2">
      <c r="A81" s="19">
        <v>332800</v>
      </c>
      <c r="B81" s="15">
        <f t="shared" si="11"/>
        <v>27130.296607772518</v>
      </c>
      <c r="C81" s="16">
        <f t="shared" si="8"/>
        <v>249.34668729224484</v>
      </c>
      <c r="D81" s="16">
        <f t="shared" si="9"/>
        <v>26880.949920480274</v>
      </c>
      <c r="F81" s="10">
        <v>9.1907099615272866E-3</v>
      </c>
      <c r="H81" s="10"/>
      <c r="I81" s="10">
        <v>332800</v>
      </c>
      <c r="J81" s="10">
        <f t="shared" si="10"/>
        <v>27130.296607772518</v>
      </c>
      <c r="K81" s="10">
        <f t="shared" si="12"/>
        <v>27080</v>
      </c>
      <c r="L81" s="10">
        <f t="shared" si="12"/>
        <v>27860</v>
      </c>
      <c r="M81" s="47">
        <f t="shared" si="12"/>
        <v>106.066</v>
      </c>
      <c r="N81" s="47">
        <f t="shared" si="12"/>
        <v>106.26300000000001</v>
      </c>
      <c r="P81" s="10">
        <v>332600</v>
      </c>
      <c r="Q81">
        <v>8478</v>
      </c>
      <c r="R81">
        <v>8855</v>
      </c>
      <c r="S81" s="47">
        <v>102.479</v>
      </c>
      <c r="T81" s="47">
        <v>104.282</v>
      </c>
      <c r="U81" s="47"/>
    </row>
    <row r="82" spans="1:21" x14ac:dyDescent="0.2">
      <c r="A82" s="19" t="s">
        <v>109</v>
      </c>
      <c r="B82" s="15">
        <f t="shared" si="11"/>
        <v>28096.140223806604</v>
      </c>
      <c r="C82" s="16">
        <f t="shared" si="8"/>
        <v>48.181004281392546</v>
      </c>
      <c r="D82" s="16">
        <f t="shared" si="9"/>
        <v>28047.959219525212</v>
      </c>
      <c r="F82" s="10">
        <v>1.7148620379025411E-3</v>
      </c>
      <c r="H82" s="10"/>
      <c r="I82" s="10" t="s">
        <v>109</v>
      </c>
      <c r="J82" s="10">
        <f t="shared" si="10"/>
        <v>28096.140223806604</v>
      </c>
      <c r="K82" s="10">
        <f t="shared" si="12"/>
        <v>26501</v>
      </c>
      <c r="L82" s="10">
        <f t="shared" si="12"/>
        <v>28286</v>
      </c>
      <c r="M82" s="47">
        <f t="shared" si="12"/>
        <v>105.895</v>
      </c>
      <c r="N82" s="47">
        <f t="shared" si="12"/>
        <v>112.26900000000001</v>
      </c>
      <c r="P82" s="10">
        <v>332710</v>
      </c>
      <c r="Q82">
        <v>39989</v>
      </c>
      <c r="R82">
        <v>40453</v>
      </c>
      <c r="S82" s="47">
        <v>102.773</v>
      </c>
      <c r="T82" s="47">
        <v>104.962</v>
      </c>
      <c r="U82" s="47"/>
    </row>
    <row r="83" spans="1:21" x14ac:dyDescent="0.2">
      <c r="A83" s="19">
        <v>332913</v>
      </c>
      <c r="B83" s="15">
        <f t="shared" si="11"/>
        <v>3059.7029274623851</v>
      </c>
      <c r="C83" s="16">
        <f t="shared" si="8"/>
        <v>0</v>
      </c>
      <c r="D83" s="16">
        <f t="shared" si="9"/>
        <v>3059.7029274623851</v>
      </c>
      <c r="F83" s="10">
        <v>0</v>
      </c>
      <c r="H83" s="10"/>
      <c r="I83" s="10">
        <v>332913</v>
      </c>
      <c r="J83" s="10">
        <f t="shared" si="10"/>
        <v>3059.7029274623851</v>
      </c>
      <c r="K83" s="10">
        <f t="shared" si="12"/>
        <v>2940</v>
      </c>
      <c r="L83" s="10">
        <f t="shared" si="12"/>
        <v>3688</v>
      </c>
      <c r="M83" s="47">
        <f t="shared" si="12"/>
        <v>104.015</v>
      </c>
      <c r="N83" s="47">
        <f t="shared" si="12"/>
        <v>108.25</v>
      </c>
      <c r="P83" s="10">
        <v>332720</v>
      </c>
      <c r="Q83">
        <v>24302</v>
      </c>
      <c r="R83">
        <v>28891</v>
      </c>
      <c r="S83" s="47">
        <v>103.19199999999999</v>
      </c>
      <c r="T83" s="47">
        <v>105.395</v>
      </c>
      <c r="U83" s="47"/>
    </row>
    <row r="84" spans="1:21" x14ac:dyDescent="0.2">
      <c r="A84" s="19">
        <v>332991</v>
      </c>
      <c r="B84" s="15">
        <f t="shared" si="11"/>
        <v>9121.6063407940183</v>
      </c>
      <c r="C84" s="16">
        <f t="shared" si="8"/>
        <v>606.85011730493386</v>
      </c>
      <c r="D84" s="16">
        <f t="shared" si="9"/>
        <v>8514.7562234890847</v>
      </c>
      <c r="F84" s="10">
        <v>6.6528865052085634E-2</v>
      </c>
      <c r="H84" s="10"/>
      <c r="I84" s="10">
        <v>332991</v>
      </c>
      <c r="J84" s="10">
        <f t="shared" si="10"/>
        <v>9121.6063407940183</v>
      </c>
      <c r="K84" s="10">
        <f t="shared" si="12"/>
        <v>8658</v>
      </c>
      <c r="L84" s="10">
        <f t="shared" si="12"/>
        <v>6381</v>
      </c>
      <c r="M84" s="47">
        <f t="shared" si="12"/>
        <v>105.66500000000001</v>
      </c>
      <c r="N84" s="47">
        <f t="shared" si="12"/>
        <v>111.32299999999999</v>
      </c>
      <c r="P84" s="10">
        <v>332800</v>
      </c>
      <c r="Q84">
        <v>27080</v>
      </c>
      <c r="R84">
        <v>27860</v>
      </c>
      <c r="S84" s="47">
        <v>106.066</v>
      </c>
      <c r="T84" s="47">
        <v>106.26300000000001</v>
      </c>
      <c r="U84" s="47"/>
    </row>
    <row r="85" spans="1:21" x14ac:dyDescent="0.2">
      <c r="A85" s="19" t="s">
        <v>110</v>
      </c>
      <c r="B85" s="15">
        <f t="shared" si="11"/>
        <v>12695.531439740891</v>
      </c>
      <c r="C85" s="16">
        <f t="shared" si="8"/>
        <v>67.907495523304618</v>
      </c>
      <c r="D85" s="16">
        <f t="shared" si="9"/>
        <v>12627.623944217587</v>
      </c>
      <c r="F85" s="10">
        <v>5.3489289397317718E-3</v>
      </c>
      <c r="H85" s="10"/>
      <c r="I85" s="10" t="s">
        <v>110</v>
      </c>
      <c r="J85" s="10">
        <f t="shared" si="10"/>
        <v>12695.531439740891</v>
      </c>
      <c r="K85" s="10">
        <f t="shared" si="12"/>
        <v>11945</v>
      </c>
      <c r="L85" s="10">
        <f t="shared" si="12"/>
        <v>16147</v>
      </c>
      <c r="M85" s="47">
        <f t="shared" si="12"/>
        <v>105.901</v>
      </c>
      <c r="N85" s="47">
        <f t="shared" si="12"/>
        <v>112.55500000000001</v>
      </c>
      <c r="P85" s="10" t="s">
        <v>109</v>
      </c>
      <c r="Q85">
        <v>26501</v>
      </c>
      <c r="R85">
        <v>28286</v>
      </c>
      <c r="S85" s="47">
        <v>105.895</v>
      </c>
      <c r="T85" s="47">
        <v>112.26900000000001</v>
      </c>
      <c r="U85" s="47"/>
    </row>
    <row r="86" spans="1:21" x14ac:dyDescent="0.2">
      <c r="A86" s="19">
        <v>332996</v>
      </c>
      <c r="B86" s="15">
        <f t="shared" si="11"/>
        <v>7785.3435457516343</v>
      </c>
      <c r="C86" s="16">
        <f t="shared" si="8"/>
        <v>63.573530614013251</v>
      </c>
      <c r="D86" s="16">
        <f t="shared" si="9"/>
        <v>7721.7700151376212</v>
      </c>
      <c r="F86" s="10">
        <v>8.1657964405057685E-3</v>
      </c>
      <c r="H86" s="10"/>
      <c r="I86" s="10">
        <v>332996</v>
      </c>
      <c r="J86" s="10">
        <f t="shared" si="10"/>
        <v>7785.3435457516343</v>
      </c>
      <c r="K86" s="10">
        <f t="shared" si="12"/>
        <v>7471</v>
      </c>
      <c r="L86" s="10">
        <f t="shared" si="12"/>
        <v>7956</v>
      </c>
      <c r="M86" s="47">
        <f t="shared" si="12"/>
        <v>110.16</v>
      </c>
      <c r="N86" s="47">
        <f t="shared" si="12"/>
        <v>114.795</v>
      </c>
      <c r="P86" s="10">
        <v>332913</v>
      </c>
      <c r="Q86">
        <v>2940</v>
      </c>
      <c r="R86">
        <v>3688</v>
      </c>
      <c r="S86" s="47">
        <v>104.015</v>
      </c>
      <c r="T86" s="47">
        <v>108.25</v>
      </c>
      <c r="U86" s="47"/>
    </row>
    <row r="87" spans="1:21" x14ac:dyDescent="0.2">
      <c r="A87" s="19" t="s">
        <v>111</v>
      </c>
      <c r="B87" s="15">
        <f t="shared" si="11"/>
        <v>15546.237270865975</v>
      </c>
      <c r="C87" s="16">
        <f t="shared" si="8"/>
        <v>254.66986075451732</v>
      </c>
      <c r="D87" s="16">
        <f t="shared" si="9"/>
        <v>15291.567410111458</v>
      </c>
      <c r="F87" s="10">
        <v>1.6381446926181605E-2</v>
      </c>
      <c r="H87" s="10"/>
      <c r="I87" s="10" t="s">
        <v>111</v>
      </c>
      <c r="J87" s="10">
        <f t="shared" si="10"/>
        <v>15546.237270865975</v>
      </c>
      <c r="K87" s="10">
        <f t="shared" si="12"/>
        <v>15702</v>
      </c>
      <c r="L87" s="10">
        <f t="shared" si="12"/>
        <v>30043</v>
      </c>
      <c r="M87" s="47">
        <f t="shared" si="12"/>
        <v>104.033</v>
      </c>
      <c r="N87" s="47">
        <f t="shared" si="12"/>
        <v>103.001</v>
      </c>
      <c r="P87" s="10">
        <v>332991</v>
      </c>
      <c r="Q87">
        <v>8658</v>
      </c>
      <c r="R87">
        <v>6381</v>
      </c>
      <c r="S87" s="47">
        <v>105.66500000000001</v>
      </c>
      <c r="T87" s="47">
        <v>111.32299999999999</v>
      </c>
      <c r="U87" s="47"/>
    </row>
    <row r="88" spans="1:21" x14ac:dyDescent="0.2">
      <c r="A88" s="19">
        <v>333111</v>
      </c>
      <c r="B88" s="15">
        <f t="shared" si="11"/>
        <v>30658.423949824137</v>
      </c>
      <c r="C88" s="16">
        <f t="shared" si="8"/>
        <v>1351.2642026713602</v>
      </c>
      <c r="D88" s="16">
        <f t="shared" si="9"/>
        <v>29307.159747152778</v>
      </c>
      <c r="F88" s="10">
        <v>4.4074809745042728E-2</v>
      </c>
      <c r="H88" s="10"/>
      <c r="I88" s="10">
        <v>333111</v>
      </c>
      <c r="J88" s="10">
        <f t="shared" si="10"/>
        <v>30658.423949824137</v>
      </c>
      <c r="K88" s="10">
        <f t="shared" si="12"/>
        <v>29565</v>
      </c>
      <c r="L88" s="10">
        <f t="shared" si="12"/>
        <v>43240</v>
      </c>
      <c r="M88" s="47">
        <f t="shared" si="12"/>
        <v>104.911</v>
      </c>
      <c r="N88" s="47">
        <f t="shared" si="12"/>
        <v>108.791</v>
      </c>
      <c r="P88" s="10" t="s">
        <v>110</v>
      </c>
      <c r="Q88">
        <v>11945</v>
      </c>
      <c r="R88">
        <v>16147</v>
      </c>
      <c r="S88" s="47">
        <v>105.901</v>
      </c>
      <c r="T88" s="47">
        <v>112.55500000000001</v>
      </c>
      <c r="U88" s="47"/>
    </row>
    <row r="89" spans="1:21" x14ac:dyDescent="0.2">
      <c r="A89" s="19">
        <v>333112</v>
      </c>
      <c r="B89" s="15">
        <f t="shared" si="11"/>
        <v>9246.7427050096121</v>
      </c>
      <c r="C89" s="16">
        <f t="shared" si="8"/>
        <v>1647.0196252348919</v>
      </c>
      <c r="D89" s="16">
        <f t="shared" si="9"/>
        <v>7599.7230797747197</v>
      </c>
      <c r="F89" s="10">
        <v>0.17811889848979851</v>
      </c>
      <c r="H89" s="10"/>
      <c r="I89" s="10">
        <v>333112</v>
      </c>
      <c r="J89" s="10">
        <f t="shared" si="10"/>
        <v>9246.7427050096121</v>
      </c>
      <c r="K89" s="10">
        <f t="shared" si="12"/>
        <v>9091</v>
      </c>
      <c r="L89" s="10">
        <f t="shared" si="12"/>
        <v>8558</v>
      </c>
      <c r="M89" s="47">
        <f t="shared" si="12"/>
        <v>99.349000000000004</v>
      </c>
      <c r="N89" s="47">
        <f t="shared" si="12"/>
        <v>101.051</v>
      </c>
      <c r="P89" s="10">
        <v>332996</v>
      </c>
      <c r="Q89">
        <v>7471</v>
      </c>
      <c r="R89">
        <v>7956</v>
      </c>
      <c r="S89" s="47">
        <v>110.16</v>
      </c>
      <c r="T89" s="47">
        <v>114.795</v>
      </c>
      <c r="U89" s="47"/>
    </row>
    <row r="90" spans="1:21" x14ac:dyDescent="0.2">
      <c r="A90" s="19">
        <v>333120</v>
      </c>
      <c r="B90" s="15">
        <f t="shared" si="11"/>
        <v>39566.524510040668</v>
      </c>
      <c r="C90" s="16">
        <f t="shared" si="8"/>
        <v>817.34321601910597</v>
      </c>
      <c r="D90" s="16">
        <f t="shared" si="9"/>
        <v>38749.18129402156</v>
      </c>
      <c r="F90" s="10">
        <v>2.0657442778722994E-2</v>
      </c>
      <c r="H90" s="10"/>
      <c r="I90" s="10">
        <v>333120</v>
      </c>
      <c r="J90" s="10">
        <f t="shared" si="10"/>
        <v>39566.524510040668</v>
      </c>
      <c r="K90" s="10">
        <f t="shared" si="12"/>
        <v>37319</v>
      </c>
      <c r="L90" s="10">
        <f t="shared" si="12"/>
        <v>33686</v>
      </c>
      <c r="M90" s="47">
        <f t="shared" si="12"/>
        <v>103.529</v>
      </c>
      <c r="N90" s="47">
        <f t="shared" si="12"/>
        <v>109.764</v>
      </c>
      <c r="P90" s="10" t="s">
        <v>111</v>
      </c>
      <c r="Q90">
        <v>15702</v>
      </c>
      <c r="R90">
        <v>30043</v>
      </c>
      <c r="S90" s="47">
        <v>104.033</v>
      </c>
      <c r="T90" s="47">
        <v>103.001</v>
      </c>
      <c r="U90" s="47"/>
    </row>
    <row r="91" spans="1:21" x14ac:dyDescent="0.2">
      <c r="A91" s="19">
        <v>333130</v>
      </c>
      <c r="B91" s="15">
        <f t="shared" si="11"/>
        <v>27290.629859242796</v>
      </c>
      <c r="C91" s="16">
        <f t="shared" si="8"/>
        <v>18.073264807445561</v>
      </c>
      <c r="D91" s="16">
        <f t="shared" si="9"/>
        <v>27272.556594435351</v>
      </c>
      <c r="F91" s="10">
        <v>6.6225165562913907E-4</v>
      </c>
      <c r="H91" s="10"/>
      <c r="I91" s="10">
        <v>333130</v>
      </c>
      <c r="J91" s="10">
        <f t="shared" si="10"/>
        <v>27290.629859242796</v>
      </c>
      <c r="K91" s="10">
        <f t="shared" si="12"/>
        <v>26048</v>
      </c>
      <c r="L91" s="10">
        <f t="shared" si="12"/>
        <v>31570</v>
      </c>
      <c r="M91" s="47">
        <f t="shared" si="12"/>
        <v>102.58799999999999</v>
      </c>
      <c r="N91" s="47">
        <f t="shared" si="12"/>
        <v>107.482</v>
      </c>
      <c r="P91" s="10">
        <v>333111</v>
      </c>
      <c r="Q91">
        <v>29565</v>
      </c>
      <c r="R91">
        <v>43240</v>
      </c>
      <c r="S91" s="47">
        <v>104.911</v>
      </c>
      <c r="T91" s="47">
        <v>108.791</v>
      </c>
      <c r="U91" s="47"/>
    </row>
    <row r="92" spans="1:21" x14ac:dyDescent="0.2">
      <c r="A92" s="19" t="s">
        <v>112</v>
      </c>
      <c r="B92" s="15">
        <f t="shared" si="11"/>
        <v>20805.769302815665</v>
      </c>
      <c r="C92" s="16">
        <f t="shared" si="8"/>
        <v>483.5756344299449</v>
      </c>
      <c r="D92" s="16">
        <f t="shared" si="9"/>
        <v>20322.19366838572</v>
      </c>
      <c r="F92" s="10">
        <v>2.3242381831298214E-2</v>
      </c>
      <c r="H92" s="10"/>
      <c r="I92" s="10" t="s">
        <v>112</v>
      </c>
      <c r="J92" s="10">
        <f t="shared" si="10"/>
        <v>20805.769302815665</v>
      </c>
      <c r="K92" s="10">
        <f t="shared" ref="K92:N107" si="13">Q95</f>
        <v>20271</v>
      </c>
      <c r="L92" s="10">
        <f t="shared" si="13"/>
        <v>20852</v>
      </c>
      <c r="M92" s="47">
        <f t="shared" si="13"/>
        <v>102.498</v>
      </c>
      <c r="N92" s="47">
        <f t="shared" si="13"/>
        <v>105.202</v>
      </c>
      <c r="P92" s="10">
        <v>333112</v>
      </c>
      <c r="Q92">
        <v>9091</v>
      </c>
      <c r="R92">
        <v>8558</v>
      </c>
      <c r="S92" s="47">
        <v>99.349000000000004</v>
      </c>
      <c r="T92" s="47">
        <v>101.051</v>
      </c>
      <c r="U92" s="47"/>
    </row>
    <row r="93" spans="1:21" x14ac:dyDescent="0.2">
      <c r="A93" s="19">
        <v>333220</v>
      </c>
      <c r="B93" s="15">
        <f t="shared" si="11"/>
        <v>3189.093754273546</v>
      </c>
      <c r="C93" s="16">
        <f t="shared" si="8"/>
        <v>54.418174797021948</v>
      </c>
      <c r="D93" s="16">
        <f t="shared" si="9"/>
        <v>3134.675579476524</v>
      </c>
      <c r="F93" s="10">
        <v>1.7063836622582467E-2</v>
      </c>
      <c r="H93" s="10"/>
      <c r="I93" s="10">
        <v>333220</v>
      </c>
      <c r="J93" s="10">
        <f t="shared" si="10"/>
        <v>3189.093754273546</v>
      </c>
      <c r="K93" s="10">
        <f t="shared" si="13"/>
        <v>3086</v>
      </c>
      <c r="L93" s="10">
        <f t="shared" si="13"/>
        <v>3245</v>
      </c>
      <c r="M93" s="47">
        <f t="shared" si="13"/>
        <v>102.374</v>
      </c>
      <c r="N93" s="47">
        <f t="shared" si="13"/>
        <v>105.794</v>
      </c>
      <c r="P93" s="10">
        <v>333120</v>
      </c>
      <c r="Q93">
        <v>37319</v>
      </c>
      <c r="R93">
        <v>33686</v>
      </c>
      <c r="S93" s="47">
        <v>103.529</v>
      </c>
      <c r="T93" s="47">
        <v>109.764</v>
      </c>
      <c r="U93" s="47"/>
    </row>
    <row r="94" spans="1:21" x14ac:dyDescent="0.2">
      <c r="A94" s="19">
        <v>333295</v>
      </c>
      <c r="B94" s="15">
        <f t="shared" si="11"/>
        <v>12071.880029083859</v>
      </c>
      <c r="C94" s="16">
        <f t="shared" si="8"/>
        <v>0</v>
      </c>
      <c r="D94" s="16">
        <f t="shared" si="9"/>
        <v>12071.880029083859</v>
      </c>
      <c r="F94" s="10">
        <v>0</v>
      </c>
      <c r="H94" s="10"/>
      <c r="I94" s="10">
        <v>333295</v>
      </c>
      <c r="J94" s="10">
        <f t="shared" si="10"/>
        <v>12071.880029083859</v>
      </c>
      <c r="K94" s="10">
        <f t="shared" si="13"/>
        <v>12729</v>
      </c>
      <c r="L94" s="10">
        <f t="shared" si="13"/>
        <v>9453</v>
      </c>
      <c r="M94" s="47">
        <f t="shared" si="13"/>
        <v>94.897999999999996</v>
      </c>
      <c r="N94" s="47">
        <f t="shared" si="13"/>
        <v>89.998999999999995</v>
      </c>
      <c r="P94" s="10">
        <v>333130</v>
      </c>
      <c r="Q94">
        <v>26048</v>
      </c>
      <c r="R94">
        <v>31570</v>
      </c>
      <c r="S94" s="47">
        <v>102.58799999999999</v>
      </c>
      <c r="T94" s="47">
        <v>107.482</v>
      </c>
      <c r="U94" s="47"/>
    </row>
    <row r="95" spans="1:21" x14ac:dyDescent="0.2">
      <c r="A95" s="19" t="s">
        <v>113</v>
      </c>
      <c r="B95" s="15">
        <f t="shared" si="11"/>
        <v>15559.026311681722</v>
      </c>
      <c r="C95" s="16">
        <f t="shared" si="8"/>
        <v>278.18943993122718</v>
      </c>
      <c r="D95" s="16">
        <f t="shared" si="9"/>
        <v>15280.836871750495</v>
      </c>
      <c r="F95" s="10">
        <v>1.7879617551797729E-2</v>
      </c>
      <c r="H95" s="10"/>
      <c r="I95" s="10" t="s">
        <v>113</v>
      </c>
      <c r="J95" s="10">
        <f t="shared" si="10"/>
        <v>15559.026311681722</v>
      </c>
      <c r="K95" s="10">
        <f t="shared" si="13"/>
        <v>15001</v>
      </c>
      <c r="L95" s="10">
        <f t="shared" si="13"/>
        <v>15421</v>
      </c>
      <c r="M95" s="47">
        <f t="shared" si="13"/>
        <v>102.502</v>
      </c>
      <c r="N95" s="47">
        <f t="shared" si="13"/>
        <v>106.315</v>
      </c>
      <c r="P95" s="10" t="s">
        <v>112</v>
      </c>
      <c r="Q95">
        <v>20271</v>
      </c>
      <c r="R95">
        <v>20852</v>
      </c>
      <c r="S95" s="47">
        <v>102.498</v>
      </c>
      <c r="T95" s="47">
        <v>105.202</v>
      </c>
      <c r="U95" s="47"/>
    </row>
    <row r="96" spans="1:21" x14ac:dyDescent="0.2">
      <c r="A96" s="19">
        <v>333313</v>
      </c>
      <c r="B96" s="15">
        <f t="shared" si="11"/>
        <v>1651.1623422159889</v>
      </c>
      <c r="C96" s="16">
        <f t="shared" si="8"/>
        <v>29.522151194752446</v>
      </c>
      <c r="D96" s="16">
        <f t="shared" si="9"/>
        <v>1621.6401910212364</v>
      </c>
      <c r="F96" s="10">
        <v>1.7879617551797729E-2</v>
      </c>
      <c r="H96" s="10"/>
      <c r="I96" s="10">
        <v>333313</v>
      </c>
      <c r="J96" s="10">
        <f t="shared" si="10"/>
        <v>1651.1623422159889</v>
      </c>
      <c r="K96" s="10">
        <f t="shared" si="13"/>
        <v>1620</v>
      </c>
      <c r="L96" s="10">
        <f t="shared" si="13"/>
        <v>2857</v>
      </c>
      <c r="M96" s="47">
        <f t="shared" si="13"/>
        <v>102.672</v>
      </c>
      <c r="N96" s="47">
        <f t="shared" si="13"/>
        <v>104.64700000000001</v>
      </c>
      <c r="P96" s="10">
        <v>333220</v>
      </c>
      <c r="Q96">
        <v>3086</v>
      </c>
      <c r="R96">
        <v>3245</v>
      </c>
      <c r="S96" s="47">
        <v>102.374</v>
      </c>
      <c r="T96" s="47">
        <v>105.794</v>
      </c>
      <c r="U96" s="47"/>
    </row>
    <row r="97" spans="1:21" x14ac:dyDescent="0.2">
      <c r="A97" s="19">
        <v>333314</v>
      </c>
      <c r="B97" s="15">
        <f t="shared" si="11"/>
        <v>5218.6811565462258</v>
      </c>
      <c r="C97" s="16">
        <f t="shared" si="8"/>
        <v>48.545871223685822</v>
      </c>
      <c r="D97" s="16">
        <f t="shared" si="9"/>
        <v>5170.1352853225399</v>
      </c>
      <c r="F97" s="10">
        <v>9.3023255813953487E-3</v>
      </c>
      <c r="H97" s="10"/>
      <c r="I97" s="10">
        <v>333314</v>
      </c>
      <c r="J97" s="10">
        <f t="shared" si="10"/>
        <v>5218.6811565462258</v>
      </c>
      <c r="K97" s="10">
        <f t="shared" si="13"/>
        <v>5056</v>
      </c>
      <c r="L97" s="10">
        <f t="shared" si="13"/>
        <v>5126</v>
      </c>
      <c r="M97" s="47">
        <f t="shared" si="13"/>
        <v>100.852</v>
      </c>
      <c r="N97" s="47">
        <f t="shared" si="13"/>
        <v>104.09699999999999</v>
      </c>
      <c r="P97" s="10">
        <v>333295</v>
      </c>
      <c r="Q97">
        <v>12729</v>
      </c>
      <c r="R97">
        <v>9453</v>
      </c>
      <c r="S97" s="47">
        <v>94.897999999999996</v>
      </c>
      <c r="T97" s="47">
        <v>89.998999999999995</v>
      </c>
      <c r="U97" s="47"/>
    </row>
    <row r="98" spans="1:21" x14ac:dyDescent="0.2">
      <c r="A98" s="19">
        <v>333315</v>
      </c>
      <c r="B98" s="15">
        <f t="shared" si="11"/>
        <v>2550.0715666733108</v>
      </c>
      <c r="C98" s="16">
        <f t="shared" si="8"/>
        <v>0</v>
      </c>
      <c r="D98" s="16">
        <f t="shared" si="9"/>
        <v>2550.0715666733108</v>
      </c>
      <c r="F98" s="10">
        <v>0</v>
      </c>
      <c r="H98" s="10"/>
      <c r="I98" s="10">
        <v>333315</v>
      </c>
      <c r="J98" s="10">
        <f t="shared" si="10"/>
        <v>2550.0715666733108</v>
      </c>
      <c r="K98" s="10">
        <f t="shared" si="13"/>
        <v>2503</v>
      </c>
      <c r="L98" s="10">
        <f t="shared" si="13"/>
        <v>511</v>
      </c>
      <c r="M98" s="47">
        <f t="shared" si="13"/>
        <v>100.34</v>
      </c>
      <c r="N98" s="47">
        <f t="shared" si="13"/>
        <v>102.227</v>
      </c>
      <c r="P98" s="10" t="s">
        <v>113</v>
      </c>
      <c r="Q98">
        <v>15001</v>
      </c>
      <c r="R98">
        <v>15421</v>
      </c>
      <c r="S98" s="47">
        <v>102.502</v>
      </c>
      <c r="T98" s="47">
        <v>106.315</v>
      </c>
      <c r="U98" s="47"/>
    </row>
    <row r="99" spans="1:21" x14ac:dyDescent="0.2">
      <c r="A99" s="19" t="s">
        <v>114</v>
      </c>
      <c r="B99" s="15">
        <f t="shared" si="11"/>
        <v>5640.150800182013</v>
      </c>
      <c r="C99" s="16">
        <f t="shared" si="8"/>
        <v>80.738355012830453</v>
      </c>
      <c r="D99" s="16">
        <f t="shared" si="9"/>
        <v>5559.4124451691823</v>
      </c>
      <c r="F99" s="10">
        <v>1.4314928425357873E-2</v>
      </c>
      <c r="H99" s="10"/>
      <c r="I99" s="10" t="s">
        <v>114</v>
      </c>
      <c r="J99" s="10">
        <f t="shared" si="10"/>
        <v>5640.150800182013</v>
      </c>
      <c r="K99" s="10">
        <f t="shared" si="13"/>
        <v>5472</v>
      </c>
      <c r="L99" s="10">
        <f t="shared" si="13"/>
        <v>6483</v>
      </c>
      <c r="M99" s="47">
        <f t="shared" si="13"/>
        <v>103.289</v>
      </c>
      <c r="N99" s="47">
        <f t="shared" si="13"/>
        <v>106.46299999999999</v>
      </c>
      <c r="P99" s="10">
        <v>333313</v>
      </c>
      <c r="Q99">
        <v>1620</v>
      </c>
      <c r="R99">
        <v>2857</v>
      </c>
      <c r="S99" s="47">
        <v>102.672</v>
      </c>
      <c r="T99" s="47">
        <v>104.64700000000001</v>
      </c>
      <c r="U99" s="47"/>
    </row>
    <row r="100" spans="1:21" x14ac:dyDescent="0.2">
      <c r="A100" s="19">
        <v>333414</v>
      </c>
      <c r="B100" s="15">
        <f t="shared" si="11"/>
        <v>4224.077143521029</v>
      </c>
      <c r="C100" s="16">
        <f t="shared" si="8"/>
        <v>72.67229494229727</v>
      </c>
      <c r="D100" s="16">
        <f t="shared" si="9"/>
        <v>4151.4048485787316</v>
      </c>
      <c r="F100" s="10">
        <v>1.7204301075268817E-2</v>
      </c>
      <c r="H100" s="10"/>
      <c r="I100" s="10">
        <v>333414</v>
      </c>
      <c r="J100" s="10">
        <f t="shared" si="10"/>
        <v>4224.077143521029</v>
      </c>
      <c r="K100" s="10">
        <f t="shared" si="13"/>
        <v>4035</v>
      </c>
      <c r="L100" s="10">
        <f t="shared" si="13"/>
        <v>4831</v>
      </c>
      <c r="M100" s="47">
        <f t="shared" si="13"/>
        <v>103.288</v>
      </c>
      <c r="N100" s="47">
        <f t="shared" si="13"/>
        <v>108.128</v>
      </c>
      <c r="P100" s="10">
        <v>333314</v>
      </c>
      <c r="Q100">
        <v>5056</v>
      </c>
      <c r="R100">
        <v>5126</v>
      </c>
      <c r="S100" s="47">
        <v>100.852</v>
      </c>
      <c r="T100" s="47">
        <v>104.09699999999999</v>
      </c>
      <c r="U100" s="47"/>
    </row>
    <row r="101" spans="1:21" x14ac:dyDescent="0.2">
      <c r="A101" s="19">
        <v>333415</v>
      </c>
      <c r="B101" s="15">
        <f t="shared" si="11"/>
        <v>30745.097026346379</v>
      </c>
      <c r="C101" s="16">
        <f t="shared" si="8"/>
        <v>2324.6250009538776</v>
      </c>
      <c r="D101" s="16">
        <f t="shared" si="9"/>
        <v>28420.472025392501</v>
      </c>
      <c r="F101" s="10">
        <v>7.560961668007872E-2</v>
      </c>
      <c r="H101" s="10"/>
      <c r="I101" s="10">
        <v>333415</v>
      </c>
      <c r="J101" s="10">
        <f t="shared" si="10"/>
        <v>30745.097026346379</v>
      </c>
      <c r="K101" s="10">
        <f t="shared" si="13"/>
        <v>29423</v>
      </c>
      <c r="L101" s="10">
        <f t="shared" si="13"/>
        <v>31823</v>
      </c>
      <c r="M101" s="47">
        <f t="shared" si="13"/>
        <v>103.24</v>
      </c>
      <c r="N101" s="47">
        <f t="shared" si="13"/>
        <v>107.879</v>
      </c>
      <c r="P101" s="10">
        <v>333315</v>
      </c>
      <c r="Q101">
        <v>2503</v>
      </c>
      <c r="R101">
        <v>511</v>
      </c>
      <c r="S101" s="47">
        <v>100.34</v>
      </c>
      <c r="T101" s="47">
        <v>102.227</v>
      </c>
      <c r="U101" s="47"/>
    </row>
    <row r="102" spans="1:21" x14ac:dyDescent="0.2">
      <c r="A102" s="19">
        <v>333511</v>
      </c>
      <c r="B102" s="15">
        <f t="shared" si="11"/>
        <v>5803.4147967074077</v>
      </c>
      <c r="C102" s="16">
        <f t="shared" si="8"/>
        <v>26.518146782526301</v>
      </c>
      <c r="D102" s="16">
        <f t="shared" si="9"/>
        <v>5776.8966499248818</v>
      </c>
      <c r="F102" s="10">
        <v>4.5694039994472711E-3</v>
      </c>
      <c r="H102" s="10"/>
      <c r="I102" s="10">
        <v>333511</v>
      </c>
      <c r="J102" s="10">
        <f t="shared" si="10"/>
        <v>5803.4147967074077</v>
      </c>
      <c r="K102" s="10">
        <f t="shared" si="13"/>
        <v>5712</v>
      </c>
      <c r="L102" s="10">
        <f t="shared" si="13"/>
        <v>6580</v>
      </c>
      <c r="M102" s="47">
        <f t="shared" si="13"/>
        <v>100.22499999999999</v>
      </c>
      <c r="N102" s="47">
        <f t="shared" si="13"/>
        <v>101.82899999999999</v>
      </c>
      <c r="P102" s="10" t="s">
        <v>114</v>
      </c>
      <c r="Q102">
        <v>5472</v>
      </c>
      <c r="R102">
        <v>6483</v>
      </c>
      <c r="S102" s="47">
        <v>103.289</v>
      </c>
      <c r="T102" s="47">
        <v>106.46299999999999</v>
      </c>
      <c r="U102" s="47"/>
    </row>
    <row r="103" spans="1:21" x14ac:dyDescent="0.2">
      <c r="A103" s="19" t="s">
        <v>115</v>
      </c>
      <c r="B103" s="15">
        <f t="shared" si="11"/>
        <v>6920.803973432653</v>
      </c>
      <c r="C103" s="16">
        <f t="shared" si="8"/>
        <v>20.046699992775352</v>
      </c>
      <c r="D103" s="16">
        <f t="shared" si="9"/>
        <v>6900.7572734398773</v>
      </c>
      <c r="F103" s="10">
        <v>2.8965854356993699E-3</v>
      </c>
      <c r="H103" s="10"/>
      <c r="I103" s="10" t="s">
        <v>115</v>
      </c>
      <c r="J103" s="10">
        <f t="shared" si="10"/>
        <v>6920.803973432653</v>
      </c>
      <c r="K103" s="10">
        <f t="shared" si="13"/>
        <v>6469</v>
      </c>
      <c r="L103" s="10">
        <f t="shared" si="13"/>
        <v>7596</v>
      </c>
      <c r="M103" s="47">
        <f t="shared" si="13"/>
        <v>102.833</v>
      </c>
      <c r="N103" s="47">
        <f t="shared" si="13"/>
        <v>110.015</v>
      </c>
      <c r="P103" s="10">
        <v>333414</v>
      </c>
      <c r="Q103">
        <v>4035</v>
      </c>
      <c r="R103">
        <v>4831</v>
      </c>
      <c r="S103" s="47">
        <v>103.288</v>
      </c>
      <c r="T103" s="47">
        <v>108.128</v>
      </c>
      <c r="U103" s="47"/>
    </row>
    <row r="104" spans="1:21" x14ac:dyDescent="0.2">
      <c r="A104" s="19">
        <v>333514</v>
      </c>
      <c r="B104" s="15">
        <f t="shared" si="11"/>
        <v>8201.6955243129178</v>
      </c>
      <c r="C104" s="16">
        <f t="shared" si="8"/>
        <v>66.940741568019064</v>
      </c>
      <c r="D104" s="16">
        <f t="shared" si="9"/>
        <v>8134.7547827448989</v>
      </c>
      <c r="F104" s="10">
        <v>8.1618174400136488E-3</v>
      </c>
      <c r="H104" s="10"/>
      <c r="I104" s="10">
        <v>333514</v>
      </c>
      <c r="J104" s="10">
        <f t="shared" si="10"/>
        <v>8201.6955243129178</v>
      </c>
      <c r="K104" s="10">
        <f t="shared" si="13"/>
        <v>7989</v>
      </c>
      <c r="L104" s="10">
        <f t="shared" si="13"/>
        <v>8481</v>
      </c>
      <c r="M104" s="47">
        <f t="shared" si="13"/>
        <v>102.35299999999999</v>
      </c>
      <c r="N104" s="47">
        <f t="shared" si="13"/>
        <v>105.078</v>
      </c>
      <c r="P104" s="10">
        <v>333415</v>
      </c>
      <c r="Q104">
        <v>29423</v>
      </c>
      <c r="R104">
        <v>31823</v>
      </c>
      <c r="S104" s="47">
        <v>103.24</v>
      </c>
      <c r="T104" s="47">
        <v>107.879</v>
      </c>
      <c r="U104" s="47"/>
    </row>
    <row r="105" spans="1:21" x14ac:dyDescent="0.2">
      <c r="A105" s="19" t="s">
        <v>116</v>
      </c>
      <c r="B105" s="15">
        <f t="shared" si="11"/>
        <v>8264.4027282711322</v>
      </c>
      <c r="C105" s="16">
        <f t="shared" si="8"/>
        <v>42.248866793709489</v>
      </c>
      <c r="D105" s="16">
        <f t="shared" si="9"/>
        <v>8222.1538614774236</v>
      </c>
      <c r="F105" s="10">
        <v>5.1121500467521041E-3</v>
      </c>
      <c r="H105" s="10"/>
      <c r="I105" s="10" t="s">
        <v>116</v>
      </c>
      <c r="J105" s="10">
        <f t="shared" si="10"/>
        <v>8264.4027282711322</v>
      </c>
      <c r="K105" s="10">
        <f t="shared" si="13"/>
        <v>8118</v>
      </c>
      <c r="L105" s="10">
        <f t="shared" si="13"/>
        <v>8511</v>
      </c>
      <c r="M105" s="47">
        <f t="shared" si="13"/>
        <v>103.80200000000001</v>
      </c>
      <c r="N105" s="47">
        <f t="shared" si="13"/>
        <v>105.67400000000001</v>
      </c>
      <c r="P105" s="10">
        <v>333511</v>
      </c>
      <c r="Q105">
        <v>5712</v>
      </c>
      <c r="R105">
        <v>6580</v>
      </c>
      <c r="S105" s="47">
        <v>100.22499999999999</v>
      </c>
      <c r="T105" s="47">
        <v>101.82899999999999</v>
      </c>
      <c r="U105" s="47"/>
    </row>
    <row r="106" spans="1:21" x14ac:dyDescent="0.2">
      <c r="A106" s="19">
        <v>333611</v>
      </c>
      <c r="B106" s="15">
        <f t="shared" si="11"/>
        <v>11692.31552973016</v>
      </c>
      <c r="C106" s="16">
        <f t="shared" si="8"/>
        <v>42.713099621528116</v>
      </c>
      <c r="D106" s="16">
        <f t="shared" si="9"/>
        <v>11649.602430108633</v>
      </c>
      <c r="F106" s="10">
        <v>3.6530915978893247E-3</v>
      </c>
      <c r="H106" s="10"/>
      <c r="I106" s="10">
        <v>333611</v>
      </c>
      <c r="J106" s="10">
        <f t="shared" si="10"/>
        <v>11692.31552973016</v>
      </c>
      <c r="K106" s="10">
        <f t="shared" si="13"/>
        <v>11548</v>
      </c>
      <c r="L106" s="10">
        <f t="shared" si="13"/>
        <v>14292</v>
      </c>
      <c r="M106" s="47">
        <f t="shared" si="13"/>
        <v>100.504</v>
      </c>
      <c r="N106" s="47">
        <f t="shared" si="13"/>
        <v>101.76</v>
      </c>
      <c r="P106" s="10" t="s">
        <v>115</v>
      </c>
      <c r="Q106">
        <v>6469</v>
      </c>
      <c r="R106">
        <v>7596</v>
      </c>
      <c r="S106" s="47">
        <v>102.833</v>
      </c>
      <c r="T106" s="47">
        <v>110.015</v>
      </c>
      <c r="U106" s="47"/>
    </row>
    <row r="107" spans="1:21" x14ac:dyDescent="0.2">
      <c r="A107" s="19">
        <v>333612</v>
      </c>
      <c r="B107" s="15">
        <f t="shared" si="11"/>
        <v>3870.1513761467895</v>
      </c>
      <c r="C107" s="16">
        <f t="shared" si="8"/>
        <v>47.583828395247409</v>
      </c>
      <c r="D107" s="16">
        <f t="shared" si="9"/>
        <v>3822.567547751542</v>
      </c>
      <c r="F107" s="10">
        <v>1.2295081967213115E-2</v>
      </c>
      <c r="H107" s="10"/>
      <c r="I107" s="10">
        <v>333612</v>
      </c>
      <c r="J107" s="10">
        <f t="shared" si="10"/>
        <v>3870.1513761467895</v>
      </c>
      <c r="K107" s="10">
        <f t="shared" si="13"/>
        <v>3621</v>
      </c>
      <c r="L107" s="10">
        <f t="shared" si="13"/>
        <v>4057</v>
      </c>
      <c r="M107" s="47">
        <f t="shared" si="13"/>
        <v>105.07599999999999</v>
      </c>
      <c r="N107" s="47">
        <f t="shared" si="13"/>
        <v>112.306</v>
      </c>
      <c r="P107" s="10">
        <v>333514</v>
      </c>
      <c r="Q107">
        <v>7989</v>
      </c>
      <c r="R107">
        <v>8481</v>
      </c>
      <c r="S107" s="47">
        <v>102.35299999999999</v>
      </c>
      <c r="T107" s="47">
        <v>105.078</v>
      </c>
      <c r="U107" s="47"/>
    </row>
    <row r="108" spans="1:21" x14ac:dyDescent="0.2">
      <c r="A108" s="19">
        <v>333613</v>
      </c>
      <c r="B108" s="15">
        <f t="shared" si="11"/>
        <v>4557.1511462146027</v>
      </c>
      <c r="C108" s="16">
        <f t="shared" si="8"/>
        <v>55.350013921634854</v>
      </c>
      <c r="D108" s="16">
        <f t="shared" si="9"/>
        <v>4501.8011322929678</v>
      </c>
      <c r="F108" s="10">
        <v>1.2145748987854251E-2</v>
      </c>
      <c r="H108" s="10"/>
      <c r="I108" s="10">
        <v>333613</v>
      </c>
      <c r="J108" s="10">
        <f t="shared" si="10"/>
        <v>4557.1511462146027</v>
      </c>
      <c r="K108" s="10">
        <f t="shared" ref="K108:N123" si="14">Q111</f>
        <v>4324</v>
      </c>
      <c r="L108" s="10">
        <f t="shared" si="14"/>
        <v>4189</v>
      </c>
      <c r="M108" s="47">
        <f t="shared" si="14"/>
        <v>103.82</v>
      </c>
      <c r="N108" s="47">
        <f t="shared" si="14"/>
        <v>109.41800000000001</v>
      </c>
      <c r="P108" s="10" t="s">
        <v>116</v>
      </c>
      <c r="Q108">
        <v>8118</v>
      </c>
      <c r="R108">
        <v>8511</v>
      </c>
      <c r="S108" s="47">
        <v>103.80200000000001</v>
      </c>
      <c r="T108" s="47">
        <v>105.67400000000001</v>
      </c>
      <c r="U108" s="47"/>
    </row>
    <row r="109" spans="1:21" x14ac:dyDescent="0.2">
      <c r="A109" s="19">
        <v>333618</v>
      </c>
      <c r="B109" s="15">
        <f t="shared" si="11"/>
        <v>26765.253883150672</v>
      </c>
      <c r="C109" s="16">
        <f t="shared" si="8"/>
        <v>670.15813278332791</v>
      </c>
      <c r="D109" s="16">
        <f t="shared" si="9"/>
        <v>26095.095750367345</v>
      </c>
      <c r="F109" s="10">
        <v>2.5038362636463071E-2</v>
      </c>
      <c r="H109" s="10"/>
      <c r="I109" s="10">
        <v>333618</v>
      </c>
      <c r="J109" s="10">
        <f t="shared" si="10"/>
        <v>26765.253883150672</v>
      </c>
      <c r="K109" s="10">
        <f t="shared" si="14"/>
        <v>26402</v>
      </c>
      <c r="L109" s="10">
        <f t="shared" si="14"/>
        <v>25443</v>
      </c>
      <c r="M109" s="47">
        <f t="shared" si="14"/>
        <v>101.464</v>
      </c>
      <c r="N109" s="47">
        <f t="shared" si="14"/>
        <v>102.86</v>
      </c>
      <c r="P109" s="10">
        <v>333611</v>
      </c>
      <c r="Q109">
        <v>11548</v>
      </c>
      <c r="R109">
        <v>14292</v>
      </c>
      <c r="S109" s="47">
        <v>100.504</v>
      </c>
      <c r="T109" s="47">
        <v>101.76</v>
      </c>
      <c r="U109" s="47"/>
    </row>
    <row r="110" spans="1:21" x14ac:dyDescent="0.2">
      <c r="A110" s="19" t="s">
        <v>117</v>
      </c>
      <c r="B110" s="15">
        <f t="shared" si="11"/>
        <v>15766.213860092259</v>
      </c>
      <c r="C110" s="16">
        <f t="shared" si="8"/>
        <v>439.77186764408668</v>
      </c>
      <c r="D110" s="16">
        <f t="shared" si="9"/>
        <v>15326.441992448172</v>
      </c>
      <c r="F110" s="10">
        <v>2.7893308535998335E-2</v>
      </c>
      <c r="H110" s="10"/>
      <c r="I110" s="10" t="s">
        <v>117</v>
      </c>
      <c r="J110" s="10">
        <f t="shared" si="10"/>
        <v>15766.213860092259</v>
      </c>
      <c r="K110" s="10">
        <f t="shared" si="14"/>
        <v>15041</v>
      </c>
      <c r="L110" s="10">
        <f t="shared" si="14"/>
        <v>16687</v>
      </c>
      <c r="M110" s="47">
        <f t="shared" si="14"/>
        <v>102.539</v>
      </c>
      <c r="N110" s="47">
        <f t="shared" si="14"/>
        <v>107.483</v>
      </c>
      <c r="P110" s="10">
        <v>333612</v>
      </c>
      <c r="Q110">
        <v>3621</v>
      </c>
      <c r="R110">
        <v>4057</v>
      </c>
      <c r="S110" s="47">
        <v>105.07599999999999</v>
      </c>
      <c r="T110" s="47">
        <v>112.306</v>
      </c>
      <c r="U110" s="47"/>
    </row>
    <row r="111" spans="1:21" x14ac:dyDescent="0.2">
      <c r="A111" s="19">
        <v>333912</v>
      </c>
      <c r="B111" s="15">
        <f t="shared" si="11"/>
        <v>9129.0704285901211</v>
      </c>
      <c r="C111" s="16">
        <f t="shared" si="8"/>
        <v>45.158285855794993</v>
      </c>
      <c r="D111" s="16">
        <f t="shared" si="9"/>
        <v>9083.9121427343252</v>
      </c>
      <c r="F111" s="10">
        <v>4.9466466721923589E-3</v>
      </c>
      <c r="H111" s="10"/>
      <c r="I111" s="10">
        <v>333912</v>
      </c>
      <c r="J111" s="10">
        <f t="shared" si="10"/>
        <v>9129.0704285901211</v>
      </c>
      <c r="K111" s="10">
        <f t="shared" si="14"/>
        <v>8609</v>
      </c>
      <c r="L111" s="10">
        <f t="shared" si="14"/>
        <v>10531</v>
      </c>
      <c r="M111" s="47">
        <f t="shared" si="14"/>
        <v>107.002</v>
      </c>
      <c r="N111" s="47">
        <f t="shared" si="14"/>
        <v>113.46599999999999</v>
      </c>
      <c r="P111" s="10">
        <v>333613</v>
      </c>
      <c r="Q111">
        <v>4324</v>
      </c>
      <c r="R111">
        <v>4189</v>
      </c>
      <c r="S111" s="47">
        <v>103.82</v>
      </c>
      <c r="T111" s="47">
        <v>109.41800000000001</v>
      </c>
      <c r="U111" s="47"/>
    </row>
    <row r="112" spans="1:21" x14ac:dyDescent="0.2">
      <c r="A112" s="19">
        <v>333920</v>
      </c>
      <c r="B112" s="15">
        <f t="shared" si="11"/>
        <v>30503.377388194593</v>
      </c>
      <c r="C112" s="16">
        <f t="shared" si="8"/>
        <v>316.46932049672745</v>
      </c>
      <c r="D112" s="16">
        <f t="shared" si="9"/>
        <v>30186.908067697866</v>
      </c>
      <c r="F112" s="10">
        <v>1.0374894441007287E-2</v>
      </c>
      <c r="H112" s="10"/>
      <c r="I112" s="10">
        <v>333920</v>
      </c>
      <c r="J112" s="10">
        <f t="shared" si="10"/>
        <v>30503.377388194593</v>
      </c>
      <c r="K112" s="10">
        <f t="shared" si="14"/>
        <v>28790</v>
      </c>
      <c r="L112" s="10">
        <f t="shared" si="14"/>
        <v>27869</v>
      </c>
      <c r="M112" s="47">
        <f t="shared" si="14"/>
        <v>102.902</v>
      </c>
      <c r="N112" s="47">
        <f t="shared" si="14"/>
        <v>109.026</v>
      </c>
      <c r="P112" s="10">
        <v>333618</v>
      </c>
      <c r="Q112">
        <v>26402</v>
      </c>
      <c r="R112">
        <v>25443</v>
      </c>
      <c r="S112" s="47">
        <v>101.464</v>
      </c>
      <c r="T112" s="47">
        <v>102.86</v>
      </c>
      <c r="U112" s="47"/>
    </row>
    <row r="113" spans="1:21" x14ac:dyDescent="0.2">
      <c r="A113" s="19">
        <v>333991</v>
      </c>
      <c r="B113" s="15">
        <f t="shared" si="11"/>
        <v>2166.4666745989252</v>
      </c>
      <c r="C113" s="16">
        <f t="shared" si="8"/>
        <v>43.620134387897821</v>
      </c>
      <c r="D113" s="16">
        <f t="shared" si="9"/>
        <v>2122.8465402110273</v>
      </c>
      <c r="F113" s="10">
        <v>2.0134228187919462E-2</v>
      </c>
      <c r="H113" s="10"/>
      <c r="I113" s="10">
        <v>333991</v>
      </c>
      <c r="J113" s="10">
        <f t="shared" si="10"/>
        <v>2166.4666745989252</v>
      </c>
      <c r="K113" s="10">
        <f t="shared" si="14"/>
        <v>2110</v>
      </c>
      <c r="L113" s="10">
        <f t="shared" si="14"/>
        <v>3846</v>
      </c>
      <c r="M113" s="47">
        <f t="shared" si="14"/>
        <v>100.854</v>
      </c>
      <c r="N113" s="47">
        <f t="shared" si="14"/>
        <v>103.553</v>
      </c>
      <c r="P113" s="10" t="s">
        <v>117</v>
      </c>
      <c r="Q113">
        <v>15041</v>
      </c>
      <c r="R113">
        <v>16687</v>
      </c>
      <c r="S113" s="47">
        <v>102.539</v>
      </c>
      <c r="T113" s="47">
        <v>107.483</v>
      </c>
      <c r="U113" s="47"/>
    </row>
    <row r="114" spans="1:21" x14ac:dyDescent="0.2">
      <c r="A114" s="19" t="s">
        <v>118</v>
      </c>
      <c r="B114" s="15">
        <f t="shared" si="11"/>
        <v>20063.26070593602</v>
      </c>
      <c r="C114" s="16">
        <f t="shared" si="8"/>
        <v>164.05880569626595</v>
      </c>
      <c r="D114" s="16">
        <f t="shared" si="9"/>
        <v>19899.201900239754</v>
      </c>
      <c r="F114" s="10">
        <v>8.1770759051008422E-3</v>
      </c>
      <c r="H114" s="10"/>
      <c r="I114" s="10" t="s">
        <v>118</v>
      </c>
      <c r="J114" s="10">
        <f t="shared" si="10"/>
        <v>20063.26070593602</v>
      </c>
      <c r="K114" s="10">
        <f t="shared" si="14"/>
        <v>19154</v>
      </c>
      <c r="L114" s="10">
        <f t="shared" si="14"/>
        <v>22395</v>
      </c>
      <c r="M114" s="47">
        <f t="shared" si="14"/>
        <v>105.22199999999999</v>
      </c>
      <c r="N114" s="47">
        <f t="shared" si="14"/>
        <v>110.217</v>
      </c>
      <c r="P114" s="10">
        <v>333912</v>
      </c>
      <c r="Q114">
        <v>8609</v>
      </c>
      <c r="R114">
        <v>10531</v>
      </c>
      <c r="S114" s="47">
        <v>107.002</v>
      </c>
      <c r="T114" s="47">
        <v>113.46599999999999</v>
      </c>
      <c r="U114" s="47"/>
    </row>
    <row r="115" spans="1:21" x14ac:dyDescent="0.2">
      <c r="A115" s="19">
        <v>333993</v>
      </c>
      <c r="B115" s="15">
        <f t="shared" si="11"/>
        <v>5318.866561322011</v>
      </c>
      <c r="C115" s="16">
        <f t="shared" si="8"/>
        <v>405.16250489441336</v>
      </c>
      <c r="D115" s="16">
        <f t="shared" si="9"/>
        <v>4913.7040564275976</v>
      </c>
      <c r="F115" s="10">
        <v>7.6174594760600595E-2</v>
      </c>
      <c r="H115" s="10"/>
      <c r="I115" s="10">
        <v>333993</v>
      </c>
      <c r="J115" s="10">
        <f t="shared" si="10"/>
        <v>5318.866561322011</v>
      </c>
      <c r="K115" s="10">
        <f t="shared" si="14"/>
        <v>5081</v>
      </c>
      <c r="L115" s="10">
        <f t="shared" si="14"/>
        <v>5534</v>
      </c>
      <c r="M115" s="47">
        <f t="shared" si="14"/>
        <v>105.05200000000001</v>
      </c>
      <c r="N115" s="47">
        <f t="shared" si="14"/>
        <v>109.97</v>
      </c>
      <c r="P115" s="10">
        <v>333920</v>
      </c>
      <c r="Q115">
        <v>28790</v>
      </c>
      <c r="R115">
        <v>27869</v>
      </c>
      <c r="S115" s="47">
        <v>102.902</v>
      </c>
      <c r="T115" s="47">
        <v>109.026</v>
      </c>
      <c r="U115" s="47"/>
    </row>
    <row r="116" spans="1:21" x14ac:dyDescent="0.2">
      <c r="A116" s="19">
        <v>333994</v>
      </c>
      <c r="B116" s="15">
        <f t="shared" si="11"/>
        <v>2873.7027367645492</v>
      </c>
      <c r="C116" s="16">
        <f t="shared" si="8"/>
        <v>25.181473320687115</v>
      </c>
      <c r="D116" s="16">
        <f t="shared" si="9"/>
        <v>2848.5212634438622</v>
      </c>
      <c r="F116" s="10">
        <v>8.7627272642119159E-3</v>
      </c>
      <c r="H116" s="10"/>
      <c r="I116" s="10">
        <v>333994</v>
      </c>
      <c r="J116" s="10">
        <f t="shared" si="10"/>
        <v>2873.7027367645492</v>
      </c>
      <c r="K116" s="10">
        <f t="shared" si="14"/>
        <v>2777</v>
      </c>
      <c r="L116" s="10">
        <f t="shared" si="14"/>
        <v>2782</v>
      </c>
      <c r="M116" s="47">
        <f t="shared" si="14"/>
        <v>103.151</v>
      </c>
      <c r="N116" s="47">
        <f t="shared" si="14"/>
        <v>106.74299999999999</v>
      </c>
      <c r="P116" s="10">
        <v>333991</v>
      </c>
      <c r="Q116">
        <v>2110</v>
      </c>
      <c r="R116">
        <v>3846</v>
      </c>
      <c r="S116" s="47">
        <v>100.854</v>
      </c>
      <c r="T116" s="47">
        <v>103.553</v>
      </c>
      <c r="U116" s="47"/>
    </row>
    <row r="117" spans="1:21" x14ac:dyDescent="0.2">
      <c r="A117" s="19" t="s">
        <v>119</v>
      </c>
      <c r="B117" s="15">
        <f t="shared" si="11"/>
        <v>9018.1234192688607</v>
      </c>
      <c r="C117" s="16">
        <f t="shared" si="8"/>
        <v>75.782549741755133</v>
      </c>
      <c r="D117" s="16">
        <f t="shared" si="9"/>
        <v>8942.3408695271064</v>
      </c>
      <c r="F117" s="10">
        <v>8.4033613445378148E-3</v>
      </c>
      <c r="H117" s="10"/>
      <c r="I117" s="10" t="s">
        <v>119</v>
      </c>
      <c r="J117" s="10">
        <f t="shared" si="10"/>
        <v>9018.1234192688607</v>
      </c>
      <c r="K117" s="10">
        <f t="shared" si="14"/>
        <v>8619</v>
      </c>
      <c r="L117" s="10">
        <f t="shared" si="14"/>
        <v>10157</v>
      </c>
      <c r="M117" s="47">
        <f t="shared" si="14"/>
        <v>104.303</v>
      </c>
      <c r="N117" s="47">
        <f t="shared" si="14"/>
        <v>109.133</v>
      </c>
      <c r="P117" s="10" t="s">
        <v>118</v>
      </c>
      <c r="Q117">
        <v>19154</v>
      </c>
      <c r="R117">
        <v>22395</v>
      </c>
      <c r="S117" s="47">
        <v>105.22199999999999</v>
      </c>
      <c r="T117" s="47">
        <v>110.217</v>
      </c>
      <c r="U117" s="47"/>
    </row>
    <row r="118" spans="1:21" x14ac:dyDescent="0.2">
      <c r="A118" s="19">
        <v>334111</v>
      </c>
      <c r="B118" s="15">
        <f t="shared" si="11"/>
        <v>11613.974498038311</v>
      </c>
      <c r="C118" s="16">
        <f t="shared" si="8"/>
        <v>253.85736607734015</v>
      </c>
      <c r="D118" s="16">
        <f t="shared" si="9"/>
        <v>11360.117131960971</v>
      </c>
      <c r="F118" s="10">
        <v>2.185792349726776E-2</v>
      </c>
      <c r="H118" s="10"/>
      <c r="I118" s="10">
        <v>334111</v>
      </c>
      <c r="J118" s="10">
        <f t="shared" si="10"/>
        <v>11613.974498038311</v>
      </c>
      <c r="K118" s="10">
        <f t="shared" si="14"/>
        <v>12510</v>
      </c>
      <c r="L118" s="10">
        <f t="shared" si="14"/>
        <v>14930</v>
      </c>
      <c r="M118" s="47">
        <f t="shared" si="14"/>
        <v>86.66</v>
      </c>
      <c r="N118" s="47">
        <f t="shared" si="14"/>
        <v>80.453000000000003</v>
      </c>
      <c r="P118" s="10">
        <v>333993</v>
      </c>
      <c r="Q118">
        <v>5081</v>
      </c>
      <c r="R118">
        <v>5534</v>
      </c>
      <c r="S118" s="47">
        <v>105.05200000000001</v>
      </c>
      <c r="T118" s="47">
        <v>109.97</v>
      </c>
      <c r="U118" s="47"/>
    </row>
    <row r="119" spans="1:21" x14ac:dyDescent="0.2">
      <c r="A119" s="19">
        <v>334112</v>
      </c>
      <c r="B119" s="15">
        <f t="shared" si="11"/>
        <v>11233.187994087024</v>
      </c>
      <c r="C119" s="16">
        <f t="shared" si="8"/>
        <v>0</v>
      </c>
      <c r="D119" s="16">
        <f t="shared" si="9"/>
        <v>11233.187994087024</v>
      </c>
      <c r="F119" s="10">
        <v>0</v>
      </c>
      <c r="H119" s="10"/>
      <c r="I119" s="10">
        <v>334112</v>
      </c>
      <c r="J119" s="10">
        <f t="shared" si="10"/>
        <v>11233.187994087024</v>
      </c>
      <c r="K119" s="10">
        <f t="shared" si="14"/>
        <v>10932</v>
      </c>
      <c r="L119" s="10">
        <f t="shared" si="14"/>
        <v>14340</v>
      </c>
      <c r="M119" s="47">
        <f t="shared" si="14"/>
        <v>93.353999999999999</v>
      </c>
      <c r="N119" s="47">
        <f t="shared" si="14"/>
        <v>95.926000000000002</v>
      </c>
      <c r="P119" s="10">
        <v>333994</v>
      </c>
      <c r="Q119">
        <v>2777</v>
      </c>
      <c r="R119">
        <v>2782</v>
      </c>
      <c r="S119" s="47">
        <v>103.151</v>
      </c>
      <c r="T119" s="47">
        <v>106.74299999999999</v>
      </c>
      <c r="U119" s="47"/>
    </row>
    <row r="120" spans="1:21" x14ac:dyDescent="0.2">
      <c r="A120" s="19" t="s">
        <v>120</v>
      </c>
      <c r="B120" s="15">
        <f t="shared" si="11"/>
        <v>14200.013469379477</v>
      </c>
      <c r="C120" s="16">
        <f t="shared" si="8"/>
        <v>317.57218621615442</v>
      </c>
      <c r="D120" s="16">
        <f t="shared" si="9"/>
        <v>13882.441283163324</v>
      </c>
      <c r="F120" s="10">
        <v>2.2364217252396165E-2</v>
      </c>
      <c r="H120" s="10"/>
      <c r="I120" s="10" t="s">
        <v>120</v>
      </c>
      <c r="J120" s="10">
        <f t="shared" si="10"/>
        <v>14200.013469379477</v>
      </c>
      <c r="K120" s="10">
        <f t="shared" si="14"/>
        <v>13984</v>
      </c>
      <c r="L120" s="10">
        <f t="shared" si="14"/>
        <v>16316</v>
      </c>
      <c r="M120" s="47">
        <f t="shared" si="14"/>
        <v>98.593999999999994</v>
      </c>
      <c r="N120" s="47">
        <f t="shared" si="14"/>
        <v>100.117</v>
      </c>
      <c r="P120" s="10" t="s">
        <v>119</v>
      </c>
      <c r="Q120">
        <v>8619</v>
      </c>
      <c r="R120">
        <v>10157</v>
      </c>
      <c r="S120" s="47">
        <v>104.303</v>
      </c>
      <c r="T120" s="47">
        <v>109.133</v>
      </c>
      <c r="U120" s="47"/>
    </row>
    <row r="121" spans="1:21" x14ac:dyDescent="0.2">
      <c r="A121" s="19">
        <v>334210</v>
      </c>
      <c r="B121" s="15">
        <f t="shared" si="11"/>
        <v>10613.710003849194</v>
      </c>
      <c r="C121" s="16">
        <f t="shared" si="8"/>
        <v>62.972151704256682</v>
      </c>
      <c r="D121" s="16">
        <f t="shared" si="9"/>
        <v>10550.737852144937</v>
      </c>
      <c r="F121" s="10">
        <v>5.9330951836275014E-3</v>
      </c>
      <c r="H121" s="10"/>
      <c r="I121" s="10">
        <v>334210</v>
      </c>
      <c r="J121" s="10">
        <f t="shared" si="10"/>
        <v>10613.710003849194</v>
      </c>
      <c r="K121" s="10">
        <f t="shared" si="14"/>
        <v>10523</v>
      </c>
      <c r="L121" s="10">
        <f t="shared" si="14"/>
        <v>10043</v>
      </c>
      <c r="M121" s="47">
        <f t="shared" si="14"/>
        <v>98.721999999999994</v>
      </c>
      <c r="N121" s="47">
        <f t="shared" si="14"/>
        <v>99.572999999999993</v>
      </c>
      <c r="P121" s="10">
        <v>334111</v>
      </c>
      <c r="Q121">
        <v>12510</v>
      </c>
      <c r="R121">
        <v>14930</v>
      </c>
      <c r="S121" s="47">
        <v>86.66</v>
      </c>
      <c r="T121" s="47">
        <v>80.453000000000003</v>
      </c>
      <c r="U121" s="47"/>
    </row>
    <row r="122" spans="1:21" x14ac:dyDescent="0.2">
      <c r="A122" s="19">
        <v>334220</v>
      </c>
      <c r="B122" s="15">
        <f t="shared" si="11"/>
        <v>32459.29927529749</v>
      </c>
      <c r="C122" s="16">
        <f t="shared" si="8"/>
        <v>540.34505333432207</v>
      </c>
      <c r="D122" s="16">
        <f t="shared" si="9"/>
        <v>31918.954221963169</v>
      </c>
      <c r="F122" s="10">
        <v>1.6646848989298454E-2</v>
      </c>
      <c r="H122" s="10"/>
      <c r="I122" s="10">
        <v>334220</v>
      </c>
      <c r="J122" s="10">
        <f t="shared" si="10"/>
        <v>32459.29927529749</v>
      </c>
      <c r="K122" s="10">
        <f t="shared" si="14"/>
        <v>33039</v>
      </c>
      <c r="L122" s="10">
        <f t="shared" si="14"/>
        <v>31983</v>
      </c>
      <c r="M122" s="47">
        <f t="shared" si="14"/>
        <v>100.593</v>
      </c>
      <c r="N122" s="47">
        <f t="shared" si="14"/>
        <v>98.828000000000003</v>
      </c>
      <c r="P122" s="10">
        <v>334112</v>
      </c>
      <c r="Q122">
        <v>10932</v>
      </c>
      <c r="R122">
        <v>14340</v>
      </c>
      <c r="S122" s="47">
        <v>93.353999999999999</v>
      </c>
      <c r="T122" s="47">
        <v>95.926000000000002</v>
      </c>
      <c r="U122" s="47"/>
    </row>
    <row r="123" spans="1:21" x14ac:dyDescent="0.2">
      <c r="A123" s="19">
        <v>334290</v>
      </c>
      <c r="B123" s="15">
        <f t="shared" si="11"/>
        <v>6418.3269006982155</v>
      </c>
      <c r="C123" s="16">
        <f t="shared" si="8"/>
        <v>150.82230314956641</v>
      </c>
      <c r="D123" s="16">
        <f t="shared" si="9"/>
        <v>6267.5045975486491</v>
      </c>
      <c r="F123" s="10">
        <v>2.3498694516971279E-2</v>
      </c>
      <c r="H123" s="10"/>
      <c r="I123" s="10">
        <v>334290</v>
      </c>
      <c r="J123" s="10">
        <f t="shared" si="10"/>
        <v>6418.3269006982155</v>
      </c>
      <c r="K123" s="10">
        <f t="shared" si="14"/>
        <v>6267</v>
      </c>
      <c r="L123" s="10">
        <f t="shared" si="14"/>
        <v>6468</v>
      </c>
      <c r="M123" s="47">
        <f t="shared" si="14"/>
        <v>103.12</v>
      </c>
      <c r="N123" s="47">
        <f t="shared" si="14"/>
        <v>105.61</v>
      </c>
      <c r="P123" s="10" t="s">
        <v>120</v>
      </c>
      <c r="Q123">
        <v>13984</v>
      </c>
      <c r="R123">
        <v>16316</v>
      </c>
      <c r="S123" s="47">
        <v>98.593999999999994</v>
      </c>
      <c r="T123" s="47">
        <v>100.117</v>
      </c>
      <c r="U123" s="47"/>
    </row>
    <row r="124" spans="1:21" x14ac:dyDescent="0.2">
      <c r="A124" s="19">
        <v>334300</v>
      </c>
      <c r="B124" s="15">
        <f t="shared" si="11"/>
        <v>4870.442039063917</v>
      </c>
      <c r="C124" s="16">
        <f t="shared" si="8"/>
        <v>24.530014655740448</v>
      </c>
      <c r="D124" s="16">
        <f t="shared" si="9"/>
        <v>4845.9120244081769</v>
      </c>
      <c r="F124" s="10">
        <v>5.036506842499051E-3</v>
      </c>
      <c r="H124" s="10"/>
      <c r="I124" s="10">
        <v>334300</v>
      </c>
      <c r="J124" s="10">
        <f t="shared" si="10"/>
        <v>4870.442039063917</v>
      </c>
      <c r="K124" s="10">
        <f t="shared" ref="K124:N139" si="15">Q127</f>
        <v>5000</v>
      </c>
      <c r="L124" s="10">
        <f t="shared" si="15"/>
        <v>2814</v>
      </c>
      <c r="M124" s="47">
        <f t="shared" si="15"/>
        <v>99.221999999999994</v>
      </c>
      <c r="N124" s="47">
        <f t="shared" si="15"/>
        <v>96.650999999999996</v>
      </c>
      <c r="P124" s="10">
        <v>334210</v>
      </c>
      <c r="Q124">
        <v>10523</v>
      </c>
      <c r="R124">
        <v>10043</v>
      </c>
      <c r="S124" s="47">
        <v>98.721999999999994</v>
      </c>
      <c r="T124" s="47">
        <v>99.572999999999993</v>
      </c>
      <c r="U124" s="47"/>
    </row>
    <row r="125" spans="1:21" x14ac:dyDescent="0.2">
      <c r="A125" s="19" t="s">
        <v>121</v>
      </c>
      <c r="B125" s="15">
        <f t="shared" si="11"/>
        <v>29733.589319175513</v>
      </c>
      <c r="C125" s="16">
        <f t="shared" si="8"/>
        <v>302.17062316235274</v>
      </c>
      <c r="D125" s="16">
        <f t="shared" si="9"/>
        <v>29431.418696013159</v>
      </c>
      <c r="F125" s="10">
        <v>1.016260162601626E-2</v>
      </c>
      <c r="H125" s="10"/>
      <c r="I125" s="10" t="s">
        <v>121</v>
      </c>
      <c r="J125" s="10">
        <f t="shared" si="10"/>
        <v>29733.589319175513</v>
      </c>
      <c r="K125" s="10">
        <f t="shared" si="15"/>
        <v>28968</v>
      </c>
      <c r="L125" s="10">
        <f t="shared" si="15"/>
        <v>29706</v>
      </c>
      <c r="M125" s="47">
        <f t="shared" si="15"/>
        <v>102.464</v>
      </c>
      <c r="N125" s="47">
        <f t="shared" si="15"/>
        <v>105.172</v>
      </c>
      <c r="P125" s="10">
        <v>334220</v>
      </c>
      <c r="Q125">
        <v>33039</v>
      </c>
      <c r="R125">
        <v>31983</v>
      </c>
      <c r="S125" s="47">
        <v>100.593</v>
      </c>
      <c r="T125" s="47">
        <v>98.828000000000003</v>
      </c>
      <c r="U125" s="47"/>
    </row>
    <row r="126" spans="1:21" x14ac:dyDescent="0.2">
      <c r="A126" s="19">
        <v>334413</v>
      </c>
      <c r="B126" s="15">
        <f t="shared" si="11"/>
        <v>80390.663404188526</v>
      </c>
      <c r="C126" s="16">
        <f t="shared" si="8"/>
        <v>279.78189119787191</v>
      </c>
      <c r="D126" s="16">
        <f t="shared" si="9"/>
        <v>80110.881512990658</v>
      </c>
      <c r="F126" s="10">
        <v>3.4802784222737818E-3</v>
      </c>
      <c r="H126" s="10"/>
      <c r="I126" s="10">
        <v>334413</v>
      </c>
      <c r="J126" s="10">
        <f t="shared" si="10"/>
        <v>80390.663404188526</v>
      </c>
      <c r="K126" s="10">
        <f t="shared" si="15"/>
        <v>88037</v>
      </c>
      <c r="L126" s="10">
        <f t="shared" si="15"/>
        <v>73825</v>
      </c>
      <c r="M126" s="47">
        <f t="shared" si="15"/>
        <v>89.195999999999998</v>
      </c>
      <c r="N126" s="47">
        <f t="shared" si="15"/>
        <v>81.448999999999998</v>
      </c>
      <c r="P126" s="10">
        <v>334290</v>
      </c>
      <c r="Q126">
        <v>6267</v>
      </c>
      <c r="R126">
        <v>6468</v>
      </c>
      <c r="S126" s="47">
        <v>103.12</v>
      </c>
      <c r="T126" s="47">
        <v>105.61</v>
      </c>
      <c r="U126" s="47"/>
    </row>
    <row r="127" spans="1:21" x14ac:dyDescent="0.2">
      <c r="A127" s="19">
        <v>334418</v>
      </c>
      <c r="B127" s="15">
        <f t="shared" si="11"/>
        <v>21590.882569903773</v>
      </c>
      <c r="C127" s="16">
        <f t="shared" si="8"/>
        <v>121.19154718089077</v>
      </c>
      <c r="D127" s="16">
        <f t="shared" si="9"/>
        <v>21469.691022722884</v>
      </c>
      <c r="F127" s="10">
        <v>5.613089080009335E-3</v>
      </c>
      <c r="H127" s="10"/>
      <c r="I127" s="10">
        <v>334418</v>
      </c>
      <c r="J127" s="10">
        <f t="shared" si="10"/>
        <v>21590.882569903773</v>
      </c>
      <c r="K127" s="10">
        <f t="shared" si="15"/>
        <v>21596</v>
      </c>
      <c r="L127" s="10">
        <f t="shared" si="15"/>
        <v>20296</v>
      </c>
      <c r="M127" s="47">
        <f t="shared" si="15"/>
        <v>97.061999999999998</v>
      </c>
      <c r="N127" s="47">
        <f t="shared" si="15"/>
        <v>97.039000000000001</v>
      </c>
      <c r="P127" s="10">
        <v>334300</v>
      </c>
      <c r="Q127">
        <v>5000</v>
      </c>
      <c r="R127">
        <v>2814</v>
      </c>
      <c r="S127" s="47">
        <v>99.221999999999994</v>
      </c>
      <c r="T127" s="47">
        <v>96.650999999999996</v>
      </c>
      <c r="U127" s="47"/>
    </row>
    <row r="128" spans="1:21" x14ac:dyDescent="0.2">
      <c r="A128" s="19">
        <v>334510</v>
      </c>
      <c r="B128" s="15">
        <f t="shared" si="11"/>
        <v>26306.522052241846</v>
      </c>
      <c r="C128" s="16">
        <f t="shared" si="8"/>
        <v>82.420540783611372</v>
      </c>
      <c r="D128" s="16">
        <f t="shared" si="9"/>
        <v>26224.101511458233</v>
      </c>
      <c r="F128" s="10">
        <v>3.1330839029170519E-3</v>
      </c>
      <c r="H128" s="10"/>
      <c r="I128" s="10">
        <v>334510</v>
      </c>
      <c r="J128" s="10">
        <f t="shared" si="10"/>
        <v>26306.522052241846</v>
      </c>
      <c r="K128" s="10">
        <f t="shared" si="15"/>
        <v>25781</v>
      </c>
      <c r="L128" s="10">
        <f t="shared" si="15"/>
        <v>29968</v>
      </c>
      <c r="M128" s="47">
        <f t="shared" si="15"/>
        <v>98.311999999999998</v>
      </c>
      <c r="N128" s="47">
        <f t="shared" si="15"/>
        <v>100.316</v>
      </c>
      <c r="P128" s="10" t="s">
        <v>121</v>
      </c>
      <c r="Q128">
        <v>28968</v>
      </c>
      <c r="R128">
        <v>29706</v>
      </c>
      <c r="S128" s="47">
        <v>102.464</v>
      </c>
      <c r="T128" s="47">
        <v>105.172</v>
      </c>
      <c r="U128" s="47"/>
    </row>
    <row r="129" spans="1:21" x14ac:dyDescent="0.2">
      <c r="A129" s="19">
        <v>334511</v>
      </c>
      <c r="B129" s="15">
        <f t="shared" si="11"/>
        <v>56952.836105742012</v>
      </c>
      <c r="C129" s="16">
        <f t="shared" si="8"/>
        <v>387.43425922273474</v>
      </c>
      <c r="D129" s="16">
        <f t="shared" si="9"/>
        <v>56565.401846519278</v>
      </c>
      <c r="F129" s="10">
        <v>6.8027210884353739E-3</v>
      </c>
      <c r="H129" s="10"/>
      <c r="I129" s="10">
        <v>334511</v>
      </c>
      <c r="J129" s="10">
        <f t="shared" si="10"/>
        <v>56952.836105742012</v>
      </c>
      <c r="K129" s="10">
        <f t="shared" si="15"/>
        <v>54461</v>
      </c>
      <c r="L129" s="10">
        <f t="shared" si="15"/>
        <v>50452</v>
      </c>
      <c r="M129" s="47">
        <f t="shared" si="15"/>
        <v>102.438</v>
      </c>
      <c r="N129" s="47">
        <f t="shared" si="15"/>
        <v>107.125</v>
      </c>
      <c r="P129" s="10">
        <v>334413</v>
      </c>
      <c r="Q129">
        <v>88037</v>
      </c>
      <c r="R129">
        <v>73825</v>
      </c>
      <c r="S129" s="47">
        <v>89.195999999999998</v>
      </c>
      <c r="T129" s="47">
        <v>81.448999999999998</v>
      </c>
      <c r="U129" s="47"/>
    </row>
    <row r="130" spans="1:21" x14ac:dyDescent="0.2">
      <c r="A130" s="19">
        <v>334512</v>
      </c>
      <c r="B130" s="15">
        <f t="shared" si="11"/>
        <v>3264.6294250051155</v>
      </c>
      <c r="C130" s="16">
        <f t="shared" si="8"/>
        <v>44.266161694984618</v>
      </c>
      <c r="D130" s="16">
        <f t="shared" si="9"/>
        <v>3220.3632633101311</v>
      </c>
      <c r="F130" s="10">
        <v>1.3559322033898305E-2</v>
      </c>
      <c r="H130" s="10"/>
      <c r="I130" s="10">
        <v>334512</v>
      </c>
      <c r="J130" s="10">
        <f t="shared" si="10"/>
        <v>3264.6294250051155</v>
      </c>
      <c r="K130" s="10">
        <f t="shared" si="15"/>
        <v>3164</v>
      </c>
      <c r="L130" s="10">
        <f t="shared" si="15"/>
        <v>3214</v>
      </c>
      <c r="M130" s="47">
        <f t="shared" si="15"/>
        <v>102.627</v>
      </c>
      <c r="N130" s="47">
        <f t="shared" si="15"/>
        <v>105.89100000000001</v>
      </c>
      <c r="P130" s="10">
        <v>334418</v>
      </c>
      <c r="Q130">
        <v>21596</v>
      </c>
      <c r="R130">
        <v>20296</v>
      </c>
      <c r="S130" s="47">
        <v>97.061999999999998</v>
      </c>
      <c r="T130" s="47">
        <v>97.039000000000001</v>
      </c>
      <c r="U130" s="47"/>
    </row>
    <row r="131" spans="1:21" x14ac:dyDescent="0.2">
      <c r="A131" s="19">
        <v>334513</v>
      </c>
      <c r="B131" s="15">
        <f t="shared" si="11"/>
        <v>11334.842944469343</v>
      </c>
      <c r="C131" s="16">
        <f t="shared" si="8"/>
        <v>184.95081727572352</v>
      </c>
      <c r="D131" s="16">
        <f t="shared" si="9"/>
        <v>11149.89212719362</v>
      </c>
      <c r="F131" s="10">
        <v>1.6317016317016316E-2</v>
      </c>
      <c r="H131" s="10"/>
      <c r="I131" s="10">
        <v>334513</v>
      </c>
      <c r="J131" s="10">
        <f t="shared" si="10"/>
        <v>11334.842944469343</v>
      </c>
      <c r="K131" s="10">
        <f t="shared" si="15"/>
        <v>10974</v>
      </c>
      <c r="L131" s="10">
        <f t="shared" si="15"/>
        <v>12965</v>
      </c>
      <c r="M131" s="47">
        <f t="shared" si="15"/>
        <v>104.861</v>
      </c>
      <c r="N131" s="47">
        <f t="shared" si="15"/>
        <v>108.309</v>
      </c>
      <c r="P131" s="10">
        <v>334510</v>
      </c>
      <c r="Q131">
        <v>25781</v>
      </c>
      <c r="R131">
        <v>29968</v>
      </c>
      <c r="S131" s="47">
        <v>98.311999999999998</v>
      </c>
      <c r="T131" s="47">
        <v>100.316</v>
      </c>
      <c r="U131" s="47"/>
    </row>
    <row r="132" spans="1:21" x14ac:dyDescent="0.2">
      <c r="A132" s="19">
        <v>334514</v>
      </c>
      <c r="B132" s="15">
        <f t="shared" si="11"/>
        <v>7298.0108703973046</v>
      </c>
      <c r="C132" s="16">
        <f t="shared" si="8"/>
        <v>102.78888549855358</v>
      </c>
      <c r="D132" s="16">
        <f t="shared" si="9"/>
        <v>7195.2219848987506</v>
      </c>
      <c r="F132" s="10">
        <v>1.4084507042253521E-2</v>
      </c>
      <c r="H132" s="10"/>
      <c r="I132" s="10">
        <v>334514</v>
      </c>
      <c r="J132" s="10">
        <f t="shared" si="10"/>
        <v>7298.0108703973046</v>
      </c>
      <c r="K132" s="10">
        <f t="shared" si="15"/>
        <v>6756</v>
      </c>
      <c r="L132" s="10">
        <f t="shared" si="15"/>
        <v>5982</v>
      </c>
      <c r="M132" s="47">
        <f t="shared" si="15"/>
        <v>104.504</v>
      </c>
      <c r="N132" s="47">
        <f t="shared" si="15"/>
        <v>112.88800000000001</v>
      </c>
      <c r="P132" s="10">
        <v>334511</v>
      </c>
      <c r="Q132">
        <v>54461</v>
      </c>
      <c r="R132">
        <v>50452</v>
      </c>
      <c r="S132" s="47">
        <v>102.438</v>
      </c>
      <c r="T132" s="47">
        <v>107.125</v>
      </c>
      <c r="U132" s="47"/>
    </row>
    <row r="133" spans="1:21" x14ac:dyDescent="0.2">
      <c r="A133" s="19">
        <v>334515</v>
      </c>
      <c r="B133" s="15">
        <f t="shared" si="11"/>
        <v>11300.342763863075</v>
      </c>
      <c r="C133" s="16">
        <f t="shared" ref="C133:C196" si="16">B133*F133</f>
        <v>91.365423256408675</v>
      </c>
      <c r="D133" s="16">
        <f t="shared" si="9"/>
        <v>11208.977340606665</v>
      </c>
      <c r="F133" s="10">
        <v>8.0851904376372189E-3</v>
      </c>
      <c r="H133" s="10"/>
      <c r="I133" s="10">
        <v>334515</v>
      </c>
      <c r="J133" s="10">
        <f t="shared" si="10"/>
        <v>11300.342763863075</v>
      </c>
      <c r="K133" s="10">
        <f t="shared" si="15"/>
        <v>10828</v>
      </c>
      <c r="L133" s="10">
        <f t="shared" si="15"/>
        <v>12092</v>
      </c>
      <c r="M133" s="47">
        <f t="shared" si="15"/>
        <v>101.691</v>
      </c>
      <c r="N133" s="47">
        <f t="shared" si="15"/>
        <v>106.127</v>
      </c>
      <c r="P133" s="10">
        <v>334512</v>
      </c>
      <c r="Q133">
        <v>3164</v>
      </c>
      <c r="R133">
        <v>3214</v>
      </c>
      <c r="S133" s="47">
        <v>102.627</v>
      </c>
      <c r="T133" s="47">
        <v>105.89100000000001</v>
      </c>
      <c r="U133" s="47"/>
    </row>
    <row r="134" spans="1:21" x14ac:dyDescent="0.2">
      <c r="A134" s="19">
        <v>334516</v>
      </c>
      <c r="B134" s="15">
        <f t="shared" si="11"/>
        <v>14926.799196469216</v>
      </c>
      <c r="C134" s="16">
        <f t="shared" si="16"/>
        <v>77.126057659152494</v>
      </c>
      <c r="D134" s="16">
        <f t="shared" ref="D134:D197" si="17">B134-C134</f>
        <v>14849.673138810063</v>
      </c>
      <c r="F134" s="10">
        <v>5.1669521807056855E-3</v>
      </c>
      <c r="H134" s="10"/>
      <c r="I134" s="10">
        <v>334516</v>
      </c>
      <c r="J134" s="10">
        <f t="shared" ref="J134:J197" si="18">K134/M134*N134</f>
        <v>14926.799196469216</v>
      </c>
      <c r="K134" s="10">
        <f t="shared" si="15"/>
        <v>14666</v>
      </c>
      <c r="L134" s="10">
        <f t="shared" si="15"/>
        <v>14939</v>
      </c>
      <c r="M134" s="47">
        <f t="shared" si="15"/>
        <v>101.054</v>
      </c>
      <c r="N134" s="47">
        <f t="shared" si="15"/>
        <v>102.851</v>
      </c>
      <c r="P134" s="10">
        <v>334513</v>
      </c>
      <c r="Q134">
        <v>10974</v>
      </c>
      <c r="R134">
        <v>12965</v>
      </c>
      <c r="S134" s="47">
        <v>104.861</v>
      </c>
      <c r="T134" s="47">
        <v>108.309</v>
      </c>
      <c r="U134" s="47"/>
    </row>
    <row r="135" spans="1:21" x14ac:dyDescent="0.2">
      <c r="A135" s="19">
        <v>334517</v>
      </c>
      <c r="B135" s="15">
        <f t="shared" ref="B135:B198" si="19">J135</f>
        <v>4179.2160301183931</v>
      </c>
      <c r="C135" s="16">
        <f t="shared" si="16"/>
        <v>98.916355742447166</v>
      </c>
      <c r="D135" s="16">
        <f t="shared" si="17"/>
        <v>4080.2996743759459</v>
      </c>
      <c r="F135" s="10">
        <v>2.3668639053254437E-2</v>
      </c>
      <c r="H135" s="10"/>
      <c r="I135" s="10">
        <v>334517</v>
      </c>
      <c r="J135" s="10">
        <f t="shared" si="18"/>
        <v>4179.2160301183931</v>
      </c>
      <c r="K135" s="10">
        <f t="shared" si="15"/>
        <v>4102</v>
      </c>
      <c r="L135" s="10">
        <f t="shared" si="15"/>
        <v>12220</v>
      </c>
      <c r="M135" s="47">
        <f t="shared" si="15"/>
        <v>100.935</v>
      </c>
      <c r="N135" s="47">
        <f t="shared" si="15"/>
        <v>102.83499999999999</v>
      </c>
      <c r="P135" s="10">
        <v>334514</v>
      </c>
      <c r="Q135">
        <v>6756</v>
      </c>
      <c r="R135">
        <v>5982</v>
      </c>
      <c r="S135" s="47">
        <v>104.504</v>
      </c>
      <c r="T135" s="47">
        <v>112.88800000000001</v>
      </c>
      <c r="U135" s="47"/>
    </row>
    <row r="136" spans="1:21" x14ac:dyDescent="0.2">
      <c r="A136" s="19" t="s">
        <v>122</v>
      </c>
      <c r="B136" s="15">
        <f t="shared" si="19"/>
        <v>11282.933080208828</v>
      </c>
      <c r="C136" s="16">
        <f t="shared" si="16"/>
        <v>123.98827560669042</v>
      </c>
      <c r="D136" s="16">
        <f t="shared" si="17"/>
        <v>11158.944804602137</v>
      </c>
      <c r="F136" s="10">
        <v>1.098901098901099E-2</v>
      </c>
      <c r="H136" s="10"/>
      <c r="I136" s="10" t="s">
        <v>122</v>
      </c>
      <c r="J136" s="10">
        <f t="shared" si="18"/>
        <v>11282.933080208828</v>
      </c>
      <c r="K136" s="10">
        <f t="shared" si="15"/>
        <v>10968</v>
      </c>
      <c r="L136" s="10">
        <f t="shared" si="15"/>
        <v>13182</v>
      </c>
      <c r="M136" s="47">
        <f t="shared" si="15"/>
        <v>101.136</v>
      </c>
      <c r="N136" s="47">
        <f t="shared" si="15"/>
        <v>104.04</v>
      </c>
      <c r="P136" s="10">
        <v>334515</v>
      </c>
      <c r="Q136">
        <v>10828</v>
      </c>
      <c r="R136">
        <v>12092</v>
      </c>
      <c r="S136" s="47">
        <v>101.691</v>
      </c>
      <c r="T136" s="47">
        <v>106.127</v>
      </c>
      <c r="U136" s="47"/>
    </row>
    <row r="137" spans="1:21" x14ac:dyDescent="0.2">
      <c r="A137" s="19">
        <v>334610</v>
      </c>
      <c r="B137" s="15">
        <f t="shared" si="19"/>
        <v>3825.8398070975518</v>
      </c>
      <c r="C137" s="16">
        <f t="shared" si="16"/>
        <v>104.28183460572544</v>
      </c>
      <c r="D137" s="16">
        <f t="shared" si="17"/>
        <v>3721.5579724918261</v>
      </c>
      <c r="F137" s="10">
        <v>2.7257240204429302E-2</v>
      </c>
      <c r="H137" s="10"/>
      <c r="I137" s="10">
        <v>334610</v>
      </c>
      <c r="J137" s="10">
        <f t="shared" si="18"/>
        <v>3825.8398070975518</v>
      </c>
      <c r="K137" s="10">
        <f t="shared" si="15"/>
        <v>3790</v>
      </c>
      <c r="L137" s="10">
        <f t="shared" si="15"/>
        <v>3231</v>
      </c>
      <c r="M137" s="47">
        <f t="shared" si="15"/>
        <v>95.385000000000005</v>
      </c>
      <c r="N137" s="47">
        <f t="shared" si="15"/>
        <v>96.287000000000006</v>
      </c>
      <c r="P137" s="10">
        <v>334516</v>
      </c>
      <c r="Q137">
        <v>14666</v>
      </c>
      <c r="R137">
        <v>14939</v>
      </c>
      <c r="S137" s="47">
        <v>101.054</v>
      </c>
      <c r="T137" s="47">
        <v>102.851</v>
      </c>
      <c r="U137" s="47"/>
    </row>
    <row r="138" spans="1:21" x14ac:dyDescent="0.2">
      <c r="A138" s="19">
        <v>335110</v>
      </c>
      <c r="B138" s="15">
        <f t="shared" si="19"/>
        <v>1633.6267893860766</v>
      </c>
      <c r="C138" s="16">
        <f t="shared" si="16"/>
        <v>0</v>
      </c>
      <c r="D138" s="16">
        <f t="shared" si="17"/>
        <v>1633.6267893860766</v>
      </c>
      <c r="F138" s="10">
        <v>0</v>
      </c>
      <c r="H138" s="10"/>
      <c r="I138" s="10">
        <v>335110</v>
      </c>
      <c r="J138" s="10">
        <f t="shared" si="18"/>
        <v>1633.6267893860766</v>
      </c>
      <c r="K138" s="10">
        <f t="shared" si="15"/>
        <v>1616</v>
      </c>
      <c r="L138" s="10">
        <f t="shared" si="15"/>
        <v>1689</v>
      </c>
      <c r="M138" s="47">
        <f t="shared" si="15"/>
        <v>102.13</v>
      </c>
      <c r="N138" s="47">
        <f t="shared" si="15"/>
        <v>103.244</v>
      </c>
      <c r="P138" s="10">
        <v>334517</v>
      </c>
      <c r="Q138">
        <v>4102</v>
      </c>
      <c r="R138">
        <v>12220</v>
      </c>
      <c r="S138" s="47">
        <v>100.935</v>
      </c>
      <c r="T138" s="47">
        <v>102.83499999999999</v>
      </c>
      <c r="U138" s="47"/>
    </row>
    <row r="139" spans="1:21" x14ac:dyDescent="0.2">
      <c r="A139" s="19">
        <v>335120</v>
      </c>
      <c r="B139" s="15">
        <f t="shared" si="19"/>
        <v>10038.642555685814</v>
      </c>
      <c r="C139" s="16">
        <f t="shared" si="16"/>
        <v>180.28329430988438</v>
      </c>
      <c r="D139" s="16">
        <f t="shared" si="17"/>
        <v>9858.3592613759301</v>
      </c>
      <c r="F139" s="10">
        <v>1.7958931529818565E-2</v>
      </c>
      <c r="H139" s="10"/>
      <c r="I139" s="10">
        <v>335120</v>
      </c>
      <c r="J139" s="10">
        <f t="shared" si="18"/>
        <v>10038.642555685814</v>
      </c>
      <c r="K139" s="10">
        <f t="shared" si="15"/>
        <v>9798</v>
      </c>
      <c r="L139" s="10">
        <f t="shared" si="15"/>
        <v>9980</v>
      </c>
      <c r="M139" s="47">
        <f t="shared" si="15"/>
        <v>102.36</v>
      </c>
      <c r="N139" s="47">
        <f t="shared" si="15"/>
        <v>104.874</v>
      </c>
      <c r="P139" s="10" t="s">
        <v>122</v>
      </c>
      <c r="Q139">
        <v>10968</v>
      </c>
      <c r="R139">
        <v>13182</v>
      </c>
      <c r="S139" s="47">
        <v>101.136</v>
      </c>
      <c r="T139" s="47">
        <v>104.04</v>
      </c>
      <c r="U139" s="47"/>
    </row>
    <row r="140" spans="1:21" x14ac:dyDescent="0.2">
      <c r="A140" s="19">
        <v>335210</v>
      </c>
      <c r="B140" s="15">
        <f t="shared" si="19"/>
        <v>2685.8907788719789</v>
      </c>
      <c r="C140" s="16">
        <f t="shared" si="16"/>
        <v>1.7280017878224183</v>
      </c>
      <c r="D140" s="16">
        <f t="shared" si="17"/>
        <v>2684.1627770841565</v>
      </c>
      <c r="F140" s="10">
        <v>6.4336264207591682E-4</v>
      </c>
      <c r="H140" s="10"/>
      <c r="I140" s="10">
        <v>335210</v>
      </c>
      <c r="J140" s="10">
        <f t="shared" si="18"/>
        <v>2685.8907788719789</v>
      </c>
      <c r="K140" s="10">
        <f t="shared" ref="K140:N155" si="20">Q143</f>
        <v>2574</v>
      </c>
      <c r="L140" s="10">
        <f t="shared" si="20"/>
        <v>2932</v>
      </c>
      <c r="M140" s="47">
        <f t="shared" si="20"/>
        <v>100.53</v>
      </c>
      <c r="N140" s="47">
        <f t="shared" si="20"/>
        <v>104.9</v>
      </c>
      <c r="P140" s="10">
        <v>334610</v>
      </c>
      <c r="Q140">
        <v>3790</v>
      </c>
      <c r="R140">
        <v>3231</v>
      </c>
      <c r="S140" s="47">
        <v>95.385000000000005</v>
      </c>
      <c r="T140" s="47">
        <v>96.287000000000006</v>
      </c>
      <c r="U140" s="47"/>
    </row>
    <row r="141" spans="1:21" x14ac:dyDescent="0.2">
      <c r="A141" s="19">
        <v>335221</v>
      </c>
      <c r="B141" s="15">
        <f t="shared" si="19"/>
        <v>3958.7459684205314</v>
      </c>
      <c r="C141" s="16">
        <f t="shared" si="16"/>
        <v>602.25889012134917</v>
      </c>
      <c r="D141" s="16">
        <f t="shared" si="17"/>
        <v>3356.487078299182</v>
      </c>
      <c r="F141" s="10">
        <v>0.15213375521583156</v>
      </c>
      <c r="H141" s="10"/>
      <c r="I141" s="10">
        <v>335221</v>
      </c>
      <c r="J141" s="10">
        <f t="shared" si="18"/>
        <v>3958.7459684205314</v>
      </c>
      <c r="K141" s="10">
        <f t="shared" si="20"/>
        <v>3773</v>
      </c>
      <c r="L141" s="10">
        <f t="shared" si="20"/>
        <v>4381</v>
      </c>
      <c r="M141" s="47">
        <f t="shared" si="20"/>
        <v>101.015</v>
      </c>
      <c r="N141" s="47">
        <f t="shared" si="20"/>
        <v>105.988</v>
      </c>
      <c r="P141" s="10">
        <v>335110</v>
      </c>
      <c r="Q141">
        <v>1616</v>
      </c>
      <c r="R141">
        <v>1689</v>
      </c>
      <c r="S141" s="47">
        <v>102.13</v>
      </c>
      <c r="T141" s="47">
        <v>103.244</v>
      </c>
      <c r="U141" s="47"/>
    </row>
    <row r="142" spans="1:21" x14ac:dyDescent="0.2">
      <c r="A142" s="19">
        <v>335222</v>
      </c>
      <c r="B142" s="15">
        <f t="shared" si="19"/>
        <v>3742.8816037008478</v>
      </c>
      <c r="C142" s="16">
        <f t="shared" si="16"/>
        <v>0</v>
      </c>
      <c r="D142" s="16">
        <f t="shared" si="17"/>
        <v>3742.8816037008478</v>
      </c>
      <c r="F142" s="10">
        <v>0</v>
      </c>
      <c r="H142" s="10"/>
      <c r="I142" s="10">
        <v>335222</v>
      </c>
      <c r="J142" s="10">
        <f t="shared" si="18"/>
        <v>3742.8816037008478</v>
      </c>
      <c r="K142" s="10">
        <f t="shared" si="20"/>
        <v>3582</v>
      </c>
      <c r="L142" s="10">
        <f t="shared" si="20"/>
        <v>3515</v>
      </c>
      <c r="M142" s="47">
        <f t="shared" si="20"/>
        <v>97.275000000000006</v>
      </c>
      <c r="N142" s="47">
        <f t="shared" si="20"/>
        <v>101.64400000000001</v>
      </c>
      <c r="P142" s="10">
        <v>335120</v>
      </c>
      <c r="Q142">
        <v>9798</v>
      </c>
      <c r="R142">
        <v>9980</v>
      </c>
      <c r="S142" s="47">
        <v>102.36</v>
      </c>
      <c r="T142" s="47">
        <v>104.874</v>
      </c>
      <c r="U142" s="47"/>
    </row>
    <row r="143" spans="1:21" x14ac:dyDescent="0.2">
      <c r="A143" s="19">
        <v>335224</v>
      </c>
      <c r="B143" s="15">
        <f t="shared" si="19"/>
        <v>3430.1379509494459</v>
      </c>
      <c r="C143" s="16">
        <f t="shared" si="16"/>
        <v>0</v>
      </c>
      <c r="D143" s="16">
        <f t="shared" si="17"/>
        <v>3430.1379509494459</v>
      </c>
      <c r="F143" s="10">
        <v>0</v>
      </c>
      <c r="H143" s="10"/>
      <c r="I143" s="10">
        <v>335224</v>
      </c>
      <c r="J143" s="10">
        <f t="shared" si="18"/>
        <v>3430.1379509494459</v>
      </c>
      <c r="K143" s="10">
        <f t="shared" si="20"/>
        <v>3284</v>
      </c>
      <c r="L143" s="10">
        <f t="shared" si="20"/>
        <v>3757</v>
      </c>
      <c r="M143" s="47">
        <f t="shared" si="20"/>
        <v>100.42700000000001</v>
      </c>
      <c r="N143" s="47">
        <f t="shared" si="20"/>
        <v>104.896</v>
      </c>
      <c r="P143" s="10">
        <v>335210</v>
      </c>
      <c r="Q143">
        <v>2574</v>
      </c>
      <c r="R143">
        <v>2932</v>
      </c>
      <c r="S143" s="47">
        <v>100.53</v>
      </c>
      <c r="T143" s="47">
        <v>104.9</v>
      </c>
      <c r="U143" s="47"/>
    </row>
    <row r="144" spans="1:21" x14ac:dyDescent="0.2">
      <c r="A144" s="19">
        <v>335228</v>
      </c>
      <c r="B144" s="15">
        <f t="shared" si="19"/>
        <v>4288.5853978814666</v>
      </c>
      <c r="C144" s="16">
        <f t="shared" si="16"/>
        <v>0</v>
      </c>
      <c r="D144" s="16">
        <f t="shared" si="17"/>
        <v>4288.5853978814666</v>
      </c>
      <c r="F144" s="10">
        <v>0</v>
      </c>
      <c r="H144" s="10"/>
      <c r="I144" s="10">
        <v>335228</v>
      </c>
      <c r="J144" s="10">
        <f t="shared" si="18"/>
        <v>4288.5853978814666</v>
      </c>
      <c r="K144" s="10">
        <f t="shared" si="20"/>
        <v>4147</v>
      </c>
      <c r="L144" s="10">
        <f t="shared" si="20"/>
        <v>4470</v>
      </c>
      <c r="M144" s="47">
        <f t="shared" si="20"/>
        <v>102.807</v>
      </c>
      <c r="N144" s="47">
        <f t="shared" si="20"/>
        <v>106.31699999999999</v>
      </c>
      <c r="P144" s="10">
        <v>335221</v>
      </c>
      <c r="Q144">
        <v>3773</v>
      </c>
      <c r="R144">
        <v>4381</v>
      </c>
      <c r="S144" s="47">
        <v>101.015</v>
      </c>
      <c r="T144" s="47">
        <v>105.988</v>
      </c>
      <c r="U144" s="47"/>
    </row>
    <row r="145" spans="1:21" x14ac:dyDescent="0.2">
      <c r="A145" s="19">
        <v>335311</v>
      </c>
      <c r="B145" s="15">
        <f t="shared" si="19"/>
        <v>5908.5621684634771</v>
      </c>
      <c r="C145" s="16">
        <f t="shared" si="16"/>
        <v>301.38686831802568</v>
      </c>
      <c r="D145" s="16">
        <f t="shared" si="17"/>
        <v>5607.1753001454517</v>
      </c>
      <c r="F145" s="10">
        <v>5.1008495760044001E-2</v>
      </c>
      <c r="H145" s="10"/>
      <c r="I145" s="10">
        <v>335311</v>
      </c>
      <c r="J145" s="10">
        <f t="shared" si="18"/>
        <v>5908.5621684634771</v>
      </c>
      <c r="K145" s="10">
        <f t="shared" si="20"/>
        <v>6013</v>
      </c>
      <c r="L145" s="10">
        <f t="shared" si="20"/>
        <v>5725</v>
      </c>
      <c r="M145" s="47">
        <f t="shared" si="20"/>
        <v>110.65900000000001</v>
      </c>
      <c r="N145" s="47">
        <f t="shared" si="20"/>
        <v>108.73699999999999</v>
      </c>
      <c r="P145" s="10">
        <v>335222</v>
      </c>
      <c r="Q145">
        <v>3582</v>
      </c>
      <c r="R145">
        <v>3515</v>
      </c>
      <c r="S145" s="47">
        <v>97.275000000000006</v>
      </c>
      <c r="T145" s="47">
        <v>101.64400000000001</v>
      </c>
      <c r="U145" s="47"/>
    </row>
    <row r="146" spans="1:21" x14ac:dyDescent="0.2">
      <c r="A146" s="19">
        <v>335312</v>
      </c>
      <c r="B146" s="15">
        <f t="shared" si="19"/>
        <v>11757.137769908921</v>
      </c>
      <c r="C146" s="16">
        <f t="shared" si="16"/>
        <v>776.63685628565236</v>
      </c>
      <c r="D146" s="16">
        <f t="shared" si="17"/>
        <v>10980.500913623269</v>
      </c>
      <c r="F146" s="10">
        <v>6.605662632221318E-2</v>
      </c>
      <c r="H146" s="10"/>
      <c r="I146" s="10">
        <v>335312</v>
      </c>
      <c r="J146" s="10">
        <f t="shared" si="18"/>
        <v>11757.137769908921</v>
      </c>
      <c r="K146" s="10">
        <f t="shared" si="20"/>
        <v>11413</v>
      </c>
      <c r="L146" s="10">
        <f t="shared" si="20"/>
        <v>11465</v>
      </c>
      <c r="M146" s="47">
        <f t="shared" si="20"/>
        <v>109.574</v>
      </c>
      <c r="N146" s="47">
        <f t="shared" si="20"/>
        <v>112.878</v>
      </c>
      <c r="P146" s="10">
        <v>335224</v>
      </c>
      <c r="Q146">
        <v>3284</v>
      </c>
      <c r="R146">
        <v>3757</v>
      </c>
      <c r="S146" s="47">
        <v>100.42700000000001</v>
      </c>
      <c r="T146" s="47">
        <v>104.896</v>
      </c>
      <c r="U146" s="47"/>
    </row>
    <row r="147" spans="1:21" x14ac:dyDescent="0.2">
      <c r="A147" s="19">
        <v>335313</v>
      </c>
      <c r="B147" s="15">
        <f t="shared" si="19"/>
        <v>10752.197098427421</v>
      </c>
      <c r="C147" s="16">
        <f t="shared" si="16"/>
        <v>291.67633484131471</v>
      </c>
      <c r="D147" s="16">
        <f t="shared" si="17"/>
        <v>10460.520763586106</v>
      </c>
      <c r="F147" s="10">
        <v>2.7127138032465411E-2</v>
      </c>
      <c r="H147" s="10"/>
      <c r="I147" s="10">
        <v>335313</v>
      </c>
      <c r="J147" s="10">
        <f t="shared" si="18"/>
        <v>10752.197098427421</v>
      </c>
      <c r="K147" s="10">
        <f t="shared" si="20"/>
        <v>10569</v>
      </c>
      <c r="L147" s="10">
        <f t="shared" si="20"/>
        <v>11739</v>
      </c>
      <c r="M147" s="47">
        <f t="shared" si="20"/>
        <v>102.634</v>
      </c>
      <c r="N147" s="47">
        <f t="shared" si="20"/>
        <v>104.413</v>
      </c>
      <c r="P147" s="10">
        <v>335228</v>
      </c>
      <c r="Q147">
        <v>4147</v>
      </c>
      <c r="R147">
        <v>4470</v>
      </c>
      <c r="S147" s="47">
        <v>102.807</v>
      </c>
      <c r="T147" s="47">
        <v>106.31699999999999</v>
      </c>
      <c r="U147" s="47"/>
    </row>
    <row r="148" spans="1:21" x14ac:dyDescent="0.2">
      <c r="A148" s="19">
        <v>335314</v>
      </c>
      <c r="B148" s="15">
        <f t="shared" si="19"/>
        <v>10249.711354853376</v>
      </c>
      <c r="C148" s="16">
        <f t="shared" si="16"/>
        <v>114.09379923533561</v>
      </c>
      <c r="D148" s="16">
        <f t="shared" si="17"/>
        <v>10135.617555618041</v>
      </c>
      <c r="F148" s="10">
        <v>1.113141583068197E-2</v>
      </c>
      <c r="H148" s="10"/>
      <c r="I148" s="10">
        <v>335314</v>
      </c>
      <c r="J148" s="10">
        <f t="shared" si="18"/>
        <v>10249.711354853376</v>
      </c>
      <c r="K148" s="10">
        <f t="shared" si="20"/>
        <v>9834</v>
      </c>
      <c r="L148" s="10">
        <f t="shared" si="20"/>
        <v>9907</v>
      </c>
      <c r="M148" s="47">
        <f t="shared" si="20"/>
        <v>105.57599999999999</v>
      </c>
      <c r="N148" s="47">
        <f t="shared" si="20"/>
        <v>110.039</v>
      </c>
      <c r="P148" s="10">
        <v>335311</v>
      </c>
      <c r="Q148">
        <v>6013</v>
      </c>
      <c r="R148">
        <v>5725</v>
      </c>
      <c r="S148" s="47">
        <v>110.65900000000001</v>
      </c>
      <c r="T148" s="47">
        <v>108.73699999999999</v>
      </c>
      <c r="U148" s="47"/>
    </row>
    <row r="149" spans="1:21" x14ac:dyDescent="0.2">
      <c r="A149" s="19">
        <v>335911</v>
      </c>
      <c r="B149" s="15">
        <f t="shared" si="19"/>
        <v>6893.9729413821979</v>
      </c>
      <c r="C149" s="16">
        <f t="shared" si="16"/>
        <v>414.67506414329006</v>
      </c>
      <c r="D149" s="16">
        <f t="shared" si="17"/>
        <v>6479.2978772389079</v>
      </c>
      <c r="F149" s="10">
        <v>6.0150375939849621E-2</v>
      </c>
      <c r="H149" s="10"/>
      <c r="I149" s="10">
        <v>335911</v>
      </c>
      <c r="J149" s="10">
        <f t="shared" si="18"/>
        <v>6893.9729413821979</v>
      </c>
      <c r="K149" s="10">
        <f t="shared" si="20"/>
        <v>6609</v>
      </c>
      <c r="L149" s="10">
        <f t="shared" si="20"/>
        <v>6399</v>
      </c>
      <c r="M149" s="47">
        <f t="shared" si="20"/>
        <v>108.65300000000001</v>
      </c>
      <c r="N149" s="47">
        <f t="shared" si="20"/>
        <v>113.33799999999999</v>
      </c>
      <c r="P149" s="10">
        <v>335312</v>
      </c>
      <c r="Q149">
        <v>11413</v>
      </c>
      <c r="R149">
        <v>11465</v>
      </c>
      <c r="S149" s="47">
        <v>109.574</v>
      </c>
      <c r="T149" s="47">
        <v>112.878</v>
      </c>
      <c r="U149" s="47"/>
    </row>
    <row r="150" spans="1:21" x14ac:dyDescent="0.2">
      <c r="A150" s="19">
        <v>335912</v>
      </c>
      <c r="B150" s="15">
        <f t="shared" si="19"/>
        <v>4673.7934260101338</v>
      </c>
      <c r="C150" s="16">
        <f t="shared" si="16"/>
        <v>79.216837728985311</v>
      </c>
      <c r="D150" s="16">
        <f t="shared" si="17"/>
        <v>4594.5765882811484</v>
      </c>
      <c r="F150" s="10">
        <v>1.6949152542372881E-2</v>
      </c>
      <c r="H150" s="10"/>
      <c r="I150" s="10">
        <v>335912</v>
      </c>
      <c r="J150" s="10">
        <f t="shared" si="18"/>
        <v>4673.7934260101338</v>
      </c>
      <c r="K150" s="10">
        <f t="shared" si="20"/>
        <v>4602</v>
      </c>
      <c r="L150" s="10">
        <f t="shared" si="20"/>
        <v>4035</v>
      </c>
      <c r="M150" s="47">
        <f t="shared" si="20"/>
        <v>100.06100000000001</v>
      </c>
      <c r="N150" s="47">
        <f t="shared" si="20"/>
        <v>101.622</v>
      </c>
      <c r="P150" s="10">
        <v>335313</v>
      </c>
      <c r="Q150">
        <v>10569</v>
      </c>
      <c r="R150">
        <v>11739</v>
      </c>
      <c r="S150" s="47">
        <v>102.634</v>
      </c>
      <c r="T150" s="47">
        <v>104.413</v>
      </c>
      <c r="U150" s="47"/>
    </row>
    <row r="151" spans="1:21" x14ac:dyDescent="0.2">
      <c r="A151" s="19">
        <v>335920</v>
      </c>
      <c r="B151" s="15">
        <f t="shared" si="19"/>
        <v>14595.527299887117</v>
      </c>
      <c r="C151" s="16">
        <f t="shared" si="16"/>
        <v>930.82530138648485</v>
      </c>
      <c r="D151" s="16">
        <f t="shared" si="17"/>
        <v>13664.701998500632</v>
      </c>
      <c r="F151" s="10">
        <v>6.3774694963825249E-2</v>
      </c>
      <c r="H151" s="10"/>
      <c r="I151" s="10">
        <v>335920</v>
      </c>
      <c r="J151" s="10">
        <f t="shared" si="18"/>
        <v>14595.527299887117</v>
      </c>
      <c r="K151" s="10">
        <f t="shared" si="20"/>
        <v>15234</v>
      </c>
      <c r="L151" s="10">
        <f t="shared" si="20"/>
        <v>13457</v>
      </c>
      <c r="M151" s="47">
        <f t="shared" si="20"/>
        <v>117.821</v>
      </c>
      <c r="N151" s="47">
        <f t="shared" si="20"/>
        <v>112.883</v>
      </c>
      <c r="P151" s="10">
        <v>335314</v>
      </c>
      <c r="Q151">
        <v>9834</v>
      </c>
      <c r="R151">
        <v>9907</v>
      </c>
      <c r="S151" s="47">
        <v>105.57599999999999</v>
      </c>
      <c r="T151" s="47">
        <v>110.039</v>
      </c>
      <c r="U151" s="47"/>
    </row>
    <row r="152" spans="1:21" x14ac:dyDescent="0.2">
      <c r="A152" s="19">
        <v>335930</v>
      </c>
      <c r="B152" s="15">
        <f t="shared" si="19"/>
        <v>11326.843563612456</v>
      </c>
      <c r="C152" s="16">
        <f t="shared" si="16"/>
        <v>211.4768041015428</v>
      </c>
      <c r="D152" s="16">
        <f t="shared" si="17"/>
        <v>11115.366759510913</v>
      </c>
      <c r="F152" s="10">
        <v>1.8670409184506895E-2</v>
      </c>
      <c r="H152" s="10"/>
      <c r="I152" s="10">
        <v>335930</v>
      </c>
      <c r="J152" s="10">
        <f t="shared" si="18"/>
        <v>11326.843563612456</v>
      </c>
      <c r="K152" s="10">
        <f t="shared" si="20"/>
        <v>10850</v>
      </c>
      <c r="L152" s="10">
        <f t="shared" si="20"/>
        <v>14672</v>
      </c>
      <c r="M152" s="47">
        <f t="shared" si="20"/>
        <v>106.465</v>
      </c>
      <c r="N152" s="47">
        <f t="shared" si="20"/>
        <v>111.14400000000001</v>
      </c>
      <c r="P152" s="10">
        <v>335911</v>
      </c>
      <c r="Q152">
        <v>6609</v>
      </c>
      <c r="R152">
        <v>6399</v>
      </c>
      <c r="S152" s="47">
        <v>108.65300000000001</v>
      </c>
      <c r="T152" s="47">
        <v>113.33799999999999</v>
      </c>
      <c r="U152" s="47"/>
    </row>
    <row r="153" spans="1:21" x14ac:dyDescent="0.2">
      <c r="A153" s="19">
        <v>335991</v>
      </c>
      <c r="B153" s="15">
        <f t="shared" si="19"/>
        <v>3317.4639330086925</v>
      </c>
      <c r="C153" s="16">
        <f t="shared" si="16"/>
        <v>0</v>
      </c>
      <c r="D153" s="16">
        <f t="shared" si="17"/>
        <v>3317.4639330086925</v>
      </c>
      <c r="F153" s="10">
        <v>0</v>
      </c>
      <c r="H153" s="10"/>
      <c r="I153" s="10">
        <v>335991</v>
      </c>
      <c r="J153" s="10">
        <f t="shared" si="18"/>
        <v>3317.4639330086925</v>
      </c>
      <c r="K153" s="10">
        <f t="shared" si="20"/>
        <v>3124</v>
      </c>
      <c r="L153" s="10">
        <f t="shared" si="20"/>
        <v>3292</v>
      </c>
      <c r="M153" s="47">
        <f t="shared" si="20"/>
        <v>87.891999999999996</v>
      </c>
      <c r="N153" s="47">
        <f t="shared" si="20"/>
        <v>93.334999999999994</v>
      </c>
      <c r="P153" s="10">
        <v>335912</v>
      </c>
      <c r="Q153">
        <v>4602</v>
      </c>
      <c r="R153">
        <v>4035</v>
      </c>
      <c r="S153" s="47">
        <v>100.06100000000001</v>
      </c>
      <c r="T153" s="47">
        <v>101.622</v>
      </c>
      <c r="U153" s="47"/>
    </row>
    <row r="154" spans="1:21" x14ac:dyDescent="0.2">
      <c r="A154" s="19">
        <v>335999</v>
      </c>
      <c r="B154" s="15">
        <f t="shared" si="19"/>
        <v>9716.3078016144009</v>
      </c>
      <c r="C154" s="16">
        <f t="shared" si="16"/>
        <v>53.861607094601332</v>
      </c>
      <c r="D154" s="16">
        <f t="shared" si="17"/>
        <v>9662.4461945198</v>
      </c>
      <c r="F154" s="10">
        <v>5.5434233038245276E-3</v>
      </c>
      <c r="H154" s="10"/>
      <c r="I154" s="10">
        <v>335999</v>
      </c>
      <c r="J154" s="10">
        <f t="shared" si="18"/>
        <v>9716.3078016144009</v>
      </c>
      <c r="K154" s="10">
        <f t="shared" si="20"/>
        <v>9744</v>
      </c>
      <c r="L154" s="10">
        <f t="shared" si="20"/>
        <v>11310</v>
      </c>
      <c r="M154" s="47">
        <f t="shared" si="20"/>
        <v>101.33799999999999</v>
      </c>
      <c r="N154" s="47">
        <f t="shared" si="20"/>
        <v>101.05</v>
      </c>
      <c r="P154" s="10">
        <v>335920</v>
      </c>
      <c r="Q154">
        <v>15234</v>
      </c>
      <c r="R154">
        <v>13457</v>
      </c>
      <c r="S154" s="47">
        <v>117.821</v>
      </c>
      <c r="T154" s="47">
        <v>112.883</v>
      </c>
      <c r="U154" s="47"/>
    </row>
    <row r="155" spans="1:21" x14ac:dyDescent="0.2">
      <c r="A155" s="19">
        <v>336111</v>
      </c>
      <c r="B155" s="15">
        <f t="shared" si="19"/>
        <v>88723.389569689418</v>
      </c>
      <c r="C155" s="16">
        <f t="shared" si="16"/>
        <v>4316.2730060929989</v>
      </c>
      <c r="D155" s="16">
        <f t="shared" si="17"/>
        <v>84407.116563596413</v>
      </c>
      <c r="F155" s="10">
        <v>4.8648648648648651E-2</v>
      </c>
      <c r="H155" s="10"/>
      <c r="I155" s="10">
        <v>336111</v>
      </c>
      <c r="J155" s="10">
        <f t="shared" si="18"/>
        <v>88723.389569689418</v>
      </c>
      <c r="K155" s="10">
        <f t="shared" si="20"/>
        <v>87766</v>
      </c>
      <c r="L155" s="10">
        <f t="shared" si="20"/>
        <v>115127</v>
      </c>
      <c r="M155" s="47">
        <f t="shared" si="20"/>
        <v>99.555999999999997</v>
      </c>
      <c r="N155" s="47">
        <f t="shared" si="20"/>
        <v>100.642</v>
      </c>
      <c r="P155" s="10">
        <v>335930</v>
      </c>
      <c r="Q155">
        <v>10850</v>
      </c>
      <c r="R155">
        <v>14672</v>
      </c>
      <c r="S155" s="47">
        <v>106.465</v>
      </c>
      <c r="T155" s="47">
        <v>111.14400000000001</v>
      </c>
      <c r="U155" s="47"/>
    </row>
    <row r="156" spans="1:21" x14ac:dyDescent="0.2">
      <c r="A156" s="19">
        <v>336112</v>
      </c>
      <c r="B156" s="15">
        <f t="shared" si="19"/>
        <v>165230.93906834678</v>
      </c>
      <c r="C156" s="16">
        <f t="shared" si="16"/>
        <v>0</v>
      </c>
      <c r="D156" s="16">
        <f t="shared" si="17"/>
        <v>165230.93906834678</v>
      </c>
      <c r="F156" s="10">
        <v>0</v>
      </c>
      <c r="H156" s="10"/>
      <c r="I156" s="10">
        <v>336112</v>
      </c>
      <c r="J156" s="10">
        <f t="shared" si="18"/>
        <v>165230.93906834678</v>
      </c>
      <c r="K156" s="10">
        <f t="shared" ref="K156:N171" si="21">Q159</f>
        <v>156585</v>
      </c>
      <c r="L156" s="10">
        <f t="shared" si="21"/>
        <v>141251</v>
      </c>
      <c r="M156" s="47">
        <f t="shared" si="21"/>
        <v>101.819</v>
      </c>
      <c r="N156" s="47">
        <f t="shared" si="21"/>
        <v>107.441</v>
      </c>
      <c r="P156" s="10">
        <v>335991</v>
      </c>
      <c r="Q156">
        <v>3124</v>
      </c>
      <c r="R156">
        <v>3292</v>
      </c>
      <c r="S156" s="47">
        <v>87.891999999999996</v>
      </c>
      <c r="T156" s="47">
        <v>93.334999999999994</v>
      </c>
      <c r="U156" s="47"/>
    </row>
    <row r="157" spans="1:21" x14ac:dyDescent="0.2">
      <c r="A157" s="19">
        <v>336120</v>
      </c>
      <c r="B157" s="15">
        <f t="shared" si="19"/>
        <v>29046.772095403241</v>
      </c>
      <c r="C157" s="16">
        <f t="shared" si="16"/>
        <v>0</v>
      </c>
      <c r="D157" s="16">
        <f t="shared" si="17"/>
        <v>29046.772095403241</v>
      </c>
      <c r="F157" s="10">
        <v>0</v>
      </c>
      <c r="H157" s="10"/>
      <c r="I157" s="10">
        <v>336120</v>
      </c>
      <c r="J157" s="10">
        <f t="shared" si="18"/>
        <v>29046.772095403241</v>
      </c>
      <c r="K157" s="10">
        <f t="shared" si="21"/>
        <v>27921</v>
      </c>
      <c r="L157" s="10">
        <f t="shared" si="21"/>
        <v>28716</v>
      </c>
      <c r="M157" s="47">
        <f t="shared" si="21"/>
        <v>105.53100000000001</v>
      </c>
      <c r="N157" s="47">
        <f t="shared" si="21"/>
        <v>109.786</v>
      </c>
      <c r="P157" s="10">
        <v>335999</v>
      </c>
      <c r="Q157">
        <v>9744</v>
      </c>
      <c r="R157">
        <v>11310</v>
      </c>
      <c r="S157" s="47">
        <v>101.33799999999999</v>
      </c>
      <c r="T157" s="47">
        <v>101.05</v>
      </c>
      <c r="U157" s="47"/>
    </row>
    <row r="158" spans="1:21" x14ac:dyDescent="0.2">
      <c r="A158" s="19">
        <v>336211</v>
      </c>
      <c r="B158" s="15">
        <f t="shared" si="19"/>
        <v>10118.247171640987</v>
      </c>
      <c r="C158" s="16">
        <f t="shared" si="16"/>
        <v>307.42931805072413</v>
      </c>
      <c r="D158" s="16">
        <f t="shared" si="17"/>
        <v>9810.8178535902625</v>
      </c>
      <c r="F158" s="10">
        <v>3.0383653693732107E-2</v>
      </c>
      <c r="H158" s="10"/>
      <c r="I158" s="10">
        <v>336211</v>
      </c>
      <c r="J158" s="10">
        <f t="shared" si="18"/>
        <v>10118.247171640987</v>
      </c>
      <c r="K158" s="10">
        <f t="shared" si="21"/>
        <v>9878</v>
      </c>
      <c r="L158" s="10">
        <f t="shared" si="21"/>
        <v>11685</v>
      </c>
      <c r="M158" s="47">
        <f t="shared" si="21"/>
        <v>102.09099999999999</v>
      </c>
      <c r="N158" s="47">
        <f t="shared" si="21"/>
        <v>104.574</v>
      </c>
      <c r="P158" s="10">
        <v>336111</v>
      </c>
      <c r="Q158">
        <v>87766</v>
      </c>
      <c r="R158">
        <v>115127</v>
      </c>
      <c r="S158" s="47">
        <v>99.555999999999997</v>
      </c>
      <c r="T158" s="47">
        <v>100.642</v>
      </c>
      <c r="U158" s="47"/>
    </row>
    <row r="159" spans="1:21" x14ac:dyDescent="0.2">
      <c r="A159" s="19">
        <v>336212</v>
      </c>
      <c r="B159" s="15">
        <f t="shared" si="19"/>
        <v>7096.2660848159339</v>
      </c>
      <c r="C159" s="16">
        <f t="shared" si="16"/>
        <v>18.043318576808833</v>
      </c>
      <c r="D159" s="16">
        <f t="shared" si="17"/>
        <v>7078.2227662391251</v>
      </c>
      <c r="F159" s="10">
        <v>2.542649664084129E-3</v>
      </c>
      <c r="H159" s="10"/>
      <c r="I159" s="10">
        <v>336212</v>
      </c>
      <c r="J159" s="10">
        <f t="shared" si="18"/>
        <v>7096.2660848159339</v>
      </c>
      <c r="K159" s="10">
        <f t="shared" si="21"/>
        <v>6871</v>
      </c>
      <c r="L159" s="10">
        <f t="shared" si="21"/>
        <v>8190</v>
      </c>
      <c r="M159" s="47">
        <f t="shared" si="21"/>
        <v>107.244</v>
      </c>
      <c r="N159" s="47">
        <f t="shared" si="21"/>
        <v>110.76</v>
      </c>
      <c r="P159" s="10">
        <v>336112</v>
      </c>
      <c r="Q159">
        <v>156585</v>
      </c>
      <c r="R159">
        <v>141251</v>
      </c>
      <c r="S159" s="47">
        <v>101.819</v>
      </c>
      <c r="T159" s="47">
        <v>107.441</v>
      </c>
      <c r="U159" s="47"/>
    </row>
    <row r="160" spans="1:21" x14ac:dyDescent="0.2">
      <c r="A160" s="19">
        <v>336213</v>
      </c>
      <c r="B160" s="15">
        <f t="shared" si="19"/>
        <v>2346.3452394116994</v>
      </c>
      <c r="C160" s="16">
        <f t="shared" si="16"/>
        <v>0</v>
      </c>
      <c r="D160" s="16">
        <f t="shared" si="17"/>
        <v>2346.3452394116994</v>
      </c>
      <c r="F160" s="10">
        <v>0</v>
      </c>
      <c r="H160" s="10"/>
      <c r="I160" s="10">
        <v>336213</v>
      </c>
      <c r="J160" s="10">
        <f t="shared" si="18"/>
        <v>2346.3452394116994</v>
      </c>
      <c r="K160" s="10">
        <f t="shared" si="21"/>
        <v>2266</v>
      </c>
      <c r="L160" s="10">
        <f t="shared" si="21"/>
        <v>3264</v>
      </c>
      <c r="M160" s="47">
        <f t="shared" si="21"/>
        <v>99.472999999999999</v>
      </c>
      <c r="N160" s="47">
        <f t="shared" si="21"/>
        <v>103</v>
      </c>
      <c r="P160" s="10">
        <v>336120</v>
      </c>
      <c r="Q160">
        <v>27921</v>
      </c>
      <c r="R160">
        <v>28716</v>
      </c>
      <c r="S160" s="47">
        <v>105.53100000000001</v>
      </c>
      <c r="T160" s="47">
        <v>109.786</v>
      </c>
      <c r="U160" s="47"/>
    </row>
    <row r="161" spans="1:21" x14ac:dyDescent="0.2">
      <c r="A161" s="19">
        <v>336214</v>
      </c>
      <c r="B161" s="15">
        <f t="shared" si="19"/>
        <v>8498.5072251184356</v>
      </c>
      <c r="C161" s="16">
        <f t="shared" si="16"/>
        <v>164.17094261216812</v>
      </c>
      <c r="D161" s="16">
        <f t="shared" si="17"/>
        <v>8334.3362825062668</v>
      </c>
      <c r="F161" s="10">
        <v>1.9317621114322253E-2</v>
      </c>
      <c r="H161" s="10"/>
      <c r="I161" s="10">
        <v>336214</v>
      </c>
      <c r="J161" s="10">
        <f t="shared" si="18"/>
        <v>8498.5072251184356</v>
      </c>
      <c r="K161" s="10">
        <f t="shared" si="21"/>
        <v>8062</v>
      </c>
      <c r="L161" s="10">
        <f t="shared" si="21"/>
        <v>11894</v>
      </c>
      <c r="M161" s="47">
        <f t="shared" si="21"/>
        <v>100.898</v>
      </c>
      <c r="N161" s="47">
        <f t="shared" si="21"/>
        <v>106.361</v>
      </c>
      <c r="P161" s="10">
        <v>336211</v>
      </c>
      <c r="Q161">
        <v>9878</v>
      </c>
      <c r="R161">
        <v>11685</v>
      </c>
      <c r="S161" s="47">
        <v>102.09099999999999</v>
      </c>
      <c r="T161" s="47">
        <v>104.574</v>
      </c>
      <c r="U161" s="47"/>
    </row>
    <row r="162" spans="1:21" x14ac:dyDescent="0.2">
      <c r="A162" s="19">
        <v>336310</v>
      </c>
      <c r="B162" s="15">
        <f t="shared" si="19"/>
        <v>21940.891877373346</v>
      </c>
      <c r="C162" s="16">
        <f t="shared" si="16"/>
        <v>216.54834227484355</v>
      </c>
      <c r="D162" s="16">
        <f t="shared" si="17"/>
        <v>21724.343535098502</v>
      </c>
      <c r="F162" s="10">
        <v>9.869623508703405E-3</v>
      </c>
      <c r="H162" s="10"/>
      <c r="I162" s="10">
        <v>336310</v>
      </c>
      <c r="J162" s="10">
        <f t="shared" si="18"/>
        <v>21940.891877373346</v>
      </c>
      <c r="K162" s="10">
        <f t="shared" si="21"/>
        <v>21628</v>
      </c>
      <c r="L162" s="10">
        <f t="shared" si="21"/>
        <v>32840</v>
      </c>
      <c r="M162" s="47">
        <f t="shared" si="21"/>
        <v>107.97</v>
      </c>
      <c r="N162" s="47">
        <f t="shared" si="21"/>
        <v>109.532</v>
      </c>
      <c r="P162" s="10">
        <v>336212</v>
      </c>
      <c r="Q162">
        <v>6871</v>
      </c>
      <c r="R162">
        <v>8190</v>
      </c>
      <c r="S162" s="47">
        <v>107.244</v>
      </c>
      <c r="T162" s="47">
        <v>110.76</v>
      </c>
      <c r="U162" s="47"/>
    </row>
    <row r="163" spans="1:21" x14ac:dyDescent="0.2">
      <c r="A163" s="19">
        <v>336320</v>
      </c>
      <c r="B163" s="15">
        <f t="shared" si="19"/>
        <v>17198.857793125095</v>
      </c>
      <c r="C163" s="16">
        <f t="shared" si="16"/>
        <v>222.60336056295813</v>
      </c>
      <c r="D163" s="16">
        <f t="shared" si="17"/>
        <v>16976.254432562138</v>
      </c>
      <c r="F163" s="10">
        <v>1.2942915351735709E-2</v>
      </c>
      <c r="H163" s="10"/>
      <c r="I163" s="10">
        <v>336320</v>
      </c>
      <c r="J163" s="10">
        <f t="shared" si="18"/>
        <v>17198.857793125095</v>
      </c>
      <c r="K163" s="10">
        <f t="shared" si="21"/>
        <v>17049</v>
      </c>
      <c r="L163" s="10">
        <f t="shared" si="21"/>
        <v>21633</v>
      </c>
      <c r="M163" s="47">
        <f t="shared" si="21"/>
        <v>101.93600000000001</v>
      </c>
      <c r="N163" s="47">
        <f t="shared" si="21"/>
        <v>102.83199999999999</v>
      </c>
      <c r="P163" s="10">
        <v>336213</v>
      </c>
      <c r="Q163">
        <v>2266</v>
      </c>
      <c r="R163">
        <v>3264</v>
      </c>
      <c r="S163" s="47">
        <v>99.472999999999999</v>
      </c>
      <c r="T163" s="47">
        <v>103</v>
      </c>
      <c r="U163" s="47"/>
    </row>
    <row r="164" spans="1:21" x14ac:dyDescent="0.2">
      <c r="A164" s="19" t="s">
        <v>123</v>
      </c>
      <c r="B164" s="15">
        <f t="shared" si="19"/>
        <v>21207.438898855915</v>
      </c>
      <c r="C164" s="16">
        <f t="shared" si="16"/>
        <v>332.16529068618405</v>
      </c>
      <c r="D164" s="16">
        <f t="shared" si="17"/>
        <v>20875.273608169729</v>
      </c>
      <c r="F164" s="10">
        <v>1.5662678189024677E-2</v>
      </c>
      <c r="H164" s="10"/>
      <c r="I164" s="10" t="s">
        <v>123</v>
      </c>
      <c r="J164" s="10">
        <f t="shared" si="18"/>
        <v>21207.438898855915</v>
      </c>
      <c r="K164" s="10">
        <f t="shared" si="21"/>
        <v>21090</v>
      </c>
      <c r="L164" s="10">
        <f t="shared" si="21"/>
        <v>22409</v>
      </c>
      <c r="M164" s="47">
        <f t="shared" si="21"/>
        <v>102.003</v>
      </c>
      <c r="N164" s="47">
        <f t="shared" si="21"/>
        <v>102.571</v>
      </c>
      <c r="P164" s="10">
        <v>336214</v>
      </c>
      <c r="Q164">
        <v>8062</v>
      </c>
      <c r="R164">
        <v>11894</v>
      </c>
      <c r="S164" s="47">
        <v>100.898</v>
      </c>
      <c r="T164" s="47">
        <v>106.361</v>
      </c>
      <c r="U164" s="47"/>
    </row>
    <row r="165" spans="1:21" x14ac:dyDescent="0.2">
      <c r="A165" s="19">
        <v>336350</v>
      </c>
      <c r="B165" s="15">
        <f t="shared" si="19"/>
        <v>34105.260581174989</v>
      </c>
      <c r="C165" s="16">
        <f t="shared" si="16"/>
        <v>655.73788116950811</v>
      </c>
      <c r="D165" s="16">
        <f t="shared" si="17"/>
        <v>33449.52270000548</v>
      </c>
      <c r="F165" s="10">
        <v>1.9226883770870656E-2</v>
      </c>
      <c r="H165" s="10"/>
      <c r="I165" s="10">
        <v>336350</v>
      </c>
      <c r="J165" s="10">
        <f t="shared" si="18"/>
        <v>34105.260581174989</v>
      </c>
      <c r="K165" s="10">
        <f t="shared" si="21"/>
        <v>33080</v>
      </c>
      <c r="L165" s="10">
        <f t="shared" si="21"/>
        <v>35796</v>
      </c>
      <c r="M165" s="47">
        <f t="shared" si="21"/>
        <v>101.312</v>
      </c>
      <c r="N165" s="47">
        <f t="shared" si="21"/>
        <v>104.452</v>
      </c>
      <c r="P165" s="10">
        <v>336310</v>
      </c>
      <c r="Q165">
        <v>21628</v>
      </c>
      <c r="R165">
        <v>32840</v>
      </c>
      <c r="S165" s="47">
        <v>107.97</v>
      </c>
      <c r="T165" s="47">
        <v>109.532</v>
      </c>
      <c r="U165" s="47"/>
    </row>
    <row r="166" spans="1:21" x14ac:dyDescent="0.2">
      <c r="A166" s="19">
        <v>336360</v>
      </c>
      <c r="B166" s="15">
        <f t="shared" si="19"/>
        <v>19070.175670400287</v>
      </c>
      <c r="C166" s="16">
        <f t="shared" si="16"/>
        <v>263.4540304209122</v>
      </c>
      <c r="D166" s="16">
        <f t="shared" si="17"/>
        <v>18806.721639979376</v>
      </c>
      <c r="F166" s="10">
        <v>1.3814976588277137E-2</v>
      </c>
      <c r="H166" s="10"/>
      <c r="I166" s="10">
        <v>336360</v>
      </c>
      <c r="J166" s="10">
        <f t="shared" si="18"/>
        <v>19070.175670400287</v>
      </c>
      <c r="K166" s="10">
        <f t="shared" si="21"/>
        <v>18878</v>
      </c>
      <c r="L166" s="10">
        <f t="shared" si="21"/>
        <v>23834</v>
      </c>
      <c r="M166" s="47">
        <f t="shared" si="21"/>
        <v>99.903000000000006</v>
      </c>
      <c r="N166" s="47">
        <f t="shared" si="21"/>
        <v>100.92</v>
      </c>
      <c r="P166" s="10">
        <v>336320</v>
      </c>
      <c r="Q166">
        <v>17049</v>
      </c>
      <c r="R166">
        <v>21633</v>
      </c>
      <c r="S166" s="47">
        <v>101.93600000000001</v>
      </c>
      <c r="T166" s="47">
        <v>102.83199999999999</v>
      </c>
      <c r="U166" s="47"/>
    </row>
    <row r="167" spans="1:21" x14ac:dyDescent="0.2">
      <c r="A167" s="19">
        <v>336370</v>
      </c>
      <c r="B167" s="15">
        <f t="shared" si="19"/>
        <v>28928.273675916484</v>
      </c>
      <c r="C167" s="16">
        <f t="shared" si="16"/>
        <v>482.81644029123663</v>
      </c>
      <c r="D167" s="16">
        <f t="shared" si="17"/>
        <v>28445.457235625247</v>
      </c>
      <c r="F167" s="10">
        <v>1.6690122808579257E-2</v>
      </c>
      <c r="H167" s="10"/>
      <c r="I167" s="10">
        <v>336370</v>
      </c>
      <c r="J167" s="10">
        <f t="shared" si="18"/>
        <v>28928.273675916484</v>
      </c>
      <c r="K167" s="10">
        <f t="shared" si="21"/>
        <v>28993</v>
      </c>
      <c r="L167" s="10">
        <f t="shared" si="21"/>
        <v>32099</v>
      </c>
      <c r="M167" s="47">
        <f t="shared" si="21"/>
        <v>98.992999999999995</v>
      </c>
      <c r="N167" s="47">
        <f t="shared" si="21"/>
        <v>98.772000000000006</v>
      </c>
      <c r="P167" s="10" t="s">
        <v>123</v>
      </c>
      <c r="Q167">
        <v>21090</v>
      </c>
      <c r="R167">
        <v>22409</v>
      </c>
      <c r="S167" s="47">
        <v>102.003</v>
      </c>
      <c r="T167" s="47">
        <v>102.571</v>
      </c>
      <c r="U167" s="47"/>
    </row>
    <row r="168" spans="1:21" x14ac:dyDescent="0.2">
      <c r="A168" s="19">
        <v>336390</v>
      </c>
      <c r="B168" s="15">
        <f t="shared" si="19"/>
        <v>48440.641165059671</v>
      </c>
      <c r="C168" s="16">
        <f t="shared" si="16"/>
        <v>2886.9265037925352</v>
      </c>
      <c r="D168" s="16">
        <f t="shared" si="17"/>
        <v>45553.714661267135</v>
      </c>
      <c r="F168" s="10">
        <v>5.9597198434171036E-2</v>
      </c>
      <c r="H168" s="10"/>
      <c r="I168" s="10">
        <v>336390</v>
      </c>
      <c r="J168" s="10">
        <f t="shared" si="18"/>
        <v>48440.641165059671</v>
      </c>
      <c r="K168" s="10">
        <f t="shared" si="21"/>
        <v>48757</v>
      </c>
      <c r="L168" s="10">
        <f t="shared" si="21"/>
        <v>59366</v>
      </c>
      <c r="M168" s="47">
        <f t="shared" si="21"/>
        <v>104.64700000000001</v>
      </c>
      <c r="N168" s="47">
        <f t="shared" si="21"/>
        <v>103.968</v>
      </c>
      <c r="P168" s="10">
        <v>336350</v>
      </c>
      <c r="Q168">
        <v>33080</v>
      </c>
      <c r="R168">
        <v>35796</v>
      </c>
      <c r="S168" s="47">
        <v>101.312</v>
      </c>
      <c r="T168" s="47">
        <v>104.452</v>
      </c>
      <c r="U168" s="47"/>
    </row>
    <row r="169" spans="1:21" x14ac:dyDescent="0.2">
      <c r="A169" s="19">
        <v>336411</v>
      </c>
      <c r="B169" s="15">
        <f t="shared" si="19"/>
        <v>103286.02600951615</v>
      </c>
      <c r="C169" s="16">
        <f t="shared" si="16"/>
        <v>3586.3203475526443</v>
      </c>
      <c r="D169" s="16">
        <f t="shared" si="17"/>
        <v>99699.705661963511</v>
      </c>
      <c r="F169" s="10">
        <v>3.4722222222222224E-2</v>
      </c>
      <c r="H169" s="10"/>
      <c r="I169" s="10">
        <v>336411</v>
      </c>
      <c r="J169" s="10">
        <f t="shared" si="18"/>
        <v>103286.02600951615</v>
      </c>
      <c r="K169" s="10">
        <f t="shared" si="21"/>
        <v>99954</v>
      </c>
      <c r="L169" s="10">
        <f t="shared" si="21"/>
        <v>124424</v>
      </c>
      <c r="M169" s="47">
        <f t="shared" si="21"/>
        <v>103.193</v>
      </c>
      <c r="N169" s="47">
        <f t="shared" si="21"/>
        <v>106.633</v>
      </c>
      <c r="P169" s="10">
        <v>336360</v>
      </c>
      <c r="Q169">
        <v>18878</v>
      </c>
      <c r="R169">
        <v>23834</v>
      </c>
      <c r="S169" s="47">
        <v>99.903000000000006</v>
      </c>
      <c r="T169" s="47">
        <v>100.92</v>
      </c>
      <c r="U169" s="47"/>
    </row>
    <row r="170" spans="1:21" x14ac:dyDescent="0.2">
      <c r="A170" s="19">
        <v>336412</v>
      </c>
      <c r="B170" s="15">
        <f t="shared" si="19"/>
        <v>36448.537561623059</v>
      </c>
      <c r="C170" s="16">
        <f t="shared" si="16"/>
        <v>478.6619030294907</v>
      </c>
      <c r="D170" s="16">
        <f t="shared" si="17"/>
        <v>35969.87565859357</v>
      </c>
      <c r="F170" s="10">
        <v>1.3132540701261974E-2</v>
      </c>
      <c r="H170" s="10"/>
      <c r="I170" s="10">
        <v>336412</v>
      </c>
      <c r="J170" s="10">
        <f t="shared" si="18"/>
        <v>36448.537561623059</v>
      </c>
      <c r="K170" s="10">
        <f t="shared" si="21"/>
        <v>34754</v>
      </c>
      <c r="L170" s="10">
        <f t="shared" si="21"/>
        <v>48355</v>
      </c>
      <c r="M170" s="47">
        <f t="shared" si="21"/>
        <v>105.48</v>
      </c>
      <c r="N170" s="47">
        <f t="shared" si="21"/>
        <v>110.623</v>
      </c>
      <c r="P170" s="10">
        <v>336370</v>
      </c>
      <c r="Q170">
        <v>28993</v>
      </c>
      <c r="R170">
        <v>32099</v>
      </c>
      <c r="S170" s="47">
        <v>98.992999999999995</v>
      </c>
      <c r="T170" s="47">
        <v>98.772000000000006</v>
      </c>
      <c r="U170" s="47"/>
    </row>
    <row r="171" spans="1:21" x14ac:dyDescent="0.2">
      <c r="A171" s="19">
        <v>336413</v>
      </c>
      <c r="B171" s="15">
        <f t="shared" si="19"/>
        <v>35015.276376585534</v>
      </c>
      <c r="C171" s="16">
        <f t="shared" si="16"/>
        <v>318.93093178841644</v>
      </c>
      <c r="D171" s="16">
        <f t="shared" si="17"/>
        <v>34696.345444797116</v>
      </c>
      <c r="F171" s="10">
        <v>9.1083368401365314E-3</v>
      </c>
      <c r="H171" s="10"/>
      <c r="I171" s="10">
        <v>336413</v>
      </c>
      <c r="J171" s="10">
        <f t="shared" si="18"/>
        <v>35015.276376585534</v>
      </c>
      <c r="K171" s="10">
        <f t="shared" si="21"/>
        <v>34164</v>
      </c>
      <c r="L171" s="10">
        <f t="shared" si="21"/>
        <v>36696</v>
      </c>
      <c r="M171" s="47">
        <f t="shared" si="21"/>
        <v>101.937</v>
      </c>
      <c r="N171" s="47">
        <f t="shared" si="21"/>
        <v>104.477</v>
      </c>
      <c r="P171" s="10">
        <v>336390</v>
      </c>
      <c r="Q171">
        <v>48757</v>
      </c>
      <c r="R171">
        <v>59366</v>
      </c>
      <c r="S171" s="47">
        <v>104.64700000000001</v>
      </c>
      <c r="T171" s="47">
        <v>103.968</v>
      </c>
      <c r="U171" s="47"/>
    </row>
    <row r="172" spans="1:21" x14ac:dyDescent="0.2">
      <c r="A172" s="19">
        <v>336414</v>
      </c>
      <c r="B172" s="15">
        <f t="shared" si="19"/>
        <v>19854.306908584742</v>
      </c>
      <c r="C172" s="16">
        <f t="shared" si="16"/>
        <v>0</v>
      </c>
      <c r="D172" s="16">
        <f t="shared" si="17"/>
        <v>19854.306908584742</v>
      </c>
      <c r="F172" s="10">
        <v>0</v>
      </c>
      <c r="H172" s="10"/>
      <c r="I172" s="10">
        <v>336414</v>
      </c>
      <c r="J172" s="10">
        <f t="shared" si="18"/>
        <v>19854.306908584742</v>
      </c>
      <c r="K172" s="10">
        <f t="shared" ref="K172:N187" si="22">Q175</f>
        <v>19328</v>
      </c>
      <c r="L172" s="10">
        <f t="shared" si="22"/>
        <v>21302</v>
      </c>
      <c r="M172" s="47">
        <f t="shared" si="22"/>
        <v>103.45099999999999</v>
      </c>
      <c r="N172" s="47">
        <f t="shared" si="22"/>
        <v>106.268</v>
      </c>
      <c r="P172" s="10">
        <v>336411</v>
      </c>
      <c r="Q172">
        <v>99954</v>
      </c>
      <c r="R172">
        <v>124424</v>
      </c>
      <c r="S172" s="47">
        <v>103.193</v>
      </c>
      <c r="T172" s="47">
        <v>106.633</v>
      </c>
      <c r="U172" s="47"/>
    </row>
    <row r="173" spans="1:21" x14ac:dyDescent="0.2">
      <c r="A173" s="19" t="s">
        <v>124</v>
      </c>
      <c r="B173" s="15">
        <f t="shared" si="19"/>
        <v>5739.4444497694794</v>
      </c>
      <c r="C173" s="16">
        <f t="shared" si="16"/>
        <v>0</v>
      </c>
      <c r="D173" s="16">
        <f t="shared" si="17"/>
        <v>5739.4444497694794</v>
      </c>
      <c r="F173" s="10">
        <v>0</v>
      </c>
      <c r="H173" s="10"/>
      <c r="I173" s="10" t="s">
        <v>124</v>
      </c>
      <c r="J173" s="10">
        <f t="shared" si="18"/>
        <v>5739.4444497694794</v>
      </c>
      <c r="K173" s="10">
        <f t="shared" si="22"/>
        <v>5500</v>
      </c>
      <c r="L173" s="10">
        <f t="shared" si="22"/>
        <v>5787</v>
      </c>
      <c r="M173" s="47">
        <f t="shared" si="22"/>
        <v>104.32899999999999</v>
      </c>
      <c r="N173" s="47">
        <f t="shared" si="22"/>
        <v>108.871</v>
      </c>
      <c r="P173" s="10">
        <v>336412</v>
      </c>
      <c r="Q173">
        <v>34754</v>
      </c>
      <c r="R173">
        <v>48355</v>
      </c>
      <c r="S173" s="47">
        <v>105.48</v>
      </c>
      <c r="T173" s="47">
        <v>110.623</v>
      </c>
      <c r="U173" s="47"/>
    </row>
    <row r="174" spans="1:21" x14ac:dyDescent="0.2">
      <c r="A174" s="19">
        <v>336500</v>
      </c>
      <c r="B174" s="15">
        <f t="shared" si="19"/>
        <v>12804.59316359106</v>
      </c>
      <c r="C174" s="16">
        <f t="shared" si="16"/>
        <v>378.19473478960936</v>
      </c>
      <c r="D174" s="16">
        <f t="shared" si="17"/>
        <v>12426.398428801451</v>
      </c>
      <c r="F174" s="10">
        <v>2.9535864978902954E-2</v>
      </c>
      <c r="H174" s="10"/>
      <c r="I174" s="10">
        <v>336500</v>
      </c>
      <c r="J174" s="10">
        <f t="shared" si="18"/>
        <v>12804.59316359106</v>
      </c>
      <c r="K174" s="10">
        <f t="shared" si="22"/>
        <v>12316</v>
      </c>
      <c r="L174" s="10">
        <f t="shared" si="22"/>
        <v>19569</v>
      </c>
      <c r="M174" s="47">
        <f t="shared" si="22"/>
        <v>102.744</v>
      </c>
      <c r="N174" s="47">
        <f t="shared" si="22"/>
        <v>106.82</v>
      </c>
      <c r="P174" s="10">
        <v>336413</v>
      </c>
      <c r="Q174">
        <v>34164</v>
      </c>
      <c r="R174">
        <v>36696</v>
      </c>
      <c r="S174" s="47">
        <v>101.937</v>
      </c>
      <c r="T174" s="47">
        <v>104.477</v>
      </c>
      <c r="U174" s="47"/>
    </row>
    <row r="175" spans="1:21" x14ac:dyDescent="0.2">
      <c r="A175" s="19">
        <v>336611</v>
      </c>
      <c r="B175" s="15">
        <f t="shared" si="19"/>
        <v>22839.509051025459</v>
      </c>
      <c r="C175" s="16">
        <f t="shared" si="16"/>
        <v>6.7077388003494054</v>
      </c>
      <c r="D175" s="16">
        <f t="shared" si="17"/>
        <v>22832.80131222511</v>
      </c>
      <c r="F175" s="10">
        <v>2.9369014830238821E-4</v>
      </c>
      <c r="H175" s="10"/>
      <c r="I175" s="10">
        <v>336611</v>
      </c>
      <c r="J175" s="10">
        <f t="shared" si="18"/>
        <v>22839.509051025459</v>
      </c>
      <c r="K175" s="10">
        <f t="shared" si="22"/>
        <v>22623</v>
      </c>
      <c r="L175" s="10">
        <f t="shared" si="22"/>
        <v>26580</v>
      </c>
      <c r="M175" s="47">
        <f t="shared" si="22"/>
        <v>103.027</v>
      </c>
      <c r="N175" s="47">
        <f t="shared" si="22"/>
        <v>104.01300000000001</v>
      </c>
      <c r="P175" s="10">
        <v>336414</v>
      </c>
      <c r="Q175">
        <v>19328</v>
      </c>
      <c r="R175">
        <v>21302</v>
      </c>
      <c r="S175" s="47">
        <v>103.45099999999999</v>
      </c>
      <c r="T175" s="47">
        <v>106.268</v>
      </c>
      <c r="U175" s="47"/>
    </row>
    <row r="176" spans="1:21" x14ac:dyDescent="0.2">
      <c r="A176" s="19">
        <v>336612</v>
      </c>
      <c r="B176" s="15">
        <f t="shared" si="19"/>
        <v>6472.5401452793876</v>
      </c>
      <c r="C176" s="16">
        <f t="shared" si="16"/>
        <v>327.93327004894508</v>
      </c>
      <c r="D176" s="16">
        <f t="shared" si="17"/>
        <v>6144.6068752304427</v>
      </c>
      <c r="F176" s="10">
        <v>5.0665312642072427E-2</v>
      </c>
      <c r="H176" s="10"/>
      <c r="I176" s="10">
        <v>336612</v>
      </c>
      <c r="J176" s="10">
        <f t="shared" si="18"/>
        <v>6472.5401452793876</v>
      </c>
      <c r="K176" s="10">
        <f t="shared" si="22"/>
        <v>6188</v>
      </c>
      <c r="L176" s="10">
        <f t="shared" si="22"/>
        <v>7822</v>
      </c>
      <c r="M176" s="47">
        <f t="shared" si="22"/>
        <v>103.387</v>
      </c>
      <c r="N176" s="47">
        <f t="shared" si="22"/>
        <v>108.14100000000001</v>
      </c>
      <c r="P176" s="10" t="s">
        <v>124</v>
      </c>
      <c r="Q176">
        <v>5500</v>
      </c>
      <c r="R176">
        <v>5787</v>
      </c>
      <c r="S176" s="47">
        <v>104.32899999999999</v>
      </c>
      <c r="T176" s="47">
        <v>108.871</v>
      </c>
      <c r="U176" s="47"/>
    </row>
    <row r="177" spans="1:21" x14ac:dyDescent="0.2">
      <c r="A177" s="19">
        <v>336991</v>
      </c>
      <c r="B177" s="15">
        <f t="shared" si="19"/>
        <v>6329.6045045312148</v>
      </c>
      <c r="C177" s="16">
        <f t="shared" si="16"/>
        <v>69.863184376724234</v>
      </c>
      <c r="D177" s="16">
        <f t="shared" si="17"/>
        <v>6259.7413201544905</v>
      </c>
      <c r="F177" s="10">
        <v>1.1037527593818985E-2</v>
      </c>
      <c r="H177" s="10"/>
      <c r="I177" s="10">
        <v>336991</v>
      </c>
      <c r="J177" s="10">
        <f t="shared" si="18"/>
        <v>6329.6045045312148</v>
      </c>
      <c r="K177" s="10">
        <f t="shared" si="22"/>
        <v>6149</v>
      </c>
      <c r="L177" s="10">
        <f t="shared" si="22"/>
        <v>6342</v>
      </c>
      <c r="M177" s="47">
        <f t="shared" si="22"/>
        <v>101.187</v>
      </c>
      <c r="N177" s="47">
        <f t="shared" si="22"/>
        <v>104.15900000000001</v>
      </c>
      <c r="P177" s="10">
        <v>336500</v>
      </c>
      <c r="Q177">
        <v>12316</v>
      </c>
      <c r="R177">
        <v>19569</v>
      </c>
      <c r="S177" s="47">
        <v>102.744</v>
      </c>
      <c r="T177" s="47">
        <v>106.82</v>
      </c>
      <c r="U177" s="47"/>
    </row>
    <row r="178" spans="1:21" x14ac:dyDescent="0.2">
      <c r="A178" s="19">
        <v>336992</v>
      </c>
      <c r="B178" s="15">
        <f t="shared" si="19"/>
        <v>8473.2769055767458</v>
      </c>
      <c r="C178" s="16">
        <f t="shared" si="16"/>
        <v>0</v>
      </c>
      <c r="D178" s="16">
        <f t="shared" si="17"/>
        <v>8473.2769055767458</v>
      </c>
      <c r="F178" s="10">
        <v>0</v>
      </c>
      <c r="H178" s="10"/>
      <c r="I178" s="10">
        <v>336992</v>
      </c>
      <c r="J178" s="10">
        <f t="shared" si="18"/>
        <v>8473.2769055767458</v>
      </c>
      <c r="K178" s="10">
        <f t="shared" si="22"/>
        <v>8151</v>
      </c>
      <c r="L178" s="10">
        <f t="shared" si="22"/>
        <v>3893</v>
      </c>
      <c r="M178" s="47">
        <f t="shared" si="22"/>
        <v>101.977</v>
      </c>
      <c r="N178" s="47">
        <f t="shared" si="22"/>
        <v>106.009</v>
      </c>
      <c r="P178" s="10">
        <v>336611</v>
      </c>
      <c r="Q178">
        <v>22623</v>
      </c>
      <c r="R178">
        <v>26580</v>
      </c>
      <c r="S178" s="47">
        <v>103.027</v>
      </c>
      <c r="T178" s="47">
        <v>104.01300000000001</v>
      </c>
      <c r="U178" s="47"/>
    </row>
    <row r="179" spans="1:21" x14ac:dyDescent="0.2">
      <c r="A179" s="19">
        <v>336999</v>
      </c>
      <c r="B179" s="15">
        <f t="shared" si="19"/>
        <v>7379.0127756699076</v>
      </c>
      <c r="C179" s="16">
        <f t="shared" si="16"/>
        <v>214.40230825191017</v>
      </c>
      <c r="D179" s="16">
        <f t="shared" si="17"/>
        <v>7164.6104674179978</v>
      </c>
      <c r="F179" s="10">
        <v>2.9055690072639227E-2</v>
      </c>
      <c r="H179" s="10"/>
      <c r="I179" s="10">
        <v>336999</v>
      </c>
      <c r="J179" s="10">
        <f t="shared" si="18"/>
        <v>7379.0127756699076</v>
      </c>
      <c r="K179" s="10">
        <f t="shared" si="22"/>
        <v>7275</v>
      </c>
      <c r="L179" s="10">
        <f t="shared" si="22"/>
        <v>8278</v>
      </c>
      <c r="M179" s="47">
        <f t="shared" si="22"/>
        <v>101.208</v>
      </c>
      <c r="N179" s="47">
        <f t="shared" si="22"/>
        <v>102.655</v>
      </c>
      <c r="P179" s="10">
        <v>336612</v>
      </c>
      <c r="Q179">
        <v>6188</v>
      </c>
      <c r="R179">
        <v>7822</v>
      </c>
      <c r="S179" s="47">
        <v>103.387</v>
      </c>
      <c r="T179" s="47">
        <v>108.14100000000001</v>
      </c>
      <c r="U179" s="47"/>
    </row>
    <row r="180" spans="1:21" x14ac:dyDescent="0.2">
      <c r="A180" s="19">
        <v>337110</v>
      </c>
      <c r="B180" s="15">
        <f t="shared" si="19"/>
        <v>12044.874125186758</v>
      </c>
      <c r="C180" s="16">
        <f t="shared" si="16"/>
        <v>508.97328184000429</v>
      </c>
      <c r="D180" s="16">
        <f t="shared" si="17"/>
        <v>11535.900843346753</v>
      </c>
      <c r="F180" s="10">
        <v>4.2256421823097516E-2</v>
      </c>
      <c r="H180" s="10"/>
      <c r="I180" s="10">
        <v>337110</v>
      </c>
      <c r="J180" s="10">
        <f t="shared" si="18"/>
        <v>12044.874125186758</v>
      </c>
      <c r="K180" s="10">
        <f t="shared" si="22"/>
        <v>11446</v>
      </c>
      <c r="L180" s="10">
        <f t="shared" si="22"/>
        <v>12914</v>
      </c>
      <c r="M180" s="47">
        <f t="shared" si="22"/>
        <v>101.736</v>
      </c>
      <c r="N180" s="47">
        <f t="shared" si="22"/>
        <v>107.059</v>
      </c>
      <c r="P180" s="10">
        <v>336991</v>
      </c>
      <c r="Q180">
        <v>6149</v>
      </c>
      <c r="R180">
        <v>6342</v>
      </c>
      <c r="S180" s="47">
        <v>101.187</v>
      </c>
      <c r="T180" s="47">
        <v>104.15900000000001</v>
      </c>
      <c r="U180" s="47"/>
    </row>
    <row r="181" spans="1:21" x14ac:dyDescent="0.2">
      <c r="A181" s="19">
        <v>337121</v>
      </c>
      <c r="B181" s="15">
        <f t="shared" si="19"/>
        <v>8600.7871226336301</v>
      </c>
      <c r="C181" s="16">
        <f t="shared" si="16"/>
        <v>132.5344638348119</v>
      </c>
      <c r="D181" s="16">
        <f t="shared" si="17"/>
        <v>8468.2526587988177</v>
      </c>
      <c r="F181" s="10">
        <v>1.5409573791919267E-2</v>
      </c>
      <c r="H181" s="10"/>
      <c r="I181" s="10">
        <v>337121</v>
      </c>
      <c r="J181" s="10">
        <f t="shared" si="18"/>
        <v>8600.7871226336301</v>
      </c>
      <c r="K181" s="10">
        <f t="shared" si="22"/>
        <v>8322</v>
      </c>
      <c r="L181" s="10">
        <f t="shared" si="22"/>
        <v>9957</v>
      </c>
      <c r="M181" s="47">
        <f t="shared" si="22"/>
        <v>101.791</v>
      </c>
      <c r="N181" s="47">
        <f t="shared" si="22"/>
        <v>105.20099999999999</v>
      </c>
      <c r="P181" s="10">
        <v>336992</v>
      </c>
      <c r="Q181">
        <v>8151</v>
      </c>
      <c r="R181">
        <v>3893</v>
      </c>
      <c r="S181" s="47">
        <v>101.977</v>
      </c>
      <c r="T181" s="47">
        <v>106.009</v>
      </c>
      <c r="U181" s="47"/>
    </row>
    <row r="182" spans="1:21" x14ac:dyDescent="0.2">
      <c r="A182" s="19">
        <v>337122</v>
      </c>
      <c r="B182" s="15">
        <f t="shared" si="19"/>
        <v>4219.9467392248234</v>
      </c>
      <c r="C182" s="16">
        <f t="shared" si="16"/>
        <v>44.902980243551241</v>
      </c>
      <c r="D182" s="16">
        <f t="shared" si="17"/>
        <v>4175.0437589812718</v>
      </c>
      <c r="F182" s="10">
        <v>1.0640650941438096E-2</v>
      </c>
      <c r="H182" s="10"/>
      <c r="I182" s="10">
        <v>337122</v>
      </c>
      <c r="J182" s="10">
        <f t="shared" si="18"/>
        <v>4219.9467392248234</v>
      </c>
      <c r="K182" s="10">
        <f t="shared" si="22"/>
        <v>4050</v>
      </c>
      <c r="L182" s="10">
        <f t="shared" si="22"/>
        <v>4228</v>
      </c>
      <c r="M182" s="47">
        <f t="shared" si="22"/>
        <v>103.64100000000001</v>
      </c>
      <c r="N182" s="47">
        <f t="shared" si="22"/>
        <v>107.99</v>
      </c>
      <c r="P182" s="10">
        <v>336999</v>
      </c>
      <c r="Q182">
        <v>7275</v>
      </c>
      <c r="R182">
        <v>8278</v>
      </c>
      <c r="S182" s="47">
        <v>101.208</v>
      </c>
      <c r="T182" s="47">
        <v>102.655</v>
      </c>
      <c r="U182" s="47"/>
    </row>
    <row r="183" spans="1:21" x14ac:dyDescent="0.2">
      <c r="A183" s="19" t="s">
        <v>125</v>
      </c>
      <c r="B183" s="15">
        <f t="shared" si="19"/>
        <v>3165.0611536063802</v>
      </c>
      <c r="C183" s="16">
        <f t="shared" si="16"/>
        <v>38.133266910920248</v>
      </c>
      <c r="D183" s="16">
        <f t="shared" si="17"/>
        <v>3126.9278866954601</v>
      </c>
      <c r="F183" s="10">
        <v>1.2048192771084338E-2</v>
      </c>
      <c r="H183" s="10"/>
      <c r="I183" s="10" t="s">
        <v>125</v>
      </c>
      <c r="J183" s="10">
        <f t="shared" si="18"/>
        <v>3165.0611536063802</v>
      </c>
      <c r="K183" s="10">
        <f t="shared" si="22"/>
        <v>3051</v>
      </c>
      <c r="L183" s="10">
        <f t="shared" si="22"/>
        <v>3154</v>
      </c>
      <c r="M183" s="47">
        <f t="shared" si="22"/>
        <v>101.057</v>
      </c>
      <c r="N183" s="47">
        <f t="shared" si="22"/>
        <v>104.83499999999999</v>
      </c>
      <c r="P183" s="10">
        <v>337110</v>
      </c>
      <c r="Q183">
        <v>11446</v>
      </c>
      <c r="R183">
        <v>12914</v>
      </c>
      <c r="S183" s="47">
        <v>101.736</v>
      </c>
      <c r="T183" s="47">
        <v>107.059</v>
      </c>
      <c r="U183" s="47"/>
    </row>
    <row r="184" spans="1:21" x14ac:dyDescent="0.2">
      <c r="A184" s="19">
        <v>337127</v>
      </c>
      <c r="B184" s="15">
        <f t="shared" si="19"/>
        <v>4001.5542987961621</v>
      </c>
      <c r="C184" s="16">
        <f t="shared" si="16"/>
        <v>48.308188955166962</v>
      </c>
      <c r="D184" s="16">
        <f t="shared" si="17"/>
        <v>3953.2461098409954</v>
      </c>
      <c r="F184" s="10">
        <v>1.2072356226604278E-2</v>
      </c>
      <c r="H184" s="10"/>
      <c r="I184" s="10">
        <v>337127</v>
      </c>
      <c r="J184" s="10">
        <f t="shared" si="18"/>
        <v>4001.5542987961621</v>
      </c>
      <c r="K184" s="10">
        <f t="shared" si="22"/>
        <v>3839</v>
      </c>
      <c r="L184" s="10">
        <f t="shared" si="22"/>
        <v>4548</v>
      </c>
      <c r="M184" s="47">
        <f t="shared" si="22"/>
        <v>103.087</v>
      </c>
      <c r="N184" s="47">
        <f t="shared" si="22"/>
        <v>107.452</v>
      </c>
      <c r="P184" s="10">
        <v>337121</v>
      </c>
      <c r="Q184">
        <v>8322</v>
      </c>
      <c r="R184">
        <v>9957</v>
      </c>
      <c r="S184" s="47">
        <v>101.791</v>
      </c>
      <c r="T184" s="47">
        <v>105.20099999999999</v>
      </c>
      <c r="U184" s="47"/>
    </row>
    <row r="185" spans="1:21" x14ac:dyDescent="0.2">
      <c r="A185" s="19" t="s">
        <v>126</v>
      </c>
      <c r="B185" s="15">
        <f t="shared" si="19"/>
        <v>15696.40472254099</v>
      </c>
      <c r="C185" s="16">
        <f t="shared" si="16"/>
        <v>204.01628803074345</v>
      </c>
      <c r="D185" s="16">
        <f t="shared" si="17"/>
        <v>15492.388434510247</v>
      </c>
      <c r="F185" s="10">
        <v>1.2997644469358239E-2</v>
      </c>
      <c r="H185" s="10"/>
      <c r="I185" s="10" t="s">
        <v>126</v>
      </c>
      <c r="J185" s="10">
        <f t="shared" si="18"/>
        <v>15696.40472254099</v>
      </c>
      <c r="K185" s="10">
        <f t="shared" si="22"/>
        <v>15372</v>
      </c>
      <c r="L185" s="10">
        <f t="shared" si="22"/>
        <v>16003</v>
      </c>
      <c r="M185" s="47">
        <f t="shared" si="22"/>
        <v>102.82599999999999</v>
      </c>
      <c r="N185" s="47">
        <f t="shared" si="22"/>
        <v>104.996</v>
      </c>
      <c r="P185" s="10">
        <v>337122</v>
      </c>
      <c r="Q185">
        <v>4050</v>
      </c>
      <c r="R185">
        <v>4228</v>
      </c>
      <c r="S185" s="47">
        <v>103.64100000000001</v>
      </c>
      <c r="T185" s="47">
        <v>107.99</v>
      </c>
      <c r="U185" s="47"/>
    </row>
    <row r="186" spans="1:21" x14ac:dyDescent="0.2">
      <c r="A186" s="19">
        <v>337215</v>
      </c>
      <c r="B186" s="15">
        <f t="shared" si="19"/>
        <v>6034.2903665863641</v>
      </c>
      <c r="C186" s="16">
        <f t="shared" si="16"/>
        <v>339.78634639194638</v>
      </c>
      <c r="D186" s="16">
        <f t="shared" si="17"/>
        <v>5694.5040201944175</v>
      </c>
      <c r="F186" s="10">
        <v>5.6309246945331473E-2</v>
      </c>
      <c r="H186" s="10"/>
      <c r="I186" s="10">
        <v>337215</v>
      </c>
      <c r="J186" s="10">
        <f t="shared" si="18"/>
        <v>6034.2903665863641</v>
      </c>
      <c r="K186" s="10">
        <f t="shared" si="22"/>
        <v>5886</v>
      </c>
      <c r="L186" s="10">
        <f t="shared" si="22"/>
        <v>6883</v>
      </c>
      <c r="M186" s="47">
        <f t="shared" si="22"/>
        <v>103.35899999999999</v>
      </c>
      <c r="N186" s="47">
        <f t="shared" si="22"/>
        <v>105.96299999999999</v>
      </c>
      <c r="P186" s="10" t="s">
        <v>125</v>
      </c>
      <c r="Q186">
        <v>3051</v>
      </c>
      <c r="R186">
        <v>3154</v>
      </c>
      <c r="S186" s="47">
        <v>101.057</v>
      </c>
      <c r="T186" s="47">
        <v>104.83499999999999</v>
      </c>
      <c r="U186" s="47"/>
    </row>
    <row r="187" spans="1:21" x14ac:dyDescent="0.2">
      <c r="A187" s="19">
        <v>337900</v>
      </c>
      <c r="B187" s="15">
        <f t="shared" si="19"/>
        <v>8908.2076813655767</v>
      </c>
      <c r="C187" s="16">
        <f t="shared" si="16"/>
        <v>374.96021931687358</v>
      </c>
      <c r="D187" s="16">
        <f t="shared" si="17"/>
        <v>8533.2474620487028</v>
      </c>
      <c r="F187" s="10">
        <v>4.2091544419336477E-2</v>
      </c>
      <c r="H187" s="10"/>
      <c r="I187" s="10">
        <v>337900</v>
      </c>
      <c r="J187" s="10">
        <f t="shared" si="18"/>
        <v>8908.2076813655767</v>
      </c>
      <c r="K187" s="10">
        <f t="shared" si="22"/>
        <v>8406</v>
      </c>
      <c r="L187" s="10">
        <f t="shared" si="22"/>
        <v>12105</v>
      </c>
      <c r="M187" s="47">
        <f t="shared" si="22"/>
        <v>101.232</v>
      </c>
      <c r="N187" s="47">
        <f t="shared" si="22"/>
        <v>107.28</v>
      </c>
      <c r="P187" s="10">
        <v>337127</v>
      </c>
      <c r="Q187">
        <v>3839</v>
      </c>
      <c r="R187">
        <v>4548</v>
      </c>
      <c r="S187" s="47">
        <v>103.087</v>
      </c>
      <c r="T187" s="47">
        <v>107.452</v>
      </c>
      <c r="U187" s="47"/>
    </row>
    <row r="188" spans="1:21" x14ac:dyDescent="0.2">
      <c r="A188" s="19">
        <v>339112</v>
      </c>
      <c r="B188" s="15">
        <f t="shared" si="19"/>
        <v>37964.959410766227</v>
      </c>
      <c r="C188" s="16">
        <f t="shared" si="16"/>
        <v>177.93711171795593</v>
      </c>
      <c r="D188" s="16">
        <f t="shared" si="17"/>
        <v>37787.022299048273</v>
      </c>
      <c r="F188" s="10">
        <v>4.6868774385544565E-3</v>
      </c>
      <c r="H188" s="10"/>
      <c r="I188" s="10">
        <v>339112</v>
      </c>
      <c r="J188" s="10">
        <f t="shared" si="18"/>
        <v>37964.959410766227</v>
      </c>
      <c r="K188" s="10">
        <f t="shared" ref="K188:N203" si="23">Q191</f>
        <v>37206</v>
      </c>
      <c r="L188" s="10">
        <f t="shared" si="23"/>
        <v>40479</v>
      </c>
      <c r="M188" s="47">
        <f t="shared" si="23"/>
        <v>100.741</v>
      </c>
      <c r="N188" s="47">
        <f t="shared" si="23"/>
        <v>102.79600000000001</v>
      </c>
      <c r="P188" s="10" t="s">
        <v>126</v>
      </c>
      <c r="Q188">
        <v>15372</v>
      </c>
      <c r="R188">
        <v>16003</v>
      </c>
      <c r="S188" s="47">
        <v>102.82599999999999</v>
      </c>
      <c r="T188" s="47">
        <v>104.996</v>
      </c>
      <c r="U188" s="47"/>
    </row>
    <row r="189" spans="1:21" x14ac:dyDescent="0.2">
      <c r="A189" s="19">
        <v>339113</v>
      </c>
      <c r="B189" s="15">
        <f t="shared" si="19"/>
        <v>38530.195017946739</v>
      </c>
      <c r="C189" s="16">
        <f t="shared" si="16"/>
        <v>781.41427814579799</v>
      </c>
      <c r="D189" s="16">
        <f t="shared" si="17"/>
        <v>37748.780739800939</v>
      </c>
      <c r="F189" s="10">
        <v>2.0280568987045819E-2</v>
      </c>
      <c r="H189" s="10"/>
      <c r="I189" s="10">
        <v>339113</v>
      </c>
      <c r="J189" s="10">
        <f t="shared" si="18"/>
        <v>38530.195017946739</v>
      </c>
      <c r="K189" s="10">
        <f t="shared" si="23"/>
        <v>37475</v>
      </c>
      <c r="L189" s="10">
        <f t="shared" si="23"/>
        <v>40287</v>
      </c>
      <c r="M189" s="47">
        <f t="shared" si="23"/>
        <v>102.247</v>
      </c>
      <c r="N189" s="47">
        <f t="shared" si="23"/>
        <v>105.126</v>
      </c>
      <c r="P189" s="10">
        <v>337215</v>
      </c>
      <c r="Q189">
        <v>5886</v>
      </c>
      <c r="R189">
        <v>6883</v>
      </c>
      <c r="S189" s="47">
        <v>103.35899999999999</v>
      </c>
      <c r="T189" s="47">
        <v>105.96299999999999</v>
      </c>
      <c r="U189" s="47"/>
    </row>
    <row r="190" spans="1:21" x14ac:dyDescent="0.2">
      <c r="A190" s="19">
        <v>339114</v>
      </c>
      <c r="B190" s="15">
        <f t="shared" si="19"/>
        <v>5559.1469379769123</v>
      </c>
      <c r="C190" s="16">
        <f t="shared" si="16"/>
        <v>239.60148678047995</v>
      </c>
      <c r="D190" s="16">
        <f t="shared" si="17"/>
        <v>5319.5454511964326</v>
      </c>
      <c r="F190" s="10">
        <v>4.3100405413582364E-2</v>
      </c>
      <c r="H190" s="10"/>
      <c r="I190" s="10">
        <v>339114</v>
      </c>
      <c r="J190" s="10">
        <f t="shared" si="18"/>
        <v>5559.1469379769123</v>
      </c>
      <c r="K190" s="10">
        <f t="shared" si="23"/>
        <v>5200</v>
      </c>
      <c r="L190" s="10">
        <f t="shared" si="23"/>
        <v>5237</v>
      </c>
      <c r="M190" s="47">
        <f t="shared" si="23"/>
        <v>117.553</v>
      </c>
      <c r="N190" s="47">
        <f t="shared" si="23"/>
        <v>125.672</v>
      </c>
      <c r="P190" s="10">
        <v>337900</v>
      </c>
      <c r="Q190">
        <v>8406</v>
      </c>
      <c r="R190">
        <v>12105</v>
      </c>
      <c r="S190" s="47">
        <v>101.232</v>
      </c>
      <c r="T190" s="47">
        <v>107.28</v>
      </c>
      <c r="U190" s="47"/>
    </row>
    <row r="191" spans="1:21" x14ac:dyDescent="0.2">
      <c r="A191" s="19">
        <v>339115</v>
      </c>
      <c r="B191" s="15">
        <f t="shared" si="19"/>
        <v>6369.4480824085749</v>
      </c>
      <c r="C191" s="16">
        <f t="shared" si="16"/>
        <v>410.54035392416677</v>
      </c>
      <c r="D191" s="16">
        <f t="shared" si="17"/>
        <v>5958.9077284844079</v>
      </c>
      <c r="F191" s="10">
        <v>6.4454619711559524E-2</v>
      </c>
      <c r="H191" s="10"/>
      <c r="I191" s="10">
        <v>339115</v>
      </c>
      <c r="J191" s="10">
        <f t="shared" si="18"/>
        <v>6369.4480824085749</v>
      </c>
      <c r="K191" s="10">
        <f t="shared" si="23"/>
        <v>5730</v>
      </c>
      <c r="L191" s="10">
        <f t="shared" si="23"/>
        <v>7167</v>
      </c>
      <c r="M191" s="47">
        <f t="shared" si="23"/>
        <v>105.523</v>
      </c>
      <c r="N191" s="47">
        <f t="shared" si="23"/>
        <v>117.29900000000001</v>
      </c>
      <c r="P191" s="10">
        <v>339112</v>
      </c>
      <c r="Q191">
        <v>37206</v>
      </c>
      <c r="R191">
        <v>40479</v>
      </c>
      <c r="S191" s="47">
        <v>100.741</v>
      </c>
      <c r="T191" s="47">
        <v>102.79600000000001</v>
      </c>
      <c r="U191" s="47"/>
    </row>
    <row r="192" spans="1:21" x14ac:dyDescent="0.2">
      <c r="A192" s="19">
        <v>339116</v>
      </c>
      <c r="B192" s="15">
        <f t="shared" si="19"/>
        <v>5021.7742378347757</v>
      </c>
      <c r="C192" s="16">
        <f t="shared" si="16"/>
        <v>152.05340827643602</v>
      </c>
      <c r="D192" s="16">
        <f t="shared" si="17"/>
        <v>4869.7208295583396</v>
      </c>
      <c r="F192" s="10">
        <v>3.0278822000966026E-2</v>
      </c>
      <c r="H192" s="10"/>
      <c r="I192" s="10">
        <v>339116</v>
      </c>
      <c r="J192" s="10">
        <f t="shared" si="18"/>
        <v>5021.7742378347757</v>
      </c>
      <c r="K192" s="10">
        <f t="shared" si="23"/>
        <v>4827</v>
      </c>
      <c r="L192" s="10">
        <f t="shared" si="23"/>
        <v>5899</v>
      </c>
      <c r="M192" s="47">
        <f t="shared" si="23"/>
        <v>137.667</v>
      </c>
      <c r="N192" s="47">
        <f t="shared" si="23"/>
        <v>143.22200000000001</v>
      </c>
      <c r="P192" s="10">
        <v>339113</v>
      </c>
      <c r="Q192">
        <v>37475</v>
      </c>
      <c r="R192">
        <v>40287</v>
      </c>
      <c r="S192" s="47">
        <v>102.247</v>
      </c>
      <c r="T192" s="47">
        <v>105.126</v>
      </c>
      <c r="U192" s="47"/>
    </row>
    <row r="193" spans="1:21" x14ac:dyDescent="0.2">
      <c r="A193" s="19">
        <v>339910</v>
      </c>
      <c r="B193" s="15">
        <f t="shared" si="19"/>
        <v>8642.5662938967525</v>
      </c>
      <c r="C193" s="16">
        <f t="shared" si="16"/>
        <v>6.4860117963490307</v>
      </c>
      <c r="D193" s="16">
        <f t="shared" si="17"/>
        <v>8636.0802821004036</v>
      </c>
      <c r="F193" s="10">
        <v>7.5047290073196804E-4</v>
      </c>
      <c r="H193" s="10"/>
      <c r="I193" s="10">
        <v>339910</v>
      </c>
      <c r="J193" s="10">
        <f t="shared" si="18"/>
        <v>8642.5662938967525</v>
      </c>
      <c r="K193" s="10">
        <f t="shared" si="23"/>
        <v>8123</v>
      </c>
      <c r="L193" s="10">
        <f t="shared" si="23"/>
        <v>8185</v>
      </c>
      <c r="M193" s="47">
        <f t="shared" si="23"/>
        <v>121.16500000000001</v>
      </c>
      <c r="N193" s="47">
        <f t="shared" si="23"/>
        <v>128.91499999999999</v>
      </c>
      <c r="P193" s="10">
        <v>339114</v>
      </c>
      <c r="Q193">
        <v>5200</v>
      </c>
      <c r="R193">
        <v>5237</v>
      </c>
      <c r="S193" s="47">
        <v>117.553</v>
      </c>
      <c r="T193" s="47">
        <v>125.672</v>
      </c>
      <c r="U193" s="47"/>
    </row>
    <row r="194" spans="1:21" x14ac:dyDescent="0.2">
      <c r="A194" s="19">
        <v>339920</v>
      </c>
      <c r="B194" s="15">
        <f t="shared" si="19"/>
        <v>10135.93749494132</v>
      </c>
      <c r="C194" s="16">
        <f t="shared" si="16"/>
        <v>179.52053403569411</v>
      </c>
      <c r="D194" s="16">
        <f t="shared" si="17"/>
        <v>9956.4169609056262</v>
      </c>
      <c r="F194" s="10">
        <v>1.7711290556526208E-2</v>
      </c>
      <c r="H194" s="10"/>
      <c r="I194" s="10">
        <v>339920</v>
      </c>
      <c r="J194" s="10">
        <f t="shared" si="18"/>
        <v>10135.93749494132</v>
      </c>
      <c r="K194" s="10">
        <f t="shared" si="23"/>
        <v>10126</v>
      </c>
      <c r="L194" s="10">
        <f t="shared" si="23"/>
        <v>10281</v>
      </c>
      <c r="M194" s="47">
        <f t="shared" si="23"/>
        <v>98.84</v>
      </c>
      <c r="N194" s="47">
        <f t="shared" si="23"/>
        <v>98.936999999999998</v>
      </c>
      <c r="P194" s="10">
        <v>339115</v>
      </c>
      <c r="Q194">
        <v>5730</v>
      </c>
      <c r="R194">
        <v>7167</v>
      </c>
      <c r="S194" s="47">
        <v>105.523</v>
      </c>
      <c r="T194" s="47">
        <v>117.29900000000001</v>
      </c>
      <c r="U194" s="47"/>
    </row>
    <row r="195" spans="1:21" x14ac:dyDescent="0.2">
      <c r="A195" s="19">
        <v>339930</v>
      </c>
      <c r="B195" s="15">
        <f t="shared" si="19"/>
        <v>2630.3159307316591</v>
      </c>
      <c r="C195" s="16">
        <f t="shared" si="16"/>
        <v>37.823596367621221</v>
      </c>
      <c r="D195" s="16">
        <f t="shared" si="17"/>
        <v>2592.492334364038</v>
      </c>
      <c r="F195" s="10">
        <v>1.4379868184541641E-2</v>
      </c>
      <c r="H195" s="10"/>
      <c r="I195" s="10">
        <v>339930</v>
      </c>
      <c r="J195" s="10">
        <f t="shared" si="18"/>
        <v>2630.3159307316591</v>
      </c>
      <c r="K195" s="10">
        <f t="shared" si="23"/>
        <v>2561</v>
      </c>
      <c r="L195" s="10">
        <f t="shared" si="23"/>
        <v>1518</v>
      </c>
      <c r="M195" s="47">
        <f t="shared" si="23"/>
        <v>101.345</v>
      </c>
      <c r="N195" s="47">
        <f t="shared" si="23"/>
        <v>104.08799999999999</v>
      </c>
      <c r="P195" s="10">
        <v>339116</v>
      </c>
      <c r="Q195">
        <v>4827</v>
      </c>
      <c r="R195">
        <v>5899</v>
      </c>
      <c r="S195" s="47">
        <v>137.667</v>
      </c>
      <c r="T195" s="47">
        <v>143.22200000000001</v>
      </c>
      <c r="U195" s="47"/>
    </row>
    <row r="196" spans="1:21" x14ac:dyDescent="0.2">
      <c r="A196" s="19">
        <v>339940</v>
      </c>
      <c r="B196" s="15">
        <f t="shared" si="19"/>
        <v>4307.9603941802079</v>
      </c>
      <c r="C196" s="16">
        <f t="shared" si="16"/>
        <v>49.611827956010075</v>
      </c>
      <c r="D196" s="16">
        <f t="shared" si="17"/>
        <v>4258.3485662241983</v>
      </c>
      <c r="F196" s="10">
        <v>1.1516314779270634E-2</v>
      </c>
      <c r="H196" s="10"/>
      <c r="I196" s="10">
        <v>339940</v>
      </c>
      <c r="J196" s="10">
        <f t="shared" si="18"/>
        <v>4307.9603941802079</v>
      </c>
      <c r="K196" s="10">
        <f t="shared" si="23"/>
        <v>4229</v>
      </c>
      <c r="L196" s="10">
        <f t="shared" si="23"/>
        <v>2599</v>
      </c>
      <c r="M196" s="47">
        <f t="shared" si="23"/>
        <v>101.172</v>
      </c>
      <c r="N196" s="47">
        <f t="shared" si="23"/>
        <v>103.06100000000001</v>
      </c>
      <c r="P196" s="10">
        <v>339910</v>
      </c>
      <c r="Q196">
        <v>8123</v>
      </c>
      <c r="R196">
        <v>8185</v>
      </c>
      <c r="S196" s="47">
        <v>121.16500000000001</v>
      </c>
      <c r="T196" s="47">
        <v>128.91499999999999</v>
      </c>
      <c r="U196" s="47"/>
    </row>
    <row r="197" spans="1:21" x14ac:dyDescent="0.2">
      <c r="A197" s="19">
        <v>339950</v>
      </c>
      <c r="B197" s="15">
        <f t="shared" si="19"/>
        <v>12109.311564706697</v>
      </c>
      <c r="C197" s="16">
        <f t="shared" ref="C197:C260" si="24">B197*F197</f>
        <v>252.37217071520362</v>
      </c>
      <c r="D197" s="16">
        <f t="shared" si="17"/>
        <v>11856.939393991493</v>
      </c>
      <c r="F197" s="10">
        <v>2.0841165855436175E-2</v>
      </c>
      <c r="H197" s="10"/>
      <c r="I197" s="10">
        <v>339950</v>
      </c>
      <c r="J197" s="10">
        <f t="shared" si="18"/>
        <v>12109.311564706697</v>
      </c>
      <c r="K197" s="10">
        <f t="shared" si="23"/>
        <v>11926</v>
      </c>
      <c r="L197" s="10">
        <f t="shared" si="23"/>
        <v>12758</v>
      </c>
      <c r="M197" s="47">
        <f t="shared" si="23"/>
        <v>100.971</v>
      </c>
      <c r="N197" s="47">
        <f t="shared" si="23"/>
        <v>102.523</v>
      </c>
      <c r="P197" s="10">
        <v>339920</v>
      </c>
      <c r="Q197">
        <v>10126</v>
      </c>
      <c r="R197">
        <v>10281</v>
      </c>
      <c r="S197" s="47">
        <v>98.84</v>
      </c>
      <c r="T197" s="47">
        <v>98.936999999999998</v>
      </c>
      <c r="U197" s="47"/>
    </row>
    <row r="198" spans="1:21" x14ac:dyDescent="0.2">
      <c r="A198" s="19">
        <v>339990</v>
      </c>
      <c r="B198" s="15">
        <f t="shared" si="19"/>
        <v>29936.928367776312</v>
      </c>
      <c r="C198" s="16">
        <f t="shared" si="24"/>
        <v>729.39895298220608</v>
      </c>
      <c r="D198" s="16">
        <f t="shared" ref="D198:D261" si="25">B198-C198</f>
        <v>29207.529414794106</v>
      </c>
      <c r="F198" s="10">
        <v>2.4364522105324634E-2</v>
      </c>
      <c r="H198" s="10"/>
      <c r="I198" s="10">
        <v>339990</v>
      </c>
      <c r="J198" s="10">
        <f t="shared" ref="J198:J261" si="26">K198/M198*N198</f>
        <v>29936.928367776312</v>
      </c>
      <c r="K198" s="10">
        <f t="shared" si="23"/>
        <v>29491</v>
      </c>
      <c r="L198" s="10">
        <f t="shared" si="23"/>
        <v>28643</v>
      </c>
      <c r="M198" s="47">
        <f t="shared" si="23"/>
        <v>101.714</v>
      </c>
      <c r="N198" s="47">
        <f t="shared" si="23"/>
        <v>103.252</v>
      </c>
      <c r="P198" s="10">
        <v>339930</v>
      </c>
      <c r="Q198">
        <v>2561</v>
      </c>
      <c r="R198">
        <v>1518</v>
      </c>
      <c r="S198" s="47">
        <v>101.345</v>
      </c>
      <c r="T198" s="47">
        <v>104.08799999999999</v>
      </c>
      <c r="U198" s="47"/>
    </row>
    <row r="199" spans="1:21" x14ac:dyDescent="0.2">
      <c r="A199" s="19">
        <v>311111</v>
      </c>
      <c r="B199" s="15">
        <f t="shared" ref="B199:B262" si="27">J199</f>
        <v>19008.055170071329</v>
      </c>
      <c r="C199" s="16">
        <f t="shared" si="24"/>
        <v>512.4252531807582</v>
      </c>
      <c r="D199" s="16">
        <f t="shared" si="25"/>
        <v>18495.629916890572</v>
      </c>
      <c r="F199" s="10">
        <v>2.695832101684895E-2</v>
      </c>
      <c r="H199" s="10"/>
      <c r="I199" s="10">
        <v>311111</v>
      </c>
      <c r="J199" s="10">
        <f t="shared" si="26"/>
        <v>19008.055170071329</v>
      </c>
      <c r="K199" s="10">
        <f t="shared" si="23"/>
        <v>17845</v>
      </c>
      <c r="L199" s="10">
        <f t="shared" si="23"/>
        <v>21109</v>
      </c>
      <c r="M199" s="47">
        <f t="shared" si="23"/>
        <v>103.045</v>
      </c>
      <c r="N199" s="47">
        <f t="shared" si="23"/>
        <v>109.761</v>
      </c>
      <c r="P199" s="10">
        <v>339940</v>
      </c>
      <c r="Q199">
        <v>4229</v>
      </c>
      <c r="R199">
        <v>2599</v>
      </c>
      <c r="S199" s="47">
        <v>101.172</v>
      </c>
      <c r="T199" s="47">
        <v>103.06100000000001</v>
      </c>
      <c r="U199" s="47"/>
    </row>
    <row r="200" spans="1:21" x14ac:dyDescent="0.2">
      <c r="A200" s="19">
        <v>311119</v>
      </c>
      <c r="B200" s="15">
        <f t="shared" si="27"/>
        <v>34918.137619588131</v>
      </c>
      <c r="C200" s="16">
        <f t="shared" si="24"/>
        <v>1237.7092202951512</v>
      </c>
      <c r="D200" s="16">
        <f t="shared" si="25"/>
        <v>33680.428399292978</v>
      </c>
      <c r="F200" s="10">
        <v>3.5446026182130337E-2</v>
      </c>
      <c r="H200" s="10"/>
      <c r="I200" s="10">
        <v>311119</v>
      </c>
      <c r="J200" s="10">
        <f t="shared" si="26"/>
        <v>34918.137619588131</v>
      </c>
      <c r="K200" s="10">
        <f t="shared" si="23"/>
        <v>31951</v>
      </c>
      <c r="L200" s="10">
        <f t="shared" si="23"/>
        <v>35807</v>
      </c>
      <c r="M200" s="47">
        <f t="shared" si="23"/>
        <v>123.34</v>
      </c>
      <c r="N200" s="47">
        <f t="shared" si="23"/>
        <v>134.79400000000001</v>
      </c>
      <c r="P200" s="10">
        <v>339950</v>
      </c>
      <c r="Q200">
        <v>11926</v>
      </c>
      <c r="R200">
        <v>12758</v>
      </c>
      <c r="S200" s="47">
        <v>100.971</v>
      </c>
      <c r="T200" s="47">
        <v>102.523</v>
      </c>
      <c r="U200" s="47"/>
    </row>
    <row r="201" spans="1:21" x14ac:dyDescent="0.2">
      <c r="A201" s="19">
        <v>311210</v>
      </c>
      <c r="B201" s="15">
        <f t="shared" si="27"/>
        <v>20364.281701272259</v>
      </c>
      <c r="C201" s="16">
        <f t="shared" si="24"/>
        <v>656.55948845891623</v>
      </c>
      <c r="D201" s="16">
        <f t="shared" si="25"/>
        <v>19707.722212813344</v>
      </c>
      <c r="F201" s="10">
        <v>3.2240738862785306E-2</v>
      </c>
      <c r="H201" s="10"/>
      <c r="I201" s="10">
        <v>311210</v>
      </c>
      <c r="J201" s="10">
        <f t="shared" si="26"/>
        <v>20364.281701272259</v>
      </c>
      <c r="K201" s="10">
        <f t="shared" si="23"/>
        <v>19601</v>
      </c>
      <c r="L201" s="10">
        <f t="shared" si="23"/>
        <v>20791</v>
      </c>
      <c r="M201" s="47">
        <f t="shared" si="23"/>
        <v>116.407</v>
      </c>
      <c r="N201" s="47">
        <f t="shared" si="23"/>
        <v>120.94</v>
      </c>
      <c r="P201" s="10">
        <v>339990</v>
      </c>
      <c r="Q201">
        <v>29491</v>
      </c>
      <c r="R201">
        <v>28643</v>
      </c>
      <c r="S201" s="47">
        <v>101.714</v>
      </c>
      <c r="T201" s="47">
        <v>103.252</v>
      </c>
      <c r="U201" s="47"/>
    </row>
    <row r="202" spans="1:21" x14ac:dyDescent="0.2">
      <c r="A202" s="19">
        <v>311221</v>
      </c>
      <c r="B202" s="15">
        <f t="shared" si="27"/>
        <v>15636.726556316753</v>
      </c>
      <c r="C202" s="16">
        <f t="shared" si="24"/>
        <v>0</v>
      </c>
      <c r="D202" s="16">
        <f t="shared" si="25"/>
        <v>15636.726556316753</v>
      </c>
      <c r="F202" s="10">
        <v>0</v>
      </c>
      <c r="H202" s="10"/>
      <c r="I202" s="10">
        <v>311221</v>
      </c>
      <c r="J202" s="10">
        <f t="shared" si="26"/>
        <v>15636.726556316753</v>
      </c>
      <c r="K202" s="10">
        <f t="shared" si="23"/>
        <v>14493</v>
      </c>
      <c r="L202" s="10">
        <f t="shared" si="23"/>
        <v>13411</v>
      </c>
      <c r="M202" s="47">
        <f t="shared" si="23"/>
        <v>117.505</v>
      </c>
      <c r="N202" s="47">
        <f t="shared" si="23"/>
        <v>126.77800000000001</v>
      </c>
      <c r="P202" s="10">
        <v>311111</v>
      </c>
      <c r="Q202">
        <v>17845</v>
      </c>
      <c r="R202">
        <v>21109</v>
      </c>
      <c r="S202" s="47">
        <v>103.045</v>
      </c>
      <c r="T202" s="47">
        <v>109.761</v>
      </c>
      <c r="U202" s="47"/>
    </row>
    <row r="203" spans="1:21" x14ac:dyDescent="0.2">
      <c r="A203" s="19" t="s">
        <v>127</v>
      </c>
      <c r="B203" s="15">
        <f t="shared" si="27"/>
        <v>35180.630893800502</v>
      </c>
      <c r="C203" s="16">
        <f t="shared" si="24"/>
        <v>993.8539470190351</v>
      </c>
      <c r="D203" s="16">
        <f t="shared" si="25"/>
        <v>34186.776946781465</v>
      </c>
      <c r="F203" s="10">
        <v>2.8250031957049726E-2</v>
      </c>
      <c r="H203" s="10"/>
      <c r="I203" s="10" t="s">
        <v>127</v>
      </c>
      <c r="J203" s="10">
        <f t="shared" si="26"/>
        <v>35180.630893800502</v>
      </c>
      <c r="K203" s="10">
        <f t="shared" si="23"/>
        <v>32950</v>
      </c>
      <c r="L203" s="10">
        <f t="shared" si="23"/>
        <v>38209</v>
      </c>
      <c r="M203" s="47">
        <f t="shared" si="23"/>
        <v>121.526</v>
      </c>
      <c r="N203" s="47">
        <f t="shared" si="23"/>
        <v>129.75299999999999</v>
      </c>
      <c r="P203" s="10">
        <v>311119</v>
      </c>
      <c r="Q203">
        <v>31951</v>
      </c>
      <c r="R203">
        <v>35807</v>
      </c>
      <c r="S203" s="47">
        <v>123.34</v>
      </c>
      <c r="T203" s="47">
        <v>134.79400000000001</v>
      </c>
      <c r="U203" s="47"/>
    </row>
    <row r="204" spans="1:21" x14ac:dyDescent="0.2">
      <c r="A204" s="19">
        <v>311225</v>
      </c>
      <c r="B204" s="15">
        <f t="shared" si="27"/>
        <v>14507.564402238218</v>
      </c>
      <c r="C204" s="16">
        <f t="shared" si="24"/>
        <v>884.73459690877985</v>
      </c>
      <c r="D204" s="16">
        <f t="shared" si="25"/>
        <v>13622.829805329438</v>
      </c>
      <c r="F204" s="10">
        <v>6.0984364596188424E-2</v>
      </c>
      <c r="H204" s="10"/>
      <c r="I204" s="10">
        <v>311225</v>
      </c>
      <c r="J204" s="10">
        <f t="shared" si="26"/>
        <v>14507.564402238218</v>
      </c>
      <c r="K204" s="10">
        <f t="shared" ref="K204:N219" si="28">Q207</f>
        <v>15259</v>
      </c>
      <c r="L204" s="10">
        <f t="shared" si="28"/>
        <v>16058</v>
      </c>
      <c r="M204" s="47">
        <f t="shared" si="28"/>
        <v>130.99700000000001</v>
      </c>
      <c r="N204" s="47">
        <f t="shared" si="28"/>
        <v>124.54600000000001</v>
      </c>
      <c r="P204" s="10">
        <v>311210</v>
      </c>
      <c r="Q204">
        <v>19601</v>
      </c>
      <c r="R204">
        <v>20791</v>
      </c>
      <c r="S204" s="47">
        <v>116.407</v>
      </c>
      <c r="T204" s="47">
        <v>120.94</v>
      </c>
      <c r="U204" s="47"/>
    </row>
    <row r="205" spans="1:21" x14ac:dyDescent="0.2">
      <c r="A205" s="19">
        <v>311230</v>
      </c>
      <c r="B205" s="15">
        <f t="shared" si="27"/>
        <v>10989.2523935434</v>
      </c>
      <c r="C205" s="16">
        <f t="shared" si="24"/>
        <v>174.43257767529207</v>
      </c>
      <c r="D205" s="16">
        <f t="shared" si="25"/>
        <v>10814.819815868108</v>
      </c>
      <c r="F205" s="10">
        <v>1.5873015873015872E-2</v>
      </c>
      <c r="H205" s="10"/>
      <c r="I205" s="10">
        <v>311230</v>
      </c>
      <c r="J205" s="10">
        <f t="shared" si="26"/>
        <v>10989.2523935434</v>
      </c>
      <c r="K205" s="10">
        <f t="shared" si="28"/>
        <v>10427</v>
      </c>
      <c r="L205" s="10">
        <f t="shared" si="28"/>
        <v>11000</v>
      </c>
      <c r="M205" s="47">
        <f t="shared" si="28"/>
        <v>104.761</v>
      </c>
      <c r="N205" s="47">
        <f t="shared" si="28"/>
        <v>110.41</v>
      </c>
      <c r="P205" s="10">
        <v>311221</v>
      </c>
      <c r="Q205">
        <v>14493</v>
      </c>
      <c r="R205">
        <v>13411</v>
      </c>
      <c r="S205" s="47">
        <v>117.505</v>
      </c>
      <c r="T205" s="47">
        <v>126.77800000000001</v>
      </c>
      <c r="U205" s="47"/>
    </row>
    <row r="206" spans="1:21" x14ac:dyDescent="0.2">
      <c r="A206" s="19">
        <v>311300</v>
      </c>
      <c r="B206" s="15">
        <f t="shared" si="27"/>
        <v>30363.086012163338</v>
      </c>
      <c r="C206" s="16">
        <f t="shared" si="24"/>
        <v>948.75044440148179</v>
      </c>
      <c r="D206" s="16">
        <f t="shared" si="25"/>
        <v>29414.335567761857</v>
      </c>
      <c r="F206" s="10">
        <v>3.1246838480825562E-2</v>
      </c>
      <c r="H206" s="10"/>
      <c r="I206" s="10">
        <v>311300</v>
      </c>
      <c r="J206" s="10">
        <f t="shared" si="26"/>
        <v>30363.086012163338</v>
      </c>
      <c r="K206" s="10">
        <f t="shared" si="28"/>
        <v>31779</v>
      </c>
      <c r="L206" s="10">
        <f t="shared" si="28"/>
        <v>32458</v>
      </c>
      <c r="M206" s="47">
        <f t="shared" si="28"/>
        <v>113.949</v>
      </c>
      <c r="N206" s="47">
        <f t="shared" si="28"/>
        <v>108.872</v>
      </c>
      <c r="P206" s="10" t="s">
        <v>127</v>
      </c>
      <c r="Q206">
        <v>32950</v>
      </c>
      <c r="R206">
        <v>38209</v>
      </c>
      <c r="S206" s="47">
        <v>121.526</v>
      </c>
      <c r="T206" s="47">
        <v>129.75299999999999</v>
      </c>
      <c r="U206" s="47"/>
    </row>
    <row r="207" spans="1:21" x14ac:dyDescent="0.2">
      <c r="A207" s="19">
        <v>311410</v>
      </c>
      <c r="B207" s="15">
        <f t="shared" si="27"/>
        <v>28364.865750074048</v>
      </c>
      <c r="C207" s="16">
        <f t="shared" si="24"/>
        <v>199.13533736138817</v>
      </c>
      <c r="D207" s="16">
        <f t="shared" si="25"/>
        <v>28165.730412712659</v>
      </c>
      <c r="F207" s="10">
        <v>7.0204928560562039E-3</v>
      </c>
      <c r="H207" s="10"/>
      <c r="I207" s="10">
        <v>311410</v>
      </c>
      <c r="J207" s="10">
        <f t="shared" si="26"/>
        <v>28364.865750074048</v>
      </c>
      <c r="K207" s="10">
        <f t="shared" si="28"/>
        <v>27386</v>
      </c>
      <c r="L207" s="10">
        <f t="shared" si="28"/>
        <v>30856</v>
      </c>
      <c r="M207" s="47">
        <f t="shared" si="28"/>
        <v>104.663</v>
      </c>
      <c r="N207" s="47">
        <f t="shared" si="28"/>
        <v>108.404</v>
      </c>
      <c r="P207" s="10">
        <v>311225</v>
      </c>
      <c r="Q207">
        <v>15259</v>
      </c>
      <c r="R207">
        <v>16058</v>
      </c>
      <c r="S207" s="47">
        <v>130.99700000000001</v>
      </c>
      <c r="T207" s="47">
        <v>124.54600000000001</v>
      </c>
      <c r="U207" s="47"/>
    </row>
    <row r="208" spans="1:21" x14ac:dyDescent="0.2">
      <c r="A208" s="19">
        <v>311420</v>
      </c>
      <c r="B208" s="15">
        <f t="shared" si="27"/>
        <v>38243.553059979138</v>
      </c>
      <c r="C208" s="16">
        <f t="shared" si="24"/>
        <v>136.53414020048527</v>
      </c>
      <c r="D208" s="16">
        <f t="shared" si="25"/>
        <v>38107.018919778653</v>
      </c>
      <c r="F208" s="10">
        <v>3.5701217401623861E-3</v>
      </c>
      <c r="H208" s="10"/>
      <c r="I208" s="10">
        <v>311420</v>
      </c>
      <c r="J208" s="10">
        <f t="shared" si="26"/>
        <v>38243.553059979138</v>
      </c>
      <c r="K208" s="10">
        <f t="shared" si="28"/>
        <v>36103</v>
      </c>
      <c r="L208" s="10">
        <f t="shared" si="28"/>
        <v>39996</v>
      </c>
      <c r="M208" s="47">
        <f t="shared" si="28"/>
        <v>101.602</v>
      </c>
      <c r="N208" s="47">
        <f t="shared" si="28"/>
        <v>107.626</v>
      </c>
      <c r="P208" s="10">
        <v>311230</v>
      </c>
      <c r="Q208">
        <v>10427</v>
      </c>
      <c r="R208">
        <v>11000</v>
      </c>
      <c r="S208" s="47">
        <v>104.761</v>
      </c>
      <c r="T208" s="47">
        <v>110.41</v>
      </c>
      <c r="U208" s="47"/>
    </row>
    <row r="209" spans="1:21" x14ac:dyDescent="0.2">
      <c r="A209" s="19" t="s">
        <v>128</v>
      </c>
      <c r="B209" s="15">
        <f t="shared" si="27"/>
        <v>38242.397001533682</v>
      </c>
      <c r="C209" s="16">
        <f t="shared" si="24"/>
        <v>301.6879206865467</v>
      </c>
      <c r="D209" s="16">
        <f t="shared" si="25"/>
        <v>37940.709080847133</v>
      </c>
      <c r="F209" s="10">
        <v>7.8888339733110286E-3</v>
      </c>
      <c r="H209" s="10"/>
      <c r="I209" s="10" t="s">
        <v>128</v>
      </c>
      <c r="J209" s="10">
        <f t="shared" si="26"/>
        <v>38242.397001533682</v>
      </c>
      <c r="K209" s="10">
        <f t="shared" si="28"/>
        <v>38132</v>
      </c>
      <c r="L209" s="10">
        <f t="shared" si="28"/>
        <v>38484</v>
      </c>
      <c r="M209" s="47">
        <f t="shared" si="28"/>
        <v>121.929</v>
      </c>
      <c r="N209" s="47">
        <f t="shared" si="28"/>
        <v>122.282</v>
      </c>
      <c r="P209" s="10">
        <v>311300</v>
      </c>
      <c r="Q209">
        <v>31779</v>
      </c>
      <c r="R209">
        <v>32458</v>
      </c>
      <c r="S209" s="47">
        <v>113.949</v>
      </c>
      <c r="T209" s="47">
        <v>108.872</v>
      </c>
      <c r="U209" s="47"/>
    </row>
    <row r="210" spans="1:21" x14ac:dyDescent="0.2">
      <c r="A210" s="19">
        <v>311513</v>
      </c>
      <c r="B210" s="15">
        <f t="shared" si="27"/>
        <v>43235.539662824456</v>
      </c>
      <c r="C210" s="16">
        <f t="shared" si="24"/>
        <v>319.6712729229165</v>
      </c>
      <c r="D210" s="16">
        <f t="shared" si="25"/>
        <v>42915.868389901538</v>
      </c>
      <c r="F210" s="10">
        <v>7.3937153419593345E-3</v>
      </c>
      <c r="H210" s="10"/>
      <c r="I210" s="10">
        <v>311513</v>
      </c>
      <c r="J210" s="10">
        <f t="shared" si="26"/>
        <v>43235.539662824456</v>
      </c>
      <c r="K210" s="10">
        <f t="shared" si="28"/>
        <v>42117</v>
      </c>
      <c r="L210" s="10">
        <f t="shared" si="28"/>
        <v>43531</v>
      </c>
      <c r="M210" s="47">
        <f t="shared" si="28"/>
        <v>126.40300000000001</v>
      </c>
      <c r="N210" s="47">
        <f t="shared" si="28"/>
        <v>129.76</v>
      </c>
      <c r="P210" s="10">
        <v>311410</v>
      </c>
      <c r="Q210">
        <v>27386</v>
      </c>
      <c r="R210">
        <v>30856</v>
      </c>
      <c r="S210" s="47">
        <v>104.663</v>
      </c>
      <c r="T210" s="47">
        <v>108.404</v>
      </c>
      <c r="U210" s="47"/>
    </row>
    <row r="211" spans="1:21" x14ac:dyDescent="0.2">
      <c r="A211" s="19">
        <v>311514</v>
      </c>
      <c r="B211" s="15">
        <f t="shared" si="27"/>
        <v>18212.611437505926</v>
      </c>
      <c r="C211" s="16">
        <f t="shared" si="24"/>
        <v>0</v>
      </c>
      <c r="D211" s="16">
        <f t="shared" si="25"/>
        <v>18212.611437505926</v>
      </c>
      <c r="F211" s="10">
        <v>0</v>
      </c>
      <c r="H211" s="10"/>
      <c r="I211" s="10">
        <v>311514</v>
      </c>
      <c r="J211" s="10">
        <f t="shared" si="26"/>
        <v>18212.611437505926</v>
      </c>
      <c r="K211" s="10">
        <f t="shared" si="28"/>
        <v>17166</v>
      </c>
      <c r="L211" s="10">
        <f t="shared" si="28"/>
        <v>20100</v>
      </c>
      <c r="M211" s="47">
        <f t="shared" si="28"/>
        <v>126.636</v>
      </c>
      <c r="N211" s="47">
        <f t="shared" si="28"/>
        <v>134.357</v>
      </c>
      <c r="P211" s="10">
        <v>311420</v>
      </c>
      <c r="Q211">
        <v>36103</v>
      </c>
      <c r="R211">
        <v>39996</v>
      </c>
      <c r="S211" s="47">
        <v>101.602</v>
      </c>
      <c r="T211" s="47">
        <v>107.626</v>
      </c>
      <c r="U211" s="47"/>
    </row>
    <row r="212" spans="1:21" x14ac:dyDescent="0.2">
      <c r="A212" s="19">
        <v>311520</v>
      </c>
      <c r="B212" s="15">
        <f t="shared" si="27"/>
        <v>7295.7317778369297</v>
      </c>
      <c r="C212" s="16">
        <f t="shared" si="24"/>
        <v>75.603438112299798</v>
      </c>
      <c r="D212" s="16">
        <f t="shared" si="25"/>
        <v>7220.1283397246298</v>
      </c>
      <c r="F212" s="10">
        <v>1.0362694300518135E-2</v>
      </c>
      <c r="H212" s="10"/>
      <c r="I212" s="10">
        <v>311520</v>
      </c>
      <c r="J212" s="10">
        <f t="shared" si="26"/>
        <v>7295.7317778369297</v>
      </c>
      <c r="K212" s="10">
        <f t="shared" si="28"/>
        <v>6935</v>
      </c>
      <c r="L212" s="10">
        <f t="shared" si="28"/>
        <v>7322</v>
      </c>
      <c r="M212" s="47">
        <f t="shared" si="28"/>
        <v>108.947</v>
      </c>
      <c r="N212" s="47">
        <f t="shared" si="28"/>
        <v>114.614</v>
      </c>
      <c r="P212" s="10" t="s">
        <v>128</v>
      </c>
      <c r="Q212">
        <v>38132</v>
      </c>
      <c r="R212">
        <v>38484</v>
      </c>
      <c r="S212" s="47">
        <v>121.929</v>
      </c>
      <c r="T212" s="47">
        <v>122.282</v>
      </c>
      <c r="U212" s="47"/>
    </row>
    <row r="213" spans="1:21" x14ac:dyDescent="0.2">
      <c r="A213" s="19" t="s">
        <v>129</v>
      </c>
      <c r="B213" s="15">
        <f t="shared" si="27"/>
        <v>148215.99691555963</v>
      </c>
      <c r="C213" s="16">
        <f t="shared" si="24"/>
        <v>3009.8837879344455</v>
      </c>
      <c r="D213" s="16">
        <f t="shared" si="25"/>
        <v>145206.1131276252</v>
      </c>
      <c r="F213" s="10">
        <v>2.0307415195197933E-2</v>
      </c>
      <c r="H213" s="10"/>
      <c r="I213" s="10" t="s">
        <v>129</v>
      </c>
      <c r="J213" s="10">
        <f t="shared" si="26"/>
        <v>148215.99691555963</v>
      </c>
      <c r="K213" s="10">
        <f t="shared" si="28"/>
        <v>140858</v>
      </c>
      <c r="L213" s="10">
        <f t="shared" si="28"/>
        <v>142604</v>
      </c>
      <c r="M213" s="47">
        <f t="shared" si="28"/>
        <v>130.97999999999999</v>
      </c>
      <c r="N213" s="47">
        <f t="shared" si="28"/>
        <v>137.822</v>
      </c>
      <c r="P213" s="10">
        <v>311513</v>
      </c>
      <c r="Q213">
        <v>42117</v>
      </c>
      <c r="R213">
        <v>43531</v>
      </c>
      <c r="S213" s="47">
        <v>126.40300000000001</v>
      </c>
      <c r="T213" s="47">
        <v>129.76</v>
      </c>
      <c r="U213" s="47"/>
    </row>
    <row r="214" spans="1:21" x14ac:dyDescent="0.2">
      <c r="A214" s="19">
        <v>311615</v>
      </c>
      <c r="B214" s="15">
        <f t="shared" si="27"/>
        <v>60380.412791738789</v>
      </c>
      <c r="C214" s="16">
        <f t="shared" si="24"/>
        <v>7300.790720969866</v>
      </c>
      <c r="D214" s="16">
        <f t="shared" si="25"/>
        <v>53079.622070768921</v>
      </c>
      <c r="F214" s="10">
        <v>0.12091322969505694</v>
      </c>
      <c r="H214" s="10"/>
      <c r="I214" s="10">
        <v>311615</v>
      </c>
      <c r="J214" s="10">
        <f t="shared" si="26"/>
        <v>60380.412791738789</v>
      </c>
      <c r="K214" s="10">
        <f t="shared" si="28"/>
        <v>52617</v>
      </c>
      <c r="L214" s="10">
        <f t="shared" si="28"/>
        <v>61382</v>
      </c>
      <c r="M214" s="47">
        <f t="shared" si="28"/>
        <v>100.518</v>
      </c>
      <c r="N214" s="47">
        <f t="shared" si="28"/>
        <v>115.349</v>
      </c>
      <c r="P214" s="10">
        <v>311514</v>
      </c>
      <c r="Q214">
        <v>17166</v>
      </c>
      <c r="R214">
        <v>20100</v>
      </c>
      <c r="S214" s="47">
        <v>126.636</v>
      </c>
      <c r="T214" s="47">
        <v>134.357</v>
      </c>
      <c r="U214" s="47"/>
    </row>
    <row r="215" spans="1:21" x14ac:dyDescent="0.2">
      <c r="A215" s="19">
        <v>311700</v>
      </c>
      <c r="B215" s="15">
        <f t="shared" si="27"/>
        <v>10164.376949104628</v>
      </c>
      <c r="C215" s="16">
        <f t="shared" si="24"/>
        <v>260.09048918944853</v>
      </c>
      <c r="D215" s="16">
        <f t="shared" si="25"/>
        <v>9904.2864599151799</v>
      </c>
      <c r="F215" s="10">
        <v>2.5588434046846298E-2</v>
      </c>
      <c r="H215" s="10"/>
      <c r="I215" s="10">
        <v>311700</v>
      </c>
      <c r="J215" s="10">
        <f t="shared" si="26"/>
        <v>10164.376949104628</v>
      </c>
      <c r="K215" s="10">
        <f t="shared" si="28"/>
        <v>10480</v>
      </c>
      <c r="L215" s="10">
        <f t="shared" si="28"/>
        <v>11067</v>
      </c>
      <c r="M215" s="47">
        <f t="shared" si="28"/>
        <v>113.193</v>
      </c>
      <c r="N215" s="47">
        <f t="shared" si="28"/>
        <v>109.78400000000001</v>
      </c>
      <c r="P215" s="10">
        <v>311520</v>
      </c>
      <c r="Q215">
        <v>6935</v>
      </c>
      <c r="R215">
        <v>7322</v>
      </c>
      <c r="S215" s="47">
        <v>108.947</v>
      </c>
      <c r="T215" s="47">
        <v>114.614</v>
      </c>
      <c r="U215" s="47"/>
    </row>
    <row r="216" spans="1:21" x14ac:dyDescent="0.2">
      <c r="A216" s="19">
        <v>311810</v>
      </c>
      <c r="B216" s="15">
        <f t="shared" si="27"/>
        <v>36942.209294103035</v>
      </c>
      <c r="C216" s="16">
        <f t="shared" si="24"/>
        <v>743.3326312308991</v>
      </c>
      <c r="D216" s="16">
        <f t="shared" si="25"/>
        <v>36198.876662872135</v>
      </c>
      <c r="F216" s="10">
        <v>2.0121499104536634E-2</v>
      </c>
      <c r="H216" s="10"/>
      <c r="I216" s="10">
        <v>311810</v>
      </c>
      <c r="J216" s="10">
        <f t="shared" si="26"/>
        <v>36942.209294103035</v>
      </c>
      <c r="K216" s="10">
        <f t="shared" si="28"/>
        <v>35344</v>
      </c>
      <c r="L216" s="10">
        <f t="shared" si="28"/>
        <v>38103</v>
      </c>
      <c r="M216" s="47">
        <f t="shared" si="28"/>
        <v>104.64700000000001</v>
      </c>
      <c r="N216" s="47">
        <f t="shared" si="28"/>
        <v>109.379</v>
      </c>
      <c r="P216" s="10" t="s">
        <v>129</v>
      </c>
      <c r="Q216">
        <v>140858</v>
      </c>
      <c r="R216">
        <v>142604</v>
      </c>
      <c r="S216" s="47">
        <v>130.97999999999999</v>
      </c>
      <c r="T216" s="47">
        <v>137.822</v>
      </c>
      <c r="U216" s="47"/>
    </row>
    <row r="217" spans="1:21" x14ac:dyDescent="0.2">
      <c r="A217" s="19" t="s">
        <v>130</v>
      </c>
      <c r="B217" s="15">
        <f t="shared" si="27"/>
        <v>26346.812206843519</v>
      </c>
      <c r="C217" s="16">
        <f t="shared" si="24"/>
        <v>417.19963879837087</v>
      </c>
      <c r="D217" s="16">
        <f t="shared" si="25"/>
        <v>25929.612568045148</v>
      </c>
      <c r="F217" s="10">
        <v>1.5834919060530757E-2</v>
      </c>
      <c r="H217" s="10"/>
      <c r="I217" s="10" t="s">
        <v>130</v>
      </c>
      <c r="J217" s="10">
        <f t="shared" si="26"/>
        <v>26346.812206843519</v>
      </c>
      <c r="K217" s="10">
        <f t="shared" si="28"/>
        <v>25339</v>
      </c>
      <c r="L217" s="10">
        <f t="shared" si="28"/>
        <v>27572</v>
      </c>
      <c r="M217" s="47">
        <f t="shared" si="28"/>
        <v>104.04</v>
      </c>
      <c r="N217" s="47">
        <f t="shared" si="28"/>
        <v>108.178</v>
      </c>
      <c r="P217" s="10">
        <v>311615</v>
      </c>
      <c r="Q217">
        <v>52617</v>
      </c>
      <c r="R217">
        <v>61382</v>
      </c>
      <c r="S217" s="47">
        <v>100.518</v>
      </c>
      <c r="T217" s="47">
        <v>115.349</v>
      </c>
      <c r="U217" s="47"/>
    </row>
    <row r="218" spans="1:21" x14ac:dyDescent="0.2">
      <c r="A218" s="19">
        <v>311910</v>
      </c>
      <c r="B218" s="15">
        <f t="shared" si="27"/>
        <v>30884.821556268198</v>
      </c>
      <c r="C218" s="16">
        <f t="shared" si="24"/>
        <v>1896.5800461420838</v>
      </c>
      <c r="D218" s="16">
        <f t="shared" si="25"/>
        <v>28988.241510126114</v>
      </c>
      <c r="F218" s="10">
        <v>6.1408159431543333E-2</v>
      </c>
      <c r="H218" s="10"/>
      <c r="I218" s="10">
        <v>311910</v>
      </c>
      <c r="J218" s="10">
        <f t="shared" si="26"/>
        <v>30884.821556268198</v>
      </c>
      <c r="K218" s="10">
        <f t="shared" si="28"/>
        <v>29008</v>
      </c>
      <c r="L218" s="10">
        <f t="shared" si="28"/>
        <v>32415</v>
      </c>
      <c r="M218" s="47">
        <f t="shared" si="28"/>
        <v>108.51600000000001</v>
      </c>
      <c r="N218" s="47">
        <f t="shared" si="28"/>
        <v>115.53700000000001</v>
      </c>
      <c r="P218" s="10">
        <v>311700</v>
      </c>
      <c r="Q218">
        <v>10480</v>
      </c>
      <c r="R218">
        <v>11067</v>
      </c>
      <c r="S218" s="47">
        <v>113.193</v>
      </c>
      <c r="T218" s="47">
        <v>109.78400000000001</v>
      </c>
      <c r="U218" s="47"/>
    </row>
    <row r="219" spans="1:21" x14ac:dyDescent="0.2">
      <c r="A219" s="19">
        <v>311920</v>
      </c>
      <c r="B219" s="15">
        <f t="shared" si="27"/>
        <v>11251.773534665255</v>
      </c>
      <c r="C219" s="16">
        <f t="shared" si="24"/>
        <v>150.35777551891209</v>
      </c>
      <c r="D219" s="16">
        <f t="shared" si="25"/>
        <v>11101.415759146343</v>
      </c>
      <c r="F219" s="10">
        <v>1.3363028953229399E-2</v>
      </c>
      <c r="H219" s="10"/>
      <c r="I219" s="10">
        <v>311920</v>
      </c>
      <c r="J219" s="10">
        <f t="shared" si="26"/>
        <v>11251.773534665255</v>
      </c>
      <c r="K219" s="10">
        <f t="shared" si="28"/>
        <v>12465</v>
      </c>
      <c r="L219" s="10">
        <f t="shared" si="28"/>
        <v>12931</v>
      </c>
      <c r="M219" s="47">
        <f t="shared" si="28"/>
        <v>120.928</v>
      </c>
      <c r="N219" s="47">
        <f t="shared" si="28"/>
        <v>109.158</v>
      </c>
      <c r="P219" s="10">
        <v>311810</v>
      </c>
      <c r="Q219">
        <v>35344</v>
      </c>
      <c r="R219">
        <v>38103</v>
      </c>
      <c r="S219" s="47">
        <v>104.64700000000001</v>
      </c>
      <c r="T219" s="47">
        <v>109.379</v>
      </c>
      <c r="U219" s="47"/>
    </row>
    <row r="220" spans="1:21" x14ac:dyDescent="0.2">
      <c r="A220" s="19">
        <v>311930</v>
      </c>
      <c r="B220" s="15">
        <f t="shared" si="27"/>
        <v>9906.8918124238498</v>
      </c>
      <c r="C220" s="16">
        <f t="shared" si="24"/>
        <v>700.50150824749085</v>
      </c>
      <c r="D220" s="16">
        <f t="shared" si="25"/>
        <v>9206.3903041763588</v>
      </c>
      <c r="F220" s="10">
        <v>7.0708504898480767E-2</v>
      </c>
      <c r="H220" s="10"/>
      <c r="I220" s="10">
        <v>311930</v>
      </c>
      <c r="J220" s="10">
        <f t="shared" si="26"/>
        <v>9906.8918124238498</v>
      </c>
      <c r="K220" s="10">
        <f t="shared" ref="K220:N235" si="29">Q223</f>
        <v>9739</v>
      </c>
      <c r="L220" s="10">
        <f t="shared" si="29"/>
        <v>8997</v>
      </c>
      <c r="M220" s="47">
        <f t="shared" si="29"/>
        <v>99.308999999999997</v>
      </c>
      <c r="N220" s="47">
        <f t="shared" si="29"/>
        <v>101.021</v>
      </c>
      <c r="P220" s="10" t="s">
        <v>130</v>
      </c>
      <c r="Q220">
        <v>25339</v>
      </c>
      <c r="R220">
        <v>27572</v>
      </c>
      <c r="S220" s="47">
        <v>104.04</v>
      </c>
      <c r="T220" s="47">
        <v>108.178</v>
      </c>
      <c r="U220" s="47"/>
    </row>
    <row r="221" spans="1:21" x14ac:dyDescent="0.2">
      <c r="A221" s="19">
        <v>311940</v>
      </c>
      <c r="B221" s="15">
        <f t="shared" si="27"/>
        <v>18381.252822366834</v>
      </c>
      <c r="C221" s="16">
        <f t="shared" si="24"/>
        <v>816.00006748779811</v>
      </c>
      <c r="D221" s="16">
        <f t="shared" si="25"/>
        <v>17565.252754879035</v>
      </c>
      <c r="F221" s="10">
        <v>4.4393060438996081E-2</v>
      </c>
      <c r="H221" s="10"/>
      <c r="I221" s="10">
        <v>311940</v>
      </c>
      <c r="J221" s="10">
        <f t="shared" si="26"/>
        <v>18381.252822366834</v>
      </c>
      <c r="K221" s="10">
        <f t="shared" si="29"/>
        <v>17281</v>
      </c>
      <c r="L221" s="10">
        <f t="shared" si="29"/>
        <v>19662</v>
      </c>
      <c r="M221" s="47">
        <f t="shared" si="29"/>
        <v>103.72499999999999</v>
      </c>
      <c r="N221" s="47">
        <f t="shared" si="29"/>
        <v>110.32899999999999</v>
      </c>
      <c r="P221" s="10">
        <v>311910</v>
      </c>
      <c r="Q221">
        <v>29008</v>
      </c>
      <c r="R221">
        <v>32415</v>
      </c>
      <c r="S221" s="47">
        <v>108.51600000000001</v>
      </c>
      <c r="T221" s="47">
        <v>115.53700000000001</v>
      </c>
      <c r="U221" s="47"/>
    </row>
    <row r="222" spans="1:21" x14ac:dyDescent="0.2">
      <c r="A222" s="19">
        <v>311990</v>
      </c>
      <c r="B222" s="15">
        <f t="shared" si="27"/>
        <v>22034.39696785363</v>
      </c>
      <c r="C222" s="16">
        <f t="shared" si="24"/>
        <v>420.01763192109547</v>
      </c>
      <c r="D222" s="16">
        <f t="shared" si="25"/>
        <v>21614.379335932535</v>
      </c>
      <c r="F222" s="10">
        <v>1.9061907277692535E-2</v>
      </c>
      <c r="H222" s="10"/>
      <c r="I222" s="10">
        <v>311990</v>
      </c>
      <c r="J222" s="10">
        <f t="shared" si="26"/>
        <v>22034.39696785363</v>
      </c>
      <c r="K222" s="10">
        <f t="shared" si="29"/>
        <v>20744</v>
      </c>
      <c r="L222" s="10">
        <f t="shared" si="29"/>
        <v>23622</v>
      </c>
      <c r="M222" s="47">
        <f t="shared" si="29"/>
        <v>106.855</v>
      </c>
      <c r="N222" s="47">
        <f t="shared" si="29"/>
        <v>113.502</v>
      </c>
      <c r="P222" s="10">
        <v>311920</v>
      </c>
      <c r="Q222">
        <v>12465</v>
      </c>
      <c r="R222">
        <v>12931</v>
      </c>
      <c r="S222" s="47">
        <v>120.928</v>
      </c>
      <c r="T222" s="47">
        <v>109.158</v>
      </c>
      <c r="U222" s="47"/>
    </row>
    <row r="223" spans="1:21" x14ac:dyDescent="0.2">
      <c r="A223" s="19">
        <v>312110</v>
      </c>
      <c r="B223" s="15">
        <f t="shared" si="27"/>
        <v>43722.011008704554</v>
      </c>
      <c r="C223" s="16">
        <f t="shared" si="24"/>
        <v>862.32799983481652</v>
      </c>
      <c r="D223" s="16">
        <f t="shared" si="25"/>
        <v>42859.683008869739</v>
      </c>
      <c r="F223" s="10">
        <v>1.9722972021189437E-2</v>
      </c>
      <c r="H223" s="10"/>
      <c r="I223" s="10">
        <v>312110</v>
      </c>
      <c r="J223" s="10">
        <f t="shared" si="26"/>
        <v>43722.011008704554</v>
      </c>
      <c r="K223" s="10">
        <f t="shared" si="29"/>
        <v>42298</v>
      </c>
      <c r="L223" s="10">
        <f t="shared" si="29"/>
        <v>45962</v>
      </c>
      <c r="M223" s="47">
        <f t="shared" si="29"/>
        <v>101.556</v>
      </c>
      <c r="N223" s="47">
        <f t="shared" si="29"/>
        <v>104.97499999999999</v>
      </c>
      <c r="P223" s="10">
        <v>311930</v>
      </c>
      <c r="Q223">
        <v>9739</v>
      </c>
      <c r="R223">
        <v>8997</v>
      </c>
      <c r="S223" s="47">
        <v>99.308999999999997</v>
      </c>
      <c r="T223" s="47">
        <v>101.021</v>
      </c>
      <c r="U223" s="47"/>
    </row>
    <row r="224" spans="1:21" x14ac:dyDescent="0.2">
      <c r="A224" s="19">
        <v>312120</v>
      </c>
      <c r="B224" s="15">
        <f t="shared" si="27"/>
        <v>31524.044713579991</v>
      </c>
      <c r="C224" s="16">
        <f t="shared" si="24"/>
        <v>1877.5755395878089</v>
      </c>
      <c r="D224" s="16">
        <f t="shared" si="25"/>
        <v>29646.469173992184</v>
      </c>
      <c r="F224" s="10">
        <v>5.9560109010344829E-2</v>
      </c>
      <c r="H224" s="10"/>
      <c r="I224" s="10">
        <v>312120</v>
      </c>
      <c r="J224" s="10">
        <f t="shared" si="26"/>
        <v>31524.044713579991</v>
      </c>
      <c r="K224" s="10">
        <f t="shared" si="29"/>
        <v>29442</v>
      </c>
      <c r="L224" s="10">
        <f t="shared" si="29"/>
        <v>34607</v>
      </c>
      <c r="M224" s="47">
        <f t="shared" si="29"/>
        <v>106.679</v>
      </c>
      <c r="N224" s="47">
        <f t="shared" si="29"/>
        <v>114.223</v>
      </c>
      <c r="P224" s="10">
        <v>311940</v>
      </c>
      <c r="Q224">
        <v>17281</v>
      </c>
      <c r="R224">
        <v>19662</v>
      </c>
      <c r="S224" s="47">
        <v>103.72499999999999</v>
      </c>
      <c r="T224" s="47">
        <v>110.32899999999999</v>
      </c>
      <c r="U224" s="47"/>
    </row>
    <row r="225" spans="1:21" x14ac:dyDescent="0.2">
      <c r="A225" s="19">
        <v>312130</v>
      </c>
      <c r="B225" s="15">
        <f t="shared" si="27"/>
        <v>16385.699335896541</v>
      </c>
      <c r="C225" s="16">
        <f t="shared" si="24"/>
        <v>105.51397299630348</v>
      </c>
      <c r="D225" s="16">
        <f t="shared" si="25"/>
        <v>16280.185362900238</v>
      </c>
      <c r="F225" s="10">
        <v>6.4393939393939392E-3</v>
      </c>
      <c r="H225" s="10"/>
      <c r="I225" s="10">
        <v>312130</v>
      </c>
      <c r="J225" s="10">
        <f t="shared" si="26"/>
        <v>16385.699335896541</v>
      </c>
      <c r="K225" s="10">
        <f t="shared" si="29"/>
        <v>15953</v>
      </c>
      <c r="L225" s="10">
        <f t="shared" si="29"/>
        <v>16482</v>
      </c>
      <c r="M225" s="47">
        <f t="shared" si="29"/>
        <v>100.13500000000001</v>
      </c>
      <c r="N225" s="47">
        <f t="shared" si="29"/>
        <v>102.851</v>
      </c>
      <c r="P225" s="10">
        <v>311990</v>
      </c>
      <c r="Q225">
        <v>20744</v>
      </c>
      <c r="R225">
        <v>23622</v>
      </c>
      <c r="S225" s="47">
        <v>106.855</v>
      </c>
      <c r="T225" s="47">
        <v>113.502</v>
      </c>
      <c r="U225" s="47"/>
    </row>
    <row r="226" spans="1:21" x14ac:dyDescent="0.2">
      <c r="A226" s="19">
        <v>312140</v>
      </c>
      <c r="B226" s="15">
        <f t="shared" si="27"/>
        <v>11831.958175053085</v>
      </c>
      <c r="C226" s="16">
        <f t="shared" si="24"/>
        <v>0</v>
      </c>
      <c r="D226" s="16">
        <f t="shared" si="25"/>
        <v>11831.958175053085</v>
      </c>
      <c r="F226" s="10">
        <v>0</v>
      </c>
      <c r="H226" s="10"/>
      <c r="I226" s="10">
        <v>312140</v>
      </c>
      <c r="J226" s="10">
        <f t="shared" si="26"/>
        <v>11831.958175053085</v>
      </c>
      <c r="K226" s="10">
        <f t="shared" si="29"/>
        <v>12193</v>
      </c>
      <c r="L226" s="10">
        <f t="shared" si="29"/>
        <v>14414</v>
      </c>
      <c r="M226" s="47">
        <f t="shared" si="29"/>
        <v>102.666</v>
      </c>
      <c r="N226" s="47">
        <f t="shared" si="29"/>
        <v>99.626000000000005</v>
      </c>
      <c r="P226" s="10">
        <v>312110</v>
      </c>
      <c r="Q226">
        <v>42298</v>
      </c>
      <c r="R226">
        <v>45962</v>
      </c>
      <c r="S226" s="47">
        <v>101.556</v>
      </c>
      <c r="T226" s="47">
        <v>104.97499999999999</v>
      </c>
      <c r="U226" s="47"/>
    </row>
    <row r="227" spans="1:21" x14ac:dyDescent="0.2">
      <c r="A227" s="19">
        <v>312200</v>
      </c>
      <c r="B227" s="15">
        <f t="shared" si="27"/>
        <v>77256.877987899192</v>
      </c>
      <c r="C227" s="16">
        <f t="shared" si="24"/>
        <v>2033.0757365236627</v>
      </c>
      <c r="D227" s="16">
        <f t="shared" si="25"/>
        <v>75223.802251375528</v>
      </c>
      <c r="F227" s="10">
        <v>2.6315789473684209E-2</v>
      </c>
      <c r="H227" s="10"/>
      <c r="I227" s="10">
        <v>312200</v>
      </c>
      <c r="J227" s="10">
        <f t="shared" si="26"/>
        <v>77256.877987899192</v>
      </c>
      <c r="K227" s="10">
        <f t="shared" si="29"/>
        <v>70924</v>
      </c>
      <c r="L227" s="10">
        <f t="shared" si="29"/>
        <v>70377</v>
      </c>
      <c r="M227" s="47">
        <f t="shared" si="29"/>
        <v>110.571</v>
      </c>
      <c r="N227" s="47">
        <f t="shared" si="29"/>
        <v>120.444</v>
      </c>
      <c r="P227" s="10">
        <v>312120</v>
      </c>
      <c r="Q227">
        <v>29442</v>
      </c>
      <c r="R227">
        <v>34607</v>
      </c>
      <c r="S227" s="47">
        <v>106.679</v>
      </c>
      <c r="T227" s="47">
        <v>114.223</v>
      </c>
      <c r="U227" s="47"/>
    </row>
    <row r="228" spans="1:21" x14ac:dyDescent="0.2">
      <c r="A228" s="19">
        <v>313100</v>
      </c>
      <c r="B228" s="15">
        <f t="shared" si="27"/>
        <v>6749.9106998638581</v>
      </c>
      <c r="C228" s="16">
        <f t="shared" si="24"/>
        <v>1843.0370250481262</v>
      </c>
      <c r="D228" s="16">
        <f t="shared" si="25"/>
        <v>4906.8736748157316</v>
      </c>
      <c r="F228" s="10">
        <v>0.27304613453409082</v>
      </c>
      <c r="H228" s="10"/>
      <c r="I228" s="10">
        <v>313100</v>
      </c>
      <c r="J228" s="10">
        <f t="shared" si="26"/>
        <v>6749.9106998638581</v>
      </c>
      <c r="K228" s="10">
        <f t="shared" si="29"/>
        <v>7594</v>
      </c>
      <c r="L228" s="10">
        <f t="shared" si="29"/>
        <v>8104</v>
      </c>
      <c r="M228" s="47">
        <f t="shared" si="29"/>
        <v>130.011</v>
      </c>
      <c r="N228" s="47">
        <f t="shared" si="29"/>
        <v>115.56</v>
      </c>
      <c r="P228" s="10">
        <v>312130</v>
      </c>
      <c r="Q228">
        <v>15953</v>
      </c>
      <c r="R228">
        <v>16482</v>
      </c>
      <c r="S228" s="47">
        <v>100.13500000000001</v>
      </c>
      <c r="T228" s="47">
        <v>102.851</v>
      </c>
      <c r="U228" s="47"/>
    </row>
    <row r="229" spans="1:21" x14ac:dyDescent="0.2">
      <c r="A229" s="19">
        <v>313200</v>
      </c>
      <c r="B229" s="15">
        <f t="shared" si="27"/>
        <v>15498.523887796071</v>
      </c>
      <c r="C229" s="16">
        <f t="shared" si="24"/>
        <v>1686.7424043600217</v>
      </c>
      <c r="D229" s="16">
        <f t="shared" si="25"/>
        <v>13811.781483436049</v>
      </c>
      <c r="F229" s="10">
        <v>0.10883245505000674</v>
      </c>
      <c r="H229" s="10"/>
      <c r="I229" s="10">
        <v>313200</v>
      </c>
      <c r="J229" s="10">
        <f t="shared" si="26"/>
        <v>15498.523887796071</v>
      </c>
      <c r="K229" s="10">
        <f t="shared" si="29"/>
        <v>15212</v>
      </c>
      <c r="L229" s="10">
        <f t="shared" si="29"/>
        <v>15110</v>
      </c>
      <c r="M229" s="47">
        <f t="shared" si="29"/>
        <v>111.333</v>
      </c>
      <c r="N229" s="47">
        <f t="shared" si="29"/>
        <v>113.43</v>
      </c>
      <c r="P229" s="10">
        <v>312140</v>
      </c>
      <c r="Q229">
        <v>12193</v>
      </c>
      <c r="R229">
        <v>14414</v>
      </c>
      <c r="S229" s="47">
        <v>102.666</v>
      </c>
      <c r="T229" s="47">
        <v>99.626000000000005</v>
      </c>
      <c r="U229" s="47"/>
    </row>
    <row r="230" spans="1:21" x14ac:dyDescent="0.2">
      <c r="A230" s="19">
        <v>313300</v>
      </c>
      <c r="B230" s="15">
        <f t="shared" si="27"/>
        <v>8127.9804713742751</v>
      </c>
      <c r="C230" s="16">
        <f t="shared" si="24"/>
        <v>969.5323877243851</v>
      </c>
      <c r="D230" s="16">
        <f t="shared" si="25"/>
        <v>7158.4480836498897</v>
      </c>
      <c r="F230" s="10">
        <v>0.11928330673762766</v>
      </c>
      <c r="H230" s="10"/>
      <c r="I230" s="10">
        <v>313300</v>
      </c>
      <c r="J230" s="10">
        <f t="shared" si="26"/>
        <v>8127.9804713742751</v>
      </c>
      <c r="K230" s="10">
        <f t="shared" si="29"/>
        <v>7914</v>
      </c>
      <c r="L230" s="10">
        <f t="shared" si="29"/>
        <v>8148</v>
      </c>
      <c r="M230" s="47">
        <f t="shared" si="29"/>
        <v>108.661</v>
      </c>
      <c r="N230" s="47">
        <f t="shared" si="29"/>
        <v>111.599</v>
      </c>
      <c r="P230" s="10">
        <v>312200</v>
      </c>
      <c r="Q230">
        <v>70924</v>
      </c>
      <c r="R230">
        <v>70377</v>
      </c>
      <c r="S230" s="47">
        <v>110.571</v>
      </c>
      <c r="T230" s="47">
        <v>120.444</v>
      </c>
      <c r="U230" s="47"/>
    </row>
    <row r="231" spans="1:21" x14ac:dyDescent="0.2">
      <c r="A231" s="19">
        <v>314110</v>
      </c>
      <c r="B231" s="15">
        <f t="shared" si="27"/>
        <v>9123.6240939526997</v>
      </c>
      <c r="C231" s="16">
        <f t="shared" si="24"/>
        <v>6876.0774020561839</v>
      </c>
      <c r="D231" s="16">
        <f t="shared" si="25"/>
        <v>2247.5466918965158</v>
      </c>
      <c r="F231" s="10">
        <v>0.75365636848341555</v>
      </c>
      <c r="H231" s="10"/>
      <c r="I231" s="10">
        <v>314110</v>
      </c>
      <c r="J231" s="10">
        <f t="shared" si="26"/>
        <v>9123.6240939526997</v>
      </c>
      <c r="K231" s="10">
        <f t="shared" si="29"/>
        <v>8870</v>
      </c>
      <c r="L231" s="10">
        <f t="shared" si="29"/>
        <v>9373</v>
      </c>
      <c r="M231" s="47">
        <f t="shared" si="29"/>
        <v>104.989</v>
      </c>
      <c r="N231" s="47">
        <f t="shared" si="29"/>
        <v>107.991</v>
      </c>
      <c r="P231" s="10">
        <v>313100</v>
      </c>
      <c r="Q231">
        <v>7594</v>
      </c>
      <c r="R231">
        <v>8104</v>
      </c>
      <c r="S231" s="47">
        <v>130.011</v>
      </c>
      <c r="T231" s="47">
        <v>115.56</v>
      </c>
      <c r="U231" s="47"/>
    </row>
    <row r="232" spans="1:21" x14ac:dyDescent="0.2">
      <c r="A232" s="19">
        <v>314120</v>
      </c>
      <c r="B232" s="15">
        <f t="shared" si="27"/>
        <v>3847.6297521242718</v>
      </c>
      <c r="C232" s="16">
        <f t="shared" si="24"/>
        <v>178.64620387060688</v>
      </c>
      <c r="D232" s="16">
        <f t="shared" si="25"/>
        <v>3668.983548253665</v>
      </c>
      <c r="F232" s="10">
        <v>4.6430196089417522E-2</v>
      </c>
      <c r="H232" s="10"/>
      <c r="I232" s="10">
        <v>314120</v>
      </c>
      <c r="J232" s="10">
        <f t="shared" si="26"/>
        <v>3847.6297521242718</v>
      </c>
      <c r="K232" s="10">
        <f t="shared" si="29"/>
        <v>3708</v>
      </c>
      <c r="L232" s="10">
        <f t="shared" si="29"/>
        <v>3549</v>
      </c>
      <c r="M232" s="47">
        <f t="shared" si="29"/>
        <v>113.68600000000001</v>
      </c>
      <c r="N232" s="47">
        <f t="shared" si="29"/>
        <v>117.967</v>
      </c>
      <c r="P232" s="10">
        <v>313200</v>
      </c>
      <c r="Q232">
        <v>15212</v>
      </c>
      <c r="R232">
        <v>15110</v>
      </c>
      <c r="S232" s="47">
        <v>111.333</v>
      </c>
      <c r="T232" s="47">
        <v>113.43</v>
      </c>
      <c r="U232" s="47"/>
    </row>
    <row r="233" spans="1:21" x14ac:dyDescent="0.2">
      <c r="A233" s="19">
        <v>314900</v>
      </c>
      <c r="B233" s="15">
        <f t="shared" si="27"/>
        <v>9512.0903348254942</v>
      </c>
      <c r="C233" s="16">
        <f t="shared" si="24"/>
        <v>1181.9625901680658</v>
      </c>
      <c r="D233" s="16">
        <f t="shared" si="25"/>
        <v>8330.1277446574277</v>
      </c>
      <c r="F233" s="10">
        <v>0.12425897448016085</v>
      </c>
      <c r="H233" s="10"/>
      <c r="I233" s="10">
        <v>314900</v>
      </c>
      <c r="J233" s="10">
        <f t="shared" si="26"/>
        <v>9512.0903348254942</v>
      </c>
      <c r="K233" s="10">
        <f t="shared" si="29"/>
        <v>9140</v>
      </c>
      <c r="L233" s="10">
        <f t="shared" si="29"/>
        <v>9665</v>
      </c>
      <c r="M233" s="47">
        <f t="shared" si="29"/>
        <v>104.32299999999999</v>
      </c>
      <c r="N233" s="47">
        <f t="shared" si="29"/>
        <v>108.57</v>
      </c>
      <c r="P233" s="10">
        <v>313300</v>
      </c>
      <c r="Q233">
        <v>7914</v>
      </c>
      <c r="R233">
        <v>8148</v>
      </c>
      <c r="S233" s="47">
        <v>108.661</v>
      </c>
      <c r="T233" s="47">
        <v>111.599</v>
      </c>
      <c r="U233" s="47"/>
    </row>
    <row r="234" spans="1:21" x14ac:dyDescent="0.2">
      <c r="A234" s="19">
        <v>315000</v>
      </c>
      <c r="B234" s="15">
        <f t="shared" si="27"/>
        <v>18214.195759104678</v>
      </c>
      <c r="C234" s="16">
        <f t="shared" si="24"/>
        <v>338.97905870126647</v>
      </c>
      <c r="D234" s="16">
        <f t="shared" si="25"/>
        <v>17875.216700403413</v>
      </c>
      <c r="F234" s="10">
        <v>1.8610706900513134E-2</v>
      </c>
      <c r="H234" s="10"/>
      <c r="I234" s="10">
        <v>315000</v>
      </c>
      <c r="J234" s="10">
        <f t="shared" si="26"/>
        <v>18214.195759104678</v>
      </c>
      <c r="K234" s="10">
        <f t="shared" si="29"/>
        <v>17713</v>
      </c>
      <c r="L234" s="10">
        <f t="shared" si="29"/>
        <v>24868</v>
      </c>
      <c r="M234" s="47">
        <f t="shared" si="29"/>
        <v>102.667</v>
      </c>
      <c r="N234" s="47">
        <f t="shared" si="29"/>
        <v>105.572</v>
      </c>
      <c r="P234" s="10">
        <v>314110</v>
      </c>
      <c r="Q234">
        <v>8870</v>
      </c>
      <c r="R234">
        <v>9373</v>
      </c>
      <c r="S234" s="47">
        <v>104.989</v>
      </c>
      <c r="T234" s="47">
        <v>107.991</v>
      </c>
      <c r="U234" s="47"/>
    </row>
    <row r="235" spans="1:21" x14ac:dyDescent="0.2">
      <c r="A235" s="19">
        <v>316000</v>
      </c>
      <c r="B235" s="15">
        <f t="shared" si="27"/>
        <v>8437.6485915963822</v>
      </c>
      <c r="C235" s="16">
        <f t="shared" si="24"/>
        <v>35.490262506714672</v>
      </c>
      <c r="D235" s="16">
        <f t="shared" si="25"/>
        <v>8402.1583290896669</v>
      </c>
      <c r="F235" s="10">
        <v>4.2061792597124503E-3</v>
      </c>
      <c r="H235" s="10"/>
      <c r="I235" s="10">
        <v>316000</v>
      </c>
      <c r="J235" s="10">
        <f t="shared" si="26"/>
        <v>8437.6485915963822</v>
      </c>
      <c r="K235" s="10">
        <f t="shared" si="29"/>
        <v>8037</v>
      </c>
      <c r="L235" s="10">
        <f t="shared" si="29"/>
        <v>7681</v>
      </c>
      <c r="M235" s="47">
        <f t="shared" si="29"/>
        <v>104.693</v>
      </c>
      <c r="N235" s="47">
        <f t="shared" si="29"/>
        <v>109.91200000000001</v>
      </c>
      <c r="P235" s="10">
        <v>314120</v>
      </c>
      <c r="Q235">
        <v>3708</v>
      </c>
      <c r="R235">
        <v>3549</v>
      </c>
      <c r="S235" s="47">
        <v>113.68600000000001</v>
      </c>
      <c r="T235" s="47">
        <v>117.967</v>
      </c>
      <c r="U235" s="47"/>
    </row>
    <row r="236" spans="1:21" x14ac:dyDescent="0.2">
      <c r="A236" s="19">
        <v>322110</v>
      </c>
      <c r="B236" s="15">
        <f t="shared" si="27"/>
        <v>5022.3636979999037</v>
      </c>
      <c r="C236" s="16">
        <f t="shared" si="24"/>
        <v>1307.6814999450303</v>
      </c>
      <c r="D236" s="16">
        <f t="shared" si="25"/>
        <v>3714.6821980548734</v>
      </c>
      <c r="F236" s="10">
        <v>0.26037172506359879</v>
      </c>
      <c r="H236" s="10"/>
      <c r="I236" s="10">
        <v>322110</v>
      </c>
      <c r="J236" s="10">
        <f t="shared" si="26"/>
        <v>5022.3636979999037</v>
      </c>
      <c r="K236" s="10">
        <f t="shared" ref="K236:N251" si="30">Q239</f>
        <v>5282</v>
      </c>
      <c r="L236" s="10">
        <f t="shared" si="30"/>
        <v>5473</v>
      </c>
      <c r="M236" s="47">
        <f t="shared" si="30"/>
        <v>123.89400000000001</v>
      </c>
      <c r="N236" s="47">
        <f t="shared" si="30"/>
        <v>117.804</v>
      </c>
      <c r="P236" s="10">
        <v>314900</v>
      </c>
      <c r="Q236">
        <v>9140</v>
      </c>
      <c r="R236">
        <v>9665</v>
      </c>
      <c r="S236" s="47">
        <v>104.32299999999999</v>
      </c>
      <c r="T236" s="47">
        <v>108.57</v>
      </c>
      <c r="U236" s="47"/>
    </row>
    <row r="237" spans="1:21" x14ac:dyDescent="0.2">
      <c r="A237" s="19">
        <v>322120</v>
      </c>
      <c r="B237" s="15">
        <f t="shared" si="27"/>
        <v>48720.976427012749</v>
      </c>
      <c r="C237" s="16">
        <f t="shared" si="24"/>
        <v>1530.4234963435786</v>
      </c>
      <c r="D237" s="16">
        <f t="shared" si="25"/>
        <v>47190.552930669168</v>
      </c>
      <c r="F237" s="10">
        <v>3.1412003793402095E-2</v>
      </c>
      <c r="H237" s="10"/>
      <c r="I237" s="10">
        <v>322120</v>
      </c>
      <c r="J237" s="10">
        <f t="shared" si="26"/>
        <v>48720.976427012749</v>
      </c>
      <c r="K237" s="10">
        <f t="shared" si="30"/>
        <v>49017</v>
      </c>
      <c r="L237" s="10">
        <f t="shared" si="30"/>
        <v>48412</v>
      </c>
      <c r="M237" s="47">
        <f t="shared" si="30"/>
        <v>104.48399999999999</v>
      </c>
      <c r="N237" s="47">
        <f t="shared" si="30"/>
        <v>103.85299999999999</v>
      </c>
      <c r="P237" s="10">
        <v>315000</v>
      </c>
      <c r="Q237">
        <v>17713</v>
      </c>
      <c r="R237">
        <v>24868</v>
      </c>
      <c r="S237" s="47">
        <v>102.667</v>
      </c>
      <c r="T237" s="47">
        <v>105.572</v>
      </c>
      <c r="U237" s="47"/>
    </row>
    <row r="238" spans="1:21" x14ac:dyDescent="0.2">
      <c r="A238" s="19">
        <v>322130</v>
      </c>
      <c r="B238" s="15">
        <f t="shared" si="27"/>
        <v>29485.015691830624</v>
      </c>
      <c r="C238" s="16">
        <f t="shared" si="24"/>
        <v>3306.8698815173479</v>
      </c>
      <c r="D238" s="16">
        <f t="shared" si="25"/>
        <v>26178.145810313275</v>
      </c>
      <c r="F238" s="10">
        <v>0.11215425204720438</v>
      </c>
      <c r="H238" s="10"/>
      <c r="I238" s="10">
        <v>322130</v>
      </c>
      <c r="J238" s="10">
        <f t="shared" si="26"/>
        <v>29485.015691830624</v>
      </c>
      <c r="K238" s="10">
        <f t="shared" si="30"/>
        <v>28317</v>
      </c>
      <c r="L238" s="10">
        <f t="shared" si="30"/>
        <v>29605</v>
      </c>
      <c r="M238" s="47">
        <f t="shared" si="30"/>
        <v>112.224</v>
      </c>
      <c r="N238" s="47">
        <f t="shared" si="30"/>
        <v>116.85299999999999</v>
      </c>
      <c r="P238" s="10">
        <v>316000</v>
      </c>
      <c r="Q238">
        <v>8037</v>
      </c>
      <c r="R238">
        <v>7681</v>
      </c>
      <c r="S238" s="47">
        <v>104.693</v>
      </c>
      <c r="T238" s="47">
        <v>109.91200000000001</v>
      </c>
      <c r="U238" s="47"/>
    </row>
    <row r="239" spans="1:21" x14ac:dyDescent="0.2">
      <c r="A239" s="19">
        <v>322210</v>
      </c>
      <c r="B239" s="15">
        <f t="shared" si="27"/>
        <v>54821.99170520444</v>
      </c>
      <c r="C239" s="16">
        <f t="shared" si="24"/>
        <v>2718.3484852549541</v>
      </c>
      <c r="D239" s="16">
        <f t="shared" si="25"/>
        <v>52103.643219949488</v>
      </c>
      <c r="F239" s="10">
        <v>4.958500048433833E-2</v>
      </c>
      <c r="H239" s="10"/>
      <c r="I239" s="10">
        <v>322210</v>
      </c>
      <c r="J239" s="10">
        <f t="shared" si="26"/>
        <v>54821.99170520444</v>
      </c>
      <c r="K239" s="10">
        <f t="shared" si="30"/>
        <v>51059</v>
      </c>
      <c r="L239" s="10">
        <f t="shared" si="30"/>
        <v>56393</v>
      </c>
      <c r="M239" s="47">
        <f t="shared" si="30"/>
        <v>108.98399999999999</v>
      </c>
      <c r="N239" s="47">
        <f t="shared" si="30"/>
        <v>117.01600000000001</v>
      </c>
      <c r="P239" s="10">
        <v>322110</v>
      </c>
      <c r="Q239">
        <v>5282</v>
      </c>
      <c r="R239">
        <v>5473</v>
      </c>
      <c r="S239" s="47">
        <v>123.89400000000001</v>
      </c>
      <c r="T239" s="47">
        <v>117.804</v>
      </c>
      <c r="U239" s="47"/>
    </row>
    <row r="240" spans="1:21" x14ac:dyDescent="0.2">
      <c r="A240" s="19">
        <v>322220</v>
      </c>
      <c r="B240" s="15">
        <f t="shared" si="27"/>
        <v>19606.306185682115</v>
      </c>
      <c r="C240" s="16">
        <f t="shared" si="24"/>
        <v>592.89012358085881</v>
      </c>
      <c r="D240" s="16">
        <f t="shared" si="25"/>
        <v>19013.416062101256</v>
      </c>
      <c r="F240" s="10">
        <v>3.0239766632525016E-2</v>
      </c>
      <c r="H240" s="10"/>
      <c r="I240" s="10">
        <v>322220</v>
      </c>
      <c r="J240" s="10">
        <f t="shared" si="26"/>
        <v>19606.306185682115</v>
      </c>
      <c r="K240" s="10">
        <f t="shared" si="30"/>
        <v>19553</v>
      </c>
      <c r="L240" s="10">
        <f t="shared" si="30"/>
        <v>21315</v>
      </c>
      <c r="M240" s="47">
        <f t="shared" si="30"/>
        <v>107.474</v>
      </c>
      <c r="N240" s="47">
        <f t="shared" si="30"/>
        <v>107.767</v>
      </c>
      <c r="P240" s="10">
        <v>322120</v>
      </c>
      <c r="Q240">
        <v>49017</v>
      </c>
      <c r="R240">
        <v>48412</v>
      </c>
      <c r="S240" s="47">
        <v>104.48399999999999</v>
      </c>
      <c r="T240" s="47">
        <v>103.85299999999999</v>
      </c>
      <c r="U240" s="47"/>
    </row>
    <row r="241" spans="1:21" x14ac:dyDescent="0.2">
      <c r="A241" s="19">
        <v>322230</v>
      </c>
      <c r="B241" s="15">
        <f t="shared" si="27"/>
        <v>6544.7042657076863</v>
      </c>
      <c r="C241" s="16">
        <f t="shared" si="24"/>
        <v>232.5169632409322</v>
      </c>
      <c r="D241" s="16">
        <f t="shared" si="25"/>
        <v>6312.1873024667539</v>
      </c>
      <c r="F241" s="10">
        <v>3.5527497317067828E-2</v>
      </c>
      <c r="H241" s="10"/>
      <c r="I241" s="10">
        <v>322230</v>
      </c>
      <c r="J241" s="10">
        <f t="shared" si="26"/>
        <v>6544.7042657076863</v>
      </c>
      <c r="K241" s="10">
        <f t="shared" si="30"/>
        <v>6290</v>
      </c>
      <c r="L241" s="10">
        <f t="shared" si="30"/>
        <v>6634</v>
      </c>
      <c r="M241" s="47">
        <f t="shared" si="30"/>
        <v>102.60899999999999</v>
      </c>
      <c r="N241" s="47">
        <f t="shared" si="30"/>
        <v>106.764</v>
      </c>
      <c r="P241" s="10">
        <v>322130</v>
      </c>
      <c r="Q241">
        <v>28317</v>
      </c>
      <c r="R241">
        <v>29605</v>
      </c>
      <c r="S241" s="47">
        <v>112.224</v>
      </c>
      <c r="T241" s="47">
        <v>116.85299999999999</v>
      </c>
      <c r="U241" s="47"/>
    </row>
    <row r="242" spans="1:21" x14ac:dyDescent="0.2">
      <c r="A242" s="19">
        <v>322291</v>
      </c>
      <c r="B242" s="15">
        <f t="shared" si="27"/>
        <v>11187.567247771556</v>
      </c>
      <c r="C242" s="16">
        <f t="shared" si="24"/>
        <v>1385.5362917209461</v>
      </c>
      <c r="D242" s="16">
        <f t="shared" si="25"/>
        <v>9802.0309560506103</v>
      </c>
      <c r="F242" s="10">
        <v>0.12384607493616899</v>
      </c>
      <c r="H242" s="10"/>
      <c r="I242" s="10">
        <v>322291</v>
      </c>
      <c r="J242" s="10">
        <f t="shared" si="26"/>
        <v>11187.567247771556</v>
      </c>
      <c r="K242" s="10">
        <f t="shared" si="30"/>
        <v>11052</v>
      </c>
      <c r="L242" s="10">
        <f t="shared" si="30"/>
        <v>11849</v>
      </c>
      <c r="M242" s="47">
        <f t="shared" si="30"/>
        <v>101.416</v>
      </c>
      <c r="N242" s="47">
        <f t="shared" si="30"/>
        <v>102.66</v>
      </c>
      <c r="P242" s="10">
        <v>322210</v>
      </c>
      <c r="Q242">
        <v>51059</v>
      </c>
      <c r="R242">
        <v>56393</v>
      </c>
      <c r="S242" s="47">
        <v>108.98399999999999</v>
      </c>
      <c r="T242" s="47">
        <v>117.01600000000001</v>
      </c>
      <c r="U242" s="47"/>
    </row>
    <row r="243" spans="1:21" x14ac:dyDescent="0.2">
      <c r="A243" s="19">
        <v>322299</v>
      </c>
      <c r="B243" s="15">
        <f t="shared" si="27"/>
        <v>4030.3448272637156</v>
      </c>
      <c r="C243" s="16">
        <f t="shared" si="24"/>
        <v>120.46497201702894</v>
      </c>
      <c r="D243" s="16">
        <f t="shared" si="25"/>
        <v>3909.8798552466865</v>
      </c>
      <c r="F243" s="10">
        <v>2.9889495112708532E-2</v>
      </c>
      <c r="H243" s="10"/>
      <c r="I243" s="10">
        <v>322299</v>
      </c>
      <c r="J243" s="10">
        <f t="shared" si="26"/>
        <v>4030.3448272637156</v>
      </c>
      <c r="K243" s="10">
        <f t="shared" si="30"/>
        <v>3983</v>
      </c>
      <c r="L243" s="10">
        <f t="shared" si="30"/>
        <v>4898</v>
      </c>
      <c r="M243" s="47">
        <f t="shared" si="30"/>
        <v>106.926</v>
      </c>
      <c r="N243" s="47">
        <f t="shared" si="30"/>
        <v>108.197</v>
      </c>
      <c r="P243" s="10">
        <v>322220</v>
      </c>
      <c r="Q243">
        <v>19553</v>
      </c>
      <c r="R243">
        <v>21315</v>
      </c>
      <c r="S243" s="47">
        <v>107.474</v>
      </c>
      <c r="T243" s="47">
        <v>107.767</v>
      </c>
      <c r="U243" s="47"/>
    </row>
    <row r="244" spans="1:21" x14ac:dyDescent="0.2">
      <c r="A244" s="19">
        <v>323110</v>
      </c>
      <c r="B244" s="15">
        <f t="shared" si="27"/>
        <v>79919.248894392367</v>
      </c>
      <c r="C244" s="16">
        <f t="shared" si="24"/>
        <v>2344.5592387529255</v>
      </c>
      <c r="D244" s="16">
        <f t="shared" si="25"/>
        <v>77574.689655639435</v>
      </c>
      <c r="F244" s="10">
        <v>2.9336602523017886E-2</v>
      </c>
      <c r="H244" s="10"/>
      <c r="I244" s="10">
        <v>323110</v>
      </c>
      <c r="J244" s="10">
        <f t="shared" si="26"/>
        <v>79919.248894392367</v>
      </c>
      <c r="K244" s="10">
        <f t="shared" si="30"/>
        <v>79443</v>
      </c>
      <c r="L244" s="10">
        <f t="shared" si="30"/>
        <v>79854</v>
      </c>
      <c r="M244" s="47">
        <f t="shared" si="30"/>
        <v>101.754</v>
      </c>
      <c r="N244" s="47">
        <f t="shared" si="30"/>
        <v>102.364</v>
      </c>
      <c r="P244" s="10">
        <v>322230</v>
      </c>
      <c r="Q244">
        <v>6290</v>
      </c>
      <c r="R244">
        <v>6634</v>
      </c>
      <c r="S244" s="47">
        <v>102.60899999999999</v>
      </c>
      <c r="T244" s="47">
        <v>106.764</v>
      </c>
      <c r="U244" s="47"/>
    </row>
    <row r="245" spans="1:21" x14ac:dyDescent="0.2">
      <c r="A245" s="19">
        <v>323120</v>
      </c>
      <c r="B245" s="15">
        <f t="shared" si="27"/>
        <v>4120.7338180492552</v>
      </c>
      <c r="C245" s="16">
        <f t="shared" si="24"/>
        <v>168.17573814776262</v>
      </c>
      <c r="D245" s="16">
        <f t="shared" si="25"/>
        <v>3952.5580799014924</v>
      </c>
      <c r="F245" s="10">
        <v>4.081208483089465E-2</v>
      </c>
      <c r="H245" s="10"/>
      <c r="I245" s="10">
        <v>323120</v>
      </c>
      <c r="J245" s="10">
        <f t="shared" si="26"/>
        <v>4120.7338180492552</v>
      </c>
      <c r="K245" s="10">
        <f t="shared" si="30"/>
        <v>4109</v>
      </c>
      <c r="L245" s="10">
        <f t="shared" si="30"/>
        <v>3778</v>
      </c>
      <c r="M245" s="47">
        <f t="shared" si="30"/>
        <v>98.751999999999995</v>
      </c>
      <c r="N245" s="47">
        <f t="shared" si="30"/>
        <v>99.034000000000006</v>
      </c>
      <c r="P245" s="10">
        <v>322291</v>
      </c>
      <c r="Q245">
        <v>11052</v>
      </c>
      <c r="R245">
        <v>11849</v>
      </c>
      <c r="S245" s="47">
        <v>101.416</v>
      </c>
      <c r="T245" s="47">
        <v>102.66</v>
      </c>
      <c r="U245" s="47"/>
    </row>
    <row r="246" spans="1:21" x14ac:dyDescent="0.2">
      <c r="A246" s="19">
        <v>324110</v>
      </c>
      <c r="B246" s="15">
        <f t="shared" si="27"/>
        <v>740617.42383195914</v>
      </c>
      <c r="C246" s="16">
        <f t="shared" si="24"/>
        <v>647.14071023173403</v>
      </c>
      <c r="D246" s="16">
        <f t="shared" si="25"/>
        <v>739970.28312172741</v>
      </c>
      <c r="F246" s="10">
        <v>8.737854247114847E-4</v>
      </c>
      <c r="H246" s="10"/>
      <c r="I246" s="10">
        <v>324110</v>
      </c>
      <c r="J246" s="10">
        <f t="shared" si="26"/>
        <v>740617.42383195914</v>
      </c>
      <c r="K246" s="10">
        <f t="shared" si="30"/>
        <v>763351</v>
      </c>
      <c r="L246" s="10">
        <f t="shared" si="30"/>
        <v>776775</v>
      </c>
      <c r="M246" s="47">
        <f t="shared" si="30"/>
        <v>173.196</v>
      </c>
      <c r="N246" s="47">
        <f t="shared" si="30"/>
        <v>168.03800000000001</v>
      </c>
      <c r="P246" s="10">
        <v>322299</v>
      </c>
      <c r="Q246">
        <v>3983</v>
      </c>
      <c r="R246">
        <v>4898</v>
      </c>
      <c r="S246" s="47">
        <v>106.926</v>
      </c>
      <c r="T246" s="47">
        <v>108.197</v>
      </c>
      <c r="U246" s="47"/>
    </row>
    <row r="247" spans="1:21" x14ac:dyDescent="0.2">
      <c r="A247" s="19">
        <v>324121</v>
      </c>
      <c r="B247" s="15">
        <f t="shared" si="27"/>
        <v>13110.353264429723</v>
      </c>
      <c r="C247" s="16">
        <f t="shared" si="24"/>
        <v>416.92739864227838</v>
      </c>
      <c r="D247" s="16">
        <f t="shared" si="25"/>
        <v>12693.425865787445</v>
      </c>
      <c r="F247" s="10">
        <v>3.1801385533482343E-2</v>
      </c>
      <c r="H247" s="10"/>
      <c r="I247" s="10">
        <v>324121</v>
      </c>
      <c r="J247" s="10">
        <f t="shared" si="26"/>
        <v>13110.353264429723</v>
      </c>
      <c r="K247" s="10">
        <f t="shared" si="30"/>
        <v>12266</v>
      </c>
      <c r="L247" s="10">
        <f t="shared" si="30"/>
        <v>13025</v>
      </c>
      <c r="M247" s="47">
        <f t="shared" si="30"/>
        <v>109.91200000000001</v>
      </c>
      <c r="N247" s="47">
        <f t="shared" si="30"/>
        <v>117.47799999999999</v>
      </c>
      <c r="P247" s="10">
        <v>323110</v>
      </c>
      <c r="Q247">
        <v>79443</v>
      </c>
      <c r="R247">
        <v>79854</v>
      </c>
      <c r="S247" s="47">
        <v>101.754</v>
      </c>
      <c r="T247" s="47">
        <v>102.364</v>
      </c>
      <c r="U247" s="47"/>
    </row>
    <row r="248" spans="1:21" x14ac:dyDescent="0.2">
      <c r="A248" s="19">
        <v>324122</v>
      </c>
      <c r="B248" s="15">
        <f t="shared" si="27"/>
        <v>10550.766736945607</v>
      </c>
      <c r="C248" s="16">
        <f t="shared" si="24"/>
        <v>582.22789397252859</v>
      </c>
      <c r="D248" s="16">
        <f t="shared" si="25"/>
        <v>9968.5388429730774</v>
      </c>
      <c r="F248" s="10">
        <v>5.5183467561058089E-2</v>
      </c>
      <c r="H248" s="10"/>
      <c r="I248" s="10">
        <v>324122</v>
      </c>
      <c r="J248" s="10">
        <f t="shared" si="26"/>
        <v>10550.766736945607</v>
      </c>
      <c r="K248" s="10">
        <f t="shared" si="30"/>
        <v>10287</v>
      </c>
      <c r="L248" s="10">
        <f t="shared" si="30"/>
        <v>10627</v>
      </c>
      <c r="M248" s="47">
        <f t="shared" si="30"/>
        <v>105.76900000000001</v>
      </c>
      <c r="N248" s="47">
        <f t="shared" si="30"/>
        <v>108.48099999999999</v>
      </c>
      <c r="P248" s="10">
        <v>323120</v>
      </c>
      <c r="Q248">
        <v>4109</v>
      </c>
      <c r="R248">
        <v>3778</v>
      </c>
      <c r="S248" s="47">
        <v>98.751999999999995</v>
      </c>
      <c r="T248" s="47">
        <v>99.034000000000006</v>
      </c>
      <c r="U248" s="47"/>
    </row>
    <row r="249" spans="1:21" x14ac:dyDescent="0.2">
      <c r="A249" s="19">
        <v>324190</v>
      </c>
      <c r="B249" s="15">
        <f t="shared" si="27"/>
        <v>22116.981875791182</v>
      </c>
      <c r="C249" s="16">
        <f t="shared" si="24"/>
        <v>223.79663415624205</v>
      </c>
      <c r="D249" s="16">
        <f t="shared" si="25"/>
        <v>21893.185241634939</v>
      </c>
      <c r="F249" s="10">
        <v>1.0118769161772723E-2</v>
      </c>
      <c r="H249" s="10"/>
      <c r="I249" s="10">
        <v>324190</v>
      </c>
      <c r="J249" s="10">
        <f t="shared" si="26"/>
        <v>22116.981875791182</v>
      </c>
      <c r="K249" s="10">
        <f t="shared" si="30"/>
        <v>21700</v>
      </c>
      <c r="L249" s="10">
        <f t="shared" si="30"/>
        <v>23335</v>
      </c>
      <c r="M249" s="47">
        <f t="shared" si="30"/>
        <v>131.923</v>
      </c>
      <c r="N249" s="47">
        <f t="shared" si="30"/>
        <v>134.458</v>
      </c>
      <c r="P249" s="10">
        <v>324110</v>
      </c>
      <c r="Q249">
        <v>763351</v>
      </c>
      <c r="R249">
        <v>776775</v>
      </c>
      <c r="S249" s="47">
        <v>173.196</v>
      </c>
      <c r="T249" s="47">
        <v>168.03800000000001</v>
      </c>
      <c r="U249" s="47"/>
    </row>
    <row r="250" spans="1:21" x14ac:dyDescent="0.2">
      <c r="A250" s="19">
        <v>325110</v>
      </c>
      <c r="B250" s="15">
        <f t="shared" si="27"/>
        <v>63770.848842590254</v>
      </c>
      <c r="C250" s="16">
        <f t="shared" si="24"/>
        <v>0</v>
      </c>
      <c r="D250" s="16">
        <f t="shared" si="25"/>
        <v>63770.848842590254</v>
      </c>
      <c r="F250" s="10">
        <v>0</v>
      </c>
      <c r="H250" s="10"/>
      <c r="I250" s="10">
        <v>325110</v>
      </c>
      <c r="J250" s="10">
        <f t="shared" si="26"/>
        <v>63770.848842590254</v>
      </c>
      <c r="K250" s="10">
        <f t="shared" si="30"/>
        <v>83891</v>
      </c>
      <c r="L250" s="10">
        <f t="shared" si="30"/>
        <v>80747</v>
      </c>
      <c r="M250" s="47">
        <f t="shared" si="30"/>
        <v>198.80600000000001</v>
      </c>
      <c r="N250" s="47">
        <f t="shared" si="30"/>
        <v>151.125</v>
      </c>
      <c r="P250" s="10">
        <v>324121</v>
      </c>
      <c r="Q250">
        <v>12266</v>
      </c>
      <c r="R250">
        <v>13025</v>
      </c>
      <c r="S250" s="47">
        <v>109.91200000000001</v>
      </c>
      <c r="T250" s="47">
        <v>117.47799999999999</v>
      </c>
      <c r="U250" s="47"/>
    </row>
    <row r="251" spans="1:21" x14ac:dyDescent="0.2">
      <c r="A251" s="19">
        <v>325120</v>
      </c>
      <c r="B251" s="15">
        <f t="shared" si="27"/>
        <v>7428.7610551252155</v>
      </c>
      <c r="C251" s="16">
        <f t="shared" si="24"/>
        <v>127.90090273299651</v>
      </c>
      <c r="D251" s="16">
        <f t="shared" si="25"/>
        <v>7300.8601523922189</v>
      </c>
      <c r="F251" s="10">
        <v>1.7216989721961205E-2</v>
      </c>
      <c r="H251" s="10"/>
      <c r="I251" s="10">
        <v>325120</v>
      </c>
      <c r="J251" s="10">
        <f t="shared" si="26"/>
        <v>7428.7610551252155</v>
      </c>
      <c r="K251" s="10">
        <f t="shared" si="30"/>
        <v>7101</v>
      </c>
      <c r="L251" s="10">
        <f t="shared" si="30"/>
        <v>7461</v>
      </c>
      <c r="M251" s="47">
        <f t="shared" si="30"/>
        <v>106.376</v>
      </c>
      <c r="N251" s="47">
        <f t="shared" si="30"/>
        <v>111.286</v>
      </c>
      <c r="P251" s="10">
        <v>324122</v>
      </c>
      <c r="Q251">
        <v>10287</v>
      </c>
      <c r="R251">
        <v>10627</v>
      </c>
      <c r="S251" s="47">
        <v>105.76900000000001</v>
      </c>
      <c r="T251" s="47">
        <v>108.48099999999999</v>
      </c>
      <c r="U251" s="47"/>
    </row>
    <row r="252" spans="1:21" x14ac:dyDescent="0.2">
      <c r="A252" s="19">
        <v>325130</v>
      </c>
      <c r="B252" s="15">
        <f t="shared" si="27"/>
        <v>7699.7530020245731</v>
      </c>
      <c r="C252" s="16">
        <f t="shared" si="24"/>
        <v>223.63883561866984</v>
      </c>
      <c r="D252" s="16">
        <f t="shared" si="25"/>
        <v>7476.1141664059032</v>
      </c>
      <c r="F252" s="10">
        <v>2.9044936319368459E-2</v>
      </c>
      <c r="H252" s="10"/>
      <c r="I252" s="10">
        <v>325130</v>
      </c>
      <c r="J252" s="10">
        <f t="shared" si="26"/>
        <v>7699.7530020245731</v>
      </c>
      <c r="K252" s="10">
        <f t="shared" ref="K252:N267" si="31">Q255</f>
        <v>7642</v>
      </c>
      <c r="L252" s="10">
        <f t="shared" si="31"/>
        <v>8955</v>
      </c>
      <c r="M252" s="47">
        <f t="shared" si="31"/>
        <v>122.001</v>
      </c>
      <c r="N252" s="47">
        <f t="shared" si="31"/>
        <v>122.923</v>
      </c>
      <c r="P252" s="10">
        <v>324190</v>
      </c>
      <c r="Q252">
        <v>21700</v>
      </c>
      <c r="R252">
        <v>23335</v>
      </c>
      <c r="S252" s="47">
        <v>131.923</v>
      </c>
      <c r="T252" s="47">
        <v>134.458</v>
      </c>
      <c r="U252" s="47"/>
    </row>
    <row r="253" spans="1:21" x14ac:dyDescent="0.2">
      <c r="A253" s="19">
        <v>325180</v>
      </c>
      <c r="B253" s="15">
        <f t="shared" si="27"/>
        <v>35028.013232514182</v>
      </c>
      <c r="C253" s="16">
        <f t="shared" si="24"/>
        <v>1102.396287041815</v>
      </c>
      <c r="D253" s="16">
        <f t="shared" si="25"/>
        <v>33925.616945472364</v>
      </c>
      <c r="F253" s="10">
        <v>3.1471847396087355E-2</v>
      </c>
      <c r="H253" s="10"/>
      <c r="I253" s="10">
        <v>325180</v>
      </c>
      <c r="J253" s="10">
        <f t="shared" si="26"/>
        <v>35028.013232514182</v>
      </c>
      <c r="K253" s="10">
        <f t="shared" si="31"/>
        <v>34727</v>
      </c>
      <c r="L253" s="10">
        <f t="shared" si="31"/>
        <v>35837</v>
      </c>
      <c r="M253" s="47">
        <f t="shared" si="31"/>
        <v>108.44499999999999</v>
      </c>
      <c r="N253" s="47">
        <f t="shared" si="31"/>
        <v>109.38500000000001</v>
      </c>
      <c r="P253" s="10">
        <v>325110</v>
      </c>
      <c r="Q253">
        <v>83891</v>
      </c>
      <c r="R253">
        <v>80747</v>
      </c>
      <c r="S253" s="47">
        <v>198.80600000000001</v>
      </c>
      <c r="T253" s="47">
        <v>151.125</v>
      </c>
      <c r="U253" s="47"/>
    </row>
    <row r="254" spans="1:21" x14ac:dyDescent="0.2">
      <c r="A254" s="19">
        <v>325190</v>
      </c>
      <c r="B254" s="15">
        <f t="shared" si="27"/>
        <v>125730.71547420965</v>
      </c>
      <c r="C254" s="16">
        <f t="shared" si="24"/>
        <v>1848.3626164120042</v>
      </c>
      <c r="D254" s="16">
        <f t="shared" si="25"/>
        <v>123882.35285779764</v>
      </c>
      <c r="F254" s="10">
        <v>1.4700963161154899E-2</v>
      </c>
      <c r="H254" s="10"/>
      <c r="I254" s="10">
        <v>325190</v>
      </c>
      <c r="J254" s="10">
        <f t="shared" si="26"/>
        <v>125730.71547420965</v>
      </c>
      <c r="K254" s="10">
        <f t="shared" si="31"/>
        <v>128256</v>
      </c>
      <c r="L254" s="10">
        <f t="shared" si="31"/>
        <v>143101</v>
      </c>
      <c r="M254" s="47">
        <f t="shared" si="31"/>
        <v>122.604</v>
      </c>
      <c r="N254" s="47">
        <f t="shared" si="31"/>
        <v>120.19</v>
      </c>
      <c r="P254" s="10">
        <v>325120</v>
      </c>
      <c r="Q254">
        <v>7101</v>
      </c>
      <c r="R254">
        <v>7461</v>
      </c>
      <c r="S254" s="47">
        <v>106.376</v>
      </c>
      <c r="T254" s="47">
        <v>111.286</v>
      </c>
      <c r="U254" s="47"/>
    </row>
    <row r="255" spans="1:21" x14ac:dyDescent="0.2">
      <c r="A255" s="19">
        <v>325211</v>
      </c>
      <c r="B255" s="15">
        <f t="shared" si="27"/>
        <v>87625.868805335165</v>
      </c>
      <c r="C255" s="16">
        <f t="shared" si="24"/>
        <v>1493.5448122749074</v>
      </c>
      <c r="D255" s="16">
        <f t="shared" si="25"/>
        <v>86132.323993060258</v>
      </c>
      <c r="F255" s="10">
        <v>1.7044564951394489E-2</v>
      </c>
      <c r="H255" s="10"/>
      <c r="I255" s="10">
        <v>325211</v>
      </c>
      <c r="J255" s="10">
        <f t="shared" si="26"/>
        <v>87625.868805335165</v>
      </c>
      <c r="K255" s="10">
        <f t="shared" si="31"/>
        <v>83939</v>
      </c>
      <c r="L255" s="10">
        <f t="shared" si="31"/>
        <v>93951</v>
      </c>
      <c r="M255" s="47">
        <f t="shared" si="31"/>
        <v>121.758</v>
      </c>
      <c r="N255" s="47">
        <f t="shared" si="31"/>
        <v>127.10599999999999</v>
      </c>
      <c r="P255" s="10">
        <v>325130</v>
      </c>
      <c r="Q255">
        <v>7642</v>
      </c>
      <c r="R255">
        <v>8955</v>
      </c>
      <c r="S255" s="47">
        <v>122.001</v>
      </c>
      <c r="T255" s="47">
        <v>122.923</v>
      </c>
      <c r="U255" s="47"/>
    </row>
    <row r="256" spans="1:21" x14ac:dyDescent="0.2">
      <c r="A256" s="19" t="s">
        <v>131</v>
      </c>
      <c r="B256" s="15">
        <f t="shared" si="27"/>
        <v>16833.658623743453</v>
      </c>
      <c r="C256" s="16">
        <f t="shared" si="24"/>
        <v>850.65165826811472</v>
      </c>
      <c r="D256" s="16">
        <f t="shared" si="25"/>
        <v>15983.006965475339</v>
      </c>
      <c r="F256" s="10">
        <v>5.0532785372532855E-2</v>
      </c>
      <c r="H256" s="10"/>
      <c r="I256" s="10" t="s">
        <v>131</v>
      </c>
      <c r="J256" s="10">
        <f t="shared" si="26"/>
        <v>16833.658623743453</v>
      </c>
      <c r="K256" s="10">
        <f t="shared" si="31"/>
        <v>17588</v>
      </c>
      <c r="L256" s="10">
        <f t="shared" si="31"/>
        <v>17357</v>
      </c>
      <c r="M256" s="47">
        <f t="shared" si="31"/>
        <v>128.726</v>
      </c>
      <c r="N256" s="47">
        <f t="shared" si="31"/>
        <v>123.205</v>
      </c>
      <c r="P256" s="10">
        <v>325180</v>
      </c>
      <c r="Q256">
        <v>34727</v>
      </c>
      <c r="R256">
        <v>35837</v>
      </c>
      <c r="S256" s="47">
        <v>108.44499999999999</v>
      </c>
      <c r="T256" s="47">
        <v>109.38500000000001</v>
      </c>
      <c r="U256" s="47"/>
    </row>
    <row r="257" spans="1:21" x14ac:dyDescent="0.2">
      <c r="A257" s="19">
        <v>325310</v>
      </c>
      <c r="B257" s="15">
        <f t="shared" si="27"/>
        <v>22234.992023108247</v>
      </c>
      <c r="C257" s="16">
        <f t="shared" si="24"/>
        <v>476.62361637610189</v>
      </c>
      <c r="D257" s="16">
        <f t="shared" si="25"/>
        <v>21758.368406732145</v>
      </c>
      <c r="F257" s="10">
        <v>2.1435744878197365E-2</v>
      </c>
      <c r="H257" s="10"/>
      <c r="I257" s="10">
        <v>325310</v>
      </c>
      <c r="J257" s="10">
        <f t="shared" si="26"/>
        <v>22234.992023108247</v>
      </c>
      <c r="K257" s="10">
        <f t="shared" si="31"/>
        <v>23451</v>
      </c>
      <c r="L257" s="10">
        <f t="shared" si="31"/>
        <v>27886</v>
      </c>
      <c r="M257" s="47">
        <f t="shared" si="31"/>
        <v>149.55699999999999</v>
      </c>
      <c r="N257" s="47">
        <f t="shared" si="31"/>
        <v>141.80199999999999</v>
      </c>
      <c r="P257" s="10">
        <v>325190</v>
      </c>
      <c r="Q257">
        <v>128256</v>
      </c>
      <c r="R257">
        <v>143101</v>
      </c>
      <c r="S257" s="47">
        <v>122.604</v>
      </c>
      <c r="T257" s="47">
        <v>120.19</v>
      </c>
      <c r="U257" s="47"/>
    </row>
    <row r="258" spans="1:21" x14ac:dyDescent="0.2">
      <c r="A258" s="19">
        <v>325320</v>
      </c>
      <c r="B258" s="15">
        <f t="shared" si="27"/>
        <v>11373.379452084046</v>
      </c>
      <c r="C258" s="16">
        <f t="shared" si="24"/>
        <v>577.53240374629559</v>
      </c>
      <c r="D258" s="16">
        <f t="shared" si="25"/>
        <v>10795.84704833775</v>
      </c>
      <c r="F258" s="10">
        <v>5.0779313763286885E-2</v>
      </c>
      <c r="H258" s="10"/>
      <c r="I258" s="10">
        <v>325320</v>
      </c>
      <c r="J258" s="10">
        <f t="shared" si="26"/>
        <v>11373.379452084046</v>
      </c>
      <c r="K258" s="10">
        <f t="shared" si="31"/>
        <v>10767</v>
      </c>
      <c r="L258" s="10">
        <f t="shared" si="31"/>
        <v>17317</v>
      </c>
      <c r="M258" s="47">
        <f t="shared" si="31"/>
        <v>93.664000000000001</v>
      </c>
      <c r="N258" s="47">
        <f t="shared" si="31"/>
        <v>98.938999999999993</v>
      </c>
      <c r="P258" s="10">
        <v>325211</v>
      </c>
      <c r="Q258">
        <v>83939</v>
      </c>
      <c r="R258">
        <v>93951</v>
      </c>
      <c r="S258" s="47">
        <v>121.758</v>
      </c>
      <c r="T258" s="47">
        <v>127.10599999999999</v>
      </c>
      <c r="U258" s="47"/>
    </row>
    <row r="259" spans="1:21" x14ac:dyDescent="0.2">
      <c r="A259" s="19">
        <v>325411</v>
      </c>
      <c r="B259" s="15">
        <f t="shared" si="27"/>
        <v>14406.854573826335</v>
      </c>
      <c r="C259" s="16">
        <f t="shared" si="24"/>
        <v>269.91765009510698</v>
      </c>
      <c r="D259" s="16">
        <f t="shared" si="25"/>
        <v>14136.936923731228</v>
      </c>
      <c r="F259" s="10">
        <v>1.873536299765808E-2</v>
      </c>
      <c r="H259" s="10"/>
      <c r="I259" s="10">
        <v>325411</v>
      </c>
      <c r="J259" s="10">
        <f t="shared" si="26"/>
        <v>14406.854573826335</v>
      </c>
      <c r="K259" s="10">
        <f t="shared" si="31"/>
        <v>14241</v>
      </c>
      <c r="L259" s="10">
        <f t="shared" si="31"/>
        <v>15244</v>
      </c>
      <c r="M259" s="47">
        <f t="shared" si="31"/>
        <v>105.098</v>
      </c>
      <c r="N259" s="47">
        <f t="shared" si="31"/>
        <v>106.322</v>
      </c>
      <c r="P259" s="10" t="s">
        <v>131</v>
      </c>
      <c r="Q259">
        <v>17588</v>
      </c>
      <c r="R259">
        <v>17357</v>
      </c>
      <c r="S259" s="47">
        <v>128.726</v>
      </c>
      <c r="T259" s="47">
        <v>123.205</v>
      </c>
      <c r="U259" s="47"/>
    </row>
    <row r="260" spans="1:21" x14ac:dyDescent="0.2">
      <c r="A260" s="19">
        <v>325412</v>
      </c>
      <c r="B260" s="15">
        <f t="shared" si="27"/>
        <v>184912.29950074066</v>
      </c>
      <c r="C260" s="16">
        <f t="shared" si="24"/>
        <v>915.83490217622568</v>
      </c>
      <c r="D260" s="16">
        <f t="shared" si="25"/>
        <v>183996.46459856443</v>
      </c>
      <c r="F260" s="10">
        <v>4.9528068422109335E-3</v>
      </c>
      <c r="H260" s="10"/>
      <c r="I260" s="10">
        <v>325412</v>
      </c>
      <c r="J260" s="10">
        <f t="shared" si="26"/>
        <v>184912.29950074066</v>
      </c>
      <c r="K260" s="10">
        <f t="shared" si="31"/>
        <v>165306</v>
      </c>
      <c r="L260" s="10">
        <f t="shared" si="31"/>
        <v>157966</v>
      </c>
      <c r="M260" s="47">
        <f t="shared" si="31"/>
        <v>109.36199999999999</v>
      </c>
      <c r="N260" s="47">
        <f t="shared" si="31"/>
        <v>122.333</v>
      </c>
      <c r="P260" s="10">
        <v>325310</v>
      </c>
      <c r="Q260">
        <v>23451</v>
      </c>
      <c r="R260">
        <v>27886</v>
      </c>
      <c r="S260" s="47">
        <v>149.55699999999999</v>
      </c>
      <c r="T260" s="47">
        <v>141.80199999999999</v>
      </c>
      <c r="U260" s="47"/>
    </row>
    <row r="261" spans="1:21" x14ac:dyDescent="0.2">
      <c r="A261" s="19">
        <v>325413</v>
      </c>
      <c r="B261" s="15">
        <f t="shared" si="27"/>
        <v>14993.447309417039</v>
      </c>
      <c r="C261" s="16">
        <f t="shared" ref="C261:C324" si="32">B261*F261</f>
        <v>442.84443529923743</v>
      </c>
      <c r="D261" s="16">
        <f t="shared" si="25"/>
        <v>14550.602874117802</v>
      </c>
      <c r="F261" s="10">
        <v>2.9535864978902954E-2</v>
      </c>
      <c r="H261" s="10"/>
      <c r="I261" s="10">
        <v>325413</v>
      </c>
      <c r="J261" s="10">
        <f t="shared" si="26"/>
        <v>14993.447309417039</v>
      </c>
      <c r="K261" s="10">
        <f t="shared" si="31"/>
        <v>13455</v>
      </c>
      <c r="L261" s="10">
        <f t="shared" si="31"/>
        <v>15303</v>
      </c>
      <c r="M261" s="47">
        <f t="shared" si="31"/>
        <v>104.364</v>
      </c>
      <c r="N261" s="47">
        <f t="shared" si="31"/>
        <v>116.297</v>
      </c>
      <c r="P261" s="10">
        <v>325320</v>
      </c>
      <c r="Q261">
        <v>10767</v>
      </c>
      <c r="R261">
        <v>17317</v>
      </c>
      <c r="S261" s="47">
        <v>93.664000000000001</v>
      </c>
      <c r="T261" s="47">
        <v>98.938999999999993</v>
      </c>
      <c r="U261" s="47"/>
    </row>
    <row r="262" spans="1:21" x14ac:dyDescent="0.2">
      <c r="A262" s="19">
        <v>325414</v>
      </c>
      <c r="B262" s="15">
        <f t="shared" si="27"/>
        <v>25253.512670323162</v>
      </c>
      <c r="C262" s="16">
        <f t="shared" si="32"/>
        <v>452.16045717639122</v>
      </c>
      <c r="D262" s="16">
        <f t="shared" ref="D262:D325" si="33">B262-C262</f>
        <v>24801.352213146769</v>
      </c>
      <c r="F262" s="10">
        <v>1.790485399315362E-2</v>
      </c>
      <c r="H262" s="10"/>
      <c r="I262" s="10">
        <v>325414</v>
      </c>
      <c r="J262" s="10">
        <f t="shared" ref="J262:J325" si="34">K262/M262*N262</f>
        <v>25253.512670323162</v>
      </c>
      <c r="K262" s="10">
        <f t="shared" si="31"/>
        <v>24395</v>
      </c>
      <c r="L262" s="10">
        <f t="shared" si="31"/>
        <v>27911</v>
      </c>
      <c r="M262" s="47">
        <f t="shared" si="31"/>
        <v>104.654</v>
      </c>
      <c r="N262" s="47">
        <f t="shared" si="31"/>
        <v>108.337</v>
      </c>
      <c r="P262" s="10">
        <v>325411</v>
      </c>
      <c r="Q262">
        <v>14241</v>
      </c>
      <c r="R262">
        <v>15244</v>
      </c>
      <c r="S262" s="47">
        <v>105.098</v>
      </c>
      <c r="T262" s="47">
        <v>106.322</v>
      </c>
      <c r="U262" s="47"/>
    </row>
    <row r="263" spans="1:21" x14ac:dyDescent="0.2">
      <c r="A263" s="19">
        <v>325510</v>
      </c>
      <c r="B263" s="15">
        <f t="shared" ref="B263:B326" si="35">J263</f>
        <v>24315.373352577004</v>
      </c>
      <c r="C263" s="16">
        <f t="shared" si="32"/>
        <v>1257.6928919187924</v>
      </c>
      <c r="D263" s="16">
        <f t="shared" si="33"/>
        <v>23057.680460658212</v>
      </c>
      <c r="F263" s="10">
        <v>5.1724185916540696E-2</v>
      </c>
      <c r="H263" s="10"/>
      <c r="I263" s="10">
        <v>325510</v>
      </c>
      <c r="J263" s="10">
        <f t="shared" si="34"/>
        <v>24315.373352577004</v>
      </c>
      <c r="K263" s="10">
        <f t="shared" si="31"/>
        <v>22262</v>
      </c>
      <c r="L263" s="10">
        <f t="shared" si="31"/>
        <v>26258</v>
      </c>
      <c r="M263" s="47">
        <f t="shared" si="31"/>
        <v>105.316</v>
      </c>
      <c r="N263" s="47">
        <f t="shared" si="31"/>
        <v>115.03</v>
      </c>
      <c r="P263" s="10">
        <v>325412</v>
      </c>
      <c r="Q263">
        <v>165306</v>
      </c>
      <c r="R263">
        <v>157966</v>
      </c>
      <c r="S263" s="47">
        <v>109.36199999999999</v>
      </c>
      <c r="T263" s="47">
        <v>122.333</v>
      </c>
      <c r="U263" s="47"/>
    </row>
    <row r="264" spans="1:21" x14ac:dyDescent="0.2">
      <c r="A264" s="19">
        <v>325520</v>
      </c>
      <c r="B264" s="15">
        <f t="shared" si="35"/>
        <v>11409.646438118465</v>
      </c>
      <c r="C264" s="16">
        <f t="shared" si="32"/>
        <v>666.47196433073157</v>
      </c>
      <c r="D264" s="16">
        <f t="shared" si="33"/>
        <v>10743.174473787734</v>
      </c>
      <c r="F264" s="10">
        <v>5.8413025148975402E-2</v>
      </c>
      <c r="H264" s="10"/>
      <c r="I264" s="10">
        <v>325520</v>
      </c>
      <c r="J264" s="10">
        <f t="shared" si="34"/>
        <v>11409.646438118465</v>
      </c>
      <c r="K264" s="10">
        <f t="shared" si="31"/>
        <v>11009</v>
      </c>
      <c r="L264" s="10">
        <f t="shared" si="31"/>
        <v>11481</v>
      </c>
      <c r="M264" s="47">
        <f t="shared" si="31"/>
        <v>106.61499999999999</v>
      </c>
      <c r="N264" s="47">
        <f t="shared" si="31"/>
        <v>110.495</v>
      </c>
      <c r="P264" s="10">
        <v>325413</v>
      </c>
      <c r="Q264">
        <v>13455</v>
      </c>
      <c r="R264">
        <v>15303</v>
      </c>
      <c r="S264" s="47">
        <v>104.364</v>
      </c>
      <c r="T264" s="47">
        <v>116.297</v>
      </c>
      <c r="U264" s="47"/>
    </row>
    <row r="265" spans="1:21" x14ac:dyDescent="0.2">
      <c r="A265" s="19">
        <v>325610</v>
      </c>
      <c r="B265" s="15">
        <f t="shared" si="35"/>
        <v>53101.128441507521</v>
      </c>
      <c r="C265" s="16">
        <f t="shared" si="32"/>
        <v>2564.2139415736719</v>
      </c>
      <c r="D265" s="16">
        <f t="shared" si="33"/>
        <v>50536.914499933846</v>
      </c>
      <c r="F265" s="10">
        <v>4.8289255178413586E-2</v>
      </c>
      <c r="H265" s="10"/>
      <c r="I265" s="10">
        <v>325610</v>
      </c>
      <c r="J265" s="10">
        <f t="shared" si="34"/>
        <v>53101.128441507521</v>
      </c>
      <c r="K265" s="10">
        <f t="shared" si="31"/>
        <v>50740</v>
      </c>
      <c r="L265" s="10">
        <f t="shared" si="31"/>
        <v>41006</v>
      </c>
      <c r="M265" s="47">
        <f t="shared" si="31"/>
        <v>104.569</v>
      </c>
      <c r="N265" s="47">
        <f t="shared" si="31"/>
        <v>109.435</v>
      </c>
      <c r="P265" s="10">
        <v>325414</v>
      </c>
      <c r="Q265">
        <v>24395</v>
      </c>
      <c r="R265">
        <v>27911</v>
      </c>
      <c r="S265" s="47">
        <v>104.654</v>
      </c>
      <c r="T265" s="47">
        <v>108.337</v>
      </c>
      <c r="U265" s="47"/>
    </row>
    <row r="266" spans="1:21" x14ac:dyDescent="0.2">
      <c r="A266" s="19">
        <v>325620</v>
      </c>
      <c r="B266" s="15">
        <f t="shared" si="35"/>
        <v>34892.529547094033</v>
      </c>
      <c r="C266" s="16">
        <f t="shared" si="32"/>
        <v>212.62300691437861</v>
      </c>
      <c r="D266" s="16">
        <f t="shared" si="33"/>
        <v>34679.906540179654</v>
      </c>
      <c r="F266" s="10">
        <v>6.0936541338283846E-3</v>
      </c>
      <c r="H266" s="10"/>
      <c r="I266" s="10">
        <v>325620</v>
      </c>
      <c r="J266" s="10">
        <f t="shared" si="34"/>
        <v>34892.529547094033</v>
      </c>
      <c r="K266" s="10">
        <f t="shared" si="31"/>
        <v>33791</v>
      </c>
      <c r="L266" s="10">
        <f t="shared" si="31"/>
        <v>38495</v>
      </c>
      <c r="M266" s="47">
        <f t="shared" si="31"/>
        <v>102.58199999999999</v>
      </c>
      <c r="N266" s="47">
        <f t="shared" si="31"/>
        <v>105.926</v>
      </c>
      <c r="P266" s="10">
        <v>325510</v>
      </c>
      <c r="Q266">
        <v>22262</v>
      </c>
      <c r="R266">
        <v>26258</v>
      </c>
      <c r="S266" s="47">
        <v>105.316</v>
      </c>
      <c r="T266" s="47">
        <v>115.03</v>
      </c>
      <c r="U266" s="47"/>
    </row>
    <row r="267" spans="1:21" x14ac:dyDescent="0.2">
      <c r="A267" s="19">
        <v>325910</v>
      </c>
      <c r="B267" s="15">
        <f t="shared" si="35"/>
        <v>5032.831759167062</v>
      </c>
      <c r="C267" s="16">
        <f t="shared" si="32"/>
        <v>197.36595133988479</v>
      </c>
      <c r="D267" s="16">
        <f t="shared" si="33"/>
        <v>4835.4658078271768</v>
      </c>
      <c r="F267" s="10">
        <v>3.9215686274509803E-2</v>
      </c>
      <c r="H267" s="10"/>
      <c r="I267" s="10">
        <v>325910</v>
      </c>
      <c r="J267" s="10">
        <f t="shared" si="34"/>
        <v>5032.831759167062</v>
      </c>
      <c r="K267" s="10">
        <f t="shared" si="31"/>
        <v>4790</v>
      </c>
      <c r="L267" s="10">
        <f t="shared" si="31"/>
        <v>5044</v>
      </c>
      <c r="M267" s="47">
        <f t="shared" si="31"/>
        <v>103.441</v>
      </c>
      <c r="N267" s="47">
        <f t="shared" si="31"/>
        <v>108.685</v>
      </c>
      <c r="P267" s="10">
        <v>325520</v>
      </c>
      <c r="Q267">
        <v>11009</v>
      </c>
      <c r="R267">
        <v>11481</v>
      </c>
      <c r="S267" s="47">
        <v>106.61499999999999</v>
      </c>
      <c r="T267" s="47">
        <v>110.495</v>
      </c>
      <c r="U267" s="47"/>
    </row>
    <row r="268" spans="1:21" x14ac:dyDescent="0.2">
      <c r="A268" s="19" t="s">
        <v>132</v>
      </c>
      <c r="B268" s="15">
        <f t="shared" si="35"/>
        <v>43096.601593662708</v>
      </c>
      <c r="C268" s="16">
        <f t="shared" si="32"/>
        <v>2336.4867237230424</v>
      </c>
      <c r="D268" s="16">
        <f t="shared" si="33"/>
        <v>40760.114869939665</v>
      </c>
      <c r="F268" s="10">
        <v>5.4215103681553849E-2</v>
      </c>
      <c r="H268" s="10"/>
      <c r="I268" s="10" t="s">
        <v>132</v>
      </c>
      <c r="J268" s="10">
        <f t="shared" si="34"/>
        <v>43096.601593662708</v>
      </c>
      <c r="K268" s="10">
        <f t="shared" ref="K268:N278" si="36">Q271</f>
        <v>42319</v>
      </c>
      <c r="L268" s="10">
        <f t="shared" si="36"/>
        <v>42665</v>
      </c>
      <c r="M268" s="47">
        <f t="shared" si="36"/>
        <v>107.04900000000001</v>
      </c>
      <c r="N268" s="47">
        <f t="shared" si="36"/>
        <v>109.01600000000001</v>
      </c>
      <c r="P268" s="10">
        <v>325610</v>
      </c>
      <c r="Q268">
        <v>50740</v>
      </c>
      <c r="R268">
        <v>41006</v>
      </c>
      <c r="S268" s="47">
        <v>104.569</v>
      </c>
      <c r="T268" s="47">
        <v>109.435</v>
      </c>
      <c r="U268" s="47"/>
    </row>
    <row r="269" spans="1:21" x14ac:dyDescent="0.2">
      <c r="A269" s="19">
        <v>326110</v>
      </c>
      <c r="B269" s="15">
        <f t="shared" si="35"/>
        <v>36666.98672813017</v>
      </c>
      <c r="C269" s="16">
        <f t="shared" si="32"/>
        <v>1896.4085119092019</v>
      </c>
      <c r="D269" s="16">
        <f t="shared" si="33"/>
        <v>34770.578216220965</v>
      </c>
      <c r="F269" s="10">
        <v>5.1719780683650116E-2</v>
      </c>
      <c r="H269" s="10"/>
      <c r="I269" s="10">
        <v>326110</v>
      </c>
      <c r="J269" s="10">
        <f t="shared" si="34"/>
        <v>36666.98672813017</v>
      </c>
      <c r="K269" s="10">
        <f t="shared" si="36"/>
        <v>35227</v>
      </c>
      <c r="L269" s="10">
        <f t="shared" si="36"/>
        <v>41137</v>
      </c>
      <c r="M269" s="47">
        <f t="shared" si="36"/>
        <v>113.021</v>
      </c>
      <c r="N269" s="47">
        <f t="shared" si="36"/>
        <v>117.64100000000001</v>
      </c>
      <c r="P269" s="10">
        <v>325620</v>
      </c>
      <c r="Q269">
        <v>33791</v>
      </c>
      <c r="R269">
        <v>38495</v>
      </c>
      <c r="S269" s="47">
        <v>102.58199999999999</v>
      </c>
      <c r="T269" s="47">
        <v>105.926</v>
      </c>
      <c r="U269" s="47"/>
    </row>
    <row r="270" spans="1:21" x14ac:dyDescent="0.2">
      <c r="A270" s="19">
        <v>326120</v>
      </c>
      <c r="B270" s="15">
        <f t="shared" si="35"/>
        <v>13291.004966812661</v>
      </c>
      <c r="C270" s="16">
        <f t="shared" si="32"/>
        <v>396.70276761676109</v>
      </c>
      <c r="D270" s="16">
        <f t="shared" si="33"/>
        <v>12894.302199195899</v>
      </c>
      <c r="F270" s="10">
        <v>2.9847462145061184E-2</v>
      </c>
      <c r="H270" s="10"/>
      <c r="I270" s="10">
        <v>326120</v>
      </c>
      <c r="J270" s="10">
        <f t="shared" si="34"/>
        <v>13291.004966812661</v>
      </c>
      <c r="K270" s="10">
        <f t="shared" si="36"/>
        <v>12615</v>
      </c>
      <c r="L270" s="10">
        <f t="shared" si="36"/>
        <v>16723</v>
      </c>
      <c r="M270" s="47">
        <f t="shared" si="36"/>
        <v>110.735</v>
      </c>
      <c r="N270" s="47">
        <f t="shared" si="36"/>
        <v>116.669</v>
      </c>
      <c r="P270" s="10">
        <v>325910</v>
      </c>
      <c r="Q270">
        <v>4790</v>
      </c>
      <c r="R270">
        <v>5044</v>
      </c>
      <c r="S270" s="47">
        <v>103.441</v>
      </c>
      <c r="T270" s="47">
        <v>108.685</v>
      </c>
      <c r="U270" s="47"/>
    </row>
    <row r="271" spans="1:21" x14ac:dyDescent="0.2">
      <c r="A271" s="19">
        <v>326130</v>
      </c>
      <c r="B271" s="15">
        <f t="shared" si="35"/>
        <v>3088.6651706170724</v>
      </c>
      <c r="C271" s="16">
        <f t="shared" si="32"/>
        <v>12.869438210904468</v>
      </c>
      <c r="D271" s="16">
        <f t="shared" si="33"/>
        <v>3075.7957324061681</v>
      </c>
      <c r="F271" s="10">
        <v>4.1666666666666666E-3</v>
      </c>
      <c r="H271" s="10"/>
      <c r="I271" s="10">
        <v>326130</v>
      </c>
      <c r="J271" s="10">
        <f t="shared" si="34"/>
        <v>3088.6651706170724</v>
      </c>
      <c r="K271" s="10">
        <f t="shared" si="36"/>
        <v>2919</v>
      </c>
      <c r="L271" s="10">
        <f t="shared" si="36"/>
        <v>3562</v>
      </c>
      <c r="M271" s="47">
        <f t="shared" si="36"/>
        <v>103.82899999999999</v>
      </c>
      <c r="N271" s="47">
        <f t="shared" si="36"/>
        <v>109.864</v>
      </c>
      <c r="P271" s="10" t="s">
        <v>132</v>
      </c>
      <c r="Q271">
        <v>42319</v>
      </c>
      <c r="R271">
        <v>42665</v>
      </c>
      <c r="S271" s="47">
        <v>107.04900000000001</v>
      </c>
      <c r="T271" s="47">
        <v>109.01600000000001</v>
      </c>
      <c r="U271" s="47"/>
    </row>
    <row r="272" spans="1:21" x14ac:dyDescent="0.2">
      <c r="A272" s="19">
        <v>326140</v>
      </c>
      <c r="B272" s="15">
        <f t="shared" si="35"/>
        <v>8201.3623384674083</v>
      </c>
      <c r="C272" s="16">
        <f t="shared" si="32"/>
        <v>698.45296854776507</v>
      </c>
      <c r="D272" s="16">
        <f t="shared" si="33"/>
        <v>7502.9093699196437</v>
      </c>
      <c r="F272" s="10">
        <v>8.5163042397451885E-2</v>
      </c>
      <c r="H272" s="10"/>
      <c r="I272" s="10">
        <v>326140</v>
      </c>
      <c r="J272" s="10">
        <f t="shared" si="34"/>
        <v>8201.3623384674083</v>
      </c>
      <c r="K272" s="10">
        <f t="shared" si="36"/>
        <v>7834</v>
      </c>
      <c r="L272" s="10">
        <f t="shared" si="36"/>
        <v>8372</v>
      </c>
      <c r="M272" s="47">
        <f t="shared" si="36"/>
        <v>104.855</v>
      </c>
      <c r="N272" s="47">
        <f t="shared" si="36"/>
        <v>109.77200000000001</v>
      </c>
      <c r="P272" s="10">
        <v>326110</v>
      </c>
      <c r="Q272">
        <v>35227</v>
      </c>
      <c r="R272">
        <v>41137</v>
      </c>
      <c r="S272" s="47">
        <v>113.021</v>
      </c>
      <c r="T272" s="47">
        <v>117.64100000000001</v>
      </c>
      <c r="U272" s="47"/>
    </row>
    <row r="273" spans="1:22" x14ac:dyDescent="0.2">
      <c r="A273" s="19">
        <v>326150</v>
      </c>
      <c r="B273" s="15">
        <f t="shared" si="35"/>
        <v>8778.0611069446531</v>
      </c>
      <c r="C273" s="16">
        <f t="shared" si="32"/>
        <v>229.58005972009093</v>
      </c>
      <c r="D273" s="16">
        <f t="shared" si="33"/>
        <v>8548.4810472245626</v>
      </c>
      <c r="F273" s="10">
        <v>2.6153846153846153E-2</v>
      </c>
      <c r="H273" s="10"/>
      <c r="I273" s="10">
        <v>326150</v>
      </c>
      <c r="J273" s="10">
        <f t="shared" si="34"/>
        <v>8778.0611069446531</v>
      </c>
      <c r="K273" s="10">
        <f t="shared" si="36"/>
        <v>8433</v>
      </c>
      <c r="L273" s="10">
        <f t="shared" si="36"/>
        <v>9921</v>
      </c>
      <c r="M273" s="47">
        <f t="shared" si="36"/>
        <v>100.005</v>
      </c>
      <c r="N273" s="47">
        <f t="shared" si="36"/>
        <v>104.09699999999999</v>
      </c>
      <c r="P273" s="10">
        <v>326120</v>
      </c>
      <c r="Q273">
        <v>12615</v>
      </c>
      <c r="R273">
        <v>16723</v>
      </c>
      <c r="S273" s="47">
        <v>110.735</v>
      </c>
      <c r="T273" s="47">
        <v>116.669</v>
      </c>
      <c r="U273" s="47"/>
    </row>
    <row r="274" spans="1:22" x14ac:dyDescent="0.2">
      <c r="A274" s="19">
        <v>326160</v>
      </c>
      <c r="B274" s="15">
        <f t="shared" si="35"/>
        <v>12289.677612590536</v>
      </c>
      <c r="C274" s="16">
        <f t="shared" si="32"/>
        <v>579.55463481075435</v>
      </c>
      <c r="D274" s="16">
        <f t="shared" si="33"/>
        <v>11710.122977779782</v>
      </c>
      <c r="F274" s="10">
        <v>4.7157838722881699E-2</v>
      </c>
      <c r="H274" s="10"/>
      <c r="I274" s="10">
        <v>326160</v>
      </c>
      <c r="J274" s="10">
        <f t="shared" si="34"/>
        <v>12289.677612590536</v>
      </c>
      <c r="K274" s="10">
        <f t="shared" si="36"/>
        <v>11780</v>
      </c>
      <c r="L274" s="10">
        <f t="shared" si="36"/>
        <v>12366</v>
      </c>
      <c r="M274" s="47">
        <f t="shared" si="36"/>
        <v>110.178</v>
      </c>
      <c r="N274" s="47">
        <f t="shared" si="36"/>
        <v>114.94499999999999</v>
      </c>
      <c r="P274" s="10">
        <v>326130</v>
      </c>
      <c r="Q274">
        <v>2919</v>
      </c>
      <c r="R274">
        <v>3562</v>
      </c>
      <c r="S274" s="47">
        <v>103.82899999999999</v>
      </c>
      <c r="T274" s="47">
        <v>109.864</v>
      </c>
      <c r="U274" s="47"/>
    </row>
    <row r="275" spans="1:22" x14ac:dyDescent="0.2">
      <c r="A275" s="19">
        <v>326190</v>
      </c>
      <c r="B275" s="15">
        <f t="shared" si="35"/>
        <v>81246.556596701645</v>
      </c>
      <c r="C275" s="16">
        <f t="shared" si="32"/>
        <v>2114.3501923445083</v>
      </c>
      <c r="D275" s="16">
        <f t="shared" si="33"/>
        <v>79132.20640435713</v>
      </c>
      <c r="F275" s="10">
        <v>2.602387449895131E-2</v>
      </c>
      <c r="H275" s="10"/>
      <c r="I275" s="10">
        <v>326190</v>
      </c>
      <c r="J275" s="10">
        <f t="shared" si="34"/>
        <v>81246.556596701645</v>
      </c>
      <c r="K275" s="10">
        <f t="shared" si="36"/>
        <v>78276</v>
      </c>
      <c r="L275" s="10">
        <f t="shared" si="36"/>
        <v>87715</v>
      </c>
      <c r="M275" s="47">
        <f t="shared" si="36"/>
        <v>106.72</v>
      </c>
      <c r="N275" s="47">
        <f t="shared" si="36"/>
        <v>110.77</v>
      </c>
      <c r="P275" s="10">
        <v>326140</v>
      </c>
      <c r="Q275">
        <v>7834</v>
      </c>
      <c r="R275">
        <v>8372</v>
      </c>
      <c r="S275" s="47">
        <v>104.855</v>
      </c>
      <c r="T275" s="47">
        <v>109.77200000000001</v>
      </c>
      <c r="U275" s="47"/>
    </row>
    <row r="276" spans="1:22" x14ac:dyDescent="0.2">
      <c r="A276" s="19">
        <v>326210</v>
      </c>
      <c r="B276" s="15">
        <f t="shared" si="35"/>
        <v>21417.289440611454</v>
      </c>
      <c r="C276" s="16">
        <f t="shared" si="32"/>
        <v>659.28382493936112</v>
      </c>
      <c r="D276" s="16">
        <f t="shared" si="33"/>
        <v>20758.005615672093</v>
      </c>
      <c r="F276" s="10">
        <v>3.078278541117474E-2</v>
      </c>
      <c r="H276" s="10"/>
      <c r="I276" s="10">
        <v>326210</v>
      </c>
      <c r="J276" s="10">
        <f t="shared" si="34"/>
        <v>21417.289440611454</v>
      </c>
      <c r="K276" s="10">
        <f t="shared" si="36"/>
        <v>21073</v>
      </c>
      <c r="L276" s="10">
        <f t="shared" si="36"/>
        <v>19562</v>
      </c>
      <c r="M276" s="47">
        <f t="shared" si="36"/>
        <v>116.967</v>
      </c>
      <c r="N276" s="47">
        <f t="shared" si="36"/>
        <v>118.878</v>
      </c>
      <c r="P276" s="10">
        <v>326150</v>
      </c>
      <c r="Q276">
        <v>8433</v>
      </c>
      <c r="R276">
        <v>9921</v>
      </c>
      <c r="S276" s="47">
        <v>100.005</v>
      </c>
      <c r="T276" s="47">
        <v>104.09699999999999</v>
      </c>
      <c r="U276" s="47"/>
    </row>
    <row r="277" spans="1:22" x14ac:dyDescent="0.2">
      <c r="A277" s="19">
        <v>326220</v>
      </c>
      <c r="B277" s="15">
        <f t="shared" si="35"/>
        <v>5367.4213518635506</v>
      </c>
      <c r="C277" s="16">
        <f t="shared" si="32"/>
        <v>103.385230505192</v>
      </c>
      <c r="D277" s="16">
        <f t="shared" si="33"/>
        <v>5264.0361213583583</v>
      </c>
      <c r="F277" s="10">
        <v>1.9261620008516191E-2</v>
      </c>
      <c r="H277" s="10"/>
      <c r="I277" s="10">
        <v>326220</v>
      </c>
      <c r="J277" s="10">
        <f t="shared" si="34"/>
        <v>5367.4213518635506</v>
      </c>
      <c r="K277" s="10">
        <f t="shared" si="36"/>
        <v>4816</v>
      </c>
      <c r="L277" s="10">
        <f t="shared" si="36"/>
        <v>5194</v>
      </c>
      <c r="M277" s="47">
        <f t="shared" si="36"/>
        <v>113.976</v>
      </c>
      <c r="N277" s="47">
        <f t="shared" si="36"/>
        <v>127.026</v>
      </c>
      <c r="P277" s="10">
        <v>326160</v>
      </c>
      <c r="Q277">
        <v>11780</v>
      </c>
      <c r="R277">
        <v>12366</v>
      </c>
      <c r="S277" s="47">
        <v>110.178</v>
      </c>
      <c r="T277" s="47">
        <v>114.94499999999999</v>
      </c>
      <c r="U277" s="47"/>
    </row>
    <row r="278" spans="1:22" x14ac:dyDescent="0.2">
      <c r="A278" s="19">
        <v>326290</v>
      </c>
      <c r="B278" s="15">
        <f t="shared" si="35"/>
        <v>16844.633192975438</v>
      </c>
      <c r="C278" s="16">
        <f t="shared" si="32"/>
        <v>860.58706153045694</v>
      </c>
      <c r="D278" s="16">
        <f t="shared" si="33"/>
        <v>15984.04613144498</v>
      </c>
      <c r="F278" s="10">
        <v>5.1089688429032672E-2</v>
      </c>
      <c r="H278" s="10"/>
      <c r="I278" s="10">
        <v>326290</v>
      </c>
      <c r="J278" s="10">
        <f t="shared" si="34"/>
        <v>16844.633192975438</v>
      </c>
      <c r="K278" s="10">
        <f>Q281</f>
        <v>16154</v>
      </c>
      <c r="L278" s="10">
        <f t="shared" si="36"/>
        <v>17847</v>
      </c>
      <c r="M278" s="47">
        <f t="shared" si="36"/>
        <v>109.95699999999999</v>
      </c>
      <c r="N278" s="47">
        <f t="shared" si="36"/>
        <v>114.658</v>
      </c>
      <c r="P278" s="10">
        <v>326190</v>
      </c>
      <c r="Q278">
        <v>78276</v>
      </c>
      <c r="R278">
        <v>87715</v>
      </c>
      <c r="S278" s="47">
        <v>106.72</v>
      </c>
      <c r="T278" s="47">
        <v>110.77</v>
      </c>
      <c r="U278" s="47"/>
    </row>
    <row r="279" spans="1:22" x14ac:dyDescent="0.2">
      <c r="A279" s="19">
        <v>420000</v>
      </c>
      <c r="B279" s="15">
        <f t="shared" si="35"/>
        <v>1406659.4517190573</v>
      </c>
      <c r="C279" s="16">
        <f t="shared" si="32"/>
        <v>37454.620886370394</v>
      </c>
      <c r="D279" s="16">
        <f t="shared" si="33"/>
        <v>1369204.830832687</v>
      </c>
      <c r="F279" s="10">
        <v>2.6626644310104815E-2</v>
      </c>
      <c r="H279" s="10"/>
      <c r="I279" s="24">
        <v>420000</v>
      </c>
      <c r="J279" s="10">
        <f t="shared" si="34"/>
        <v>1406659.4517190573</v>
      </c>
      <c r="K279" s="21">
        <f>SUM(Q282:Q285)</f>
        <v>1357789</v>
      </c>
      <c r="L279" s="21">
        <f>SUM(R282:R285)</f>
        <v>1506759</v>
      </c>
      <c r="M279" s="17">
        <f>SUMPRODUCT((Q282:Q285/SUM(Q282:Q285)),S282:S285)</f>
        <v>104.5967272492265</v>
      </c>
      <c r="N279" s="17">
        <f>SUMPRODUCT((R282:R285/SUM(R282:R285)),T282:T285)</f>
        <v>108.36144276025563</v>
      </c>
      <c r="P279" s="10">
        <v>326210</v>
      </c>
      <c r="Q279">
        <v>21073</v>
      </c>
      <c r="R279">
        <v>19562</v>
      </c>
      <c r="S279" s="47">
        <v>116.967</v>
      </c>
      <c r="T279" s="47">
        <v>118.878</v>
      </c>
      <c r="U279" s="47"/>
    </row>
    <row r="280" spans="1:22" x14ac:dyDescent="0.2">
      <c r="A280" s="19">
        <v>441000</v>
      </c>
      <c r="B280" s="15">
        <f t="shared" si="35"/>
        <v>208306.40505203407</v>
      </c>
      <c r="C280" s="16">
        <f t="shared" si="32"/>
        <v>7037.0160529502764</v>
      </c>
      <c r="D280" s="16">
        <f t="shared" si="33"/>
        <v>201269.38899908378</v>
      </c>
      <c r="F280" s="10">
        <v>3.3782043577548465E-2</v>
      </c>
      <c r="H280" s="10"/>
      <c r="I280" s="10">
        <v>441000</v>
      </c>
      <c r="J280" s="10">
        <f t="shared" si="34"/>
        <v>208306.40505203407</v>
      </c>
      <c r="K280" s="10">
        <f>Q286</f>
        <v>211226</v>
      </c>
      <c r="L280" s="10">
        <f>R286</f>
        <v>247851</v>
      </c>
      <c r="M280" s="47">
        <f>S286</f>
        <v>105.7</v>
      </c>
      <c r="N280" s="47">
        <f>T286</f>
        <v>104.239</v>
      </c>
      <c r="P280" s="10">
        <v>326220</v>
      </c>
      <c r="Q280">
        <v>4816</v>
      </c>
      <c r="R280">
        <v>5194</v>
      </c>
      <c r="S280" s="47">
        <v>113.976</v>
      </c>
      <c r="T280" s="47">
        <v>127.026</v>
      </c>
      <c r="U280" s="47"/>
    </row>
    <row r="281" spans="1:22" x14ac:dyDescent="0.2">
      <c r="A281" s="19">
        <v>445000</v>
      </c>
      <c r="B281" s="15">
        <f t="shared" si="35"/>
        <v>219477.32986283742</v>
      </c>
      <c r="C281" s="16">
        <f t="shared" si="32"/>
        <v>6739.8338796324197</v>
      </c>
      <c r="D281" s="16">
        <f t="shared" si="33"/>
        <v>212737.49598320501</v>
      </c>
      <c r="F281" s="10">
        <v>3.070856513446963E-2</v>
      </c>
      <c r="H281" s="10"/>
      <c r="I281" s="10">
        <v>445000</v>
      </c>
      <c r="J281" s="10">
        <f t="shared" si="34"/>
        <v>219477.32986283742</v>
      </c>
      <c r="K281" s="10">
        <f>Q290</f>
        <v>206590</v>
      </c>
      <c r="L281" s="10">
        <f>R290</f>
        <v>214848</v>
      </c>
      <c r="M281" s="47">
        <f>S290</f>
        <v>102.57899999999999</v>
      </c>
      <c r="N281" s="47">
        <f>T290</f>
        <v>108.97799999999999</v>
      </c>
      <c r="P281" s="10">
        <v>326290</v>
      </c>
      <c r="Q281">
        <v>16154</v>
      </c>
      <c r="R281">
        <v>17847</v>
      </c>
      <c r="S281" s="47">
        <v>109.95699999999999</v>
      </c>
      <c r="T281" s="47">
        <v>114.658</v>
      </c>
      <c r="U281" s="47"/>
    </row>
    <row r="282" spans="1:22" x14ac:dyDescent="0.2">
      <c r="A282" s="19">
        <v>452000</v>
      </c>
      <c r="B282" s="15">
        <f t="shared" si="35"/>
        <v>230555.28091136427</v>
      </c>
      <c r="C282" s="16">
        <f t="shared" si="32"/>
        <v>9279.0678096868287</v>
      </c>
      <c r="D282" s="16">
        <f t="shared" si="33"/>
        <v>221276.21310167745</v>
      </c>
      <c r="F282" s="10">
        <v>4.0246607117423241E-2</v>
      </c>
      <c r="H282" s="10"/>
      <c r="I282" s="10">
        <v>452000</v>
      </c>
      <c r="J282" s="10">
        <f t="shared" si="34"/>
        <v>230555.28091136427</v>
      </c>
      <c r="K282" s="10">
        <f>Q295</f>
        <v>214320</v>
      </c>
      <c r="L282" s="10">
        <f>R295</f>
        <v>220699</v>
      </c>
      <c r="M282" s="47">
        <f>S295</f>
        <v>107.97</v>
      </c>
      <c r="N282" s="47">
        <f>T295</f>
        <v>116.149</v>
      </c>
      <c r="P282" s="25">
        <v>423000</v>
      </c>
      <c r="Q282" s="26">
        <v>685638</v>
      </c>
      <c r="R282" s="27">
        <v>751668</v>
      </c>
      <c r="S282" s="49">
        <v>102.01300000000001</v>
      </c>
      <c r="T282" s="49">
        <v>104.973</v>
      </c>
      <c r="U282" s="47"/>
    </row>
    <row r="283" spans="1:22" x14ac:dyDescent="0.2">
      <c r="A283" s="19" t="s">
        <v>133</v>
      </c>
      <c r="B283" s="15">
        <f t="shared" si="35"/>
        <v>755355.69736245915</v>
      </c>
      <c r="C283" s="16">
        <f t="shared" si="32"/>
        <v>14993.495731092182</v>
      </c>
      <c r="D283" s="16">
        <f t="shared" si="33"/>
        <v>740362.20163136697</v>
      </c>
      <c r="F283" s="10">
        <v>1.9849583161213012E-2</v>
      </c>
      <c r="H283" s="10"/>
      <c r="I283" s="28" t="s">
        <v>133</v>
      </c>
      <c r="J283" s="10">
        <f t="shared" si="34"/>
        <v>755355.69736245915</v>
      </c>
      <c r="K283" s="21">
        <f>SUM(Q287:Q289,Q291:Q294,Q296:Q297)</f>
        <v>735510</v>
      </c>
      <c r="L283" s="21">
        <f>SUM(R287:R289,R291:R294,R296:R297)</f>
        <v>829146</v>
      </c>
      <c r="M283" s="17">
        <f>SUMPRODUCT((Q287:Q289/SUM(Q287:Q289,Q291:Q294,Q296:Q297)),S287:S289)+SUMPRODUCT((Q291:Q294/SUM(Q287:Q289,Q291:Q294,Q296:Q297)),S291:S294)+SUMPRODUCT((Q296:Q297/SUM(Q287:Q289,Q291:Q294,Q296:Q297)),S296:S297)</f>
        <v>101.1960764775462</v>
      </c>
      <c r="N283" s="17">
        <f>SUMPRODUCT((R287:R289/SUM(R287:R289,R291:R294,R296:R297)),T287:T289)+SUMPRODUCT((R291:R294/SUM(R287:R289,R291:R294,R296:R297)),T291:T294)+SUMPRODUCT((R296:R297/SUM(R287:R289,R291:R294,R296:R297)),T296:T297)</f>
        <v>103.92657192701888</v>
      </c>
      <c r="P283" s="25">
        <v>424000</v>
      </c>
      <c r="Q283" s="26">
        <v>593282</v>
      </c>
      <c r="R283" s="27">
        <v>669398</v>
      </c>
      <c r="S283" s="49">
        <v>106.51900000000001</v>
      </c>
      <c r="T283" s="49">
        <v>111.42</v>
      </c>
      <c r="U283" s="47"/>
    </row>
    <row r="284" spans="1:22" x14ac:dyDescent="0.2">
      <c r="A284" s="19">
        <v>481000</v>
      </c>
      <c r="B284" s="15">
        <f t="shared" si="35"/>
        <v>179060.24816983269</v>
      </c>
      <c r="C284" s="16">
        <f t="shared" si="32"/>
        <v>10717.398892857975</v>
      </c>
      <c r="D284" s="16">
        <f t="shared" si="33"/>
        <v>168342.84927697471</v>
      </c>
      <c r="F284" s="10">
        <v>5.9853591192908867E-2</v>
      </c>
      <c r="H284" s="10"/>
      <c r="I284" s="10">
        <v>481000</v>
      </c>
      <c r="J284" s="10">
        <f t="shared" si="34"/>
        <v>179060.24816983269</v>
      </c>
      <c r="K284">
        <f>Q298</f>
        <v>170380</v>
      </c>
      <c r="L284">
        <f>R298</f>
        <v>180959</v>
      </c>
      <c r="M284" s="17">
        <f>S298</f>
        <v>117.339</v>
      </c>
      <c r="N284" s="17">
        <f>T298</f>
        <v>123.31699999999999</v>
      </c>
      <c r="P284" s="25">
        <v>425000</v>
      </c>
      <c r="Q284" s="26">
        <v>46999</v>
      </c>
      <c r="R284" s="27">
        <v>50237</v>
      </c>
      <c r="S284" s="49">
        <v>110.167</v>
      </c>
      <c r="T284" s="49">
        <v>114.352</v>
      </c>
      <c r="U284" s="47"/>
    </row>
    <row r="285" spans="1:22" x14ac:dyDescent="0.2">
      <c r="A285" s="19">
        <v>482000</v>
      </c>
      <c r="B285" s="15">
        <f t="shared" si="35"/>
        <v>82025.737361968058</v>
      </c>
      <c r="C285" s="16">
        <f t="shared" si="32"/>
        <v>0</v>
      </c>
      <c r="D285" s="16">
        <f t="shared" si="33"/>
        <v>82025.737361968058</v>
      </c>
      <c r="F285" s="10">
        <v>0</v>
      </c>
      <c r="H285" s="10"/>
      <c r="I285" s="10">
        <v>482000</v>
      </c>
      <c r="J285" s="10">
        <f t="shared" si="34"/>
        <v>82025.737361968058</v>
      </c>
      <c r="K285">
        <f t="shared" ref="K285:N300" si="37">Q299</f>
        <v>76144</v>
      </c>
      <c r="L285">
        <f t="shared" si="37"/>
        <v>81721</v>
      </c>
      <c r="M285" s="17">
        <f t="shared" si="37"/>
        <v>113.289</v>
      </c>
      <c r="N285" s="17">
        <f t="shared" si="37"/>
        <v>122.04</v>
      </c>
      <c r="P285" s="25" t="s">
        <v>134</v>
      </c>
      <c r="Q285" s="26">
        <v>31870</v>
      </c>
      <c r="R285" s="27">
        <v>35456</v>
      </c>
      <c r="S285" s="49">
        <v>116.18300000000001</v>
      </c>
      <c r="T285" s="49">
        <v>113.964</v>
      </c>
      <c r="U285" s="47"/>
    </row>
    <row r="286" spans="1:22" x14ac:dyDescent="0.2">
      <c r="A286" s="19">
        <v>483000</v>
      </c>
      <c r="B286" s="15">
        <f t="shared" si="35"/>
        <v>56002.063870361264</v>
      </c>
      <c r="C286" s="16">
        <f t="shared" si="32"/>
        <v>636.38708943592349</v>
      </c>
      <c r="D286" s="16">
        <f t="shared" si="33"/>
        <v>55365.676780925343</v>
      </c>
      <c r="F286" s="10">
        <v>1.1363636363636364E-2</v>
      </c>
      <c r="H286" s="10"/>
      <c r="I286" s="10">
        <v>483000</v>
      </c>
      <c r="J286" s="10">
        <f t="shared" si="34"/>
        <v>56002.063870361264</v>
      </c>
      <c r="K286">
        <f t="shared" si="37"/>
        <v>56578</v>
      </c>
      <c r="L286">
        <f t="shared" si="37"/>
        <v>60617</v>
      </c>
      <c r="M286" s="17">
        <f t="shared" si="37"/>
        <v>111.69499999999999</v>
      </c>
      <c r="N286" s="17">
        <f t="shared" si="37"/>
        <v>110.55800000000001</v>
      </c>
      <c r="P286" s="10">
        <v>441000</v>
      </c>
      <c r="Q286">
        <v>211226</v>
      </c>
      <c r="R286">
        <v>247851</v>
      </c>
      <c r="S286" s="47">
        <v>105.7</v>
      </c>
      <c r="T286" s="47">
        <v>104.239</v>
      </c>
      <c r="U286" s="47"/>
    </row>
    <row r="287" spans="1:22" x14ac:dyDescent="0.2">
      <c r="A287" s="19">
        <v>484000</v>
      </c>
      <c r="B287" s="15">
        <f t="shared" si="35"/>
        <v>295087.57123864599</v>
      </c>
      <c r="C287" s="16">
        <f t="shared" si="32"/>
        <v>8116.9585454074868</v>
      </c>
      <c r="D287" s="16">
        <f t="shared" si="33"/>
        <v>286970.61269323848</v>
      </c>
      <c r="F287" s="10">
        <v>2.7506948230100359E-2</v>
      </c>
      <c r="H287" s="10"/>
      <c r="I287" s="10">
        <v>484000</v>
      </c>
      <c r="J287" s="10">
        <f t="shared" si="34"/>
        <v>295087.57123864599</v>
      </c>
      <c r="K287">
        <f t="shared" si="37"/>
        <v>281507</v>
      </c>
      <c r="L287">
        <f t="shared" si="37"/>
        <v>309990</v>
      </c>
      <c r="M287" s="17">
        <f t="shared" si="37"/>
        <v>107.56100000000001</v>
      </c>
      <c r="N287" s="17">
        <f t="shared" si="37"/>
        <v>112.75</v>
      </c>
      <c r="P287" s="29">
        <v>442000</v>
      </c>
      <c r="Q287" s="30">
        <v>47039</v>
      </c>
      <c r="R287" s="31">
        <v>51773</v>
      </c>
      <c r="S287" s="50">
        <v>98.614999999999995</v>
      </c>
      <c r="T287" s="50">
        <v>98.319000000000003</v>
      </c>
      <c r="U287" s="47"/>
      <c r="V287" s="10" t="s">
        <v>53</v>
      </c>
    </row>
    <row r="288" spans="1:22" x14ac:dyDescent="0.2">
      <c r="A288" s="19">
        <v>485000</v>
      </c>
      <c r="B288" s="15">
        <f t="shared" si="35"/>
        <v>53343.120994036151</v>
      </c>
      <c r="C288" s="16">
        <f t="shared" si="32"/>
        <v>874.10398426309575</v>
      </c>
      <c r="D288" s="16">
        <f t="shared" si="33"/>
        <v>52469.017009773059</v>
      </c>
      <c r="F288" s="10">
        <v>1.6386442487323193E-2</v>
      </c>
      <c r="H288" s="10"/>
      <c r="I288" s="10">
        <v>485000</v>
      </c>
      <c r="J288" s="10">
        <f t="shared" si="34"/>
        <v>53343.120994036151</v>
      </c>
      <c r="K288">
        <f t="shared" si="37"/>
        <v>48879</v>
      </c>
      <c r="L288">
        <f t="shared" si="37"/>
        <v>55129</v>
      </c>
      <c r="M288" s="17">
        <f t="shared" si="37"/>
        <v>109.49299999999999</v>
      </c>
      <c r="N288" s="17">
        <f t="shared" si="37"/>
        <v>119.49299999999999</v>
      </c>
      <c r="P288" s="29">
        <v>443000</v>
      </c>
      <c r="Q288" s="30">
        <v>33337</v>
      </c>
      <c r="R288" s="31">
        <v>38005</v>
      </c>
      <c r="S288" s="50">
        <v>87.965999999999994</v>
      </c>
      <c r="T288" s="50">
        <v>85.983000000000004</v>
      </c>
      <c r="U288" s="47"/>
      <c r="V288" s="10" t="s">
        <v>53</v>
      </c>
    </row>
    <row r="289" spans="1:27" x14ac:dyDescent="0.2">
      <c r="A289" s="19">
        <v>486000</v>
      </c>
      <c r="B289" s="15">
        <f t="shared" si="35"/>
        <v>29547.992298204987</v>
      </c>
      <c r="C289" s="16">
        <f t="shared" si="32"/>
        <v>669.08908700601205</v>
      </c>
      <c r="D289" s="16">
        <f t="shared" si="33"/>
        <v>28878.903211198973</v>
      </c>
      <c r="F289" s="10">
        <v>2.2644147198002978E-2</v>
      </c>
      <c r="H289" s="10"/>
      <c r="I289" s="10">
        <v>486000</v>
      </c>
      <c r="J289" s="10">
        <f t="shared" si="34"/>
        <v>29547.992298204987</v>
      </c>
      <c r="K289">
        <f t="shared" si="37"/>
        <v>27355</v>
      </c>
      <c r="L289">
        <f t="shared" si="37"/>
        <v>29334</v>
      </c>
      <c r="M289" s="17">
        <f t="shared" si="37"/>
        <v>112.70099999999999</v>
      </c>
      <c r="N289" s="17">
        <f t="shared" si="37"/>
        <v>121.736</v>
      </c>
      <c r="P289" s="29">
        <v>444000</v>
      </c>
      <c r="Q289" s="30">
        <v>113067</v>
      </c>
      <c r="R289" s="31">
        <v>128773</v>
      </c>
      <c r="S289" s="50">
        <v>100.613</v>
      </c>
      <c r="T289" s="50">
        <v>110.78</v>
      </c>
      <c r="U289" s="47"/>
      <c r="V289" s="10" t="s">
        <v>53</v>
      </c>
    </row>
    <row r="290" spans="1:27" x14ac:dyDescent="0.2">
      <c r="A290" s="19" t="s">
        <v>135</v>
      </c>
      <c r="B290" s="15">
        <f t="shared" si="35"/>
        <v>102873.42630957751</v>
      </c>
      <c r="C290" s="16">
        <f t="shared" si="32"/>
        <v>3731.3200519631773</v>
      </c>
      <c r="D290" s="16">
        <f t="shared" si="33"/>
        <v>99142.10625761433</v>
      </c>
      <c r="F290" s="10">
        <v>3.6270980619761778E-2</v>
      </c>
      <c r="H290" s="10"/>
      <c r="I290" s="10" t="s">
        <v>135</v>
      </c>
      <c r="J290" s="10">
        <f t="shared" si="34"/>
        <v>102873.42630957751</v>
      </c>
      <c r="K290">
        <f t="shared" si="37"/>
        <v>100252</v>
      </c>
      <c r="L290">
        <f t="shared" si="37"/>
        <v>111412</v>
      </c>
      <c r="M290" s="17">
        <f t="shared" si="37"/>
        <v>104.21299999999999</v>
      </c>
      <c r="N290" s="17">
        <f t="shared" si="37"/>
        <v>106.938</v>
      </c>
      <c r="P290" s="10">
        <v>445000</v>
      </c>
      <c r="Q290" s="10">
        <v>206590</v>
      </c>
      <c r="R290" s="10">
        <v>214848</v>
      </c>
      <c r="S290" s="47">
        <v>102.57899999999999</v>
      </c>
      <c r="T290" s="47">
        <v>108.97799999999999</v>
      </c>
      <c r="U290" s="47"/>
      <c r="V290" s="10" t="s">
        <v>53</v>
      </c>
    </row>
    <row r="291" spans="1:27" x14ac:dyDescent="0.2">
      <c r="A291" s="19">
        <v>492000</v>
      </c>
      <c r="B291" s="15">
        <f t="shared" si="35"/>
        <v>93517.854949921995</v>
      </c>
      <c r="C291" s="16">
        <f t="shared" si="32"/>
        <v>2785.4075211550071</v>
      </c>
      <c r="D291" s="16">
        <f t="shared" si="33"/>
        <v>90732.447428766987</v>
      </c>
      <c r="F291" s="10">
        <v>2.9784767012102326E-2</v>
      </c>
      <c r="H291" s="10"/>
      <c r="I291" s="10">
        <v>492000</v>
      </c>
      <c r="J291" s="10">
        <f t="shared" si="34"/>
        <v>93517.854949921995</v>
      </c>
      <c r="K291">
        <f t="shared" si="37"/>
        <v>83373</v>
      </c>
      <c r="L291">
        <f t="shared" si="37"/>
        <v>90410</v>
      </c>
      <c r="M291" s="17">
        <f t="shared" si="37"/>
        <v>119.214</v>
      </c>
      <c r="N291" s="17">
        <f t="shared" si="37"/>
        <v>133.72</v>
      </c>
      <c r="P291" s="29">
        <v>446000</v>
      </c>
      <c r="Q291" s="30">
        <v>86295</v>
      </c>
      <c r="R291" s="31">
        <v>93077</v>
      </c>
      <c r="S291" s="50">
        <v>95.923000000000002</v>
      </c>
      <c r="T291" s="50">
        <v>101.26300000000001</v>
      </c>
      <c r="U291" s="47"/>
      <c r="V291" s="10" t="s">
        <v>53</v>
      </c>
    </row>
    <row r="292" spans="1:27" x14ac:dyDescent="0.2">
      <c r="A292" s="19">
        <v>493000</v>
      </c>
      <c r="B292" s="15">
        <f t="shared" si="35"/>
        <v>77731.02113891732</v>
      </c>
      <c r="C292" s="16">
        <f t="shared" si="32"/>
        <v>3525.8976944378219</v>
      </c>
      <c r="D292" s="16">
        <f t="shared" si="33"/>
        <v>74205.123444479497</v>
      </c>
      <c r="F292" s="10">
        <v>4.536023897250107E-2</v>
      </c>
      <c r="H292" s="10"/>
      <c r="I292" s="10">
        <v>493000</v>
      </c>
      <c r="J292" s="10">
        <f t="shared" si="34"/>
        <v>77731.02113891732</v>
      </c>
      <c r="K292">
        <f t="shared" si="37"/>
        <v>80428</v>
      </c>
      <c r="L292">
        <f t="shared" si="37"/>
        <v>87527</v>
      </c>
      <c r="M292" s="17">
        <f t="shared" si="37"/>
        <v>96.741</v>
      </c>
      <c r="N292" s="17">
        <f t="shared" si="37"/>
        <v>93.497</v>
      </c>
      <c r="P292" s="29">
        <v>447000</v>
      </c>
      <c r="Q292" s="30">
        <v>86780</v>
      </c>
      <c r="R292" s="31">
        <v>94268</v>
      </c>
      <c r="S292" s="50">
        <v>112.142</v>
      </c>
      <c r="T292" s="50">
        <v>122.29600000000001</v>
      </c>
      <c r="U292" s="47"/>
      <c r="V292" s="10" t="s">
        <v>53</v>
      </c>
    </row>
    <row r="293" spans="1:27" x14ac:dyDescent="0.2">
      <c r="A293" s="19">
        <v>511110</v>
      </c>
      <c r="B293" s="15">
        <f t="shared" si="35"/>
        <v>35217.15862876091</v>
      </c>
      <c r="C293" s="16">
        <f t="shared" si="32"/>
        <v>662.88880742452795</v>
      </c>
      <c r="D293" s="16">
        <f t="shared" si="33"/>
        <v>34554.269821336384</v>
      </c>
      <c r="F293" s="10">
        <v>1.8822892965679645E-2</v>
      </c>
      <c r="H293" s="10"/>
      <c r="I293" s="10">
        <v>511110</v>
      </c>
      <c r="J293" s="10">
        <f t="shared" si="34"/>
        <v>35217.15862876091</v>
      </c>
      <c r="K293">
        <f t="shared" si="37"/>
        <v>33989</v>
      </c>
      <c r="L293">
        <f t="shared" si="37"/>
        <v>31554</v>
      </c>
      <c r="M293" s="17">
        <f t="shared" si="37"/>
        <v>102.535</v>
      </c>
      <c r="N293" s="17">
        <f t="shared" si="37"/>
        <v>106.24</v>
      </c>
      <c r="P293" s="29">
        <v>448000</v>
      </c>
      <c r="Q293" s="30">
        <v>117827</v>
      </c>
      <c r="R293" s="31">
        <v>132566</v>
      </c>
      <c r="S293" s="50">
        <v>108.34099999999999</v>
      </c>
      <c r="T293" s="50">
        <v>107.252</v>
      </c>
      <c r="U293" s="47"/>
      <c r="V293" s="10" t="s">
        <v>53</v>
      </c>
    </row>
    <row r="294" spans="1:27" x14ac:dyDescent="0.2">
      <c r="A294" s="19">
        <v>511120</v>
      </c>
      <c r="B294" s="15">
        <f t="shared" si="35"/>
        <v>40769.230769230773</v>
      </c>
      <c r="C294" s="16">
        <f t="shared" si="32"/>
        <v>1340.9219446747427</v>
      </c>
      <c r="D294" s="16">
        <f t="shared" si="33"/>
        <v>39428.308824556028</v>
      </c>
      <c r="F294" s="10">
        <v>3.2890538265606895E-2</v>
      </c>
      <c r="H294" s="10"/>
      <c r="I294" s="10">
        <v>511120</v>
      </c>
      <c r="J294" s="10">
        <f t="shared" si="34"/>
        <v>40769.230769230773</v>
      </c>
      <c r="K294">
        <f t="shared" si="37"/>
        <v>40000</v>
      </c>
      <c r="L294">
        <f t="shared" si="37"/>
        <v>40155</v>
      </c>
      <c r="M294" s="17">
        <f t="shared" si="37"/>
        <v>101.08799999999999</v>
      </c>
      <c r="N294" s="17">
        <f t="shared" si="37"/>
        <v>103.032</v>
      </c>
      <c r="P294" s="29">
        <v>451000</v>
      </c>
      <c r="Q294" s="30">
        <v>39560</v>
      </c>
      <c r="R294" s="31">
        <v>42939</v>
      </c>
      <c r="S294" s="50">
        <v>97.908000000000001</v>
      </c>
      <c r="T294" s="50">
        <v>97.710999999999999</v>
      </c>
      <c r="U294" s="47"/>
      <c r="V294" s="10" t="s">
        <v>53</v>
      </c>
    </row>
    <row r="295" spans="1:27" x14ac:dyDescent="0.2">
      <c r="A295" s="19">
        <v>511130</v>
      </c>
      <c r="B295" s="15">
        <f t="shared" si="35"/>
        <v>40751.401357418414</v>
      </c>
      <c r="C295" s="16">
        <f t="shared" si="32"/>
        <v>143.36280771773122</v>
      </c>
      <c r="D295" s="16">
        <f t="shared" si="33"/>
        <v>40608.038549700679</v>
      </c>
      <c r="F295" s="10">
        <v>3.5179847303983165E-3</v>
      </c>
      <c r="H295" s="10"/>
      <c r="I295" s="10">
        <v>511130</v>
      </c>
      <c r="J295" s="10">
        <f t="shared" si="34"/>
        <v>40751.401357418414</v>
      </c>
      <c r="K295">
        <f t="shared" si="37"/>
        <v>38852</v>
      </c>
      <c r="L295">
        <f t="shared" si="37"/>
        <v>38352</v>
      </c>
      <c r="M295" s="17">
        <f t="shared" si="37"/>
        <v>104.46299999999999</v>
      </c>
      <c r="N295" s="17">
        <f t="shared" si="37"/>
        <v>109.57</v>
      </c>
      <c r="P295" s="10">
        <v>452000</v>
      </c>
      <c r="Q295" s="10">
        <v>214320</v>
      </c>
      <c r="R295" s="10">
        <v>220699</v>
      </c>
      <c r="S295" s="47">
        <v>107.97</v>
      </c>
      <c r="T295" s="47">
        <v>116.149</v>
      </c>
      <c r="U295" s="47"/>
      <c r="V295" s="10" t="s">
        <v>53</v>
      </c>
    </row>
    <row r="296" spans="1:27" x14ac:dyDescent="0.2">
      <c r="A296" s="19" t="s">
        <v>136</v>
      </c>
      <c r="B296" s="15">
        <f t="shared" si="35"/>
        <v>19883.311697978384</v>
      </c>
      <c r="C296" s="16">
        <f t="shared" si="32"/>
        <v>610.59929231310923</v>
      </c>
      <c r="D296" s="16">
        <f t="shared" si="33"/>
        <v>19272.712405665276</v>
      </c>
      <c r="F296" s="10">
        <v>3.0709134453451803E-2</v>
      </c>
      <c r="H296" s="10"/>
      <c r="I296" s="10" t="s">
        <v>136</v>
      </c>
      <c r="J296" s="10">
        <f t="shared" si="34"/>
        <v>19883.311697978384</v>
      </c>
      <c r="K296">
        <f t="shared" si="37"/>
        <v>19710</v>
      </c>
      <c r="L296">
        <f t="shared" si="37"/>
        <v>16256</v>
      </c>
      <c r="M296" s="17">
        <f t="shared" si="37"/>
        <v>100.761</v>
      </c>
      <c r="N296" s="17">
        <f t="shared" si="37"/>
        <v>101.64700000000001</v>
      </c>
      <c r="P296" s="29">
        <v>453000</v>
      </c>
      <c r="Q296" s="30">
        <v>57760</v>
      </c>
      <c r="R296" s="31">
        <v>62480</v>
      </c>
      <c r="S296" s="50">
        <v>102.83</v>
      </c>
      <c r="T296" s="50">
        <v>102.771</v>
      </c>
      <c r="U296" s="47"/>
      <c r="V296" s="10" t="s">
        <v>53</v>
      </c>
    </row>
    <row r="297" spans="1:27" x14ac:dyDescent="0.2">
      <c r="A297" s="19">
        <v>511200</v>
      </c>
      <c r="B297" s="15">
        <f t="shared" si="35"/>
        <v>166530.1382277965</v>
      </c>
      <c r="C297" s="16">
        <f t="shared" si="32"/>
        <v>2631.759650075187</v>
      </c>
      <c r="D297" s="16">
        <f t="shared" si="33"/>
        <v>163898.37857772131</v>
      </c>
      <c r="F297" s="10">
        <v>1.5803503666556765E-2</v>
      </c>
      <c r="H297" s="10"/>
      <c r="I297" s="10">
        <v>511200</v>
      </c>
      <c r="J297" s="10">
        <f t="shared" si="34"/>
        <v>166530.1382277965</v>
      </c>
      <c r="K297">
        <f t="shared" si="37"/>
        <v>166486</v>
      </c>
      <c r="L297">
        <f t="shared" si="37"/>
        <v>183997</v>
      </c>
      <c r="M297" s="17">
        <f t="shared" si="37"/>
        <v>98.07</v>
      </c>
      <c r="N297" s="17">
        <f t="shared" si="37"/>
        <v>98.096000000000004</v>
      </c>
      <c r="P297" s="29">
        <v>454000</v>
      </c>
      <c r="Q297" s="30">
        <v>153845</v>
      </c>
      <c r="R297" s="31">
        <v>185265</v>
      </c>
      <c r="S297" s="50">
        <v>96.823999999999998</v>
      </c>
      <c r="T297" s="50">
        <v>95.852999999999994</v>
      </c>
      <c r="U297" s="47"/>
      <c r="V297" s="10" t="s">
        <v>53</v>
      </c>
      <c r="W297" s="52"/>
      <c r="X297" s="53"/>
      <c r="Y297" s="53"/>
      <c r="Z297" s="53"/>
      <c r="AA297" s="53"/>
    </row>
    <row r="298" spans="1:27" x14ac:dyDescent="0.2">
      <c r="A298" s="19">
        <v>512100</v>
      </c>
      <c r="B298" s="15">
        <f t="shared" si="35"/>
        <v>121818.88690148598</v>
      </c>
      <c r="C298" s="16">
        <f t="shared" si="32"/>
        <v>1813.1646775677759</v>
      </c>
      <c r="D298" s="16">
        <f t="shared" si="33"/>
        <v>120005.7222239182</v>
      </c>
      <c r="F298" s="10">
        <v>1.4884101502536865E-2</v>
      </c>
      <c r="H298" s="10"/>
      <c r="I298" s="10">
        <v>512100</v>
      </c>
      <c r="J298" s="10">
        <f t="shared" si="34"/>
        <v>121818.88690148598</v>
      </c>
      <c r="K298">
        <f t="shared" si="37"/>
        <v>119266</v>
      </c>
      <c r="L298">
        <f t="shared" si="37"/>
        <v>128069</v>
      </c>
      <c r="M298" s="17">
        <f t="shared" si="37"/>
        <v>101.752</v>
      </c>
      <c r="N298" s="17">
        <f t="shared" si="37"/>
        <v>103.93</v>
      </c>
      <c r="P298" s="10">
        <v>481000</v>
      </c>
      <c r="Q298">
        <v>170380</v>
      </c>
      <c r="R298">
        <v>180959</v>
      </c>
      <c r="S298" s="47">
        <v>117.339</v>
      </c>
      <c r="T298" s="47">
        <v>123.31699999999999</v>
      </c>
      <c r="U298" s="47"/>
      <c r="V298" s="10" t="s">
        <v>53</v>
      </c>
      <c r="W298" s="52"/>
      <c r="X298" s="53"/>
      <c r="Y298" s="53"/>
      <c r="Z298" s="53"/>
      <c r="AA298" s="53"/>
    </row>
    <row r="299" spans="1:27" x14ac:dyDescent="0.2">
      <c r="A299" s="19">
        <v>512200</v>
      </c>
      <c r="B299" s="15">
        <f t="shared" si="35"/>
        <v>18180.288770569081</v>
      </c>
      <c r="C299" s="16">
        <f t="shared" si="32"/>
        <v>252.24941314719936</v>
      </c>
      <c r="D299" s="16">
        <f t="shared" si="33"/>
        <v>17928.039357421883</v>
      </c>
      <c r="F299" s="10">
        <v>1.3874884845368902E-2</v>
      </c>
      <c r="H299" s="10"/>
      <c r="I299" s="10">
        <v>512200</v>
      </c>
      <c r="J299" s="10">
        <f t="shared" si="34"/>
        <v>18180.288770569081</v>
      </c>
      <c r="K299">
        <f t="shared" si="37"/>
        <v>18623</v>
      </c>
      <c r="L299">
        <f t="shared" si="37"/>
        <v>20292</v>
      </c>
      <c r="M299" s="17">
        <f t="shared" si="37"/>
        <v>93.343999999999994</v>
      </c>
      <c r="N299" s="17">
        <f t="shared" si="37"/>
        <v>91.125</v>
      </c>
      <c r="P299" s="10">
        <v>482000</v>
      </c>
      <c r="Q299">
        <v>76144</v>
      </c>
      <c r="R299">
        <v>81721</v>
      </c>
      <c r="S299" s="47">
        <v>113.289</v>
      </c>
      <c r="T299" s="47">
        <v>122.04</v>
      </c>
      <c r="U299" s="47"/>
      <c r="V299" s="10" t="s">
        <v>53</v>
      </c>
    </row>
    <row r="300" spans="1:27" x14ac:dyDescent="0.2">
      <c r="A300" s="19">
        <v>515100</v>
      </c>
      <c r="B300" s="15">
        <f t="shared" si="35"/>
        <v>69288.688154789983</v>
      </c>
      <c r="C300" s="16">
        <f t="shared" si="32"/>
        <v>2300.4629608332534</v>
      </c>
      <c r="D300" s="16">
        <f t="shared" si="33"/>
        <v>66988.225193956736</v>
      </c>
      <c r="F300" s="10">
        <v>3.3201133144475918E-2</v>
      </c>
      <c r="H300" s="10"/>
      <c r="I300" s="10">
        <v>515100</v>
      </c>
      <c r="J300" s="10">
        <f t="shared" si="34"/>
        <v>69288.688154789983</v>
      </c>
      <c r="K300">
        <f t="shared" si="37"/>
        <v>67465</v>
      </c>
      <c r="L300">
        <f t="shared" si="37"/>
        <v>76173</v>
      </c>
      <c r="M300" s="17">
        <f t="shared" si="37"/>
        <v>105.95</v>
      </c>
      <c r="N300" s="17">
        <f t="shared" si="37"/>
        <v>108.81399999999999</v>
      </c>
      <c r="P300" s="10">
        <v>483000</v>
      </c>
      <c r="Q300">
        <v>56578</v>
      </c>
      <c r="R300">
        <v>60617</v>
      </c>
      <c r="S300" s="47">
        <v>111.69499999999999</v>
      </c>
      <c r="T300" s="47">
        <v>110.55800000000001</v>
      </c>
      <c r="U300" s="47"/>
      <c r="V300" s="10" t="s">
        <v>53</v>
      </c>
    </row>
    <row r="301" spans="1:27" x14ac:dyDescent="0.2">
      <c r="A301" s="19">
        <v>515200</v>
      </c>
      <c r="B301" s="15">
        <f t="shared" si="35"/>
        <v>77058.380021386736</v>
      </c>
      <c r="C301" s="16">
        <f t="shared" si="32"/>
        <v>6088.8098203427344</v>
      </c>
      <c r="D301" s="16">
        <f t="shared" si="33"/>
        <v>70969.570201044</v>
      </c>
      <c r="F301" s="10">
        <v>7.901554404145078E-2</v>
      </c>
      <c r="H301" s="10"/>
      <c r="I301" s="10">
        <v>515200</v>
      </c>
      <c r="J301" s="10">
        <f t="shared" si="34"/>
        <v>77058.380021386736</v>
      </c>
      <c r="K301">
        <f t="shared" ref="K301:N316" si="38">Q315</f>
        <v>74296</v>
      </c>
      <c r="L301">
        <f t="shared" si="38"/>
        <v>83815</v>
      </c>
      <c r="M301" s="17">
        <f t="shared" si="38"/>
        <v>105.673</v>
      </c>
      <c r="N301" s="17">
        <f t="shared" si="38"/>
        <v>109.602</v>
      </c>
      <c r="P301" s="10">
        <v>484000</v>
      </c>
      <c r="Q301">
        <v>281507</v>
      </c>
      <c r="R301">
        <v>309990</v>
      </c>
      <c r="S301" s="47">
        <v>107.56100000000001</v>
      </c>
      <c r="T301" s="47">
        <v>112.75</v>
      </c>
      <c r="U301" s="47"/>
      <c r="V301" s="10" t="s">
        <v>53</v>
      </c>
    </row>
    <row r="302" spans="1:27" x14ac:dyDescent="0.2">
      <c r="A302" s="19">
        <v>517110</v>
      </c>
      <c r="B302" s="15">
        <f t="shared" si="35"/>
        <v>345750.58522219711</v>
      </c>
      <c r="C302" s="16">
        <f t="shared" si="32"/>
        <v>17327.504324104782</v>
      </c>
      <c r="D302" s="16">
        <f t="shared" si="33"/>
        <v>328423.08089809236</v>
      </c>
      <c r="F302" s="10">
        <v>5.0115618207758741E-2</v>
      </c>
      <c r="H302" s="10"/>
      <c r="I302" s="10">
        <v>517110</v>
      </c>
      <c r="J302" s="10">
        <f t="shared" si="34"/>
        <v>345750.58522219711</v>
      </c>
      <c r="K302">
        <f t="shared" si="38"/>
        <v>335738</v>
      </c>
      <c r="L302">
        <f t="shared" si="38"/>
        <v>345867</v>
      </c>
      <c r="M302" s="17">
        <f t="shared" si="38"/>
        <v>101.869</v>
      </c>
      <c r="N302" s="17">
        <f t="shared" si="38"/>
        <v>104.907</v>
      </c>
      <c r="P302" s="10">
        <v>485000</v>
      </c>
      <c r="Q302">
        <v>48879</v>
      </c>
      <c r="R302">
        <v>55129</v>
      </c>
      <c r="S302" s="47">
        <v>109.49299999999999</v>
      </c>
      <c r="T302" s="47">
        <v>119.49299999999999</v>
      </c>
      <c r="U302" s="47"/>
      <c r="V302" s="10" t="s">
        <v>53</v>
      </c>
    </row>
    <row r="303" spans="1:27" x14ac:dyDescent="0.2">
      <c r="A303" s="19">
        <v>517210</v>
      </c>
      <c r="B303" s="15">
        <f t="shared" si="35"/>
        <v>202184.289956491</v>
      </c>
      <c r="C303" s="16">
        <f t="shared" si="32"/>
        <v>13163.000409475766</v>
      </c>
      <c r="D303" s="16">
        <f t="shared" si="33"/>
        <v>189021.28954701524</v>
      </c>
      <c r="F303" s="10">
        <v>6.5103972283446818E-2</v>
      </c>
      <c r="H303" s="10"/>
      <c r="I303" s="10">
        <v>517210</v>
      </c>
      <c r="J303" s="10">
        <f t="shared" si="34"/>
        <v>202184.289956491</v>
      </c>
      <c r="K303">
        <f t="shared" si="38"/>
        <v>207661</v>
      </c>
      <c r="L303">
        <f t="shared" si="38"/>
        <v>229463</v>
      </c>
      <c r="M303" s="17">
        <f t="shared" si="38"/>
        <v>93.313999999999993</v>
      </c>
      <c r="N303" s="17">
        <f t="shared" si="38"/>
        <v>90.852999999999994</v>
      </c>
      <c r="P303" s="10">
        <v>486000</v>
      </c>
      <c r="Q303">
        <v>27355</v>
      </c>
      <c r="R303">
        <v>29334</v>
      </c>
      <c r="S303" s="47">
        <v>112.70099999999999</v>
      </c>
      <c r="T303" s="47">
        <v>121.736</v>
      </c>
      <c r="U303" s="47"/>
      <c r="V303" s="10" t="s">
        <v>53</v>
      </c>
    </row>
    <row r="304" spans="1:27" x14ac:dyDescent="0.2">
      <c r="A304" s="19" t="s">
        <v>137</v>
      </c>
      <c r="B304" s="15">
        <f t="shared" si="35"/>
        <v>31935.234389780046</v>
      </c>
      <c r="C304" s="16">
        <f t="shared" si="32"/>
        <v>1461.5981058110915</v>
      </c>
      <c r="D304" s="16">
        <f t="shared" si="33"/>
        <v>30473.636283968954</v>
      </c>
      <c r="F304" s="10">
        <v>4.5767570952253103E-2</v>
      </c>
      <c r="H304" s="10"/>
      <c r="I304" s="10" t="s">
        <v>137</v>
      </c>
      <c r="J304" s="10">
        <f t="shared" si="34"/>
        <v>31935.234389780046</v>
      </c>
      <c r="K304">
        <f t="shared" si="38"/>
        <v>31529</v>
      </c>
      <c r="L304">
        <f t="shared" si="38"/>
        <v>36948</v>
      </c>
      <c r="M304" s="17">
        <f t="shared" si="38"/>
        <v>100.431</v>
      </c>
      <c r="N304" s="17">
        <f t="shared" si="38"/>
        <v>101.72499999999999</v>
      </c>
      <c r="P304" s="10" t="s">
        <v>135</v>
      </c>
      <c r="Q304">
        <v>100252</v>
      </c>
      <c r="R304">
        <v>111412</v>
      </c>
      <c r="S304" s="47">
        <v>104.21299999999999</v>
      </c>
      <c r="T304" s="47">
        <v>106.938</v>
      </c>
      <c r="U304" s="47"/>
      <c r="V304" s="10" t="s">
        <v>53</v>
      </c>
    </row>
    <row r="305" spans="1:22" x14ac:dyDescent="0.2">
      <c r="A305" s="19">
        <v>518200</v>
      </c>
      <c r="B305" s="15">
        <f t="shared" si="35"/>
        <v>97416.088148990952</v>
      </c>
      <c r="C305" s="16">
        <f t="shared" si="32"/>
        <v>6680.2480579843132</v>
      </c>
      <c r="D305" s="16">
        <f t="shared" si="33"/>
        <v>90735.840091006641</v>
      </c>
      <c r="F305" s="10">
        <v>6.8574382167423426E-2</v>
      </c>
      <c r="H305" s="10"/>
      <c r="I305" s="10">
        <v>518200</v>
      </c>
      <c r="J305" s="10">
        <f t="shared" si="34"/>
        <v>97416.088148990952</v>
      </c>
      <c r="K305">
        <f t="shared" si="38"/>
        <v>96654</v>
      </c>
      <c r="L305">
        <f t="shared" si="38"/>
        <v>111401</v>
      </c>
      <c r="M305" s="17">
        <f t="shared" si="38"/>
        <v>100.194</v>
      </c>
      <c r="N305" s="17">
        <f t="shared" si="38"/>
        <v>100.98399999999999</v>
      </c>
      <c r="P305" s="10">
        <v>492000</v>
      </c>
      <c r="Q305">
        <v>83373</v>
      </c>
      <c r="R305">
        <v>90410</v>
      </c>
      <c r="S305" s="47">
        <v>119.214</v>
      </c>
      <c r="T305" s="47">
        <v>133.72</v>
      </c>
      <c r="U305" s="47"/>
      <c r="V305" s="10" t="s">
        <v>53</v>
      </c>
    </row>
    <row r="306" spans="1:22" x14ac:dyDescent="0.2">
      <c r="A306" s="19" t="s">
        <v>138</v>
      </c>
      <c r="B306" s="15">
        <f t="shared" si="35"/>
        <v>8123.1725569259952</v>
      </c>
      <c r="C306" s="16">
        <f t="shared" si="32"/>
        <v>147.60800806154921</v>
      </c>
      <c r="D306" s="16">
        <f t="shared" si="33"/>
        <v>7975.5645488644459</v>
      </c>
      <c r="F306" s="10">
        <v>1.8171226454582131E-2</v>
      </c>
      <c r="H306" s="10"/>
      <c r="I306" s="10" t="s">
        <v>138</v>
      </c>
      <c r="J306" s="10">
        <f t="shared" si="34"/>
        <v>8123.1725569259952</v>
      </c>
      <c r="K306">
        <f t="shared" si="38"/>
        <v>7986</v>
      </c>
      <c r="L306">
        <f t="shared" si="38"/>
        <v>9005</v>
      </c>
      <c r="M306" s="17">
        <f t="shared" si="38"/>
        <v>101.184</v>
      </c>
      <c r="N306" s="17">
        <f t="shared" si="38"/>
        <v>102.922</v>
      </c>
      <c r="P306" s="10">
        <v>493000</v>
      </c>
      <c r="Q306">
        <v>80428</v>
      </c>
      <c r="R306">
        <v>87527</v>
      </c>
      <c r="S306" s="47">
        <v>96.741</v>
      </c>
      <c r="T306" s="47">
        <v>93.497</v>
      </c>
      <c r="U306" s="47"/>
      <c r="V306" s="10" t="s">
        <v>53</v>
      </c>
    </row>
    <row r="307" spans="1:22" x14ac:dyDescent="0.2">
      <c r="A307" s="19">
        <v>519130</v>
      </c>
      <c r="B307" s="15">
        <f t="shared" si="35"/>
        <v>50328.667472575784</v>
      </c>
      <c r="C307" s="16">
        <f t="shared" si="32"/>
        <v>1218.8995161962514</v>
      </c>
      <c r="D307" s="16">
        <f t="shared" si="33"/>
        <v>49109.767956379532</v>
      </c>
      <c r="F307" s="10">
        <v>2.4218791742508041E-2</v>
      </c>
      <c r="H307" s="10"/>
      <c r="I307" s="10">
        <v>519130</v>
      </c>
      <c r="J307" s="10">
        <f t="shared" si="34"/>
        <v>50328.667472575784</v>
      </c>
      <c r="K307">
        <f t="shared" si="38"/>
        <v>50559</v>
      </c>
      <c r="L307">
        <f t="shared" si="38"/>
        <v>67486</v>
      </c>
      <c r="M307" s="17">
        <f t="shared" si="38"/>
        <v>100.09399999999999</v>
      </c>
      <c r="N307" s="17">
        <f t="shared" si="38"/>
        <v>99.638000000000005</v>
      </c>
      <c r="P307" s="10">
        <v>511110</v>
      </c>
      <c r="Q307">
        <v>33989</v>
      </c>
      <c r="R307">
        <v>31554</v>
      </c>
      <c r="S307" s="47">
        <v>102.535</v>
      </c>
      <c r="T307" s="47">
        <v>106.24</v>
      </c>
      <c r="U307" s="47"/>
      <c r="V307" s="10" t="s">
        <v>53</v>
      </c>
    </row>
    <row r="308" spans="1:22" x14ac:dyDescent="0.2">
      <c r="A308" s="19" t="s">
        <v>139</v>
      </c>
      <c r="B308" s="15">
        <f t="shared" si="35"/>
        <v>516155.24936021824</v>
      </c>
      <c r="C308" s="16">
        <f t="shared" si="32"/>
        <v>5572.909137440226</v>
      </c>
      <c r="D308" s="16">
        <f t="shared" si="33"/>
        <v>510582.34022277803</v>
      </c>
      <c r="F308" s="10">
        <v>1.0796963015193443E-2</v>
      </c>
      <c r="H308" s="10"/>
      <c r="I308" s="10" t="s">
        <v>139</v>
      </c>
      <c r="J308" s="10">
        <f t="shared" si="34"/>
        <v>516155.24936021824</v>
      </c>
      <c r="K308">
        <f t="shared" si="38"/>
        <v>459953</v>
      </c>
      <c r="L308">
        <f t="shared" si="38"/>
        <v>488054</v>
      </c>
      <c r="M308" s="17">
        <f t="shared" si="38"/>
        <v>106.67700000000001</v>
      </c>
      <c r="N308" s="17">
        <f t="shared" si="38"/>
        <v>119.712</v>
      </c>
      <c r="P308" s="10">
        <v>511120</v>
      </c>
      <c r="Q308">
        <v>40000</v>
      </c>
      <c r="R308">
        <v>40155</v>
      </c>
      <c r="S308" s="47">
        <v>101.08799999999999</v>
      </c>
      <c r="T308" s="47">
        <v>103.032</v>
      </c>
      <c r="U308" s="47"/>
      <c r="V308" s="10" t="s">
        <v>53</v>
      </c>
    </row>
    <row r="309" spans="1:22" x14ac:dyDescent="0.2">
      <c r="A309" s="19" t="s">
        <v>140</v>
      </c>
      <c r="B309" s="15">
        <f t="shared" si="35"/>
        <v>195047.35548611716</v>
      </c>
      <c r="C309" s="16">
        <f t="shared" si="32"/>
        <v>8515.8449974479045</v>
      </c>
      <c r="D309" s="16">
        <f t="shared" si="33"/>
        <v>186531.51048866924</v>
      </c>
      <c r="F309" s="10">
        <v>4.3660397118555315E-2</v>
      </c>
      <c r="H309" s="10"/>
      <c r="I309" s="10" t="s">
        <v>140</v>
      </c>
      <c r="J309" s="10">
        <f t="shared" si="34"/>
        <v>195047.35548611716</v>
      </c>
      <c r="K309">
        <f t="shared" si="38"/>
        <v>180947</v>
      </c>
      <c r="L309">
        <f t="shared" si="38"/>
        <v>188164</v>
      </c>
      <c r="M309" s="17">
        <f t="shared" si="38"/>
        <v>103.68899999999999</v>
      </c>
      <c r="N309" s="17">
        <f t="shared" si="38"/>
        <v>111.76900000000001</v>
      </c>
      <c r="P309" s="10">
        <v>511130</v>
      </c>
      <c r="Q309">
        <v>38852</v>
      </c>
      <c r="R309">
        <v>38352</v>
      </c>
      <c r="S309" s="47">
        <v>104.46299999999999</v>
      </c>
      <c r="T309" s="47">
        <v>109.57</v>
      </c>
      <c r="U309" s="47"/>
      <c r="V309" s="10" t="s">
        <v>53</v>
      </c>
    </row>
    <row r="310" spans="1:22" x14ac:dyDescent="0.2">
      <c r="A310" s="19" t="s">
        <v>141</v>
      </c>
      <c r="B310" s="15">
        <f t="shared" si="35"/>
        <v>185224.49999526064</v>
      </c>
      <c r="C310" s="16">
        <f t="shared" si="32"/>
        <v>2131.5681437417011</v>
      </c>
      <c r="D310" s="16">
        <f t="shared" si="33"/>
        <v>183092.93185151895</v>
      </c>
      <c r="F310" s="10">
        <v>1.1508024822829819E-2</v>
      </c>
      <c r="H310" s="10"/>
      <c r="I310" s="10" t="s">
        <v>141</v>
      </c>
      <c r="J310" s="10">
        <f t="shared" si="34"/>
        <v>185224.49999526064</v>
      </c>
      <c r="K310">
        <f t="shared" si="38"/>
        <v>183011</v>
      </c>
      <c r="L310">
        <f t="shared" si="38"/>
        <v>188740</v>
      </c>
      <c r="M310" s="17">
        <f t="shared" si="38"/>
        <v>105.499</v>
      </c>
      <c r="N310" s="17">
        <f t="shared" si="38"/>
        <v>106.77500000000001</v>
      </c>
      <c r="P310" s="10" t="s">
        <v>136</v>
      </c>
      <c r="Q310">
        <v>19710</v>
      </c>
      <c r="R310">
        <v>16256</v>
      </c>
      <c r="S310" s="47">
        <v>100.761</v>
      </c>
      <c r="T310" s="47">
        <v>101.64700000000001</v>
      </c>
      <c r="U310" s="47"/>
      <c r="V310" s="10" t="s">
        <v>53</v>
      </c>
    </row>
    <row r="311" spans="1:22" x14ac:dyDescent="0.2">
      <c r="A311" s="19">
        <v>523900</v>
      </c>
      <c r="B311" s="15">
        <f t="shared" si="35"/>
        <v>263176.35647263739</v>
      </c>
      <c r="C311" s="16">
        <f t="shared" si="32"/>
        <v>2989.1424536532054</v>
      </c>
      <c r="D311" s="16">
        <f t="shared" si="33"/>
        <v>260187.21401898417</v>
      </c>
      <c r="F311" s="10">
        <v>1.1357944511873309E-2</v>
      </c>
      <c r="H311" s="10"/>
      <c r="I311" s="10">
        <v>523900</v>
      </c>
      <c r="J311" s="10">
        <f t="shared" si="34"/>
        <v>263176.35647263739</v>
      </c>
      <c r="K311">
        <f t="shared" si="38"/>
        <v>227223</v>
      </c>
      <c r="L311">
        <f t="shared" si="38"/>
        <v>266732</v>
      </c>
      <c r="M311" s="17">
        <f t="shared" si="38"/>
        <v>106.788</v>
      </c>
      <c r="N311" s="17">
        <f t="shared" si="38"/>
        <v>123.685</v>
      </c>
      <c r="P311" s="10">
        <v>511200</v>
      </c>
      <c r="Q311">
        <v>166486</v>
      </c>
      <c r="R311">
        <v>183997</v>
      </c>
      <c r="S311" s="47">
        <v>98.07</v>
      </c>
      <c r="T311" s="47">
        <v>98.096000000000004</v>
      </c>
      <c r="U311" s="47"/>
      <c r="V311" s="10" t="s">
        <v>53</v>
      </c>
    </row>
    <row r="312" spans="1:22" x14ac:dyDescent="0.2">
      <c r="A312" s="19">
        <v>524100</v>
      </c>
      <c r="B312" s="15">
        <f t="shared" si="35"/>
        <v>572314.03383816534</v>
      </c>
      <c r="C312" s="16">
        <f t="shared" si="32"/>
        <v>17176.826450453995</v>
      </c>
      <c r="D312" s="16">
        <f t="shared" si="33"/>
        <v>555137.20738771139</v>
      </c>
      <c r="F312" s="10">
        <v>3.0012939461329245E-2</v>
      </c>
      <c r="H312" s="10"/>
      <c r="I312" s="10">
        <v>524100</v>
      </c>
      <c r="J312" s="10">
        <f t="shared" si="34"/>
        <v>572314.03383816534</v>
      </c>
      <c r="K312">
        <f t="shared" si="38"/>
        <v>558009</v>
      </c>
      <c r="L312">
        <f t="shared" si="38"/>
        <v>561499</v>
      </c>
      <c r="M312" s="17">
        <f t="shared" si="38"/>
        <v>103.995</v>
      </c>
      <c r="N312" s="17">
        <f t="shared" si="38"/>
        <v>106.661</v>
      </c>
      <c r="P312" s="10">
        <v>512100</v>
      </c>
      <c r="Q312">
        <v>119266</v>
      </c>
      <c r="R312">
        <v>128069</v>
      </c>
      <c r="S312" s="47">
        <v>101.752</v>
      </c>
      <c r="T312" s="47">
        <v>103.93</v>
      </c>
      <c r="U312" s="47"/>
      <c r="V312" s="10" t="s">
        <v>53</v>
      </c>
    </row>
    <row r="313" spans="1:22" x14ac:dyDescent="0.2">
      <c r="A313" s="19">
        <v>524200</v>
      </c>
      <c r="B313" s="15">
        <f t="shared" si="35"/>
        <v>188324.56217913571</v>
      </c>
      <c r="C313" s="16">
        <f t="shared" si="32"/>
        <v>3666.8705375022869</v>
      </c>
      <c r="D313" s="16">
        <f t="shared" si="33"/>
        <v>184657.69164163343</v>
      </c>
      <c r="F313" s="10">
        <v>1.947101586257417E-2</v>
      </c>
      <c r="H313" s="10"/>
      <c r="I313" s="10">
        <v>524200</v>
      </c>
      <c r="J313" s="10">
        <f t="shared" si="34"/>
        <v>188324.56217913571</v>
      </c>
      <c r="K313">
        <f t="shared" si="38"/>
        <v>185769</v>
      </c>
      <c r="L313">
        <f t="shared" si="38"/>
        <v>235925</v>
      </c>
      <c r="M313" s="17">
        <f t="shared" si="38"/>
        <v>100.315</v>
      </c>
      <c r="N313" s="17">
        <f t="shared" si="38"/>
        <v>101.69499999999999</v>
      </c>
      <c r="P313" s="10">
        <v>512200</v>
      </c>
      <c r="Q313">
        <v>18623</v>
      </c>
      <c r="R313">
        <v>20292</v>
      </c>
      <c r="S313" s="47">
        <v>93.343999999999994</v>
      </c>
      <c r="T313" s="47">
        <v>91.125</v>
      </c>
      <c r="U313" s="47"/>
      <c r="V313" s="10" t="s">
        <v>53</v>
      </c>
    </row>
    <row r="314" spans="1:22" x14ac:dyDescent="0.2">
      <c r="A314" s="19">
        <v>525000</v>
      </c>
      <c r="B314" s="15">
        <f t="shared" si="35"/>
        <v>125251.0667466216</v>
      </c>
      <c r="C314" s="16">
        <f t="shared" si="32"/>
        <v>0</v>
      </c>
      <c r="D314" s="16">
        <f t="shared" si="33"/>
        <v>125251.0667466216</v>
      </c>
      <c r="F314" s="10">
        <v>0</v>
      </c>
      <c r="H314" s="10"/>
      <c r="I314" s="10">
        <v>525000</v>
      </c>
      <c r="J314" s="10">
        <f t="shared" si="34"/>
        <v>125251.0667466216</v>
      </c>
      <c r="K314">
        <f t="shared" si="38"/>
        <v>112171</v>
      </c>
      <c r="L314">
        <f t="shared" si="38"/>
        <v>135637</v>
      </c>
      <c r="M314" s="17">
        <f t="shared" si="38"/>
        <v>105.893</v>
      </c>
      <c r="N314" s="17">
        <f t="shared" si="38"/>
        <v>118.241</v>
      </c>
      <c r="P314" s="10">
        <v>515100</v>
      </c>
      <c r="Q314">
        <v>67465</v>
      </c>
      <c r="R314">
        <v>76173</v>
      </c>
      <c r="S314" s="47">
        <v>105.95</v>
      </c>
      <c r="T314" s="47">
        <v>108.81399999999999</v>
      </c>
      <c r="U314" s="47"/>
      <c r="V314" s="10" t="s">
        <v>53</v>
      </c>
    </row>
    <row r="315" spans="1:22" x14ac:dyDescent="0.2">
      <c r="A315" s="19" t="s">
        <v>142</v>
      </c>
      <c r="B315" s="15">
        <f t="shared" si="35"/>
        <v>1731492.5752044939</v>
      </c>
      <c r="C315" s="16">
        <f t="shared" si="32"/>
        <v>44340.632495159509</v>
      </c>
      <c r="D315" s="16">
        <f t="shared" si="33"/>
        <v>1687151.9427093344</v>
      </c>
      <c r="F315" s="10">
        <v>2.5608329559208626E-2</v>
      </c>
      <c r="H315" s="10"/>
      <c r="I315" s="10" t="s">
        <v>142</v>
      </c>
      <c r="J315" s="10">
        <f t="shared" si="34"/>
        <v>1731492.5752044939</v>
      </c>
      <c r="K315">
        <f t="shared" si="38"/>
        <v>1656277</v>
      </c>
      <c r="L315">
        <f t="shared" si="38"/>
        <v>1744130</v>
      </c>
      <c r="M315" s="17">
        <f t="shared" si="38"/>
        <v>101.47</v>
      </c>
      <c r="N315" s="17">
        <f t="shared" si="38"/>
        <v>106.078</v>
      </c>
      <c r="P315" s="10">
        <v>515200</v>
      </c>
      <c r="Q315">
        <v>74296</v>
      </c>
      <c r="R315">
        <v>83815</v>
      </c>
      <c r="S315" s="47">
        <v>105.673</v>
      </c>
      <c r="T315" s="47">
        <v>109.602</v>
      </c>
      <c r="U315" s="47"/>
      <c r="V315" s="10" t="s">
        <v>53</v>
      </c>
    </row>
    <row r="316" spans="1:22" x14ac:dyDescent="0.2">
      <c r="A316" s="19" t="s">
        <v>143</v>
      </c>
      <c r="B316" s="15">
        <f t="shared" si="35"/>
        <v>790548.50585081906</v>
      </c>
      <c r="C316" s="16">
        <f t="shared" si="32"/>
        <v>20244.626670367743</v>
      </c>
      <c r="D316" s="16">
        <f t="shared" si="33"/>
        <v>770303.87918045127</v>
      </c>
      <c r="F316" s="10">
        <v>2.5608329559208626E-2</v>
      </c>
      <c r="H316" s="10"/>
      <c r="I316" s="10" t="s">
        <v>143</v>
      </c>
      <c r="J316" s="10">
        <f t="shared" si="34"/>
        <v>790548.50585081906</v>
      </c>
      <c r="K316">
        <f t="shared" si="38"/>
        <v>770843</v>
      </c>
      <c r="L316">
        <f t="shared" si="38"/>
        <v>902638</v>
      </c>
      <c r="M316" s="17">
        <f t="shared" si="38"/>
        <v>99.986000000000004</v>
      </c>
      <c r="N316" s="17">
        <f t="shared" si="38"/>
        <v>102.542</v>
      </c>
      <c r="P316" s="10">
        <v>517110</v>
      </c>
      <c r="Q316">
        <v>335738</v>
      </c>
      <c r="R316">
        <v>345867</v>
      </c>
      <c r="S316" s="47">
        <v>101.869</v>
      </c>
      <c r="T316" s="47">
        <v>104.907</v>
      </c>
      <c r="U316" s="47"/>
      <c r="V316" s="10" t="s">
        <v>53</v>
      </c>
    </row>
    <row r="317" spans="1:22" x14ac:dyDescent="0.2">
      <c r="A317" s="19">
        <v>532100</v>
      </c>
      <c r="B317" s="15">
        <f t="shared" si="35"/>
        <v>51274.256312422847</v>
      </c>
      <c r="C317" s="16">
        <f t="shared" si="32"/>
        <v>1745.6342062294179</v>
      </c>
      <c r="D317" s="16">
        <f t="shared" si="33"/>
        <v>49528.622106193427</v>
      </c>
      <c r="F317" s="10">
        <v>3.4045041932797018E-2</v>
      </c>
      <c r="H317" s="10"/>
      <c r="I317" s="10">
        <v>532100</v>
      </c>
      <c r="J317" s="10">
        <f t="shared" si="34"/>
        <v>51274.256312422847</v>
      </c>
      <c r="K317">
        <f t="shared" ref="K317:N332" si="39">Q331</f>
        <v>51257</v>
      </c>
      <c r="L317">
        <f t="shared" si="39"/>
        <v>55921</v>
      </c>
      <c r="M317" s="17">
        <f t="shared" si="39"/>
        <v>98.021000000000001</v>
      </c>
      <c r="N317" s="17">
        <f t="shared" si="39"/>
        <v>98.054000000000002</v>
      </c>
      <c r="P317" s="10">
        <v>517210</v>
      </c>
      <c r="Q317">
        <v>207661</v>
      </c>
      <c r="R317">
        <v>229463</v>
      </c>
      <c r="S317" s="47">
        <v>93.313999999999993</v>
      </c>
      <c r="T317" s="47">
        <v>90.852999999999994</v>
      </c>
      <c r="U317" s="47"/>
      <c r="V317" s="10" t="s">
        <v>53</v>
      </c>
    </row>
    <row r="318" spans="1:22" x14ac:dyDescent="0.2">
      <c r="A318" s="19" t="s">
        <v>144</v>
      </c>
      <c r="B318" s="15">
        <f t="shared" si="35"/>
        <v>28462.633679454662</v>
      </c>
      <c r="C318" s="16">
        <f t="shared" si="32"/>
        <v>882.17509067888534</v>
      </c>
      <c r="D318" s="16">
        <f t="shared" si="33"/>
        <v>27580.458588775778</v>
      </c>
      <c r="F318" s="10">
        <v>3.0994148349513789E-2</v>
      </c>
      <c r="H318" s="10"/>
      <c r="I318" s="10" t="s">
        <v>144</v>
      </c>
      <c r="J318" s="10">
        <f t="shared" si="34"/>
        <v>28462.633679454662</v>
      </c>
      <c r="K318">
        <f t="shared" si="39"/>
        <v>27934</v>
      </c>
      <c r="L318">
        <f t="shared" si="39"/>
        <v>28670</v>
      </c>
      <c r="M318" s="17">
        <f t="shared" si="39"/>
        <v>100.928</v>
      </c>
      <c r="N318" s="17">
        <f t="shared" si="39"/>
        <v>102.83799999999999</v>
      </c>
      <c r="P318" s="10" t="s">
        <v>137</v>
      </c>
      <c r="Q318">
        <v>31529</v>
      </c>
      <c r="R318">
        <v>36948</v>
      </c>
      <c r="S318" s="47">
        <v>100.431</v>
      </c>
      <c r="T318" s="47">
        <v>101.72499999999999</v>
      </c>
      <c r="U318" s="47"/>
      <c r="V318" s="10" t="s">
        <v>53</v>
      </c>
    </row>
    <row r="319" spans="1:22" x14ac:dyDescent="0.2">
      <c r="A319" s="19">
        <v>532400</v>
      </c>
      <c r="B319" s="15">
        <f t="shared" si="35"/>
        <v>56859.869063409416</v>
      </c>
      <c r="C319" s="16">
        <f t="shared" si="32"/>
        <v>1023.2310568472622</v>
      </c>
      <c r="D319" s="16">
        <f t="shared" si="33"/>
        <v>55836.638006562156</v>
      </c>
      <c r="F319" s="10">
        <v>1.7995663263068153E-2</v>
      </c>
      <c r="H319" s="10"/>
      <c r="I319" s="10">
        <v>532400</v>
      </c>
      <c r="J319" s="10">
        <f t="shared" si="34"/>
        <v>56859.869063409416</v>
      </c>
      <c r="K319">
        <f t="shared" si="39"/>
        <v>54873</v>
      </c>
      <c r="L319">
        <f t="shared" si="39"/>
        <v>66414</v>
      </c>
      <c r="M319" s="17">
        <f t="shared" si="39"/>
        <v>101.026</v>
      </c>
      <c r="N319" s="17">
        <f t="shared" si="39"/>
        <v>104.684</v>
      </c>
      <c r="P319" s="10">
        <v>518200</v>
      </c>
      <c r="Q319">
        <v>96654</v>
      </c>
      <c r="R319">
        <v>111401</v>
      </c>
      <c r="S319" s="47">
        <v>100.194</v>
      </c>
      <c r="T319" s="47">
        <v>100.98399999999999</v>
      </c>
      <c r="U319" s="47"/>
      <c r="V319" s="10" t="s">
        <v>53</v>
      </c>
    </row>
    <row r="320" spans="1:22" x14ac:dyDescent="0.2">
      <c r="A320" s="19">
        <v>533000</v>
      </c>
      <c r="B320" s="15">
        <f t="shared" si="35"/>
        <v>155110.53744915052</v>
      </c>
      <c r="C320" s="16">
        <f t="shared" si="32"/>
        <v>11398.238026759787</v>
      </c>
      <c r="D320" s="16">
        <f t="shared" si="33"/>
        <v>143712.29942239073</v>
      </c>
      <c r="F320" s="10">
        <v>7.3484614354433792E-2</v>
      </c>
      <c r="H320" s="10"/>
      <c r="I320" s="10">
        <v>533000</v>
      </c>
      <c r="J320" s="10">
        <f t="shared" si="34"/>
        <v>155110.53744915052</v>
      </c>
      <c r="K320">
        <f t="shared" si="39"/>
        <v>150410</v>
      </c>
      <c r="L320">
        <f t="shared" si="39"/>
        <v>169356</v>
      </c>
      <c r="M320" s="17">
        <f t="shared" si="39"/>
        <v>104.47499999999999</v>
      </c>
      <c r="N320" s="17">
        <f t="shared" si="39"/>
        <v>107.74</v>
      </c>
      <c r="P320" s="10" t="s">
        <v>138</v>
      </c>
      <c r="Q320">
        <v>7986</v>
      </c>
      <c r="R320">
        <v>9005</v>
      </c>
      <c r="S320" s="47">
        <v>101.184</v>
      </c>
      <c r="T320" s="47">
        <v>102.922</v>
      </c>
      <c r="U320" s="47"/>
      <c r="V320" s="10" t="s">
        <v>53</v>
      </c>
    </row>
    <row r="321" spans="1:22" x14ac:dyDescent="0.2">
      <c r="A321" s="19">
        <v>541100</v>
      </c>
      <c r="B321" s="15">
        <f t="shared" si="35"/>
        <v>309233.40477431851</v>
      </c>
      <c r="C321" s="16">
        <f t="shared" si="32"/>
        <v>8308.1206793313631</v>
      </c>
      <c r="D321" s="16">
        <f t="shared" si="33"/>
        <v>300925.28409498715</v>
      </c>
      <c r="F321" s="10">
        <v>2.686682793986862E-2</v>
      </c>
      <c r="H321" s="10"/>
      <c r="I321" s="10">
        <v>541100</v>
      </c>
      <c r="J321" s="10">
        <f t="shared" si="34"/>
        <v>309233.40477431851</v>
      </c>
      <c r="K321">
        <f t="shared" si="39"/>
        <v>289670</v>
      </c>
      <c r="L321">
        <f t="shared" si="39"/>
        <v>301045</v>
      </c>
      <c r="M321" s="17">
        <f t="shared" si="39"/>
        <v>107.408</v>
      </c>
      <c r="N321" s="17">
        <f t="shared" si="39"/>
        <v>114.66200000000001</v>
      </c>
      <c r="P321" s="10">
        <v>519130</v>
      </c>
      <c r="Q321">
        <v>50559</v>
      </c>
      <c r="R321">
        <v>67486</v>
      </c>
      <c r="S321" s="47">
        <v>100.09399999999999</v>
      </c>
      <c r="T321" s="47">
        <v>99.638000000000005</v>
      </c>
      <c r="U321" s="47"/>
      <c r="V321" s="10" t="s">
        <v>53</v>
      </c>
    </row>
    <row r="322" spans="1:22" x14ac:dyDescent="0.2">
      <c r="A322" s="19">
        <v>541511</v>
      </c>
      <c r="B322" s="15">
        <f t="shared" si="35"/>
        <v>124961.58071024617</v>
      </c>
      <c r="C322" s="16">
        <f t="shared" si="32"/>
        <v>4240.5623268185846</v>
      </c>
      <c r="D322" s="16">
        <f t="shared" si="33"/>
        <v>120721.01838342758</v>
      </c>
      <c r="F322" s="10">
        <v>3.3934928661404823E-2</v>
      </c>
      <c r="H322" s="10"/>
      <c r="I322" s="10">
        <v>541511</v>
      </c>
      <c r="J322" s="10">
        <f t="shared" si="34"/>
        <v>124961.58071024617</v>
      </c>
      <c r="K322">
        <f t="shared" si="39"/>
        <v>122973</v>
      </c>
      <c r="L322">
        <f t="shared" si="39"/>
        <v>141018</v>
      </c>
      <c r="M322" s="17">
        <f t="shared" si="39"/>
        <v>100.613</v>
      </c>
      <c r="N322" s="17">
        <f t="shared" si="39"/>
        <v>102.24</v>
      </c>
      <c r="P322" s="10" t="s">
        <v>139</v>
      </c>
      <c r="Q322">
        <v>459953</v>
      </c>
      <c r="R322">
        <v>488054</v>
      </c>
      <c r="S322" s="47">
        <v>106.67700000000001</v>
      </c>
      <c r="T322" s="47">
        <v>119.712</v>
      </c>
      <c r="U322" s="47"/>
      <c r="V322" s="10" t="s">
        <v>53</v>
      </c>
    </row>
    <row r="323" spans="1:22" x14ac:dyDescent="0.2">
      <c r="A323" s="19">
        <v>541512</v>
      </c>
      <c r="B323" s="15">
        <f t="shared" si="35"/>
        <v>117346.56361663797</v>
      </c>
      <c r="C323" s="16">
        <f t="shared" si="32"/>
        <v>3779.8647411371853</v>
      </c>
      <c r="D323" s="16">
        <f t="shared" si="33"/>
        <v>113566.69887550079</v>
      </c>
      <c r="F323" s="10">
        <v>3.2211124251458334E-2</v>
      </c>
      <c r="H323" s="10"/>
      <c r="I323" s="10">
        <v>541512</v>
      </c>
      <c r="J323" s="10">
        <f t="shared" si="34"/>
        <v>117346.56361663797</v>
      </c>
      <c r="K323">
        <f t="shared" si="39"/>
        <v>115710</v>
      </c>
      <c r="L323">
        <f t="shared" si="39"/>
        <v>119813</v>
      </c>
      <c r="M323" s="17">
        <f t="shared" si="39"/>
        <v>100.46899999999999</v>
      </c>
      <c r="N323" s="17">
        <f t="shared" si="39"/>
        <v>101.89</v>
      </c>
      <c r="P323" s="10" t="s">
        <v>140</v>
      </c>
      <c r="Q323">
        <v>180947</v>
      </c>
      <c r="R323">
        <v>188164</v>
      </c>
      <c r="S323" s="47">
        <v>103.68899999999999</v>
      </c>
      <c r="T323" s="47">
        <v>111.76900000000001</v>
      </c>
      <c r="U323" s="47"/>
      <c r="V323" s="10" t="s">
        <v>53</v>
      </c>
    </row>
    <row r="324" spans="1:22" x14ac:dyDescent="0.2">
      <c r="A324" s="19" t="s">
        <v>145</v>
      </c>
      <c r="B324" s="15">
        <f t="shared" si="35"/>
        <v>71772.280593973832</v>
      </c>
      <c r="C324" s="16">
        <f t="shared" si="32"/>
        <v>4031.4201620165363</v>
      </c>
      <c r="D324" s="16">
        <f t="shared" si="33"/>
        <v>67740.860431957291</v>
      </c>
      <c r="F324" s="10">
        <v>5.6169598188231792E-2</v>
      </c>
      <c r="H324" s="10"/>
      <c r="I324" s="10" t="s">
        <v>145</v>
      </c>
      <c r="J324" s="10">
        <f t="shared" si="34"/>
        <v>71772.280593973832</v>
      </c>
      <c r="K324">
        <f t="shared" si="39"/>
        <v>72453</v>
      </c>
      <c r="L324">
        <f t="shared" si="39"/>
        <v>76724</v>
      </c>
      <c r="M324" s="17">
        <f t="shared" si="39"/>
        <v>97.176000000000002</v>
      </c>
      <c r="N324" s="17">
        <f t="shared" si="39"/>
        <v>96.263000000000005</v>
      </c>
      <c r="P324" s="10" t="s">
        <v>141</v>
      </c>
      <c r="Q324">
        <v>183011</v>
      </c>
      <c r="R324">
        <v>188740</v>
      </c>
      <c r="S324" s="47">
        <v>105.499</v>
      </c>
      <c r="T324" s="47">
        <v>106.77500000000001</v>
      </c>
      <c r="U324" s="47"/>
      <c r="V324" s="10" t="s">
        <v>53</v>
      </c>
    </row>
    <row r="325" spans="1:22" x14ac:dyDescent="0.2">
      <c r="A325" s="19">
        <v>541200</v>
      </c>
      <c r="B325" s="15">
        <f t="shared" si="35"/>
        <v>143674.92304521782</v>
      </c>
      <c r="C325" s="16">
        <f t="shared" ref="C325:C388" si="40">B325*F325</f>
        <v>4736.6299078819256</v>
      </c>
      <c r="D325" s="16">
        <f t="shared" si="33"/>
        <v>138938.29313733589</v>
      </c>
      <c r="F325" s="10">
        <v>3.2967687105641942E-2</v>
      </c>
      <c r="H325" s="10"/>
      <c r="I325" s="10">
        <v>541200</v>
      </c>
      <c r="J325" s="10">
        <f t="shared" si="34"/>
        <v>143674.92304521782</v>
      </c>
      <c r="K325">
        <f t="shared" si="39"/>
        <v>140939</v>
      </c>
      <c r="L325">
        <f t="shared" si="39"/>
        <v>157528</v>
      </c>
      <c r="M325" s="17">
        <f t="shared" si="39"/>
        <v>99.474000000000004</v>
      </c>
      <c r="N325" s="17">
        <f t="shared" si="39"/>
        <v>101.405</v>
      </c>
      <c r="P325" s="10">
        <v>523900</v>
      </c>
      <c r="Q325">
        <v>227223</v>
      </c>
      <c r="R325">
        <v>266732</v>
      </c>
      <c r="S325" s="47">
        <v>106.788</v>
      </c>
      <c r="T325" s="47">
        <v>123.685</v>
      </c>
      <c r="U325" s="47"/>
      <c r="V325" s="10" t="s">
        <v>53</v>
      </c>
    </row>
    <row r="326" spans="1:22" x14ac:dyDescent="0.2">
      <c r="A326" s="19">
        <v>541300</v>
      </c>
      <c r="B326" s="15">
        <f t="shared" si="35"/>
        <v>260923.59022397661</v>
      </c>
      <c r="C326" s="16">
        <f t="shared" si="40"/>
        <v>5606.9895910876394</v>
      </c>
      <c r="D326" s="16">
        <f t="shared" ref="D326:D389" si="41">B326-C326</f>
        <v>255316.60063288896</v>
      </c>
      <c r="F326" s="10">
        <v>2.1489009814231835E-2</v>
      </c>
      <c r="H326" s="10"/>
      <c r="I326" s="10">
        <v>541300</v>
      </c>
      <c r="J326" s="10">
        <f t="shared" ref="J326:J389" si="42">K326/M326*N326</f>
        <v>260923.59022397661</v>
      </c>
      <c r="K326">
        <f t="shared" si="39"/>
        <v>253252</v>
      </c>
      <c r="L326">
        <f t="shared" si="39"/>
        <v>245809</v>
      </c>
      <c r="M326" s="17">
        <f t="shared" si="39"/>
        <v>101.84099999999999</v>
      </c>
      <c r="N326" s="17">
        <f t="shared" si="39"/>
        <v>104.926</v>
      </c>
      <c r="P326" s="10">
        <v>524100</v>
      </c>
      <c r="Q326">
        <v>558009</v>
      </c>
      <c r="R326">
        <v>561499</v>
      </c>
      <c r="S326" s="47">
        <v>103.995</v>
      </c>
      <c r="T326" s="47">
        <v>106.661</v>
      </c>
      <c r="U326" s="47"/>
      <c r="V326" s="10" t="s">
        <v>53</v>
      </c>
    </row>
    <row r="327" spans="1:22" x14ac:dyDescent="0.2">
      <c r="A327" s="19">
        <v>541400</v>
      </c>
      <c r="B327" s="15">
        <f t="shared" ref="B327:B390" si="43">J327</f>
        <v>26463.528582997533</v>
      </c>
      <c r="C327" s="16">
        <f t="shared" si="40"/>
        <v>756.78476168821146</v>
      </c>
      <c r="D327" s="16">
        <f t="shared" si="41"/>
        <v>25706.743821309323</v>
      </c>
      <c r="F327" s="10">
        <v>2.8597273387587309E-2</v>
      </c>
      <c r="H327" s="10"/>
      <c r="I327" s="10">
        <v>541400</v>
      </c>
      <c r="J327" s="10">
        <f t="shared" si="42"/>
        <v>26463.528582997533</v>
      </c>
      <c r="K327">
        <f t="shared" si="39"/>
        <v>26054</v>
      </c>
      <c r="L327">
        <f t="shared" si="39"/>
        <v>28079</v>
      </c>
      <c r="M327" s="17">
        <f t="shared" si="39"/>
        <v>102.491</v>
      </c>
      <c r="N327" s="17">
        <f t="shared" si="39"/>
        <v>104.102</v>
      </c>
      <c r="P327" s="10">
        <v>524200</v>
      </c>
      <c r="Q327">
        <v>185769</v>
      </c>
      <c r="R327">
        <v>235925</v>
      </c>
      <c r="S327" s="47">
        <v>100.315</v>
      </c>
      <c r="T327" s="47">
        <v>101.69499999999999</v>
      </c>
      <c r="U327" s="47"/>
      <c r="V327" s="10" t="s">
        <v>53</v>
      </c>
    </row>
    <row r="328" spans="1:22" x14ac:dyDescent="0.2">
      <c r="A328" s="19">
        <v>541610</v>
      </c>
      <c r="B328" s="15">
        <f t="shared" si="43"/>
        <v>162336.71766848816</v>
      </c>
      <c r="C328" s="16">
        <f t="shared" si="40"/>
        <v>6248.0354752378616</v>
      </c>
      <c r="D328" s="16">
        <f t="shared" si="41"/>
        <v>156088.68219325031</v>
      </c>
      <c r="F328" s="10">
        <v>3.8488122496089454E-2</v>
      </c>
      <c r="H328" s="10"/>
      <c r="I328" s="10">
        <v>541610</v>
      </c>
      <c r="J328" s="10">
        <f t="shared" si="42"/>
        <v>162336.71766848816</v>
      </c>
      <c r="K328">
        <f t="shared" si="39"/>
        <v>159402</v>
      </c>
      <c r="L328">
        <f t="shared" si="39"/>
        <v>175376</v>
      </c>
      <c r="M328" s="17">
        <f t="shared" si="39"/>
        <v>102.114</v>
      </c>
      <c r="N328" s="17">
        <f t="shared" si="39"/>
        <v>103.994</v>
      </c>
      <c r="P328" s="10">
        <v>525000</v>
      </c>
      <c r="Q328">
        <v>112171</v>
      </c>
      <c r="R328">
        <v>135637</v>
      </c>
      <c r="S328" s="47">
        <v>105.893</v>
      </c>
      <c r="T328" s="47">
        <v>118.241</v>
      </c>
      <c r="U328" s="47"/>
      <c r="V328" s="10" t="s">
        <v>53</v>
      </c>
    </row>
    <row r="329" spans="1:22" x14ac:dyDescent="0.2">
      <c r="A329" s="19" t="s">
        <v>146</v>
      </c>
      <c r="B329" s="15">
        <f t="shared" si="43"/>
        <v>39249.477562158885</v>
      </c>
      <c r="C329" s="16">
        <f t="shared" si="40"/>
        <v>842.46653851815893</v>
      </c>
      <c r="D329" s="16">
        <f t="shared" si="41"/>
        <v>38407.011023640727</v>
      </c>
      <c r="F329" s="10">
        <v>2.146440133334146E-2</v>
      </c>
      <c r="H329" s="10"/>
      <c r="I329" s="10" t="s">
        <v>146</v>
      </c>
      <c r="J329" s="10">
        <f t="shared" si="42"/>
        <v>39249.477562158885</v>
      </c>
      <c r="K329">
        <f t="shared" si="39"/>
        <v>38533</v>
      </c>
      <c r="L329">
        <f t="shared" si="39"/>
        <v>42072</v>
      </c>
      <c r="M329" s="17">
        <f t="shared" si="39"/>
        <v>102.238</v>
      </c>
      <c r="N329" s="17">
        <f t="shared" si="39"/>
        <v>104.139</v>
      </c>
      <c r="P329" s="10" t="s">
        <v>142</v>
      </c>
      <c r="Q329">
        <v>1656277</v>
      </c>
      <c r="R329">
        <v>1744130</v>
      </c>
      <c r="S329" s="47">
        <v>101.47</v>
      </c>
      <c r="T329" s="47">
        <v>106.078</v>
      </c>
      <c r="U329" s="47"/>
      <c r="V329" s="10" t="s">
        <v>53</v>
      </c>
    </row>
    <row r="330" spans="1:22" x14ac:dyDescent="0.2">
      <c r="A330" s="19">
        <v>541700</v>
      </c>
      <c r="B330" s="15">
        <f t="shared" si="43"/>
        <v>226033.36801842795</v>
      </c>
      <c r="C330" s="16">
        <f t="shared" si="40"/>
        <v>1504.8589249946513</v>
      </c>
      <c r="D330" s="16">
        <f t="shared" si="41"/>
        <v>224528.5090934333</v>
      </c>
      <c r="F330" s="10">
        <v>6.6576848285159551E-3</v>
      </c>
      <c r="H330" s="10"/>
      <c r="I330" s="10">
        <v>541700</v>
      </c>
      <c r="J330" s="10">
        <f t="shared" si="42"/>
        <v>226033.36801842795</v>
      </c>
      <c r="K330">
        <f t="shared" si="39"/>
        <v>217953</v>
      </c>
      <c r="L330">
        <f t="shared" si="39"/>
        <v>236263</v>
      </c>
      <c r="M330" s="17">
        <f t="shared" si="39"/>
        <v>105.492</v>
      </c>
      <c r="N330" s="17">
        <f t="shared" si="39"/>
        <v>109.40300000000001</v>
      </c>
      <c r="P330" s="10" t="s">
        <v>143</v>
      </c>
      <c r="Q330">
        <v>770843</v>
      </c>
      <c r="R330">
        <v>902638</v>
      </c>
      <c r="S330" s="47">
        <v>99.986000000000004</v>
      </c>
      <c r="T330" s="47">
        <v>102.542</v>
      </c>
      <c r="U330" s="47"/>
      <c r="V330" s="10" t="s">
        <v>53</v>
      </c>
    </row>
    <row r="331" spans="1:22" x14ac:dyDescent="0.2">
      <c r="A331" s="19">
        <v>541800</v>
      </c>
      <c r="B331" s="15">
        <f t="shared" si="43"/>
        <v>139700.74728341543</v>
      </c>
      <c r="C331" s="16">
        <f t="shared" si="40"/>
        <v>3207.5126931780437</v>
      </c>
      <c r="D331" s="16">
        <f t="shared" si="41"/>
        <v>136493.23459023738</v>
      </c>
      <c r="F331" s="10">
        <v>2.2959882144873992E-2</v>
      </c>
      <c r="H331" s="10"/>
      <c r="I331" s="10">
        <v>541800</v>
      </c>
      <c r="J331" s="10">
        <f t="shared" si="42"/>
        <v>139700.74728341543</v>
      </c>
      <c r="K331">
        <f t="shared" si="39"/>
        <v>136630</v>
      </c>
      <c r="L331">
        <f t="shared" si="39"/>
        <v>151435</v>
      </c>
      <c r="M331" s="17">
        <f t="shared" si="39"/>
        <v>101.04600000000001</v>
      </c>
      <c r="N331" s="17">
        <f t="shared" si="39"/>
        <v>103.31699999999999</v>
      </c>
      <c r="P331" s="10">
        <v>532100</v>
      </c>
      <c r="Q331">
        <v>51257</v>
      </c>
      <c r="R331">
        <v>55921</v>
      </c>
      <c r="S331" s="47">
        <v>98.021000000000001</v>
      </c>
      <c r="T331" s="47">
        <v>98.054000000000002</v>
      </c>
      <c r="U331" s="47"/>
      <c r="V331" s="10" t="s">
        <v>53</v>
      </c>
    </row>
    <row r="332" spans="1:22" x14ac:dyDescent="0.2">
      <c r="A332" s="19" t="s">
        <v>147</v>
      </c>
      <c r="B332" s="15">
        <f t="shared" si="43"/>
        <v>78134.950277966869</v>
      </c>
      <c r="C332" s="16">
        <f t="shared" si="40"/>
        <v>508.09616663233362</v>
      </c>
      <c r="D332" s="16">
        <f t="shared" si="41"/>
        <v>77626.854111334542</v>
      </c>
      <c r="F332" s="10">
        <v>6.5028027128035525E-3</v>
      </c>
      <c r="H332" s="10"/>
      <c r="I332" s="10" t="s">
        <v>147</v>
      </c>
      <c r="J332" s="10">
        <f t="shared" si="42"/>
        <v>78134.950277966869</v>
      </c>
      <c r="K332">
        <f t="shared" si="39"/>
        <v>74913</v>
      </c>
      <c r="L332">
        <f t="shared" si="39"/>
        <v>78654</v>
      </c>
      <c r="M332" s="17">
        <f t="shared" si="39"/>
        <v>105.768</v>
      </c>
      <c r="N332" s="17">
        <f t="shared" si="39"/>
        <v>110.31699999999999</v>
      </c>
      <c r="P332" s="10" t="s">
        <v>144</v>
      </c>
      <c r="Q332">
        <v>27934</v>
      </c>
      <c r="R332">
        <v>28670</v>
      </c>
      <c r="S332" s="47">
        <v>100.928</v>
      </c>
      <c r="T332" s="47">
        <v>102.83799999999999</v>
      </c>
      <c r="U332" s="47"/>
      <c r="V332" s="10" t="s">
        <v>53</v>
      </c>
    </row>
    <row r="333" spans="1:22" x14ac:dyDescent="0.2">
      <c r="A333" s="19">
        <v>541920</v>
      </c>
      <c r="B333" s="15">
        <f t="shared" si="43"/>
        <v>11817.627040166686</v>
      </c>
      <c r="C333" s="16">
        <f t="shared" si="40"/>
        <v>249.29450128140496</v>
      </c>
      <c r="D333" s="16">
        <f t="shared" si="41"/>
        <v>11568.332538885281</v>
      </c>
      <c r="F333" s="10">
        <v>2.1095140372435438E-2</v>
      </c>
      <c r="H333" s="10"/>
      <c r="I333" s="10">
        <v>541920</v>
      </c>
      <c r="J333" s="10">
        <f t="shared" si="42"/>
        <v>11817.627040166686</v>
      </c>
      <c r="K333">
        <f t="shared" ref="K333:N348" si="44">Q347</f>
        <v>11490</v>
      </c>
      <c r="L333">
        <f t="shared" si="44"/>
        <v>12500</v>
      </c>
      <c r="M333" s="17">
        <f t="shared" si="44"/>
        <v>103.66800000000001</v>
      </c>
      <c r="N333" s="17">
        <f t="shared" si="44"/>
        <v>106.624</v>
      </c>
      <c r="P333" s="10">
        <v>532400</v>
      </c>
      <c r="Q333">
        <v>54873</v>
      </c>
      <c r="R333">
        <v>66414</v>
      </c>
      <c r="S333" s="47">
        <v>101.026</v>
      </c>
      <c r="T333" s="47">
        <v>104.684</v>
      </c>
      <c r="U333" s="47"/>
      <c r="V333" s="10" t="s">
        <v>53</v>
      </c>
    </row>
    <row r="334" spans="1:22" x14ac:dyDescent="0.2">
      <c r="A334" s="19">
        <v>541940</v>
      </c>
      <c r="B334" s="15">
        <f t="shared" si="43"/>
        <v>29532.508488704883</v>
      </c>
      <c r="C334" s="16">
        <f t="shared" si="40"/>
        <v>812.3024511502814</v>
      </c>
      <c r="D334" s="16">
        <f t="shared" si="41"/>
        <v>28720.206037554603</v>
      </c>
      <c r="F334" s="10">
        <v>2.7505365873710243E-2</v>
      </c>
      <c r="H334" s="10"/>
      <c r="I334" s="10">
        <v>541940</v>
      </c>
      <c r="J334" s="10">
        <f t="shared" si="42"/>
        <v>29532.508488704883</v>
      </c>
      <c r="K334">
        <f t="shared" si="44"/>
        <v>28056</v>
      </c>
      <c r="L334">
        <f t="shared" si="44"/>
        <v>31829</v>
      </c>
      <c r="M334" s="17">
        <f t="shared" si="44"/>
        <v>107.967</v>
      </c>
      <c r="N334" s="17">
        <f t="shared" si="44"/>
        <v>113.649</v>
      </c>
      <c r="P334" s="10">
        <v>533000</v>
      </c>
      <c r="Q334">
        <v>150410</v>
      </c>
      <c r="R334">
        <v>169356</v>
      </c>
      <c r="S334" s="47">
        <v>104.47499999999999</v>
      </c>
      <c r="T334" s="47">
        <v>107.74</v>
      </c>
      <c r="U334" s="47"/>
      <c r="V334" s="10" t="s">
        <v>53</v>
      </c>
    </row>
    <row r="335" spans="1:22" x14ac:dyDescent="0.2">
      <c r="A335" s="19">
        <v>550000</v>
      </c>
      <c r="B335" s="15">
        <f t="shared" si="43"/>
        <v>492538.11502395727</v>
      </c>
      <c r="C335" s="16">
        <f t="shared" si="40"/>
        <v>9312.0120463464937</v>
      </c>
      <c r="D335" s="16">
        <f t="shared" si="41"/>
        <v>483226.10297761078</v>
      </c>
      <c r="F335" s="10">
        <v>1.890617550662765E-2</v>
      </c>
      <c r="H335" s="10"/>
      <c r="I335" s="10">
        <v>550000</v>
      </c>
      <c r="J335" s="10">
        <f t="shared" si="42"/>
        <v>492538.11502395727</v>
      </c>
      <c r="K335">
        <f t="shared" si="44"/>
        <v>484011</v>
      </c>
      <c r="L335">
        <f t="shared" si="44"/>
        <v>558001</v>
      </c>
      <c r="M335" s="17">
        <f t="shared" si="44"/>
        <v>102.057</v>
      </c>
      <c r="N335" s="17">
        <f t="shared" si="44"/>
        <v>103.855</v>
      </c>
      <c r="P335" s="10">
        <v>541100</v>
      </c>
      <c r="Q335">
        <v>289670</v>
      </c>
      <c r="R335">
        <v>301045</v>
      </c>
      <c r="S335" s="47">
        <v>107.408</v>
      </c>
      <c r="T335" s="47">
        <v>114.66200000000001</v>
      </c>
      <c r="U335" s="47"/>
      <c r="V335" s="10" t="s">
        <v>53</v>
      </c>
    </row>
    <row r="336" spans="1:22" x14ac:dyDescent="0.2">
      <c r="A336" s="19">
        <v>561100</v>
      </c>
      <c r="B336" s="15">
        <f t="shared" si="43"/>
        <v>58729.552245890947</v>
      </c>
      <c r="C336" s="16">
        <f t="shared" si="40"/>
        <v>1518.5832981151927</v>
      </c>
      <c r="D336" s="16">
        <f t="shared" si="41"/>
        <v>57210.968947775757</v>
      </c>
      <c r="F336" s="10">
        <v>2.5857225877649041E-2</v>
      </c>
      <c r="H336" s="10"/>
      <c r="I336" s="10">
        <v>561100</v>
      </c>
      <c r="J336" s="10">
        <f t="shared" si="42"/>
        <v>58729.552245890947</v>
      </c>
      <c r="K336">
        <f t="shared" si="44"/>
        <v>57708</v>
      </c>
      <c r="L336">
        <f t="shared" si="44"/>
        <v>66244</v>
      </c>
      <c r="M336" s="17">
        <f t="shared" si="44"/>
        <v>101.11799999999999</v>
      </c>
      <c r="N336" s="17">
        <f t="shared" si="44"/>
        <v>102.908</v>
      </c>
      <c r="P336" s="10">
        <v>541511</v>
      </c>
      <c r="Q336">
        <v>122973</v>
      </c>
      <c r="R336">
        <v>141018</v>
      </c>
      <c r="S336" s="47">
        <v>100.613</v>
      </c>
      <c r="T336" s="47">
        <v>102.24</v>
      </c>
      <c r="U336" s="47"/>
      <c r="V336" s="10" t="s">
        <v>53</v>
      </c>
    </row>
    <row r="337" spans="1:22" x14ac:dyDescent="0.2">
      <c r="A337" s="19">
        <v>561200</v>
      </c>
      <c r="B337" s="15">
        <f t="shared" si="43"/>
        <v>34999.788488507402</v>
      </c>
      <c r="C337" s="16">
        <f t="shared" si="40"/>
        <v>1984.2311817862089</v>
      </c>
      <c r="D337" s="16">
        <f t="shared" si="41"/>
        <v>33015.557306721195</v>
      </c>
      <c r="F337" s="10">
        <v>5.6692662083879589E-2</v>
      </c>
      <c r="H337" s="10"/>
      <c r="I337" s="10">
        <v>561200</v>
      </c>
      <c r="J337" s="10">
        <f t="shared" si="42"/>
        <v>34999.788488507402</v>
      </c>
      <c r="K337">
        <f t="shared" si="44"/>
        <v>34433</v>
      </c>
      <c r="L337">
        <f t="shared" si="44"/>
        <v>32718</v>
      </c>
      <c r="M337" s="17">
        <f t="shared" si="44"/>
        <v>100.54300000000001</v>
      </c>
      <c r="N337" s="17">
        <f t="shared" si="44"/>
        <v>102.19799999999999</v>
      </c>
      <c r="P337" s="10">
        <v>541512</v>
      </c>
      <c r="Q337">
        <v>115710</v>
      </c>
      <c r="R337">
        <v>119813</v>
      </c>
      <c r="S337" s="47">
        <v>100.46899999999999</v>
      </c>
      <c r="T337" s="47">
        <v>101.89</v>
      </c>
      <c r="U337" s="47"/>
      <c r="V337" s="10" t="s">
        <v>53</v>
      </c>
    </row>
    <row r="338" spans="1:22" x14ac:dyDescent="0.2">
      <c r="A338" s="19">
        <v>561300</v>
      </c>
      <c r="B338" s="15">
        <f t="shared" si="43"/>
        <v>200599.45213146697</v>
      </c>
      <c r="C338" s="16">
        <f t="shared" si="40"/>
        <v>5888.7109701048694</v>
      </c>
      <c r="D338" s="16">
        <f t="shared" si="41"/>
        <v>194710.74116136209</v>
      </c>
      <c r="F338" s="10">
        <v>2.9355568559806346E-2</v>
      </c>
      <c r="H338" s="10"/>
      <c r="I338" s="10">
        <v>561300</v>
      </c>
      <c r="J338" s="10">
        <f t="shared" si="42"/>
        <v>200599.45213146697</v>
      </c>
      <c r="K338">
        <f t="shared" si="44"/>
        <v>195881</v>
      </c>
      <c r="L338">
        <f t="shared" si="44"/>
        <v>221662</v>
      </c>
      <c r="M338" s="17">
        <f t="shared" si="44"/>
        <v>100.58799999999999</v>
      </c>
      <c r="N338" s="17">
        <f t="shared" si="44"/>
        <v>103.011</v>
      </c>
      <c r="P338" s="10" t="s">
        <v>145</v>
      </c>
      <c r="Q338">
        <v>72453</v>
      </c>
      <c r="R338">
        <v>76724</v>
      </c>
      <c r="S338" s="47">
        <v>97.176000000000002</v>
      </c>
      <c r="T338" s="47">
        <v>96.263000000000005</v>
      </c>
      <c r="U338" s="47"/>
      <c r="V338" s="10" t="s">
        <v>53</v>
      </c>
    </row>
    <row r="339" spans="1:22" x14ac:dyDescent="0.2">
      <c r="A339" s="19">
        <v>561400</v>
      </c>
      <c r="B339" s="15">
        <f t="shared" si="43"/>
        <v>70117.835878761703</v>
      </c>
      <c r="C339" s="16">
        <f t="shared" si="40"/>
        <v>4014.4125280677254</v>
      </c>
      <c r="D339" s="16">
        <f t="shared" si="41"/>
        <v>66103.423350693978</v>
      </c>
      <c r="F339" s="10">
        <v>5.7252373490375624E-2</v>
      </c>
      <c r="H339" s="10"/>
      <c r="I339" s="10">
        <v>561400</v>
      </c>
      <c r="J339" s="10">
        <f t="shared" si="42"/>
        <v>70117.835878761703</v>
      </c>
      <c r="K339">
        <f t="shared" si="44"/>
        <v>68273</v>
      </c>
      <c r="L339">
        <f t="shared" si="44"/>
        <v>70333</v>
      </c>
      <c r="M339" s="17">
        <f t="shared" si="44"/>
        <v>101.88200000000001</v>
      </c>
      <c r="N339" s="17">
        <f t="shared" si="44"/>
        <v>104.63500000000001</v>
      </c>
      <c r="P339" s="10">
        <v>541200</v>
      </c>
      <c r="Q339">
        <v>140939</v>
      </c>
      <c r="R339">
        <v>157528</v>
      </c>
      <c r="S339" s="47">
        <v>99.474000000000004</v>
      </c>
      <c r="T339" s="47">
        <v>101.405</v>
      </c>
      <c r="U339" s="47"/>
      <c r="V339" s="10" t="s">
        <v>53</v>
      </c>
    </row>
    <row r="340" spans="1:22" x14ac:dyDescent="0.2">
      <c r="A340" s="19">
        <v>561500</v>
      </c>
      <c r="B340" s="15">
        <f t="shared" si="43"/>
        <v>43168.370169572016</v>
      </c>
      <c r="C340" s="16">
        <f t="shared" si="40"/>
        <v>1881.8506142297301</v>
      </c>
      <c r="D340" s="16">
        <f t="shared" si="41"/>
        <v>41286.519555342282</v>
      </c>
      <c r="F340" s="10">
        <v>4.3593274585941762E-2</v>
      </c>
      <c r="H340" s="10"/>
      <c r="I340" s="10">
        <v>561500</v>
      </c>
      <c r="J340" s="10">
        <f t="shared" si="42"/>
        <v>43168.370169572016</v>
      </c>
      <c r="K340">
        <f t="shared" si="44"/>
        <v>42230</v>
      </c>
      <c r="L340">
        <f t="shared" si="44"/>
        <v>46212</v>
      </c>
      <c r="M340" s="17">
        <f t="shared" si="44"/>
        <v>101.078</v>
      </c>
      <c r="N340" s="17">
        <f t="shared" si="44"/>
        <v>103.324</v>
      </c>
      <c r="P340" s="10">
        <v>541300</v>
      </c>
      <c r="Q340">
        <v>253252</v>
      </c>
      <c r="R340">
        <v>245809</v>
      </c>
      <c r="S340" s="47">
        <v>101.84099999999999</v>
      </c>
      <c r="T340" s="47">
        <v>104.926</v>
      </c>
      <c r="U340" s="47"/>
      <c r="V340" s="10" t="s">
        <v>53</v>
      </c>
    </row>
    <row r="341" spans="1:22" x14ac:dyDescent="0.2">
      <c r="A341" s="19">
        <v>561600</v>
      </c>
      <c r="B341" s="15">
        <f t="shared" si="43"/>
        <v>47994.067623257528</v>
      </c>
      <c r="C341" s="16">
        <f t="shared" si="40"/>
        <v>1309.1384096200727</v>
      </c>
      <c r="D341" s="16">
        <f t="shared" si="41"/>
        <v>46684.929213637457</v>
      </c>
      <c r="F341" s="10">
        <v>2.7277088074645187E-2</v>
      </c>
      <c r="H341" s="10"/>
      <c r="I341" s="10">
        <v>561600</v>
      </c>
      <c r="J341" s="10">
        <f t="shared" si="42"/>
        <v>47994.067623257528</v>
      </c>
      <c r="K341">
        <f t="shared" si="44"/>
        <v>47175</v>
      </c>
      <c r="L341">
        <f t="shared" si="44"/>
        <v>50884</v>
      </c>
      <c r="M341" s="17">
        <f t="shared" si="44"/>
        <v>100.217</v>
      </c>
      <c r="N341" s="17">
        <f t="shared" si="44"/>
        <v>101.95699999999999</v>
      </c>
      <c r="P341" s="10">
        <v>541400</v>
      </c>
      <c r="Q341">
        <v>26054</v>
      </c>
      <c r="R341">
        <v>28079</v>
      </c>
      <c r="S341" s="47">
        <v>102.491</v>
      </c>
      <c r="T341" s="47">
        <v>104.102</v>
      </c>
      <c r="U341" s="47"/>
      <c r="V341" s="10" t="s">
        <v>53</v>
      </c>
    </row>
    <row r="342" spans="1:22" x14ac:dyDescent="0.2">
      <c r="A342" s="19">
        <v>561700</v>
      </c>
      <c r="B342" s="15">
        <f t="shared" si="43"/>
        <v>148782.82855548023</v>
      </c>
      <c r="C342" s="16">
        <f t="shared" si="40"/>
        <v>4307.0830322924276</v>
      </c>
      <c r="D342" s="16">
        <f t="shared" si="41"/>
        <v>144475.7455231878</v>
      </c>
      <c r="F342" s="10">
        <v>2.8948791161651711E-2</v>
      </c>
      <c r="H342" s="10"/>
      <c r="I342" s="10">
        <v>561700</v>
      </c>
      <c r="J342" s="10">
        <f t="shared" si="42"/>
        <v>148782.82855548023</v>
      </c>
      <c r="K342">
        <f t="shared" si="44"/>
        <v>143788</v>
      </c>
      <c r="L342">
        <f t="shared" si="44"/>
        <v>158034</v>
      </c>
      <c r="M342" s="17">
        <f t="shared" si="44"/>
        <v>100.324</v>
      </c>
      <c r="N342" s="17">
        <f t="shared" si="44"/>
        <v>103.809</v>
      </c>
      <c r="P342" s="10">
        <v>541610</v>
      </c>
      <c r="Q342">
        <v>159402</v>
      </c>
      <c r="R342">
        <v>175376</v>
      </c>
      <c r="S342" s="47">
        <v>102.114</v>
      </c>
      <c r="T342" s="47">
        <v>103.994</v>
      </c>
      <c r="U342" s="47"/>
      <c r="V342" s="10" t="s">
        <v>53</v>
      </c>
    </row>
    <row r="343" spans="1:22" x14ac:dyDescent="0.2">
      <c r="A343" s="19">
        <v>561900</v>
      </c>
      <c r="B343" s="15">
        <f t="shared" si="43"/>
        <v>40423.133579154375</v>
      </c>
      <c r="C343" s="16">
        <f t="shared" si="40"/>
        <v>1154.4826772891502</v>
      </c>
      <c r="D343" s="16">
        <f t="shared" si="41"/>
        <v>39268.650901865229</v>
      </c>
      <c r="F343" s="10">
        <v>2.8559950084733166E-2</v>
      </c>
      <c r="H343" s="10"/>
      <c r="I343" s="10">
        <v>561900</v>
      </c>
      <c r="J343" s="10">
        <f t="shared" si="42"/>
        <v>40423.133579154375</v>
      </c>
      <c r="K343">
        <f t="shared" si="44"/>
        <v>39043</v>
      </c>
      <c r="L343">
        <f t="shared" si="44"/>
        <v>42080</v>
      </c>
      <c r="M343" s="17">
        <f t="shared" si="44"/>
        <v>101.7</v>
      </c>
      <c r="N343" s="17">
        <f t="shared" si="44"/>
        <v>105.295</v>
      </c>
      <c r="P343" s="10" t="s">
        <v>146</v>
      </c>
      <c r="Q343">
        <v>38533</v>
      </c>
      <c r="R343">
        <v>42072</v>
      </c>
      <c r="S343" s="47">
        <v>102.238</v>
      </c>
      <c r="T343" s="47">
        <v>104.139</v>
      </c>
      <c r="U343" s="47"/>
      <c r="V343" s="10" t="s">
        <v>53</v>
      </c>
    </row>
    <row r="344" spans="1:22" x14ac:dyDescent="0.2">
      <c r="A344" s="19">
        <v>562000</v>
      </c>
      <c r="B344" s="15">
        <f t="shared" si="43"/>
        <v>87851.066259866027</v>
      </c>
      <c r="C344" s="16">
        <f t="shared" si="40"/>
        <v>1961.5192983968439</v>
      </c>
      <c r="D344" s="16">
        <f t="shared" si="41"/>
        <v>85889.546961469183</v>
      </c>
      <c r="F344" s="10">
        <v>2.2327780206954032E-2</v>
      </c>
      <c r="H344" s="10"/>
      <c r="I344" s="10">
        <v>562000</v>
      </c>
      <c r="J344" s="10">
        <f t="shared" si="42"/>
        <v>87851.066259866027</v>
      </c>
      <c r="K344">
        <f t="shared" si="44"/>
        <v>85294</v>
      </c>
      <c r="L344">
        <f t="shared" si="44"/>
        <v>87093</v>
      </c>
      <c r="M344" s="17">
        <f t="shared" si="44"/>
        <v>105.539</v>
      </c>
      <c r="N344" s="17">
        <f t="shared" si="44"/>
        <v>108.703</v>
      </c>
      <c r="P344" s="10">
        <v>541700</v>
      </c>
      <c r="Q344">
        <v>217953</v>
      </c>
      <c r="R344">
        <v>236263</v>
      </c>
      <c r="S344" s="47">
        <v>105.492</v>
      </c>
      <c r="T344" s="47">
        <v>109.40300000000001</v>
      </c>
      <c r="U344" s="47"/>
      <c r="V344" s="10" t="s">
        <v>53</v>
      </c>
    </row>
    <row r="345" spans="1:22" x14ac:dyDescent="0.2">
      <c r="A345" s="19">
        <v>611100</v>
      </c>
      <c r="B345" s="15">
        <f t="shared" si="43"/>
        <v>37620.083114186178</v>
      </c>
      <c r="C345" s="16">
        <f t="shared" si="40"/>
        <v>0</v>
      </c>
      <c r="D345" s="16">
        <f t="shared" si="41"/>
        <v>37620.083114186178</v>
      </c>
      <c r="F345" s="10">
        <v>0</v>
      </c>
      <c r="H345" s="10"/>
      <c r="I345" s="10">
        <v>611100</v>
      </c>
      <c r="J345" s="10">
        <f t="shared" si="42"/>
        <v>37620.083114186178</v>
      </c>
      <c r="K345">
        <f t="shared" si="44"/>
        <v>36159</v>
      </c>
      <c r="L345">
        <f t="shared" si="44"/>
        <v>37158</v>
      </c>
      <c r="M345" s="17">
        <f t="shared" si="44"/>
        <v>103.051</v>
      </c>
      <c r="N345" s="17">
        <f t="shared" si="44"/>
        <v>107.215</v>
      </c>
      <c r="P345" s="10">
        <v>541800</v>
      </c>
      <c r="Q345">
        <v>136630</v>
      </c>
      <c r="R345">
        <v>151435</v>
      </c>
      <c r="S345" s="47">
        <v>101.04600000000001</v>
      </c>
      <c r="T345" s="47">
        <v>103.31699999999999</v>
      </c>
      <c r="U345" s="47"/>
      <c r="V345" s="10" t="s">
        <v>53</v>
      </c>
    </row>
    <row r="346" spans="1:22" x14ac:dyDescent="0.2">
      <c r="A346" s="19" t="s">
        <v>148</v>
      </c>
      <c r="B346" s="15">
        <f t="shared" si="43"/>
        <v>199439.60055599074</v>
      </c>
      <c r="C346" s="16">
        <f t="shared" si="40"/>
        <v>0</v>
      </c>
      <c r="D346" s="16">
        <f t="shared" si="41"/>
        <v>199439.60055599074</v>
      </c>
      <c r="F346" s="10">
        <v>0</v>
      </c>
      <c r="H346" s="10"/>
      <c r="I346" s="10" t="s">
        <v>148</v>
      </c>
      <c r="J346" s="10">
        <f t="shared" si="42"/>
        <v>199439.60055599074</v>
      </c>
      <c r="K346">
        <f t="shared" si="44"/>
        <v>189269</v>
      </c>
      <c r="L346">
        <f t="shared" si="44"/>
        <v>199460</v>
      </c>
      <c r="M346" s="17">
        <f t="shared" si="44"/>
        <v>104.678</v>
      </c>
      <c r="N346" s="17">
        <f t="shared" si="44"/>
        <v>110.303</v>
      </c>
      <c r="P346" s="10" t="s">
        <v>147</v>
      </c>
      <c r="Q346">
        <v>74913</v>
      </c>
      <c r="R346">
        <v>78654</v>
      </c>
      <c r="S346" s="47">
        <v>105.768</v>
      </c>
      <c r="T346" s="47">
        <v>110.31699999999999</v>
      </c>
      <c r="U346" s="47"/>
      <c r="V346" s="10" t="s">
        <v>53</v>
      </c>
    </row>
    <row r="347" spans="1:22" x14ac:dyDescent="0.2">
      <c r="A347" s="19" t="s">
        <v>149</v>
      </c>
      <c r="B347" s="15">
        <f t="shared" si="43"/>
        <v>71703.158580597155</v>
      </c>
      <c r="C347" s="16">
        <f t="shared" si="40"/>
        <v>1402.8543352241034</v>
      </c>
      <c r="D347" s="16">
        <f t="shared" si="41"/>
        <v>70300.304245373045</v>
      </c>
      <c r="F347" s="10">
        <v>1.9564749489344186E-2</v>
      </c>
      <c r="H347" s="10"/>
      <c r="I347" s="10" t="s">
        <v>149</v>
      </c>
      <c r="J347" s="10">
        <f t="shared" si="42"/>
        <v>71703.158580597155</v>
      </c>
      <c r="K347">
        <f t="shared" si="44"/>
        <v>67357</v>
      </c>
      <c r="L347">
        <f t="shared" si="44"/>
        <v>70345</v>
      </c>
      <c r="M347" s="17">
        <f t="shared" si="44"/>
        <v>107.51</v>
      </c>
      <c r="N347" s="17">
        <f t="shared" si="44"/>
        <v>114.447</v>
      </c>
      <c r="P347" s="10">
        <v>541920</v>
      </c>
      <c r="Q347">
        <v>11490</v>
      </c>
      <c r="R347">
        <v>12500</v>
      </c>
      <c r="S347" s="47">
        <v>103.66800000000001</v>
      </c>
      <c r="T347" s="47">
        <v>106.624</v>
      </c>
      <c r="U347" s="47"/>
      <c r="V347" s="10" t="s">
        <v>53</v>
      </c>
    </row>
    <row r="348" spans="1:22" x14ac:dyDescent="0.2">
      <c r="A348" s="19">
        <v>621100</v>
      </c>
      <c r="B348" s="15">
        <f t="shared" si="43"/>
        <v>408011.24423861183</v>
      </c>
      <c r="C348" s="16">
        <f t="shared" si="40"/>
        <v>12641.279328917592</v>
      </c>
      <c r="D348" s="16">
        <f t="shared" si="41"/>
        <v>395369.96490969422</v>
      </c>
      <c r="F348" s="10">
        <v>3.0982673902792638E-2</v>
      </c>
      <c r="H348" s="10"/>
      <c r="I348" s="10">
        <v>621100</v>
      </c>
      <c r="J348" s="10">
        <f t="shared" si="42"/>
        <v>408011.24423861183</v>
      </c>
      <c r="K348">
        <f t="shared" si="44"/>
        <v>402319</v>
      </c>
      <c r="L348">
        <f t="shared" si="44"/>
        <v>422021</v>
      </c>
      <c r="M348" s="17">
        <f t="shared" si="44"/>
        <v>103.968</v>
      </c>
      <c r="N348" s="17">
        <f t="shared" si="44"/>
        <v>105.43899999999999</v>
      </c>
      <c r="P348" s="10">
        <v>541940</v>
      </c>
      <c r="Q348">
        <v>28056</v>
      </c>
      <c r="R348">
        <v>31829</v>
      </c>
      <c r="S348" s="47">
        <v>107.967</v>
      </c>
      <c r="T348" s="47">
        <v>113.649</v>
      </c>
      <c r="U348" s="47"/>
      <c r="V348" s="10" t="s">
        <v>53</v>
      </c>
    </row>
    <row r="349" spans="1:22" x14ac:dyDescent="0.2">
      <c r="A349" s="19">
        <v>621200</v>
      </c>
      <c r="B349" s="15">
        <f t="shared" si="43"/>
        <v>114146.03820789279</v>
      </c>
      <c r="C349" s="16">
        <f t="shared" si="40"/>
        <v>3164.9981398356995</v>
      </c>
      <c r="D349" s="16">
        <f t="shared" si="41"/>
        <v>110981.04006805709</v>
      </c>
      <c r="F349" s="10">
        <v>2.7727621470938192E-2</v>
      </c>
      <c r="H349" s="10"/>
      <c r="I349" s="10">
        <v>621200</v>
      </c>
      <c r="J349" s="10">
        <f t="shared" si="42"/>
        <v>114146.03820789279</v>
      </c>
      <c r="K349">
        <f t="shared" ref="K349:N364" si="45">Q363</f>
        <v>107899</v>
      </c>
      <c r="L349">
        <f t="shared" si="45"/>
        <v>111260</v>
      </c>
      <c r="M349" s="17">
        <f t="shared" si="45"/>
        <v>105.083</v>
      </c>
      <c r="N349" s="17">
        <f t="shared" si="45"/>
        <v>111.167</v>
      </c>
      <c r="P349" s="10">
        <v>550000</v>
      </c>
      <c r="Q349">
        <v>484011</v>
      </c>
      <c r="R349">
        <v>558001</v>
      </c>
      <c r="S349" s="47">
        <v>102.057</v>
      </c>
      <c r="T349" s="47">
        <v>103.855</v>
      </c>
      <c r="U349" s="47"/>
      <c r="V349" s="10" t="s">
        <v>53</v>
      </c>
    </row>
    <row r="350" spans="1:22" x14ac:dyDescent="0.2">
      <c r="A350" s="19">
        <v>621300</v>
      </c>
      <c r="B350" s="15">
        <f t="shared" si="43"/>
        <v>86313.312894874121</v>
      </c>
      <c r="C350" s="16">
        <f t="shared" si="40"/>
        <v>2252.1667170461501</v>
      </c>
      <c r="D350" s="16">
        <f t="shared" si="41"/>
        <v>84061.146177827977</v>
      </c>
      <c r="F350" s="10">
        <v>2.6092924040457023E-2</v>
      </c>
      <c r="H350" s="10"/>
      <c r="I350" s="10">
        <v>621300</v>
      </c>
      <c r="J350" s="10">
        <f t="shared" si="42"/>
        <v>86313.312894874121</v>
      </c>
      <c r="K350">
        <f t="shared" si="45"/>
        <v>84139</v>
      </c>
      <c r="L350">
        <f t="shared" si="45"/>
        <v>87420</v>
      </c>
      <c r="M350" s="17">
        <f t="shared" si="45"/>
        <v>103.514</v>
      </c>
      <c r="N350" s="17">
        <f t="shared" si="45"/>
        <v>106.18899999999999</v>
      </c>
      <c r="P350" s="10">
        <v>561100</v>
      </c>
      <c r="Q350">
        <v>57708</v>
      </c>
      <c r="R350">
        <v>66244</v>
      </c>
      <c r="S350" s="47">
        <v>101.11799999999999</v>
      </c>
      <c r="T350" s="47">
        <v>102.908</v>
      </c>
      <c r="U350" s="47"/>
      <c r="V350" s="10" t="s">
        <v>53</v>
      </c>
    </row>
    <row r="351" spans="1:22" x14ac:dyDescent="0.2">
      <c r="A351" s="19">
        <v>621400</v>
      </c>
      <c r="B351" s="15">
        <f t="shared" si="43"/>
        <v>100983.54722147496</v>
      </c>
      <c r="C351" s="16">
        <f t="shared" si="40"/>
        <v>2675.7233769911259</v>
      </c>
      <c r="D351" s="16">
        <f t="shared" si="41"/>
        <v>98307.823844483835</v>
      </c>
      <c r="F351" s="10">
        <v>2.6496626931937599E-2</v>
      </c>
      <c r="H351" s="10"/>
      <c r="I351" s="10">
        <v>621400</v>
      </c>
      <c r="J351" s="10">
        <f t="shared" si="42"/>
        <v>100983.54722147496</v>
      </c>
      <c r="K351">
        <f t="shared" si="45"/>
        <v>97987</v>
      </c>
      <c r="L351">
        <f t="shared" si="45"/>
        <v>107151</v>
      </c>
      <c r="M351" s="17">
        <f t="shared" si="45"/>
        <v>104.084</v>
      </c>
      <c r="N351" s="17">
        <f t="shared" si="45"/>
        <v>107.267</v>
      </c>
      <c r="P351" s="10">
        <v>561200</v>
      </c>
      <c r="Q351">
        <v>34433</v>
      </c>
      <c r="R351">
        <v>32718</v>
      </c>
      <c r="S351" s="47">
        <v>100.54300000000001</v>
      </c>
      <c r="T351" s="47">
        <v>102.19799999999999</v>
      </c>
      <c r="U351" s="47"/>
      <c r="V351" s="10" t="s">
        <v>53</v>
      </c>
    </row>
    <row r="352" spans="1:22" x14ac:dyDescent="0.2">
      <c r="A352" s="19">
        <v>621500</v>
      </c>
      <c r="B352" s="15">
        <f t="shared" si="43"/>
        <v>44220.515896820638</v>
      </c>
      <c r="C352" s="16">
        <f t="shared" si="40"/>
        <v>964.5184885049423</v>
      </c>
      <c r="D352" s="16">
        <f t="shared" si="41"/>
        <v>43255.997408315692</v>
      </c>
      <c r="F352" s="10">
        <v>2.1811561193800753E-2</v>
      </c>
      <c r="H352" s="10"/>
      <c r="I352" s="10">
        <v>621500</v>
      </c>
      <c r="J352" s="10">
        <f t="shared" si="42"/>
        <v>44220.515896820638</v>
      </c>
      <c r="K352">
        <f t="shared" si="45"/>
        <v>45132</v>
      </c>
      <c r="L352">
        <f t="shared" si="45"/>
        <v>44974</v>
      </c>
      <c r="M352" s="17">
        <f t="shared" si="45"/>
        <v>100.02</v>
      </c>
      <c r="N352" s="17">
        <f t="shared" si="45"/>
        <v>98</v>
      </c>
      <c r="P352" s="10">
        <v>561300</v>
      </c>
      <c r="Q352">
        <v>195881</v>
      </c>
      <c r="R352">
        <v>221662</v>
      </c>
      <c r="S352" s="47">
        <v>100.58799999999999</v>
      </c>
      <c r="T352" s="47">
        <v>103.011</v>
      </c>
      <c r="U352" s="47"/>
      <c r="V352" s="10" t="s">
        <v>53</v>
      </c>
    </row>
    <row r="353" spans="1:22" x14ac:dyDescent="0.2">
      <c r="A353" s="19">
        <v>621600</v>
      </c>
      <c r="B353" s="15">
        <f t="shared" si="43"/>
        <v>65071.626157191051</v>
      </c>
      <c r="C353" s="16">
        <f t="shared" si="40"/>
        <v>1512.1596660447992</v>
      </c>
      <c r="D353" s="16">
        <f t="shared" si="41"/>
        <v>63559.466491146253</v>
      </c>
      <c r="F353" s="10">
        <v>2.3238387533022958E-2</v>
      </c>
      <c r="H353" s="10"/>
      <c r="I353" s="10">
        <v>621600</v>
      </c>
      <c r="J353" s="10">
        <f t="shared" si="42"/>
        <v>65071.626157191051</v>
      </c>
      <c r="K353">
        <f t="shared" si="45"/>
        <v>64422</v>
      </c>
      <c r="L353">
        <f t="shared" si="45"/>
        <v>76987</v>
      </c>
      <c r="M353" s="17">
        <f t="shared" si="45"/>
        <v>101.64700000000001</v>
      </c>
      <c r="N353" s="17">
        <f t="shared" si="45"/>
        <v>102.672</v>
      </c>
      <c r="P353" s="10">
        <v>561400</v>
      </c>
      <c r="Q353">
        <v>68273</v>
      </c>
      <c r="R353">
        <v>70333</v>
      </c>
      <c r="S353" s="47">
        <v>101.88200000000001</v>
      </c>
      <c r="T353" s="47">
        <v>104.63500000000001</v>
      </c>
      <c r="U353" s="47"/>
      <c r="V353" s="10" t="s">
        <v>53</v>
      </c>
    </row>
    <row r="354" spans="1:22" x14ac:dyDescent="0.2">
      <c r="A354" s="19">
        <v>621900</v>
      </c>
      <c r="B354" s="15">
        <f t="shared" si="43"/>
        <v>39440.960064759849</v>
      </c>
      <c r="C354" s="16">
        <f t="shared" si="40"/>
        <v>940.67603708845195</v>
      </c>
      <c r="D354" s="16">
        <f t="shared" si="41"/>
        <v>38500.284027671398</v>
      </c>
      <c r="F354" s="10">
        <v>2.3850231727217456E-2</v>
      </c>
      <c r="H354" s="10"/>
      <c r="I354" s="10">
        <v>621900</v>
      </c>
      <c r="J354" s="10">
        <f t="shared" si="42"/>
        <v>39440.960064759849</v>
      </c>
      <c r="K354">
        <f t="shared" si="45"/>
        <v>38294</v>
      </c>
      <c r="L354">
        <f t="shared" si="45"/>
        <v>40610</v>
      </c>
      <c r="M354" s="17">
        <f t="shared" si="45"/>
        <v>103.768</v>
      </c>
      <c r="N354" s="17">
        <f t="shared" si="45"/>
        <v>106.876</v>
      </c>
      <c r="P354" s="10">
        <v>561500</v>
      </c>
      <c r="Q354">
        <v>42230</v>
      </c>
      <c r="R354">
        <v>46212</v>
      </c>
      <c r="S354" s="47">
        <v>101.078</v>
      </c>
      <c r="T354" s="47">
        <v>103.324</v>
      </c>
      <c r="U354" s="47"/>
      <c r="V354" s="10" t="s">
        <v>53</v>
      </c>
    </row>
    <row r="355" spans="1:22" x14ac:dyDescent="0.2">
      <c r="A355" s="19">
        <v>622000</v>
      </c>
      <c r="B355" s="15">
        <f t="shared" si="43"/>
        <v>678493.43040559418</v>
      </c>
      <c r="C355" s="16">
        <f t="shared" si="40"/>
        <v>16598.578525556812</v>
      </c>
      <c r="D355" s="16">
        <f t="shared" si="41"/>
        <v>661894.85188003734</v>
      </c>
      <c r="F355" s="10">
        <v>2.4463875082230947E-2</v>
      </c>
      <c r="H355" s="10"/>
      <c r="I355" s="10">
        <v>622000</v>
      </c>
      <c r="J355" s="10">
        <f t="shared" si="42"/>
        <v>678493.43040559418</v>
      </c>
      <c r="K355">
        <f t="shared" si="45"/>
        <v>654075</v>
      </c>
      <c r="L355">
        <f t="shared" si="45"/>
        <v>719354</v>
      </c>
      <c r="M355" s="17">
        <f t="shared" si="45"/>
        <v>103.82299999999999</v>
      </c>
      <c r="N355" s="17">
        <f t="shared" si="45"/>
        <v>107.699</v>
      </c>
      <c r="P355" s="10">
        <v>561600</v>
      </c>
      <c r="Q355">
        <v>47175</v>
      </c>
      <c r="R355">
        <v>50884</v>
      </c>
      <c r="S355" s="47">
        <v>100.217</v>
      </c>
      <c r="T355" s="47">
        <v>101.95699999999999</v>
      </c>
      <c r="U355" s="47"/>
      <c r="V355" s="10" t="s">
        <v>53</v>
      </c>
    </row>
    <row r="356" spans="1:22" x14ac:dyDescent="0.2">
      <c r="A356" s="19" t="s">
        <v>150</v>
      </c>
      <c r="B356" s="15">
        <f t="shared" si="43"/>
        <v>164155.36679558968</v>
      </c>
      <c r="C356" s="16">
        <f t="shared" si="40"/>
        <v>3264.5351153358988</v>
      </c>
      <c r="D356" s="16">
        <f t="shared" si="41"/>
        <v>160890.83168025379</v>
      </c>
      <c r="F356" s="10">
        <v>1.9886861934894754E-2</v>
      </c>
      <c r="H356" s="10"/>
      <c r="I356" s="10" t="s">
        <v>150</v>
      </c>
      <c r="J356" s="10">
        <f t="shared" si="42"/>
        <v>164155.36679558968</v>
      </c>
      <c r="K356">
        <f t="shared" si="45"/>
        <v>160458</v>
      </c>
      <c r="L356">
        <f t="shared" si="45"/>
        <v>169843</v>
      </c>
      <c r="M356" s="17">
        <f t="shared" si="45"/>
        <v>103.938</v>
      </c>
      <c r="N356" s="17">
        <f t="shared" si="45"/>
        <v>106.333</v>
      </c>
      <c r="P356" s="10">
        <v>561700</v>
      </c>
      <c r="Q356">
        <v>143788</v>
      </c>
      <c r="R356">
        <v>158034</v>
      </c>
      <c r="S356" s="47">
        <v>100.324</v>
      </c>
      <c r="T356" s="47">
        <v>103.809</v>
      </c>
      <c r="U356" s="47"/>
      <c r="V356" s="10" t="s">
        <v>53</v>
      </c>
    </row>
    <row r="357" spans="1:22" x14ac:dyDescent="0.2">
      <c r="A357" s="19" t="s">
        <v>151</v>
      </c>
      <c r="B357" s="15">
        <f t="shared" si="43"/>
        <v>42525.287845737723</v>
      </c>
      <c r="C357" s="16">
        <f t="shared" si="40"/>
        <v>519.78415372284655</v>
      </c>
      <c r="D357" s="16">
        <f t="shared" si="41"/>
        <v>42005.503692014878</v>
      </c>
      <c r="F357" s="10">
        <v>1.2222942631414643E-2</v>
      </c>
      <c r="H357" s="10"/>
      <c r="I357" s="10" t="s">
        <v>151</v>
      </c>
      <c r="J357" s="10">
        <f t="shared" si="42"/>
        <v>42525.287845737723</v>
      </c>
      <c r="K357">
        <f t="shared" si="45"/>
        <v>41508</v>
      </c>
      <c r="L357">
        <f t="shared" si="45"/>
        <v>44023</v>
      </c>
      <c r="M357" s="17">
        <f t="shared" si="45"/>
        <v>103.149</v>
      </c>
      <c r="N357" s="17">
        <f t="shared" si="45"/>
        <v>105.67700000000001</v>
      </c>
      <c r="P357" s="10">
        <v>561900</v>
      </c>
      <c r="Q357">
        <v>39043</v>
      </c>
      <c r="R357">
        <v>42080</v>
      </c>
      <c r="S357" s="47">
        <v>101.7</v>
      </c>
      <c r="T357" s="47">
        <v>105.295</v>
      </c>
      <c r="U357" s="47"/>
      <c r="V357" s="10" t="s">
        <v>53</v>
      </c>
    </row>
    <row r="358" spans="1:22" x14ac:dyDescent="0.2">
      <c r="A358" s="19">
        <v>624100</v>
      </c>
      <c r="B358" s="15">
        <f t="shared" si="43"/>
        <v>75899.031419783263</v>
      </c>
      <c r="C358" s="16">
        <f t="shared" si="40"/>
        <v>1775.1308651816596</v>
      </c>
      <c r="D358" s="16">
        <f t="shared" si="41"/>
        <v>74123.900554601598</v>
      </c>
      <c r="F358" s="10">
        <v>2.3388056895795477E-2</v>
      </c>
      <c r="H358" s="10"/>
      <c r="I358" s="10">
        <v>624100</v>
      </c>
      <c r="J358" s="10">
        <f t="shared" si="42"/>
        <v>75899.031419783263</v>
      </c>
      <c r="K358">
        <f t="shared" si="45"/>
        <v>74181</v>
      </c>
      <c r="L358">
        <f t="shared" si="45"/>
        <v>77497</v>
      </c>
      <c r="M358" s="17">
        <f t="shared" si="45"/>
        <v>104.361</v>
      </c>
      <c r="N358" s="17">
        <f t="shared" si="45"/>
        <v>106.77800000000001</v>
      </c>
      <c r="P358" s="10">
        <v>562000</v>
      </c>
      <c r="Q358">
        <v>85294</v>
      </c>
      <c r="R358">
        <v>87093</v>
      </c>
      <c r="S358" s="47">
        <v>105.539</v>
      </c>
      <c r="T358" s="47">
        <v>108.703</v>
      </c>
      <c r="U358" s="47"/>
      <c r="V358" s="10" t="s">
        <v>53</v>
      </c>
    </row>
    <row r="359" spans="1:22" x14ac:dyDescent="0.2">
      <c r="A359" s="19" t="s">
        <v>152</v>
      </c>
      <c r="B359" s="15">
        <f t="shared" si="43"/>
        <v>42706.824431625384</v>
      </c>
      <c r="C359" s="16">
        <f t="shared" si="40"/>
        <v>1283.2789946426192</v>
      </c>
      <c r="D359" s="16">
        <f t="shared" si="41"/>
        <v>41423.545436982764</v>
      </c>
      <c r="F359" s="10">
        <v>3.0048569794674823E-2</v>
      </c>
      <c r="H359" s="10"/>
      <c r="I359" s="10" t="s">
        <v>152</v>
      </c>
      <c r="J359" s="10">
        <f t="shared" si="42"/>
        <v>42706.824431625384</v>
      </c>
      <c r="K359">
        <f t="shared" si="45"/>
        <v>40518</v>
      </c>
      <c r="L359">
        <f t="shared" si="45"/>
        <v>40869</v>
      </c>
      <c r="M359" s="17">
        <f t="shared" si="45"/>
        <v>103.145</v>
      </c>
      <c r="N359" s="17">
        <f t="shared" si="45"/>
        <v>108.717</v>
      </c>
      <c r="P359" s="10">
        <v>611100</v>
      </c>
      <c r="Q359">
        <v>36159</v>
      </c>
      <c r="R359">
        <v>37158</v>
      </c>
      <c r="S359" s="47">
        <v>103.051</v>
      </c>
      <c r="T359" s="47">
        <v>107.215</v>
      </c>
      <c r="U359" s="47"/>
      <c r="V359" s="10" t="s">
        <v>53</v>
      </c>
    </row>
    <row r="360" spans="1:22" x14ac:dyDescent="0.2">
      <c r="A360" s="19">
        <v>624400</v>
      </c>
      <c r="B360" s="15">
        <f t="shared" si="43"/>
        <v>47340.0656182518</v>
      </c>
      <c r="C360" s="16">
        <f t="shared" si="40"/>
        <v>1411.4479746531115</v>
      </c>
      <c r="D360" s="16">
        <f t="shared" si="41"/>
        <v>45928.617643598685</v>
      </c>
      <c r="F360" s="10">
        <v>2.9815082768050338E-2</v>
      </c>
      <c r="H360" s="10"/>
      <c r="I360" s="10">
        <v>624400</v>
      </c>
      <c r="J360" s="10">
        <f t="shared" si="42"/>
        <v>47340.0656182518</v>
      </c>
      <c r="K360">
        <f t="shared" si="45"/>
        <v>44839</v>
      </c>
      <c r="L360">
        <f t="shared" si="45"/>
        <v>46412</v>
      </c>
      <c r="M360" s="17">
        <f t="shared" si="45"/>
        <v>106.51</v>
      </c>
      <c r="N360" s="17">
        <f t="shared" si="45"/>
        <v>112.45099999999999</v>
      </c>
      <c r="P360" s="10" t="s">
        <v>148</v>
      </c>
      <c r="Q360">
        <v>189269</v>
      </c>
      <c r="R360">
        <v>199460</v>
      </c>
      <c r="S360" s="47">
        <v>104.678</v>
      </c>
      <c r="T360" s="47">
        <v>110.303</v>
      </c>
      <c r="U360" s="47"/>
      <c r="V360" s="10" t="s">
        <v>53</v>
      </c>
    </row>
    <row r="361" spans="1:22" x14ac:dyDescent="0.2">
      <c r="A361" s="19">
        <v>711100</v>
      </c>
      <c r="B361" s="15">
        <f t="shared" si="43"/>
        <v>28748.14589761848</v>
      </c>
      <c r="C361" s="16">
        <f t="shared" si="40"/>
        <v>657.99766920884383</v>
      </c>
      <c r="D361" s="16">
        <f t="shared" si="41"/>
        <v>28090.148228409638</v>
      </c>
      <c r="F361" s="10">
        <v>2.2888351532380141E-2</v>
      </c>
      <c r="H361" s="10"/>
      <c r="I361" s="10">
        <v>711100</v>
      </c>
      <c r="J361" s="10">
        <f t="shared" si="42"/>
        <v>28748.14589761848</v>
      </c>
      <c r="K361">
        <f t="shared" si="45"/>
        <v>28048</v>
      </c>
      <c r="L361">
        <f t="shared" si="45"/>
        <v>27934</v>
      </c>
      <c r="M361" s="17">
        <f t="shared" si="45"/>
        <v>101.11199999999999</v>
      </c>
      <c r="N361" s="17">
        <f t="shared" si="45"/>
        <v>103.636</v>
      </c>
      <c r="P361" s="10" t="s">
        <v>149</v>
      </c>
      <c r="Q361">
        <v>67357</v>
      </c>
      <c r="R361">
        <v>70345</v>
      </c>
      <c r="S361" s="47">
        <v>107.51</v>
      </c>
      <c r="T361" s="47">
        <v>114.447</v>
      </c>
      <c r="U361" s="47"/>
      <c r="V361" s="10" t="s">
        <v>53</v>
      </c>
    </row>
    <row r="362" spans="1:22" x14ac:dyDescent="0.2">
      <c r="A362" s="19">
        <v>711200</v>
      </c>
      <c r="B362" s="15">
        <f t="shared" si="43"/>
        <v>40816.315319382826</v>
      </c>
      <c r="C362" s="16">
        <f t="shared" si="40"/>
        <v>857.38897407991817</v>
      </c>
      <c r="D362" s="16">
        <f t="shared" si="41"/>
        <v>39958.926345302905</v>
      </c>
      <c r="F362" s="10">
        <v>2.100603563479337E-2</v>
      </c>
      <c r="H362" s="10"/>
      <c r="I362" s="10">
        <v>711200</v>
      </c>
      <c r="J362" s="10">
        <f t="shared" si="42"/>
        <v>40816.315319382826</v>
      </c>
      <c r="K362">
        <f t="shared" si="45"/>
        <v>38835</v>
      </c>
      <c r="L362">
        <f t="shared" si="45"/>
        <v>41234</v>
      </c>
      <c r="M362" s="17">
        <f t="shared" si="45"/>
        <v>101.884</v>
      </c>
      <c r="N362" s="17">
        <f t="shared" si="45"/>
        <v>107.08199999999999</v>
      </c>
      <c r="P362" s="10">
        <v>621100</v>
      </c>
      <c r="Q362">
        <v>402319</v>
      </c>
      <c r="R362">
        <v>422021</v>
      </c>
      <c r="S362" s="47">
        <v>103.968</v>
      </c>
      <c r="T362" s="47">
        <v>105.43899999999999</v>
      </c>
      <c r="U362" s="47"/>
      <c r="V362" s="10" t="s">
        <v>53</v>
      </c>
    </row>
    <row r="363" spans="1:22" x14ac:dyDescent="0.2">
      <c r="A363" s="19" t="s">
        <v>153</v>
      </c>
      <c r="B363" s="15">
        <f t="shared" si="43"/>
        <v>28568.660807815289</v>
      </c>
      <c r="C363" s="16">
        <f t="shared" si="40"/>
        <v>357.30926257226542</v>
      </c>
      <c r="D363" s="16">
        <f t="shared" si="41"/>
        <v>28211.351545243026</v>
      </c>
      <c r="F363" s="10">
        <v>1.250703576817711E-2</v>
      </c>
      <c r="H363" s="10"/>
      <c r="I363" s="10" t="s">
        <v>153</v>
      </c>
      <c r="J363" s="10">
        <f t="shared" si="42"/>
        <v>28568.660807815289</v>
      </c>
      <c r="K363">
        <f t="shared" si="45"/>
        <v>27332</v>
      </c>
      <c r="L363">
        <f t="shared" si="45"/>
        <v>31831</v>
      </c>
      <c r="M363" s="17">
        <f t="shared" si="45"/>
        <v>101.95399999999999</v>
      </c>
      <c r="N363" s="17">
        <f t="shared" si="45"/>
        <v>106.56699999999999</v>
      </c>
      <c r="P363" s="10">
        <v>621200</v>
      </c>
      <c r="Q363">
        <v>107899</v>
      </c>
      <c r="R363">
        <v>111260</v>
      </c>
      <c r="S363" s="47">
        <v>105.083</v>
      </c>
      <c r="T363" s="47">
        <v>111.167</v>
      </c>
      <c r="U363" s="47"/>
      <c r="V363" s="10" t="s">
        <v>53</v>
      </c>
    </row>
    <row r="364" spans="1:22" x14ac:dyDescent="0.2">
      <c r="A364" s="19">
        <v>711500</v>
      </c>
      <c r="B364" s="15">
        <f t="shared" si="43"/>
        <v>32630.120995258349</v>
      </c>
      <c r="C364" s="16">
        <f t="shared" si="40"/>
        <v>375.77998807889952</v>
      </c>
      <c r="D364" s="16">
        <f t="shared" si="41"/>
        <v>32254.34100717945</v>
      </c>
      <c r="F364" s="10">
        <v>1.1516352885528866E-2</v>
      </c>
      <c r="H364" s="10"/>
      <c r="I364" s="10">
        <v>711500</v>
      </c>
      <c r="J364" s="10">
        <f t="shared" si="42"/>
        <v>32630.120995258349</v>
      </c>
      <c r="K364">
        <f t="shared" si="45"/>
        <v>31538</v>
      </c>
      <c r="L364">
        <f t="shared" si="45"/>
        <v>35484</v>
      </c>
      <c r="M364" s="17">
        <f t="shared" si="45"/>
        <v>102.285</v>
      </c>
      <c r="N364" s="17">
        <f t="shared" si="45"/>
        <v>105.827</v>
      </c>
      <c r="P364" s="10">
        <v>621300</v>
      </c>
      <c r="Q364">
        <v>84139</v>
      </c>
      <c r="R364">
        <v>87420</v>
      </c>
      <c r="S364" s="47">
        <v>103.514</v>
      </c>
      <c r="T364" s="47">
        <v>106.18899999999999</v>
      </c>
      <c r="U364" s="47"/>
      <c r="V364" s="10" t="s">
        <v>53</v>
      </c>
    </row>
    <row r="365" spans="1:22" x14ac:dyDescent="0.2">
      <c r="A365" s="19">
        <v>712000</v>
      </c>
      <c r="B365" s="15">
        <f t="shared" si="43"/>
        <v>11059.323110710224</v>
      </c>
      <c r="C365" s="16">
        <f t="shared" si="40"/>
        <v>277.2766878871314</v>
      </c>
      <c r="D365" s="16">
        <f t="shared" si="41"/>
        <v>10782.046422823092</v>
      </c>
      <c r="F365" s="10">
        <v>2.5071759375454656E-2</v>
      </c>
      <c r="H365" s="10"/>
      <c r="I365" s="10">
        <v>712000</v>
      </c>
      <c r="J365" s="10">
        <f t="shared" si="42"/>
        <v>11059.323110710224</v>
      </c>
      <c r="K365">
        <f t="shared" ref="K365:N380" si="46">Q379</f>
        <v>10770</v>
      </c>
      <c r="L365">
        <f t="shared" si="46"/>
        <v>12641</v>
      </c>
      <c r="M365" s="17">
        <f t="shared" si="46"/>
        <v>101.996</v>
      </c>
      <c r="N365" s="17">
        <f t="shared" si="46"/>
        <v>104.736</v>
      </c>
      <c r="P365" s="10">
        <v>621400</v>
      </c>
      <c r="Q365">
        <v>97987</v>
      </c>
      <c r="R365">
        <v>107151</v>
      </c>
      <c r="S365" s="47">
        <v>104.084</v>
      </c>
      <c r="T365" s="47">
        <v>107.267</v>
      </c>
      <c r="U365" s="47"/>
      <c r="V365" s="10" t="s">
        <v>53</v>
      </c>
    </row>
    <row r="366" spans="1:22" x14ac:dyDescent="0.2">
      <c r="A366" s="19">
        <v>713100</v>
      </c>
      <c r="B366" s="15">
        <f t="shared" si="43"/>
        <v>20772.624419448835</v>
      </c>
      <c r="C366" s="16">
        <f t="shared" si="40"/>
        <v>285.05174882538404</v>
      </c>
      <c r="D366" s="16">
        <f t="shared" si="41"/>
        <v>20487.572670623453</v>
      </c>
      <c r="F366" s="10">
        <v>1.3722471608281616E-2</v>
      </c>
      <c r="H366" s="10"/>
      <c r="I366" s="10">
        <v>713100</v>
      </c>
      <c r="J366" s="10">
        <f t="shared" si="42"/>
        <v>20772.624419448835</v>
      </c>
      <c r="K366">
        <f t="shared" si="46"/>
        <v>20011</v>
      </c>
      <c r="L366">
        <f t="shared" si="46"/>
        <v>22854</v>
      </c>
      <c r="M366" s="17">
        <f t="shared" si="46"/>
        <v>100.551</v>
      </c>
      <c r="N366" s="17">
        <f t="shared" si="46"/>
        <v>104.378</v>
      </c>
      <c r="P366" s="10">
        <v>621500</v>
      </c>
      <c r="Q366">
        <v>45132</v>
      </c>
      <c r="R366">
        <v>44974</v>
      </c>
      <c r="S366" s="47">
        <v>100.02</v>
      </c>
      <c r="T366" s="47">
        <v>98</v>
      </c>
      <c r="U366" s="47"/>
      <c r="V366" s="10" t="s">
        <v>53</v>
      </c>
    </row>
    <row r="367" spans="1:22" x14ac:dyDescent="0.2">
      <c r="A367" s="19">
        <v>713200</v>
      </c>
      <c r="B367" s="15">
        <f t="shared" si="43"/>
        <v>33006.64702122585</v>
      </c>
      <c r="C367" s="16">
        <f t="shared" si="40"/>
        <v>263.04673648239589</v>
      </c>
      <c r="D367" s="16">
        <f t="shared" si="41"/>
        <v>32743.600284743454</v>
      </c>
      <c r="F367" s="10">
        <v>7.9695079695079694E-3</v>
      </c>
      <c r="H367" s="10"/>
      <c r="I367" s="10">
        <v>713200</v>
      </c>
      <c r="J367" s="10">
        <f t="shared" si="42"/>
        <v>33006.64702122585</v>
      </c>
      <c r="K367">
        <f t="shared" si="46"/>
        <v>31847</v>
      </c>
      <c r="L367">
        <f t="shared" si="46"/>
        <v>35106</v>
      </c>
      <c r="M367" s="17">
        <f t="shared" si="46"/>
        <v>104.825</v>
      </c>
      <c r="N367" s="17">
        <f t="shared" si="46"/>
        <v>108.642</v>
      </c>
      <c r="P367" s="10">
        <v>621600</v>
      </c>
      <c r="Q367">
        <v>64422</v>
      </c>
      <c r="R367">
        <v>76987</v>
      </c>
      <c r="S367" s="47">
        <v>101.64700000000001</v>
      </c>
      <c r="T367" s="47">
        <v>102.672</v>
      </c>
      <c r="U367" s="47"/>
      <c r="V367" s="10" t="s">
        <v>53</v>
      </c>
    </row>
    <row r="368" spans="1:22" x14ac:dyDescent="0.2">
      <c r="A368" s="19">
        <v>713900</v>
      </c>
      <c r="B368" s="15">
        <f t="shared" si="43"/>
        <v>69951.827621493649</v>
      </c>
      <c r="C368" s="16">
        <f t="shared" si="40"/>
        <v>1816.5936656366341</v>
      </c>
      <c r="D368" s="16">
        <f t="shared" si="41"/>
        <v>68135.233955857009</v>
      </c>
      <c r="F368" s="10">
        <v>2.59692094889378E-2</v>
      </c>
      <c r="H368" s="10"/>
      <c r="I368" s="10">
        <v>713900</v>
      </c>
      <c r="J368" s="10">
        <f t="shared" si="42"/>
        <v>69951.827621493649</v>
      </c>
      <c r="K368">
        <f t="shared" si="46"/>
        <v>67037</v>
      </c>
      <c r="L368">
        <f t="shared" si="46"/>
        <v>73259</v>
      </c>
      <c r="M368" s="17">
        <f t="shared" si="46"/>
        <v>99.676000000000002</v>
      </c>
      <c r="N368" s="17">
        <f t="shared" si="46"/>
        <v>104.01</v>
      </c>
      <c r="P368" s="10">
        <v>621900</v>
      </c>
      <c r="Q368">
        <v>38294</v>
      </c>
      <c r="R368">
        <v>40610</v>
      </c>
      <c r="S368" s="47">
        <v>103.768</v>
      </c>
      <c r="T368" s="47">
        <v>106.876</v>
      </c>
      <c r="U368" s="47"/>
      <c r="V368" s="10" t="s">
        <v>53</v>
      </c>
    </row>
    <row r="369" spans="1:22" x14ac:dyDescent="0.2">
      <c r="A369" s="19">
        <v>721000</v>
      </c>
      <c r="B369" s="15">
        <f t="shared" si="43"/>
        <v>198352.83107367845</v>
      </c>
      <c r="C369" s="16">
        <f t="shared" si="40"/>
        <v>3569.4091310944123</v>
      </c>
      <c r="D369" s="16">
        <f t="shared" si="41"/>
        <v>194783.42194258404</v>
      </c>
      <c r="F369" s="10">
        <v>1.7995251753016573E-2</v>
      </c>
      <c r="H369" s="10"/>
      <c r="I369" s="10">
        <v>721000</v>
      </c>
      <c r="J369" s="10">
        <f t="shared" si="42"/>
        <v>198352.83107367845</v>
      </c>
      <c r="K369">
        <f t="shared" si="46"/>
        <v>189427</v>
      </c>
      <c r="L369">
        <f t="shared" si="46"/>
        <v>213015</v>
      </c>
      <c r="M369" s="17">
        <f t="shared" si="46"/>
        <v>102.22799999999999</v>
      </c>
      <c r="N369" s="17">
        <f t="shared" si="46"/>
        <v>107.045</v>
      </c>
      <c r="P369" s="10">
        <v>622000</v>
      </c>
      <c r="Q369">
        <v>654075</v>
      </c>
      <c r="R369">
        <v>719354</v>
      </c>
      <c r="S369" s="47">
        <v>103.82299999999999</v>
      </c>
      <c r="T369" s="47">
        <v>107.699</v>
      </c>
      <c r="U369" s="47"/>
      <c r="V369" s="10" t="s">
        <v>53</v>
      </c>
    </row>
    <row r="370" spans="1:22" x14ac:dyDescent="0.2">
      <c r="A370" s="19">
        <v>722110</v>
      </c>
      <c r="B370" s="15">
        <f t="shared" si="43"/>
        <v>270185.50983072538</v>
      </c>
      <c r="C370" s="16">
        <f t="shared" si="40"/>
        <v>7761.0065609534477</v>
      </c>
      <c r="D370" s="16">
        <f t="shared" si="41"/>
        <v>262424.50326977193</v>
      </c>
      <c r="F370" s="10">
        <v>2.8724732743128291E-2</v>
      </c>
      <c r="H370" s="10"/>
      <c r="I370" s="10">
        <v>722110</v>
      </c>
      <c r="J370" s="10">
        <f t="shared" si="42"/>
        <v>270185.50983072538</v>
      </c>
      <c r="K370">
        <f t="shared" si="46"/>
        <v>256827</v>
      </c>
      <c r="L370">
        <f t="shared" si="46"/>
        <v>282092</v>
      </c>
      <c r="M370" s="17">
        <f t="shared" si="46"/>
        <v>103.146</v>
      </c>
      <c r="N370" s="17">
        <f t="shared" si="46"/>
        <v>108.511</v>
      </c>
      <c r="P370" s="10" t="s">
        <v>150</v>
      </c>
      <c r="Q370">
        <v>160458</v>
      </c>
      <c r="R370">
        <v>169843</v>
      </c>
      <c r="S370" s="47">
        <v>103.938</v>
      </c>
      <c r="T370" s="47">
        <v>106.333</v>
      </c>
      <c r="U370" s="47"/>
      <c r="V370" s="10" t="s">
        <v>53</v>
      </c>
    </row>
    <row r="371" spans="1:22" x14ac:dyDescent="0.2">
      <c r="A371" s="19">
        <v>722211</v>
      </c>
      <c r="B371" s="15">
        <f t="shared" si="43"/>
        <v>296449.33476394851</v>
      </c>
      <c r="C371" s="16">
        <f t="shared" si="40"/>
        <v>9993.6848179820299</v>
      </c>
      <c r="D371" s="16">
        <f t="shared" si="41"/>
        <v>286455.64994596649</v>
      </c>
      <c r="F371" s="10">
        <v>3.3711274224783219E-2</v>
      </c>
      <c r="H371" s="10"/>
      <c r="I371" s="10">
        <v>722211</v>
      </c>
      <c r="J371" s="10">
        <f t="shared" si="42"/>
        <v>296449.33476394851</v>
      </c>
      <c r="K371">
        <f t="shared" si="46"/>
        <v>281864</v>
      </c>
      <c r="L371">
        <f t="shared" si="46"/>
        <v>310332</v>
      </c>
      <c r="M371" s="17">
        <f t="shared" si="46"/>
        <v>102.52</v>
      </c>
      <c r="N371" s="17">
        <f t="shared" si="46"/>
        <v>107.825</v>
      </c>
      <c r="P371" s="10" t="s">
        <v>151</v>
      </c>
      <c r="Q371">
        <v>41508</v>
      </c>
      <c r="R371">
        <v>44023</v>
      </c>
      <c r="S371" s="47">
        <v>103.149</v>
      </c>
      <c r="T371" s="47">
        <v>105.67700000000001</v>
      </c>
      <c r="U371" s="47"/>
      <c r="V371" s="10" t="s">
        <v>53</v>
      </c>
    </row>
    <row r="372" spans="1:22" x14ac:dyDescent="0.2">
      <c r="A372" s="19" t="s">
        <v>154</v>
      </c>
      <c r="B372" s="15">
        <f t="shared" si="43"/>
        <v>33413.569751679977</v>
      </c>
      <c r="C372" s="16">
        <f t="shared" si="40"/>
        <v>685.15652190534752</v>
      </c>
      <c r="D372" s="16">
        <f t="shared" si="41"/>
        <v>32728.413229774629</v>
      </c>
      <c r="F372" s="10">
        <v>2.0505337412232018E-2</v>
      </c>
      <c r="H372" s="10"/>
      <c r="I372" s="10" t="s">
        <v>154</v>
      </c>
      <c r="J372" s="10">
        <f t="shared" si="42"/>
        <v>33413.569751679977</v>
      </c>
      <c r="K372">
        <f t="shared" si="46"/>
        <v>31704</v>
      </c>
      <c r="L372">
        <f t="shared" si="46"/>
        <v>34713</v>
      </c>
      <c r="M372" s="17">
        <f t="shared" si="46"/>
        <v>104.01900000000001</v>
      </c>
      <c r="N372" s="17">
        <f t="shared" si="46"/>
        <v>109.628</v>
      </c>
      <c r="P372" s="10">
        <v>624100</v>
      </c>
      <c r="Q372">
        <v>74181</v>
      </c>
      <c r="R372">
        <v>77497</v>
      </c>
      <c r="S372" s="47">
        <v>104.361</v>
      </c>
      <c r="T372" s="47">
        <v>106.77800000000001</v>
      </c>
      <c r="U372" s="47"/>
      <c r="V372" s="10" t="s">
        <v>53</v>
      </c>
    </row>
    <row r="373" spans="1:22" x14ac:dyDescent="0.2">
      <c r="A373" s="19">
        <v>811100</v>
      </c>
      <c r="B373" s="15">
        <f t="shared" si="43"/>
        <v>113099.77964755235</v>
      </c>
      <c r="C373" s="16">
        <f t="shared" si="40"/>
        <v>3161.078663121546</v>
      </c>
      <c r="D373" s="16">
        <f t="shared" si="41"/>
        <v>109938.7009844308</v>
      </c>
      <c r="F373" s="10">
        <v>2.7949467920912581E-2</v>
      </c>
      <c r="H373" s="10"/>
      <c r="I373" s="10">
        <v>811100</v>
      </c>
      <c r="J373" s="10">
        <f t="shared" si="42"/>
        <v>113099.77964755235</v>
      </c>
      <c r="K373">
        <f t="shared" si="46"/>
        <v>109561</v>
      </c>
      <c r="L373">
        <f t="shared" si="46"/>
        <v>115218</v>
      </c>
      <c r="M373" s="17">
        <f t="shared" si="46"/>
        <v>103.221</v>
      </c>
      <c r="N373" s="17">
        <f t="shared" si="46"/>
        <v>106.55500000000001</v>
      </c>
      <c r="P373" s="10" t="s">
        <v>152</v>
      </c>
      <c r="Q373">
        <v>40518</v>
      </c>
      <c r="R373">
        <v>40869</v>
      </c>
      <c r="S373" s="47">
        <v>103.145</v>
      </c>
      <c r="T373" s="47">
        <v>108.717</v>
      </c>
      <c r="U373" s="47"/>
      <c r="V373" s="10" t="s">
        <v>53</v>
      </c>
    </row>
    <row r="374" spans="1:22" x14ac:dyDescent="0.2">
      <c r="A374" s="19">
        <v>811200</v>
      </c>
      <c r="B374" s="15">
        <f t="shared" si="43"/>
        <v>19247.662653856543</v>
      </c>
      <c r="C374" s="16">
        <f t="shared" si="40"/>
        <v>640.48447155690167</v>
      </c>
      <c r="D374" s="16">
        <f t="shared" si="41"/>
        <v>18607.178182299642</v>
      </c>
      <c r="F374" s="10">
        <v>3.3275960986804361E-2</v>
      </c>
      <c r="H374" s="10"/>
      <c r="I374" s="10">
        <v>811200</v>
      </c>
      <c r="J374" s="10">
        <f t="shared" si="42"/>
        <v>19247.662653856543</v>
      </c>
      <c r="K374">
        <f t="shared" si="46"/>
        <v>18502</v>
      </c>
      <c r="L374">
        <f t="shared" si="46"/>
        <v>18941</v>
      </c>
      <c r="M374" s="17">
        <f t="shared" si="46"/>
        <v>103.66800000000001</v>
      </c>
      <c r="N374" s="17">
        <f t="shared" si="46"/>
        <v>107.846</v>
      </c>
      <c r="P374" s="10">
        <v>624400</v>
      </c>
      <c r="Q374">
        <v>44839</v>
      </c>
      <c r="R374">
        <v>46412</v>
      </c>
      <c r="S374" s="47">
        <v>106.51</v>
      </c>
      <c r="T374" s="47">
        <v>112.45099999999999</v>
      </c>
      <c r="U374" s="47"/>
      <c r="V374" s="10" t="s">
        <v>53</v>
      </c>
    </row>
    <row r="375" spans="1:22" x14ac:dyDescent="0.2">
      <c r="A375" s="19">
        <v>811300</v>
      </c>
      <c r="B375" s="15">
        <f t="shared" si="43"/>
        <v>34160.235512694046</v>
      </c>
      <c r="C375" s="16">
        <f t="shared" si="40"/>
        <v>1010.7828594688976</v>
      </c>
      <c r="D375" s="16">
        <f t="shared" si="41"/>
        <v>33149.452653225148</v>
      </c>
      <c r="F375" s="10">
        <v>2.9589458160886734E-2</v>
      </c>
      <c r="H375" s="10"/>
      <c r="I375" s="10">
        <v>811300</v>
      </c>
      <c r="J375" s="10">
        <f t="shared" si="42"/>
        <v>34160.235512694046</v>
      </c>
      <c r="K375">
        <f t="shared" si="46"/>
        <v>32568</v>
      </c>
      <c r="L375">
        <f t="shared" si="46"/>
        <v>35516</v>
      </c>
      <c r="M375" s="17">
        <f t="shared" si="46"/>
        <v>104.419</v>
      </c>
      <c r="N375" s="17">
        <f t="shared" si="46"/>
        <v>109.524</v>
      </c>
      <c r="P375" s="10">
        <v>711100</v>
      </c>
      <c r="Q375">
        <v>28048</v>
      </c>
      <c r="R375">
        <v>27934</v>
      </c>
      <c r="S375" s="47">
        <v>101.11199999999999</v>
      </c>
      <c r="T375" s="47">
        <v>103.636</v>
      </c>
      <c r="U375" s="47"/>
      <c r="V375" s="10" t="s">
        <v>53</v>
      </c>
    </row>
    <row r="376" spans="1:22" x14ac:dyDescent="0.2">
      <c r="A376" s="19">
        <v>811400</v>
      </c>
      <c r="B376" s="15">
        <f t="shared" si="43"/>
        <v>21177.017174949389</v>
      </c>
      <c r="C376" s="16">
        <f t="shared" si="40"/>
        <v>615.7043472516508</v>
      </c>
      <c r="D376" s="16">
        <f t="shared" si="41"/>
        <v>20561.312827697737</v>
      </c>
      <c r="F376" s="10">
        <v>2.9074177074379329E-2</v>
      </c>
      <c r="H376" s="10"/>
      <c r="I376" s="10">
        <v>811400</v>
      </c>
      <c r="J376" s="10">
        <f t="shared" si="42"/>
        <v>21177.017174949389</v>
      </c>
      <c r="K376">
        <f t="shared" si="46"/>
        <v>19321</v>
      </c>
      <c r="L376">
        <f t="shared" si="46"/>
        <v>21704</v>
      </c>
      <c r="M376" s="17">
        <f t="shared" si="46"/>
        <v>107.191</v>
      </c>
      <c r="N376" s="17">
        <f t="shared" si="46"/>
        <v>117.488</v>
      </c>
      <c r="P376" s="10">
        <v>711200</v>
      </c>
      <c r="Q376">
        <v>38835</v>
      </c>
      <c r="R376">
        <v>41234</v>
      </c>
      <c r="S376" s="47">
        <v>101.884</v>
      </c>
      <c r="T376" s="47">
        <v>107.08199999999999</v>
      </c>
      <c r="U376" s="47"/>
      <c r="V376" s="10" t="s">
        <v>53</v>
      </c>
    </row>
    <row r="377" spans="1:22" x14ac:dyDescent="0.2">
      <c r="A377" s="19">
        <v>812100</v>
      </c>
      <c r="B377" s="15">
        <f t="shared" si="43"/>
        <v>71085.284956115487</v>
      </c>
      <c r="C377" s="16">
        <f t="shared" si="40"/>
        <v>1777.4274002142829</v>
      </c>
      <c r="D377" s="16">
        <f t="shared" si="41"/>
        <v>69307.85755590121</v>
      </c>
      <c r="F377" s="10">
        <v>2.5004153831718872E-2</v>
      </c>
      <c r="H377" s="10"/>
      <c r="I377" s="10">
        <v>812100</v>
      </c>
      <c r="J377" s="10">
        <f t="shared" si="42"/>
        <v>71085.284956115487</v>
      </c>
      <c r="K377">
        <f t="shared" si="46"/>
        <v>68315</v>
      </c>
      <c r="L377">
        <f t="shared" si="46"/>
        <v>76706</v>
      </c>
      <c r="M377" s="17">
        <f t="shared" si="46"/>
        <v>102.31399999999999</v>
      </c>
      <c r="N377" s="17">
        <f t="shared" si="46"/>
        <v>106.46299999999999</v>
      </c>
      <c r="P377" s="10" t="s">
        <v>153</v>
      </c>
      <c r="Q377">
        <v>27332</v>
      </c>
      <c r="R377">
        <v>31831</v>
      </c>
      <c r="S377" s="47">
        <v>101.95399999999999</v>
      </c>
      <c r="T377" s="47">
        <v>106.56699999999999</v>
      </c>
      <c r="U377" s="47"/>
      <c r="V377" s="10" t="s">
        <v>53</v>
      </c>
    </row>
    <row r="378" spans="1:22" x14ac:dyDescent="0.2">
      <c r="A378" s="19">
        <v>812200</v>
      </c>
      <c r="B378" s="15">
        <f t="shared" si="43"/>
        <v>21082.226607487897</v>
      </c>
      <c r="C378" s="16">
        <f t="shared" si="40"/>
        <v>604.77971986031844</v>
      </c>
      <c r="D378" s="16">
        <f t="shared" si="41"/>
        <v>20477.446887627579</v>
      </c>
      <c r="F378" s="10">
        <v>2.8686709953374436E-2</v>
      </c>
      <c r="H378" s="10"/>
      <c r="I378" s="10">
        <v>812200</v>
      </c>
      <c r="J378" s="10">
        <f t="shared" si="42"/>
        <v>21082.226607487897</v>
      </c>
      <c r="K378">
        <f t="shared" si="46"/>
        <v>20126</v>
      </c>
      <c r="L378">
        <f t="shared" si="46"/>
        <v>21283</v>
      </c>
      <c r="M378" s="17">
        <f t="shared" si="46"/>
        <v>104.542</v>
      </c>
      <c r="N378" s="17">
        <f t="shared" si="46"/>
        <v>109.509</v>
      </c>
      <c r="P378" s="10">
        <v>711500</v>
      </c>
      <c r="Q378">
        <v>31538</v>
      </c>
      <c r="R378">
        <v>35484</v>
      </c>
      <c r="S378" s="47">
        <v>102.285</v>
      </c>
      <c r="T378" s="47">
        <v>105.827</v>
      </c>
      <c r="U378" s="47"/>
      <c r="V378" s="10" t="s">
        <v>53</v>
      </c>
    </row>
    <row r="379" spans="1:22" x14ac:dyDescent="0.2">
      <c r="A379" s="19">
        <v>812300</v>
      </c>
      <c r="B379" s="15">
        <f t="shared" si="43"/>
        <v>26497.148654507619</v>
      </c>
      <c r="C379" s="16">
        <f t="shared" si="40"/>
        <v>707.12781633511406</v>
      </c>
      <c r="D379" s="16">
        <f t="shared" si="41"/>
        <v>25790.020838172506</v>
      </c>
      <c r="F379" s="10">
        <v>2.6686940000799655E-2</v>
      </c>
      <c r="H379" s="10"/>
      <c r="I379" s="10">
        <v>812300</v>
      </c>
      <c r="J379" s="10">
        <f t="shared" si="42"/>
        <v>26497.148654507619</v>
      </c>
      <c r="K379">
        <f t="shared" si="46"/>
        <v>25548</v>
      </c>
      <c r="L379">
        <f t="shared" si="46"/>
        <v>27266</v>
      </c>
      <c r="M379" s="17">
        <f t="shared" si="46"/>
        <v>103.791</v>
      </c>
      <c r="N379" s="17">
        <f t="shared" si="46"/>
        <v>107.64700000000001</v>
      </c>
      <c r="P379" s="10">
        <v>712000</v>
      </c>
      <c r="Q379">
        <v>10770</v>
      </c>
      <c r="R379">
        <v>12641</v>
      </c>
      <c r="S379" s="47">
        <v>101.996</v>
      </c>
      <c r="T379" s="47">
        <v>104.736</v>
      </c>
      <c r="U379" s="47"/>
      <c r="V379" s="10" t="s">
        <v>53</v>
      </c>
    </row>
    <row r="380" spans="1:22" x14ac:dyDescent="0.2">
      <c r="A380" s="19">
        <v>812900</v>
      </c>
      <c r="B380" s="15">
        <f t="shared" si="43"/>
        <v>56395.464576914404</v>
      </c>
      <c r="C380" s="16">
        <f t="shared" si="40"/>
        <v>1082.9848035576838</v>
      </c>
      <c r="D380" s="16">
        <f t="shared" si="41"/>
        <v>55312.479773356717</v>
      </c>
      <c r="F380" s="10">
        <v>1.9203402466534618E-2</v>
      </c>
      <c r="H380" s="10"/>
      <c r="I380" s="10">
        <v>812900</v>
      </c>
      <c r="J380" s="10">
        <f t="shared" si="42"/>
        <v>56395.464576914404</v>
      </c>
      <c r="K380">
        <f t="shared" si="46"/>
        <v>52651</v>
      </c>
      <c r="L380">
        <f t="shared" si="46"/>
        <v>57725</v>
      </c>
      <c r="M380" s="17">
        <f t="shared" si="46"/>
        <v>106.456</v>
      </c>
      <c r="N380" s="17">
        <f t="shared" si="46"/>
        <v>114.027</v>
      </c>
      <c r="P380" s="10">
        <v>713100</v>
      </c>
      <c r="Q380">
        <v>20011</v>
      </c>
      <c r="R380">
        <v>22854</v>
      </c>
      <c r="S380" s="47">
        <v>100.551</v>
      </c>
      <c r="T380" s="47">
        <v>104.378</v>
      </c>
      <c r="U380" s="47"/>
      <c r="V380" s="10" t="s">
        <v>53</v>
      </c>
    </row>
    <row r="381" spans="1:22" x14ac:dyDescent="0.2">
      <c r="A381" s="19">
        <v>813100</v>
      </c>
      <c r="B381" s="15">
        <f t="shared" si="43"/>
        <v>78116.455217918483</v>
      </c>
      <c r="C381" s="16">
        <f t="shared" si="40"/>
        <v>2466.6176755336119</v>
      </c>
      <c r="D381" s="16">
        <f t="shared" si="41"/>
        <v>75649.837542384877</v>
      </c>
      <c r="F381" s="10">
        <v>3.1576159832810938E-2</v>
      </c>
      <c r="H381" s="10"/>
      <c r="I381" s="10">
        <v>813100</v>
      </c>
      <c r="J381" s="10">
        <f t="shared" si="42"/>
        <v>78116.455217918483</v>
      </c>
      <c r="K381">
        <f t="shared" ref="K381:N393" si="47">Q395</f>
        <v>73460</v>
      </c>
      <c r="L381">
        <f t="shared" si="47"/>
        <v>79620</v>
      </c>
      <c r="M381" s="17">
        <f t="shared" si="47"/>
        <v>106.393</v>
      </c>
      <c r="N381" s="17">
        <f t="shared" si="47"/>
        <v>113.137</v>
      </c>
      <c r="P381" s="10">
        <v>713200</v>
      </c>
      <c r="Q381">
        <v>31847</v>
      </c>
      <c r="R381">
        <v>35106</v>
      </c>
      <c r="S381" s="47">
        <v>104.825</v>
      </c>
      <c r="T381" s="47">
        <v>108.642</v>
      </c>
      <c r="U381" s="47"/>
      <c r="V381" s="10" t="s">
        <v>53</v>
      </c>
    </row>
    <row r="382" spans="1:22" x14ac:dyDescent="0.2">
      <c r="A382" s="19" t="s">
        <v>155</v>
      </c>
      <c r="B382" s="15">
        <f t="shared" si="43"/>
        <v>49972.968595041326</v>
      </c>
      <c r="C382" s="16">
        <f t="shared" si="40"/>
        <v>1161.9763700613016</v>
      </c>
      <c r="D382" s="16">
        <f t="shared" si="41"/>
        <v>48810.992224980022</v>
      </c>
      <c r="F382" s="10">
        <v>2.3252098138844629E-2</v>
      </c>
      <c r="H382" s="10"/>
      <c r="I382" s="10" t="s">
        <v>155</v>
      </c>
      <c r="J382" s="10">
        <f t="shared" si="42"/>
        <v>49972.968595041326</v>
      </c>
      <c r="K382">
        <f t="shared" si="47"/>
        <v>47314</v>
      </c>
      <c r="L382">
        <f t="shared" si="47"/>
        <v>51577</v>
      </c>
      <c r="M382" s="17">
        <f t="shared" si="47"/>
        <v>105.27</v>
      </c>
      <c r="N382" s="17">
        <f t="shared" si="47"/>
        <v>111.18600000000001</v>
      </c>
      <c r="P382" s="10">
        <v>713900</v>
      </c>
      <c r="Q382">
        <v>67037</v>
      </c>
      <c r="R382">
        <v>73259</v>
      </c>
      <c r="S382" s="47">
        <v>99.676000000000002</v>
      </c>
      <c r="T382" s="47">
        <v>104.01</v>
      </c>
      <c r="U382" s="47"/>
      <c r="V382" s="10" t="s">
        <v>53</v>
      </c>
    </row>
    <row r="383" spans="1:22" x14ac:dyDescent="0.2">
      <c r="A383" s="19" t="s">
        <v>156</v>
      </c>
      <c r="B383" s="15">
        <f t="shared" si="43"/>
        <v>73521.972901068002</v>
      </c>
      <c r="C383" s="16">
        <f t="shared" si="40"/>
        <v>1485.020070089435</v>
      </c>
      <c r="D383" s="16">
        <f t="shared" si="41"/>
        <v>72036.952830978567</v>
      </c>
      <c r="F383" s="10">
        <v>2.0198316387506288E-2</v>
      </c>
      <c r="H383" s="10"/>
      <c r="I383" s="10" t="s">
        <v>156</v>
      </c>
      <c r="J383" s="10">
        <f t="shared" si="42"/>
        <v>73521.972901068002</v>
      </c>
      <c r="K383">
        <f t="shared" si="47"/>
        <v>70828</v>
      </c>
      <c r="L383">
        <f t="shared" si="47"/>
        <v>75318</v>
      </c>
      <c r="M383" s="17">
        <f t="shared" si="47"/>
        <v>105.244</v>
      </c>
      <c r="N383" s="17">
        <f t="shared" si="47"/>
        <v>109.247</v>
      </c>
      <c r="P383" s="10">
        <v>721000</v>
      </c>
      <c r="Q383">
        <v>189427</v>
      </c>
      <c r="R383">
        <v>213015</v>
      </c>
      <c r="S383" s="47">
        <v>102.22799999999999</v>
      </c>
      <c r="T383" s="47">
        <v>107.045</v>
      </c>
      <c r="U383" s="47"/>
      <c r="V383" s="10" t="s">
        <v>53</v>
      </c>
    </row>
    <row r="384" spans="1:22" x14ac:dyDescent="0.2">
      <c r="A384" s="19">
        <v>814000</v>
      </c>
      <c r="B384" s="15">
        <f t="shared" si="43"/>
        <v>17021.134567864774</v>
      </c>
      <c r="C384" s="16">
        <f t="shared" si="40"/>
        <v>0</v>
      </c>
      <c r="D384" s="16">
        <f t="shared" si="41"/>
        <v>17021.134567864774</v>
      </c>
      <c r="F384" s="10">
        <v>0</v>
      </c>
      <c r="H384" s="10"/>
      <c r="I384" s="10">
        <v>814000</v>
      </c>
      <c r="J384" s="10">
        <f t="shared" si="42"/>
        <v>17021.134567864774</v>
      </c>
      <c r="K384">
        <f t="shared" si="47"/>
        <v>16481</v>
      </c>
      <c r="L384">
        <f t="shared" si="47"/>
        <v>18238</v>
      </c>
      <c r="M384" s="17">
        <f t="shared" si="47"/>
        <v>101.577</v>
      </c>
      <c r="N384" s="17">
        <f t="shared" si="47"/>
        <v>104.90600000000001</v>
      </c>
      <c r="P384" s="10">
        <v>722110</v>
      </c>
      <c r="Q384">
        <v>256827</v>
      </c>
      <c r="R384">
        <v>282092</v>
      </c>
      <c r="S384" s="47">
        <v>103.146</v>
      </c>
      <c r="T384" s="47">
        <v>108.511</v>
      </c>
      <c r="U384" s="47"/>
      <c r="V384" s="10" t="s">
        <v>53</v>
      </c>
    </row>
    <row r="385" spans="1:22" x14ac:dyDescent="0.2">
      <c r="A385" s="19" t="s">
        <v>157</v>
      </c>
      <c r="B385" s="15">
        <f t="shared" si="43"/>
        <v>700971.73019595968</v>
      </c>
      <c r="C385" s="16">
        <f t="shared" si="40"/>
        <v>19627.208445486871</v>
      </c>
      <c r="D385" s="16">
        <f t="shared" si="41"/>
        <v>681344.52175047284</v>
      </c>
      <c r="F385" s="10">
        <v>2.8000000000000001E-2</v>
      </c>
      <c r="H385" s="10"/>
      <c r="I385" s="10" t="s">
        <v>157</v>
      </c>
      <c r="J385" s="10">
        <f t="shared" si="42"/>
        <v>700971.73019595968</v>
      </c>
      <c r="K385">
        <f t="shared" si="47"/>
        <v>688272</v>
      </c>
      <c r="L385">
        <f t="shared" si="47"/>
        <v>639853</v>
      </c>
      <c r="M385" s="17">
        <f t="shared" si="47"/>
        <v>105.736</v>
      </c>
      <c r="N385" s="17">
        <f t="shared" si="47"/>
        <v>107.687</v>
      </c>
      <c r="P385" s="10">
        <v>722211</v>
      </c>
      <c r="Q385">
        <v>281864</v>
      </c>
      <c r="R385">
        <v>310332</v>
      </c>
      <c r="S385" s="47">
        <v>102.52</v>
      </c>
      <c r="T385" s="47">
        <v>107.825</v>
      </c>
      <c r="U385" s="47"/>
      <c r="V385" s="10" t="s">
        <v>53</v>
      </c>
    </row>
    <row r="386" spans="1:22" x14ac:dyDescent="0.2">
      <c r="A386" s="19" t="s">
        <v>158</v>
      </c>
      <c r="B386" s="15">
        <f t="shared" si="43"/>
        <v>377716.15341122902</v>
      </c>
      <c r="C386" s="16">
        <f t="shared" si="40"/>
        <v>10576.052295514413</v>
      </c>
      <c r="D386" s="16">
        <f t="shared" si="41"/>
        <v>367140.10111571458</v>
      </c>
      <c r="F386" s="10">
        <v>2.8000000000000001E-2</v>
      </c>
      <c r="H386" s="10"/>
      <c r="I386" s="10" t="s">
        <v>158</v>
      </c>
      <c r="J386" s="10">
        <f t="shared" si="42"/>
        <v>377716.15341122902</v>
      </c>
      <c r="K386">
        <f t="shared" si="47"/>
        <v>368417</v>
      </c>
      <c r="L386">
        <f t="shared" si="47"/>
        <v>368099</v>
      </c>
      <c r="M386" s="17">
        <f t="shared" si="47"/>
        <v>106.29600000000001</v>
      </c>
      <c r="N386" s="17">
        <f t="shared" si="47"/>
        <v>108.979</v>
      </c>
      <c r="P386" s="10" t="s">
        <v>154</v>
      </c>
      <c r="Q386">
        <v>31704</v>
      </c>
      <c r="R386">
        <v>34713</v>
      </c>
      <c r="S386" s="47">
        <v>104.01900000000001</v>
      </c>
      <c r="T386" s="47">
        <v>109.628</v>
      </c>
      <c r="U386" s="47"/>
      <c r="V386" s="10" t="s">
        <v>53</v>
      </c>
    </row>
    <row r="387" spans="1:22" x14ac:dyDescent="0.2">
      <c r="A387" s="19">
        <v>491000</v>
      </c>
      <c r="B387" s="15">
        <f t="shared" si="43"/>
        <v>66921.361437362895</v>
      </c>
      <c r="C387" s="16">
        <f t="shared" si="40"/>
        <v>1799.6541128900408</v>
      </c>
      <c r="D387" s="16">
        <f t="shared" si="41"/>
        <v>65121.707324472853</v>
      </c>
      <c r="F387" s="10">
        <v>2.6892072639234668E-2</v>
      </c>
      <c r="H387" s="10"/>
      <c r="I387" s="10">
        <v>491000</v>
      </c>
      <c r="J387" s="10">
        <f t="shared" si="42"/>
        <v>66921.361437362895</v>
      </c>
      <c r="K387">
        <f t="shared" si="47"/>
        <v>63687</v>
      </c>
      <c r="L387">
        <f t="shared" si="47"/>
        <v>60460</v>
      </c>
      <c r="M387" s="17">
        <f t="shared" si="47"/>
        <v>103.02200000000001</v>
      </c>
      <c r="N387" s="17">
        <f t="shared" si="47"/>
        <v>108.254</v>
      </c>
      <c r="P387" s="10">
        <v>811100</v>
      </c>
      <c r="Q387">
        <v>109561</v>
      </c>
      <c r="R387">
        <v>115218</v>
      </c>
      <c r="S387" s="47">
        <v>103.221</v>
      </c>
      <c r="T387" s="47">
        <v>106.55500000000001</v>
      </c>
      <c r="U387" s="47"/>
      <c r="V387" s="10" t="s">
        <v>53</v>
      </c>
    </row>
    <row r="388" spans="1:22" x14ac:dyDescent="0.2">
      <c r="A388" s="19" t="s">
        <v>159</v>
      </c>
      <c r="B388" s="15">
        <f t="shared" si="43"/>
        <v>14674.286095797646</v>
      </c>
      <c r="C388" s="16">
        <f t="shared" si="40"/>
        <v>410.8800106823341</v>
      </c>
      <c r="D388" s="16">
        <f t="shared" si="41"/>
        <v>14263.406085115312</v>
      </c>
      <c r="F388" s="10">
        <v>2.8000000000000001E-2</v>
      </c>
      <c r="H388" s="10"/>
      <c r="I388" s="10" t="s">
        <v>159</v>
      </c>
      <c r="J388" s="10">
        <f t="shared" si="42"/>
        <v>14674.286095797646</v>
      </c>
      <c r="K388">
        <f t="shared" si="47"/>
        <v>14332</v>
      </c>
      <c r="L388">
        <f t="shared" si="47"/>
        <v>13881</v>
      </c>
      <c r="M388" s="17">
        <f t="shared" si="47"/>
        <v>104.846</v>
      </c>
      <c r="N388" s="17">
        <f t="shared" si="47"/>
        <v>107.35</v>
      </c>
      <c r="P388" s="10">
        <v>811200</v>
      </c>
      <c r="Q388">
        <v>18502</v>
      </c>
      <c r="R388">
        <v>18941</v>
      </c>
      <c r="S388" s="47">
        <v>103.66800000000001</v>
      </c>
      <c r="T388" s="47">
        <v>107.846</v>
      </c>
      <c r="U388" s="47"/>
      <c r="V388" s="10" t="s">
        <v>53</v>
      </c>
    </row>
    <row r="389" spans="1:22" x14ac:dyDescent="0.2">
      <c r="A389" s="19" t="s">
        <v>160</v>
      </c>
      <c r="B389" s="15">
        <f t="shared" si="43"/>
        <v>15769.837804878049</v>
      </c>
      <c r="C389" s="16">
        <f t="shared" ref="C389:C393" si="48">B389*F389</f>
        <v>441.55545853658538</v>
      </c>
      <c r="D389" s="16">
        <f t="shared" si="41"/>
        <v>15328.282346341462</v>
      </c>
      <c r="F389" s="10">
        <v>2.8000000000000001E-2</v>
      </c>
      <c r="H389" s="10"/>
      <c r="I389" s="10" t="s">
        <v>160</v>
      </c>
      <c r="J389" s="10">
        <f t="shared" si="42"/>
        <v>15769.837804878049</v>
      </c>
      <c r="K389">
        <f t="shared" si="47"/>
        <v>16543</v>
      </c>
      <c r="L389">
        <f t="shared" si="47"/>
        <v>16714</v>
      </c>
      <c r="M389" s="17">
        <f t="shared" si="47"/>
        <v>116.44</v>
      </c>
      <c r="N389" s="17">
        <f t="shared" si="47"/>
        <v>110.998</v>
      </c>
      <c r="P389" s="10">
        <v>811300</v>
      </c>
      <c r="Q389">
        <v>32568</v>
      </c>
      <c r="R389">
        <v>35516</v>
      </c>
      <c r="S389" s="47">
        <v>104.419</v>
      </c>
      <c r="T389" s="47">
        <v>109.524</v>
      </c>
      <c r="U389" s="47"/>
      <c r="V389" s="10" t="s">
        <v>53</v>
      </c>
    </row>
    <row r="390" spans="1:22" x14ac:dyDescent="0.2">
      <c r="A390" s="19" t="s">
        <v>161</v>
      </c>
      <c r="B390" s="15">
        <f t="shared" si="43"/>
        <v>2040247.4815086257</v>
      </c>
      <c r="C390" s="16">
        <f t="shared" si="48"/>
        <v>51101.975558249302</v>
      </c>
      <c r="D390" s="16">
        <f t="shared" ref="D390:D393" si="49">B390-C390</f>
        <v>1989145.5059503764</v>
      </c>
      <c r="F390" s="10">
        <v>2.5046949461475541E-2</v>
      </c>
      <c r="H390" s="10"/>
      <c r="I390" s="10" t="s">
        <v>161</v>
      </c>
      <c r="J390" s="10">
        <f t="shared" ref="J390:J393" si="50">K390/M390*N390</f>
        <v>2040247.4815086257</v>
      </c>
      <c r="K390">
        <f t="shared" si="47"/>
        <v>1961814</v>
      </c>
      <c r="L390">
        <f t="shared" si="47"/>
        <v>2020262</v>
      </c>
      <c r="M390" s="17">
        <f t="shared" si="47"/>
        <v>106.428</v>
      </c>
      <c r="N390" s="17">
        <f t="shared" si="47"/>
        <v>110.68300000000001</v>
      </c>
      <c r="P390" s="10">
        <v>811400</v>
      </c>
      <c r="Q390">
        <v>19321</v>
      </c>
      <c r="R390">
        <v>21704</v>
      </c>
      <c r="S390" s="47">
        <v>107.191</v>
      </c>
      <c r="T390" s="47">
        <v>117.488</v>
      </c>
      <c r="U390" s="47"/>
      <c r="V390" s="10" t="s">
        <v>53</v>
      </c>
    </row>
    <row r="391" spans="1:22" x14ac:dyDescent="0.2">
      <c r="A391" s="19" t="s">
        <v>162</v>
      </c>
      <c r="B391" s="15">
        <f t="shared" ref="B391:B393" si="51">J391</f>
        <v>14821.957324466328</v>
      </c>
      <c r="C391" s="16">
        <f t="shared" si="48"/>
        <v>237.40893186637203</v>
      </c>
      <c r="D391" s="16">
        <f t="shared" si="49"/>
        <v>14584.548392599956</v>
      </c>
      <c r="F391" s="10">
        <v>1.6017380611026692E-2</v>
      </c>
      <c r="H391" s="10"/>
      <c r="I391" s="10" t="s">
        <v>162</v>
      </c>
      <c r="J391" s="10">
        <f t="shared" si="50"/>
        <v>14821.957324466328</v>
      </c>
      <c r="K391">
        <f t="shared" si="47"/>
        <v>13790</v>
      </c>
      <c r="L391">
        <f t="shared" si="47"/>
        <v>14554</v>
      </c>
      <c r="M391" s="17">
        <f t="shared" si="47"/>
        <v>108.86799999999999</v>
      </c>
      <c r="N391" s="17">
        <f t="shared" si="47"/>
        <v>117.015</v>
      </c>
      <c r="P391" s="10">
        <v>812100</v>
      </c>
      <c r="Q391">
        <v>68315</v>
      </c>
      <c r="R391">
        <v>76706</v>
      </c>
      <c r="S391" s="47">
        <v>102.31399999999999</v>
      </c>
      <c r="T391" s="47">
        <v>106.46299999999999</v>
      </c>
      <c r="U391" s="47"/>
      <c r="V391" s="10" t="s">
        <v>53</v>
      </c>
    </row>
    <row r="392" spans="1:22" x14ac:dyDescent="0.2">
      <c r="A392" s="19" t="s">
        <v>163</v>
      </c>
      <c r="B392" s="15">
        <f t="shared" si="51"/>
        <v>33186.81715762274</v>
      </c>
      <c r="C392" s="16">
        <f t="shared" si="48"/>
        <v>250.87649242928057</v>
      </c>
      <c r="D392" s="16">
        <f t="shared" si="49"/>
        <v>32935.940665193462</v>
      </c>
      <c r="F392" s="10">
        <v>7.5595225428738144E-3</v>
      </c>
      <c r="H392" s="10"/>
      <c r="I392" s="10" t="s">
        <v>163</v>
      </c>
      <c r="J392" s="10">
        <f t="shared" si="50"/>
        <v>33186.81715762274</v>
      </c>
      <c r="K392">
        <f t="shared" si="47"/>
        <v>34793</v>
      </c>
      <c r="L392">
        <f t="shared" si="47"/>
        <v>34679</v>
      </c>
      <c r="M392" s="17">
        <f t="shared" si="47"/>
        <v>106.425</v>
      </c>
      <c r="N392" s="17">
        <f t="shared" si="47"/>
        <v>101.512</v>
      </c>
      <c r="P392" s="10">
        <v>812200</v>
      </c>
      <c r="Q392">
        <v>20126</v>
      </c>
      <c r="R392">
        <v>21283</v>
      </c>
      <c r="S392" s="47">
        <v>104.542</v>
      </c>
      <c r="T392" s="47">
        <v>109.509</v>
      </c>
      <c r="U392" s="47"/>
      <c r="V392" s="10" t="s">
        <v>53</v>
      </c>
    </row>
    <row r="393" spans="1:22" x14ac:dyDescent="0.2">
      <c r="A393" s="19" t="s">
        <v>164</v>
      </c>
      <c r="B393" s="15">
        <f t="shared" si="51"/>
        <v>221756.70060003366</v>
      </c>
      <c r="C393" s="16">
        <f t="shared" si="48"/>
        <v>5554.3288726726059</v>
      </c>
      <c r="D393" s="16">
        <f t="shared" si="49"/>
        <v>216202.37172736105</v>
      </c>
      <c r="F393" s="10">
        <v>2.5046949461475541E-2</v>
      </c>
      <c r="H393" s="10"/>
      <c r="I393" s="10" t="s">
        <v>164</v>
      </c>
      <c r="J393" s="10">
        <f t="shared" si="50"/>
        <v>221756.70060003366</v>
      </c>
      <c r="K393">
        <f t="shared" si="47"/>
        <v>210186</v>
      </c>
      <c r="L393">
        <f t="shared" si="47"/>
        <v>222962</v>
      </c>
      <c r="M393" s="17">
        <f t="shared" si="47"/>
        <v>106.994</v>
      </c>
      <c r="N393" s="17">
        <f t="shared" si="47"/>
        <v>112.884</v>
      </c>
      <c r="P393" s="10">
        <v>812300</v>
      </c>
      <c r="Q393">
        <v>25548</v>
      </c>
      <c r="R393">
        <v>27266</v>
      </c>
      <c r="S393" s="47">
        <v>103.791</v>
      </c>
      <c r="T393" s="47">
        <v>107.64700000000001</v>
      </c>
      <c r="U393" s="47"/>
      <c r="V393" s="10" t="s">
        <v>53</v>
      </c>
    </row>
    <row r="394" spans="1:22" x14ac:dyDescent="0.2">
      <c r="P394" s="10">
        <v>812900</v>
      </c>
      <c r="Q394">
        <v>52651</v>
      </c>
      <c r="R394">
        <v>57725</v>
      </c>
      <c r="S394" s="47">
        <v>106.456</v>
      </c>
      <c r="T394" s="47">
        <v>114.027</v>
      </c>
      <c r="U394" s="47"/>
      <c r="V394" s="10" t="s">
        <v>53</v>
      </c>
    </row>
    <row r="395" spans="1:22" x14ac:dyDescent="0.2">
      <c r="P395" s="10">
        <v>813100</v>
      </c>
      <c r="Q395">
        <v>73460</v>
      </c>
      <c r="R395">
        <v>79620</v>
      </c>
      <c r="S395" s="47">
        <v>106.393</v>
      </c>
      <c r="T395" s="47">
        <v>113.137</v>
      </c>
      <c r="U395" s="47"/>
      <c r="V395" s="10" t="s">
        <v>53</v>
      </c>
    </row>
    <row r="396" spans="1:22" x14ac:dyDescent="0.2">
      <c r="P396" s="10" t="s">
        <v>155</v>
      </c>
      <c r="Q396">
        <v>47314</v>
      </c>
      <c r="R396">
        <v>51577</v>
      </c>
      <c r="S396" s="47">
        <v>105.27</v>
      </c>
      <c r="T396" s="47">
        <v>111.18600000000001</v>
      </c>
      <c r="U396" s="47"/>
      <c r="V396" s="10" t="s">
        <v>53</v>
      </c>
    </row>
    <row r="397" spans="1:22" x14ac:dyDescent="0.2">
      <c r="P397" s="10" t="s">
        <v>156</v>
      </c>
      <c r="Q397">
        <v>70828</v>
      </c>
      <c r="R397">
        <v>75318</v>
      </c>
      <c r="S397" s="47">
        <v>105.244</v>
      </c>
      <c r="T397" s="47">
        <v>109.247</v>
      </c>
      <c r="U397" s="47"/>
      <c r="V397" s="10" t="s">
        <v>53</v>
      </c>
    </row>
    <row r="398" spans="1:22" x14ac:dyDescent="0.2">
      <c r="P398" s="10">
        <v>814000</v>
      </c>
      <c r="Q398">
        <v>16481</v>
      </c>
      <c r="R398">
        <v>18238</v>
      </c>
      <c r="S398" s="47">
        <v>101.577</v>
      </c>
      <c r="T398" s="47">
        <v>104.90600000000001</v>
      </c>
      <c r="U398" s="47"/>
      <c r="V398" s="10" t="s">
        <v>53</v>
      </c>
    </row>
    <row r="399" spans="1:22" x14ac:dyDescent="0.2">
      <c r="P399" s="10" t="s">
        <v>157</v>
      </c>
      <c r="Q399">
        <v>688272</v>
      </c>
      <c r="R399">
        <v>639853</v>
      </c>
      <c r="S399" s="47">
        <v>105.736</v>
      </c>
      <c r="T399" s="47">
        <v>107.687</v>
      </c>
      <c r="U399" s="47"/>
      <c r="V399" s="10" t="s">
        <v>53</v>
      </c>
    </row>
    <row r="400" spans="1:22" x14ac:dyDescent="0.2">
      <c r="P400" s="10" t="s">
        <v>158</v>
      </c>
      <c r="Q400">
        <v>368417</v>
      </c>
      <c r="R400">
        <v>368099</v>
      </c>
      <c r="S400" s="47">
        <v>106.29600000000001</v>
      </c>
      <c r="T400" s="47">
        <v>108.979</v>
      </c>
      <c r="U400" s="47"/>
      <c r="V400" s="10" t="s">
        <v>53</v>
      </c>
    </row>
    <row r="401" spans="16:22" s="10" customFormat="1" x14ac:dyDescent="0.2">
      <c r="P401" s="10">
        <v>491000</v>
      </c>
      <c r="Q401">
        <v>63687</v>
      </c>
      <c r="R401">
        <v>60460</v>
      </c>
      <c r="S401" s="47">
        <v>103.02200000000001</v>
      </c>
      <c r="T401" s="47">
        <v>108.254</v>
      </c>
      <c r="U401" s="47"/>
      <c r="V401" s="10" t="s">
        <v>53</v>
      </c>
    </row>
    <row r="402" spans="16:22" s="10" customFormat="1" x14ac:dyDescent="0.2">
      <c r="P402" s="10" t="s">
        <v>159</v>
      </c>
      <c r="Q402">
        <v>14332</v>
      </c>
      <c r="R402">
        <v>13881</v>
      </c>
      <c r="S402" s="47">
        <v>104.846</v>
      </c>
      <c r="T402" s="47">
        <v>107.35</v>
      </c>
      <c r="U402" s="47"/>
      <c r="V402" s="10" t="s">
        <v>53</v>
      </c>
    </row>
    <row r="403" spans="16:22" s="10" customFormat="1" x14ac:dyDescent="0.2">
      <c r="P403" s="10" t="s">
        <v>160</v>
      </c>
      <c r="Q403">
        <v>16543</v>
      </c>
      <c r="R403">
        <v>16714</v>
      </c>
      <c r="S403" s="47">
        <v>116.44</v>
      </c>
      <c r="T403" s="47">
        <v>110.998</v>
      </c>
      <c r="U403" s="47"/>
      <c r="V403" s="10" t="s">
        <v>53</v>
      </c>
    </row>
    <row r="404" spans="16:22" s="10" customFormat="1" x14ac:dyDescent="0.2">
      <c r="P404" s="10" t="s">
        <v>161</v>
      </c>
      <c r="Q404">
        <v>1961814</v>
      </c>
      <c r="R404">
        <v>2020262</v>
      </c>
      <c r="S404" s="47">
        <v>106.428</v>
      </c>
      <c r="T404" s="47">
        <v>110.68300000000001</v>
      </c>
      <c r="U404" s="47"/>
      <c r="V404" s="10" t="s">
        <v>53</v>
      </c>
    </row>
    <row r="405" spans="16:22" s="10" customFormat="1" x14ac:dyDescent="0.2">
      <c r="P405" s="10" t="s">
        <v>162</v>
      </c>
      <c r="Q405">
        <v>13790</v>
      </c>
      <c r="R405">
        <v>14554</v>
      </c>
      <c r="S405" s="47">
        <v>108.86799999999999</v>
      </c>
      <c r="T405" s="47">
        <v>117.015</v>
      </c>
      <c r="U405" s="47"/>
      <c r="V405" s="10" t="s">
        <v>53</v>
      </c>
    </row>
    <row r="406" spans="16:22" s="10" customFormat="1" x14ac:dyDescent="0.2">
      <c r="P406" s="10" t="s">
        <v>163</v>
      </c>
      <c r="Q406">
        <v>34793</v>
      </c>
      <c r="R406">
        <v>34679</v>
      </c>
      <c r="S406" s="47">
        <v>106.425</v>
      </c>
      <c r="T406" s="47">
        <v>101.512</v>
      </c>
      <c r="U406" s="47"/>
      <c r="V406" s="10" t="s">
        <v>53</v>
      </c>
    </row>
    <row r="407" spans="16:22" s="10" customFormat="1" x14ac:dyDescent="0.2">
      <c r="P407" s="10" t="s">
        <v>164</v>
      </c>
      <c r="Q407">
        <v>210186</v>
      </c>
      <c r="R407">
        <v>222962</v>
      </c>
      <c r="S407" s="47">
        <v>106.994</v>
      </c>
      <c r="T407" s="47">
        <v>112.884</v>
      </c>
      <c r="U407" s="47"/>
      <c r="V407" s="10" t="s">
        <v>53</v>
      </c>
    </row>
  </sheetData>
  <sortState ref="AE1:AF7891">
    <sortCondition ref="AE1:AE7891"/>
  </sortState>
  <mergeCells count="7">
    <mergeCell ref="B3:D3"/>
    <mergeCell ref="I1:N1"/>
    <mergeCell ref="P1:T1"/>
    <mergeCell ref="B2:D2"/>
    <mergeCell ref="J2:L2"/>
    <mergeCell ref="Q2:R2"/>
    <mergeCell ref="S2:T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C21" sqref="C21"/>
    </sheetView>
  </sheetViews>
  <sheetFormatPr baseColWidth="10" defaultColWidth="8.83203125" defaultRowHeight="15" x14ac:dyDescent="0.2"/>
  <cols>
    <col min="1" max="1" width="26.6640625" bestFit="1" customWidth="1"/>
    <col min="2" max="2" width="19.1640625" customWidth="1"/>
    <col min="3" max="3" width="5.5" customWidth="1"/>
    <col min="6" max="6" width="9.5" customWidth="1"/>
    <col min="7" max="7" width="16.33203125" customWidth="1"/>
    <col min="8" max="8" width="21.5" customWidth="1"/>
  </cols>
  <sheetData>
    <row r="1" spans="1:9" x14ac:dyDescent="0.2">
      <c r="G1" t="s">
        <v>200</v>
      </c>
      <c r="H1" t="s">
        <v>199</v>
      </c>
      <c r="I1" t="s">
        <v>198</v>
      </c>
    </row>
    <row r="2" spans="1:9" x14ac:dyDescent="0.2">
      <c r="A2" s="41" t="s">
        <v>197</v>
      </c>
      <c r="B2" t="s">
        <v>196</v>
      </c>
      <c r="C2" t="s">
        <v>195</v>
      </c>
      <c r="E2" t="s">
        <v>201</v>
      </c>
      <c r="F2" t="s">
        <v>192</v>
      </c>
      <c r="G2">
        <v>1</v>
      </c>
      <c r="H2" t="s">
        <v>194</v>
      </c>
      <c r="I2" t="s">
        <v>202</v>
      </c>
    </row>
    <row r="3" spans="1:9" x14ac:dyDescent="0.2">
      <c r="A3" s="40" t="s">
        <v>13</v>
      </c>
      <c r="B3" s="40" t="s">
        <v>209</v>
      </c>
      <c r="C3">
        <f>VLOOKUP(B3,$F$2:$G$18,2,FALSE)</f>
        <v>1</v>
      </c>
      <c r="E3" t="s">
        <v>201</v>
      </c>
      <c r="F3" s="40" t="s">
        <v>204</v>
      </c>
      <c r="G3">
        <v>1</v>
      </c>
      <c r="H3" t="s">
        <v>203</v>
      </c>
      <c r="I3" t="s">
        <v>202</v>
      </c>
    </row>
    <row r="4" spans="1:9" x14ac:dyDescent="0.2">
      <c r="A4" s="40" t="s">
        <v>4</v>
      </c>
      <c r="B4" s="40" t="s">
        <v>210</v>
      </c>
      <c r="C4">
        <f t="shared" ref="C4:C42" si="0">VLOOKUP(B4,$F$2:$G$18,2,FALSE)</f>
        <v>4</v>
      </c>
      <c r="E4" t="s">
        <v>201</v>
      </c>
      <c r="F4" s="40" t="s">
        <v>206</v>
      </c>
      <c r="G4">
        <v>4</v>
      </c>
      <c r="H4" t="s">
        <v>205</v>
      </c>
    </row>
    <row r="5" spans="1:9" x14ac:dyDescent="0.2">
      <c r="A5" s="40" t="s">
        <v>14</v>
      </c>
      <c r="B5" s="40" t="s">
        <v>210</v>
      </c>
      <c r="C5">
        <f t="shared" si="0"/>
        <v>4</v>
      </c>
      <c r="E5" t="s">
        <v>201</v>
      </c>
      <c r="F5" s="40" t="s">
        <v>209</v>
      </c>
      <c r="G5">
        <v>1</v>
      </c>
      <c r="I5" t="s">
        <v>207</v>
      </c>
    </row>
    <row r="6" spans="1:9" x14ac:dyDescent="0.2">
      <c r="A6" s="40" t="s">
        <v>15</v>
      </c>
      <c r="B6" s="40" t="s">
        <v>210</v>
      </c>
      <c r="C6">
        <f t="shared" si="0"/>
        <v>4</v>
      </c>
      <c r="E6" t="s">
        <v>201</v>
      </c>
      <c r="F6" s="40" t="s">
        <v>193</v>
      </c>
      <c r="G6">
        <v>4</v>
      </c>
      <c r="H6" t="s">
        <v>208</v>
      </c>
      <c r="I6" t="s">
        <v>207</v>
      </c>
    </row>
    <row r="7" spans="1:9" x14ac:dyDescent="0.2">
      <c r="A7" s="40" t="s">
        <v>16</v>
      </c>
      <c r="B7" s="40" t="s">
        <v>209</v>
      </c>
      <c r="C7">
        <f t="shared" si="0"/>
        <v>1</v>
      </c>
      <c r="E7" t="s">
        <v>201</v>
      </c>
      <c r="F7" s="40" t="s">
        <v>191</v>
      </c>
      <c r="G7">
        <v>4</v>
      </c>
      <c r="I7" t="s">
        <v>212</v>
      </c>
    </row>
    <row r="8" spans="1:9" x14ac:dyDescent="0.2">
      <c r="A8" s="40" t="s">
        <v>17</v>
      </c>
      <c r="B8" s="40" t="s">
        <v>210</v>
      </c>
      <c r="C8">
        <f t="shared" si="0"/>
        <v>4</v>
      </c>
      <c r="E8" t="s">
        <v>201</v>
      </c>
      <c r="F8" s="40" t="s">
        <v>210</v>
      </c>
      <c r="G8">
        <v>4</v>
      </c>
      <c r="H8" t="s">
        <v>211</v>
      </c>
      <c r="I8" t="s">
        <v>207</v>
      </c>
    </row>
    <row r="9" spans="1:9" x14ac:dyDescent="0.2">
      <c r="A9" s="40" t="s">
        <v>18</v>
      </c>
      <c r="B9" s="40" t="s">
        <v>210</v>
      </c>
      <c r="C9">
        <f t="shared" si="0"/>
        <v>4</v>
      </c>
      <c r="E9" t="s">
        <v>201</v>
      </c>
      <c r="F9" s="40" t="s">
        <v>213</v>
      </c>
      <c r="G9">
        <v>1</v>
      </c>
      <c r="H9" t="s">
        <v>194</v>
      </c>
    </row>
    <row r="10" spans="1:9" x14ac:dyDescent="0.2">
      <c r="A10" s="40" t="s">
        <v>19</v>
      </c>
      <c r="B10" s="40" t="s">
        <v>210</v>
      </c>
      <c r="C10">
        <f t="shared" si="0"/>
        <v>4</v>
      </c>
    </row>
    <row r="11" spans="1:9" x14ac:dyDescent="0.2">
      <c r="A11" s="40" t="s">
        <v>20</v>
      </c>
      <c r="B11" t="s">
        <v>193</v>
      </c>
      <c r="C11">
        <f t="shared" si="0"/>
        <v>4</v>
      </c>
    </row>
    <row r="12" spans="1:9" x14ac:dyDescent="0.2">
      <c r="A12" s="40" t="s">
        <v>21</v>
      </c>
      <c r="B12" s="40" t="s">
        <v>210</v>
      </c>
      <c r="C12">
        <f t="shared" si="0"/>
        <v>4</v>
      </c>
    </row>
    <row r="13" spans="1:9" x14ac:dyDescent="0.2">
      <c r="A13" s="40" t="s">
        <v>6</v>
      </c>
      <c r="B13" s="40" t="s">
        <v>209</v>
      </c>
      <c r="C13">
        <f t="shared" si="0"/>
        <v>1</v>
      </c>
    </row>
    <row r="14" spans="1:9" x14ac:dyDescent="0.2">
      <c r="A14" s="40" t="s">
        <v>22</v>
      </c>
      <c r="B14" s="40" t="s">
        <v>210</v>
      </c>
      <c r="C14">
        <f t="shared" si="0"/>
        <v>4</v>
      </c>
    </row>
    <row r="15" spans="1:9" x14ac:dyDescent="0.2">
      <c r="A15" s="40" t="s">
        <v>23</v>
      </c>
      <c r="B15" s="40" t="s">
        <v>210</v>
      </c>
      <c r="C15">
        <f t="shared" si="0"/>
        <v>4</v>
      </c>
    </row>
    <row r="16" spans="1:9" x14ac:dyDescent="0.2">
      <c r="A16" s="40" t="s">
        <v>24</v>
      </c>
      <c r="B16" s="40" t="s">
        <v>210</v>
      </c>
      <c r="C16">
        <f t="shared" si="0"/>
        <v>4</v>
      </c>
    </row>
    <row r="17" spans="1:3" x14ac:dyDescent="0.2">
      <c r="A17" s="40" t="s">
        <v>25</v>
      </c>
      <c r="B17" s="40" t="s">
        <v>210</v>
      </c>
      <c r="C17">
        <f t="shared" si="0"/>
        <v>4</v>
      </c>
    </row>
    <row r="18" spans="1:3" x14ac:dyDescent="0.2">
      <c r="A18" s="40" t="s">
        <v>27</v>
      </c>
      <c r="B18" t="s">
        <v>192</v>
      </c>
      <c r="C18">
        <f t="shared" si="0"/>
        <v>1</v>
      </c>
    </row>
    <row r="19" spans="1:3" x14ac:dyDescent="0.2">
      <c r="A19" s="40" t="s">
        <v>28</v>
      </c>
      <c r="B19" t="s">
        <v>193</v>
      </c>
      <c r="C19">
        <f t="shared" si="0"/>
        <v>4</v>
      </c>
    </row>
    <row r="20" spans="1:3" x14ac:dyDescent="0.2">
      <c r="A20" s="40" t="s">
        <v>29</v>
      </c>
      <c r="B20" t="s">
        <v>193</v>
      </c>
      <c r="C20">
        <f t="shared" si="0"/>
        <v>4</v>
      </c>
    </row>
    <row r="21" spans="1:3" x14ac:dyDescent="0.2">
      <c r="A21" s="40" t="s">
        <v>30</v>
      </c>
      <c r="B21" s="40" t="s">
        <v>210</v>
      </c>
      <c r="C21">
        <f t="shared" si="0"/>
        <v>4</v>
      </c>
    </row>
    <row r="22" spans="1:3" x14ac:dyDescent="0.2">
      <c r="A22" s="40" t="s">
        <v>7</v>
      </c>
      <c r="B22" s="40" t="s">
        <v>210</v>
      </c>
      <c r="C22">
        <f t="shared" si="0"/>
        <v>4</v>
      </c>
    </row>
    <row r="23" spans="1:3" x14ac:dyDescent="0.2">
      <c r="A23" s="40" t="s">
        <v>31</v>
      </c>
      <c r="B23" s="40" t="s">
        <v>210</v>
      </c>
      <c r="C23">
        <f t="shared" si="0"/>
        <v>4</v>
      </c>
    </row>
    <row r="24" spans="1:3" x14ac:dyDescent="0.2">
      <c r="A24" s="40" t="s">
        <v>32</v>
      </c>
      <c r="B24" s="40" t="s">
        <v>210</v>
      </c>
      <c r="C24">
        <f t="shared" si="0"/>
        <v>4</v>
      </c>
    </row>
    <row r="25" spans="1:3" x14ac:dyDescent="0.2">
      <c r="A25" s="40" t="s">
        <v>33</v>
      </c>
      <c r="B25" s="40" t="s">
        <v>209</v>
      </c>
      <c r="C25">
        <f t="shared" si="0"/>
        <v>1</v>
      </c>
    </row>
    <row r="26" spans="1:3" x14ac:dyDescent="0.2">
      <c r="A26" s="40" t="s">
        <v>8</v>
      </c>
      <c r="B26" s="40" t="s">
        <v>210</v>
      </c>
      <c r="C26">
        <f t="shared" si="0"/>
        <v>4</v>
      </c>
    </row>
    <row r="27" spans="1:3" x14ac:dyDescent="0.2">
      <c r="A27" s="40" t="s">
        <v>34</v>
      </c>
      <c r="B27" s="40" t="s">
        <v>210</v>
      </c>
      <c r="C27">
        <f t="shared" si="0"/>
        <v>4</v>
      </c>
    </row>
    <row r="28" spans="1:3" x14ac:dyDescent="0.2">
      <c r="A28" s="40" t="s">
        <v>35</v>
      </c>
      <c r="B28" t="s">
        <v>193</v>
      </c>
      <c r="C28">
        <f t="shared" si="0"/>
        <v>4</v>
      </c>
    </row>
    <row r="29" spans="1:3" x14ac:dyDescent="0.2">
      <c r="A29" s="40" t="s">
        <v>36</v>
      </c>
      <c r="B29" t="s">
        <v>193</v>
      </c>
      <c r="C29">
        <f t="shared" si="0"/>
        <v>4</v>
      </c>
    </row>
    <row r="30" spans="1:3" x14ac:dyDescent="0.2">
      <c r="A30" s="40" t="s">
        <v>38</v>
      </c>
      <c r="B30" s="40" t="s">
        <v>210</v>
      </c>
      <c r="C30">
        <f t="shared" si="0"/>
        <v>4</v>
      </c>
    </row>
    <row r="31" spans="1:3" x14ac:dyDescent="0.2">
      <c r="A31" s="40" t="s">
        <v>39</v>
      </c>
      <c r="B31" t="s">
        <v>193</v>
      </c>
      <c r="C31">
        <f t="shared" si="0"/>
        <v>4</v>
      </c>
    </row>
    <row r="32" spans="1:3" x14ac:dyDescent="0.2">
      <c r="A32" s="40" t="s">
        <v>40</v>
      </c>
      <c r="B32" t="s">
        <v>192</v>
      </c>
      <c r="C32">
        <f t="shared" si="0"/>
        <v>1</v>
      </c>
    </row>
    <row r="33" spans="1:3" x14ac:dyDescent="0.2">
      <c r="A33" s="40" t="s">
        <v>42</v>
      </c>
      <c r="B33" s="40" t="s">
        <v>210</v>
      </c>
      <c r="C33">
        <f t="shared" si="0"/>
        <v>4</v>
      </c>
    </row>
    <row r="34" spans="1:3" x14ac:dyDescent="0.2">
      <c r="A34" s="40" t="s">
        <v>43</v>
      </c>
      <c r="B34" t="s">
        <v>206</v>
      </c>
      <c r="C34">
        <f t="shared" si="0"/>
        <v>4</v>
      </c>
    </row>
    <row r="35" spans="1:3" x14ac:dyDescent="0.2">
      <c r="A35" s="40" t="s">
        <v>44</v>
      </c>
      <c r="B35" t="s">
        <v>204</v>
      </c>
      <c r="C35">
        <f t="shared" si="0"/>
        <v>1</v>
      </c>
    </row>
    <row r="36" spans="1:3" x14ac:dyDescent="0.2">
      <c r="A36" s="40" t="s">
        <v>45</v>
      </c>
      <c r="B36" s="40" t="s">
        <v>210</v>
      </c>
      <c r="C36">
        <f t="shared" si="0"/>
        <v>4</v>
      </c>
    </row>
    <row r="37" spans="1:3" x14ac:dyDescent="0.2">
      <c r="A37" s="40" t="s">
        <v>46</v>
      </c>
      <c r="B37" s="40" t="s">
        <v>210</v>
      </c>
      <c r="C37">
        <f t="shared" si="0"/>
        <v>4</v>
      </c>
    </row>
    <row r="38" spans="1:3" x14ac:dyDescent="0.2">
      <c r="A38" s="40" t="s">
        <v>47</v>
      </c>
      <c r="B38" s="40" t="s">
        <v>210</v>
      </c>
      <c r="C38">
        <f t="shared" si="0"/>
        <v>4</v>
      </c>
    </row>
    <row r="39" spans="1:3" x14ac:dyDescent="0.2">
      <c r="A39" s="40" t="s">
        <v>48</v>
      </c>
      <c r="B39" s="40" t="s">
        <v>191</v>
      </c>
      <c r="C39">
        <f t="shared" si="0"/>
        <v>4</v>
      </c>
    </row>
    <row r="40" spans="1:3" x14ac:dyDescent="0.2">
      <c r="A40" s="40" t="s">
        <v>9</v>
      </c>
      <c r="B40" s="40" t="s">
        <v>210</v>
      </c>
      <c r="C40">
        <f t="shared" si="0"/>
        <v>4</v>
      </c>
    </row>
    <row r="41" spans="1:3" x14ac:dyDescent="0.2">
      <c r="A41" s="40" t="s">
        <v>10</v>
      </c>
      <c r="B41" t="s">
        <v>213</v>
      </c>
      <c r="C41">
        <f t="shared" si="0"/>
        <v>1</v>
      </c>
    </row>
    <row r="42" spans="1:3" x14ac:dyDescent="0.2">
      <c r="A42" s="40" t="s">
        <v>12</v>
      </c>
      <c r="B42" s="40" t="s">
        <v>210</v>
      </c>
      <c r="C42">
        <f t="shared" si="0"/>
        <v>4</v>
      </c>
    </row>
    <row r="43" spans="1:3" x14ac:dyDescent="0.2">
      <c r="A43" s="40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Readme</vt:lpstr>
      <vt:lpstr>Results</vt:lpstr>
      <vt:lpstr>1_Map</vt:lpstr>
      <vt:lpstr>2_Aggregate</vt:lpstr>
      <vt:lpstr>Mapping</vt:lpstr>
      <vt:lpstr>Output</vt:lpstr>
      <vt:lpstr>Technology scoring ONROAD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2017-08-17T23:14:47Z</dcterms:modified>
</cp:coreProperties>
</file>