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showInkAnnotation="0" defaultThemeVersion="166925"/>
  <xr:revisionPtr revIDLastSave="0" documentId="13_ncr:1000001_{726EAEF2-1DBE-7A47-AE5C-4292DC94BD46}" xr6:coauthVersionLast="36" xr6:coauthVersionMax="36" xr10:uidLastSave="{00000000-0000-0000-0000-000000000000}"/>
  <bookViews>
    <workbookView xWindow="0" yWindow="0" windowWidth="0" windowHeight="0" activeTab="1" xr2:uid="{00000000-000D-0000-FFFF-FFFF00000000}"/>
  </bookViews>
  <sheets>
    <sheet name="Calculations" sheetId="1" r:id="rId1"/>
    <sheet name="Celestial Data" sheetId="12" r:id="rId2"/>
    <sheet name="Master" sheetId="2" r:id="rId3"/>
    <sheet name="Rockets" sheetId="8" r:id="rId4"/>
    <sheet name="Boosters" sheetId="11" r:id="rId5"/>
    <sheet name="Payloads" sheetId="9" r:id="rId6"/>
  </sheets>
  <calcPr calcId="179020"/>
</workbook>
</file>

<file path=xl/calcChain.xml><?xml version="1.0" encoding="utf-8"?>
<calcChain xmlns="http://schemas.openxmlformats.org/spreadsheetml/2006/main">
  <c r="C6" i="1" l="1"/>
  <c r="D6" i="1"/>
  <c r="B12" i="1"/>
  <c r="C12" i="1"/>
  <c r="C13" i="1"/>
  <c r="C3" i="1"/>
  <c r="D3" i="1"/>
  <c r="C10" i="1"/>
  <c r="C4" i="1"/>
  <c r="C7" i="1"/>
  <c r="C2" i="1"/>
  <c r="C8" i="1"/>
  <c r="C5" i="1"/>
  <c r="S3" i="12"/>
  <c r="P4" i="12"/>
  <c r="L6" i="12"/>
  <c r="I6" i="12"/>
  <c r="L43" i="12"/>
  <c r="P43" i="12"/>
  <c r="Q43" i="12"/>
  <c r="G7" i="12"/>
  <c r="L8" i="12"/>
  <c r="G10" i="12"/>
  <c r="G9" i="12"/>
  <c r="L13" i="12"/>
  <c r="G15" i="12"/>
  <c r="G16" i="12"/>
  <c r="G17" i="12"/>
  <c r="G14" i="12"/>
  <c r="L19" i="12"/>
  <c r="G20" i="12"/>
  <c r="L20" i="12"/>
  <c r="G21" i="12"/>
  <c r="L21" i="12"/>
  <c r="G22" i="12"/>
  <c r="L22" i="12"/>
  <c r="G23" i="12"/>
  <c r="L23" i="12"/>
  <c r="G24" i="12"/>
  <c r="L24" i="12"/>
  <c r="G25" i="12"/>
  <c r="L25" i="12"/>
  <c r="G26" i="12"/>
  <c r="L18" i="12"/>
  <c r="G19" i="12"/>
  <c r="L27" i="12"/>
  <c r="G29" i="12"/>
  <c r="G30" i="12"/>
  <c r="G31" i="12"/>
  <c r="G32" i="12"/>
  <c r="G28" i="12"/>
  <c r="L33" i="12"/>
  <c r="G35" i="12"/>
  <c r="G36" i="12"/>
  <c r="G37" i="12"/>
  <c r="G38" i="12"/>
  <c r="G34" i="12"/>
  <c r="L39" i="12"/>
  <c r="G41" i="12"/>
  <c r="G40" i="12"/>
  <c r="L3" i="12"/>
  <c r="G5" i="12"/>
  <c r="G6" i="12"/>
  <c r="G8" i="12"/>
  <c r="G11" i="12"/>
  <c r="G12" i="12"/>
  <c r="G13" i="12"/>
  <c r="G18" i="12"/>
  <c r="G27" i="12"/>
  <c r="G33" i="12"/>
  <c r="G39" i="12"/>
  <c r="G42" i="12"/>
  <c r="G43" i="12"/>
  <c r="G4" i="12"/>
  <c r="L4" i="12"/>
  <c r="Q4" i="12"/>
  <c r="R4" i="12"/>
  <c r="P5" i="12"/>
  <c r="L5" i="12"/>
  <c r="Q5" i="12"/>
  <c r="R5" i="12"/>
  <c r="P7" i="12"/>
  <c r="L7" i="12"/>
  <c r="Q7" i="12"/>
  <c r="R7" i="12"/>
  <c r="P8" i="12"/>
  <c r="Q8" i="12"/>
  <c r="R8" i="12"/>
  <c r="P9" i="12"/>
  <c r="L9" i="12"/>
  <c r="Q9" i="12"/>
  <c r="R9" i="12"/>
  <c r="P10" i="12"/>
  <c r="L10" i="12"/>
  <c r="Q10" i="12"/>
  <c r="R10" i="12"/>
  <c r="P11" i="12"/>
  <c r="L11" i="12"/>
  <c r="Q11" i="12"/>
  <c r="R11" i="12"/>
  <c r="P12" i="12"/>
  <c r="L12" i="12"/>
  <c r="Q12" i="12"/>
  <c r="R12" i="12"/>
  <c r="P13" i="12"/>
  <c r="Q13" i="12"/>
  <c r="R13" i="12"/>
  <c r="P14" i="12"/>
  <c r="L14" i="12"/>
  <c r="Q14" i="12"/>
  <c r="R14" i="12"/>
  <c r="P15" i="12"/>
  <c r="L15" i="12"/>
  <c r="Q15" i="12"/>
  <c r="R15" i="12"/>
  <c r="P16" i="12"/>
  <c r="L16" i="12"/>
  <c r="Q16" i="12"/>
  <c r="R16" i="12"/>
  <c r="P17" i="12"/>
  <c r="L17" i="12"/>
  <c r="Q17" i="12"/>
  <c r="R17" i="12"/>
  <c r="P18" i="12"/>
  <c r="Q18" i="12"/>
  <c r="R18" i="12"/>
  <c r="P19" i="12"/>
  <c r="Q19" i="12"/>
  <c r="R19" i="12"/>
  <c r="P20" i="12"/>
  <c r="Q20" i="12"/>
  <c r="R20" i="12"/>
  <c r="P21" i="12"/>
  <c r="Q21" i="12"/>
  <c r="R21" i="12"/>
  <c r="P22" i="12"/>
  <c r="Q22" i="12"/>
  <c r="R22" i="12"/>
  <c r="P23" i="12"/>
  <c r="Q23" i="12"/>
  <c r="R23" i="12"/>
  <c r="P24" i="12"/>
  <c r="Q24" i="12"/>
  <c r="R24" i="12"/>
  <c r="P25" i="12"/>
  <c r="Q25" i="12"/>
  <c r="R25" i="12"/>
  <c r="P26" i="12"/>
  <c r="L26" i="12"/>
  <c r="Q26" i="12"/>
  <c r="R26" i="12"/>
  <c r="P27" i="12"/>
  <c r="Q27" i="12"/>
  <c r="R27" i="12"/>
  <c r="P28" i="12"/>
  <c r="L28" i="12"/>
  <c r="Q28" i="12"/>
  <c r="R28" i="12"/>
  <c r="P29" i="12"/>
  <c r="L29" i="12"/>
  <c r="Q29" i="12"/>
  <c r="R29" i="12"/>
  <c r="P30" i="12"/>
  <c r="L30" i="12"/>
  <c r="Q30" i="12"/>
  <c r="R30" i="12"/>
  <c r="P31" i="12"/>
  <c r="L31" i="12"/>
  <c r="Q31" i="12"/>
  <c r="R31" i="12"/>
  <c r="P32" i="12"/>
  <c r="L32" i="12"/>
  <c r="Q32" i="12"/>
  <c r="R32" i="12"/>
  <c r="P33" i="12"/>
  <c r="Q33" i="12"/>
  <c r="R33" i="12"/>
  <c r="P34" i="12"/>
  <c r="L34" i="12"/>
  <c r="Q34" i="12"/>
  <c r="R34" i="12"/>
  <c r="P35" i="12"/>
  <c r="L35" i="12"/>
  <c r="Q35" i="12"/>
  <c r="R35" i="12"/>
  <c r="P36" i="12"/>
  <c r="L36" i="12"/>
  <c r="Q36" i="12"/>
  <c r="R36" i="12"/>
  <c r="P37" i="12"/>
  <c r="L37" i="12"/>
  <c r="Q37" i="12"/>
  <c r="R37" i="12"/>
  <c r="P38" i="12"/>
  <c r="L38" i="12"/>
  <c r="Q38" i="12"/>
  <c r="R38" i="12"/>
  <c r="P39" i="12"/>
  <c r="Q39" i="12"/>
  <c r="R39" i="12"/>
  <c r="P40" i="12"/>
  <c r="L40" i="12"/>
  <c r="Q40" i="12"/>
  <c r="R40" i="12"/>
  <c r="P41" i="12"/>
  <c r="L41" i="12"/>
  <c r="Q41" i="12"/>
  <c r="R41" i="12"/>
  <c r="P42" i="12"/>
  <c r="L42" i="12"/>
  <c r="Q42" i="12"/>
  <c r="R42" i="12"/>
  <c r="R43" i="12"/>
  <c r="P3" i="12"/>
  <c r="R3" i="12"/>
  <c r="Q3" i="12"/>
  <c r="O42" i="12"/>
  <c r="O4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3" i="12"/>
  <c r="N4" i="12"/>
  <c r="M4" i="12"/>
  <c r="S4" i="12"/>
  <c r="N5" i="12"/>
  <c r="M5" i="12"/>
  <c r="S5" i="12"/>
  <c r="N6" i="12"/>
  <c r="M6" i="12"/>
  <c r="S6" i="12"/>
  <c r="N7" i="12"/>
  <c r="M7" i="12"/>
  <c r="S7" i="12"/>
  <c r="N8" i="12"/>
  <c r="M8" i="12"/>
  <c r="S8" i="12"/>
  <c r="N9" i="12"/>
  <c r="M9" i="12"/>
  <c r="S9" i="12"/>
  <c r="N10" i="12"/>
  <c r="M10" i="12"/>
  <c r="S10" i="12"/>
  <c r="N11" i="12"/>
  <c r="M11" i="12"/>
  <c r="S11" i="12"/>
  <c r="N12" i="12"/>
  <c r="M12" i="12"/>
  <c r="S12" i="12"/>
  <c r="N13" i="12"/>
  <c r="M13" i="12"/>
  <c r="S13" i="12"/>
  <c r="N14" i="12"/>
  <c r="M14" i="12"/>
  <c r="S14" i="12"/>
  <c r="N15" i="12"/>
  <c r="M15" i="12"/>
  <c r="S15" i="12"/>
  <c r="N16" i="12"/>
  <c r="M16" i="12"/>
  <c r="S16" i="12"/>
  <c r="N17" i="12"/>
  <c r="M17" i="12"/>
  <c r="S17" i="12"/>
  <c r="N18" i="12"/>
  <c r="M18" i="12"/>
  <c r="S18" i="12"/>
  <c r="N19" i="12"/>
  <c r="M19" i="12"/>
  <c r="S19" i="12"/>
  <c r="N20" i="12"/>
  <c r="M20" i="12"/>
  <c r="S20" i="12"/>
  <c r="N21" i="12"/>
  <c r="M21" i="12"/>
  <c r="S21" i="12"/>
  <c r="N22" i="12"/>
  <c r="M22" i="12"/>
  <c r="S22" i="12"/>
  <c r="N23" i="12"/>
  <c r="M23" i="12"/>
  <c r="S23" i="12"/>
  <c r="N24" i="12"/>
  <c r="M24" i="12"/>
  <c r="S24" i="12"/>
  <c r="N25" i="12"/>
  <c r="M25" i="12"/>
  <c r="S25" i="12"/>
  <c r="N26" i="12"/>
  <c r="M26" i="12"/>
  <c r="S26" i="12"/>
  <c r="N27" i="12"/>
  <c r="M27" i="12"/>
  <c r="S27" i="12"/>
  <c r="N28" i="12"/>
  <c r="M28" i="12"/>
  <c r="S28" i="12"/>
  <c r="N29" i="12"/>
  <c r="M29" i="12"/>
  <c r="S29" i="12"/>
  <c r="N30" i="12"/>
  <c r="M30" i="12"/>
  <c r="S30" i="12"/>
  <c r="N31" i="12"/>
  <c r="M31" i="12"/>
  <c r="S31" i="12"/>
  <c r="N32" i="12"/>
  <c r="M32" i="12"/>
  <c r="S32" i="12"/>
  <c r="N33" i="12"/>
  <c r="M33" i="12"/>
  <c r="S33" i="12"/>
  <c r="N34" i="12"/>
  <c r="M34" i="12"/>
  <c r="S34" i="12"/>
  <c r="N35" i="12"/>
  <c r="M35" i="12"/>
  <c r="S35" i="12"/>
  <c r="N36" i="12"/>
  <c r="M36" i="12"/>
  <c r="S36" i="12"/>
  <c r="N37" i="12"/>
  <c r="M37" i="12"/>
  <c r="S37" i="12"/>
  <c r="N38" i="12"/>
  <c r="M38" i="12"/>
  <c r="S38" i="12"/>
  <c r="N39" i="12"/>
  <c r="M39" i="12"/>
  <c r="S39" i="12"/>
  <c r="N40" i="12"/>
  <c r="M40" i="12"/>
  <c r="S40" i="12"/>
  <c r="N41" i="12"/>
  <c r="M41" i="12"/>
  <c r="S41" i="12"/>
  <c r="N42" i="12"/>
  <c r="M42" i="12"/>
  <c r="S42" i="12"/>
  <c r="N43" i="12"/>
  <c r="M43" i="12"/>
  <c r="S43" i="12"/>
  <c r="N3" i="12"/>
  <c r="M3" i="12"/>
  <c r="C85" i="2"/>
  <c r="B85" i="2"/>
  <c r="P7" i="2"/>
  <c r="P8" i="2"/>
  <c r="P9" i="2"/>
  <c r="P10" i="2"/>
  <c r="P11" i="2"/>
  <c r="P16" i="2"/>
  <c r="P17" i="2"/>
  <c r="P18" i="2"/>
  <c r="P19" i="2"/>
  <c r="P20" i="2"/>
  <c r="P21" i="2"/>
  <c r="P25" i="2"/>
  <c r="P26" i="2"/>
  <c r="P27" i="2"/>
  <c r="P28" i="2"/>
  <c r="P29" i="2"/>
  <c r="P30" i="2"/>
  <c r="P31" i="2"/>
  <c r="P32" i="2"/>
  <c r="P33" i="2"/>
  <c r="P34" i="2"/>
  <c r="P35" i="2"/>
  <c r="P39" i="2"/>
  <c r="P40" i="2"/>
  <c r="P41" i="2"/>
  <c r="P42" i="2"/>
  <c r="P43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72" i="2"/>
  <c r="P73" i="2"/>
  <c r="P74" i="2"/>
  <c r="P75" i="2"/>
  <c r="P76" i="2"/>
  <c r="P77" i="2"/>
  <c r="P78" i="2"/>
  <c r="C87" i="2"/>
  <c r="C89" i="2"/>
  <c r="C95" i="2"/>
  <c r="AB19" i="2"/>
  <c r="AB20" i="2"/>
  <c r="AB21" i="2"/>
  <c r="AB25" i="2"/>
  <c r="AB26" i="2"/>
  <c r="AB27" i="2"/>
  <c r="AB28" i="2"/>
  <c r="AB29" i="2"/>
  <c r="AB30" i="2"/>
  <c r="AB31" i="2"/>
  <c r="AB32" i="2"/>
  <c r="AB33" i="2"/>
  <c r="AB34" i="2"/>
  <c r="AB35" i="2"/>
  <c r="AB39" i="2"/>
  <c r="AB40" i="2"/>
  <c r="AB41" i="2"/>
  <c r="AB42" i="2"/>
  <c r="AB43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72" i="2"/>
  <c r="AB73" i="2"/>
  <c r="AB74" i="2"/>
  <c r="AB75" i="2"/>
  <c r="AB76" i="2"/>
  <c r="AB78" i="2"/>
  <c r="F87" i="2"/>
  <c r="F89" i="2"/>
  <c r="F95" i="2"/>
  <c r="C104" i="2"/>
  <c r="V52" i="2"/>
  <c r="V7" i="2"/>
  <c r="V8" i="2"/>
  <c r="V9" i="2"/>
  <c r="V10" i="2"/>
  <c r="V11" i="2"/>
  <c r="V16" i="2"/>
  <c r="V17" i="2"/>
  <c r="V18" i="2"/>
  <c r="V19" i="2"/>
  <c r="V20" i="2"/>
  <c r="V21" i="2"/>
  <c r="V25" i="2"/>
  <c r="V26" i="2"/>
  <c r="V27" i="2"/>
  <c r="V28" i="2"/>
  <c r="V29" i="2"/>
  <c r="V30" i="2"/>
  <c r="V31" i="2"/>
  <c r="V32" i="2"/>
  <c r="V33" i="2"/>
  <c r="V34" i="2"/>
  <c r="V35" i="2"/>
  <c r="V39" i="2"/>
  <c r="V40" i="2"/>
  <c r="V41" i="2"/>
  <c r="V42" i="2"/>
  <c r="V43" i="2"/>
  <c r="V48" i="2"/>
  <c r="V49" i="2"/>
  <c r="V50" i="2"/>
  <c r="V51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72" i="2"/>
  <c r="V73" i="2"/>
  <c r="V74" i="2"/>
  <c r="V75" i="2"/>
  <c r="V76" i="2"/>
  <c r="V77" i="2"/>
  <c r="V78" i="2"/>
  <c r="D87" i="2"/>
  <c r="D89" i="2"/>
  <c r="D95" i="2"/>
  <c r="E95" i="2"/>
  <c r="AM7" i="2"/>
  <c r="AM8" i="2"/>
  <c r="AM9" i="2"/>
  <c r="AM10" i="2"/>
  <c r="AM11" i="2"/>
  <c r="AM16" i="2"/>
  <c r="AM17" i="2"/>
  <c r="AM18" i="2"/>
  <c r="AM19" i="2"/>
  <c r="AM20" i="2"/>
  <c r="AM21" i="2"/>
  <c r="AM25" i="2"/>
  <c r="AM26" i="2"/>
  <c r="AM27" i="2"/>
  <c r="AM28" i="2"/>
  <c r="AM29" i="2"/>
  <c r="AM30" i="2"/>
  <c r="AM31" i="2"/>
  <c r="AM32" i="2"/>
  <c r="AM33" i="2"/>
  <c r="AM34" i="2"/>
  <c r="AM35" i="2"/>
  <c r="AM39" i="2"/>
  <c r="AM40" i="2"/>
  <c r="AM41" i="2"/>
  <c r="AM42" i="2"/>
  <c r="AM43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78" i="2"/>
  <c r="J86" i="2"/>
  <c r="AN7" i="2"/>
  <c r="AN8" i="2"/>
  <c r="AN9" i="2"/>
  <c r="AN10" i="2"/>
  <c r="AN11" i="2"/>
  <c r="AN16" i="2"/>
  <c r="AN17" i="2"/>
  <c r="AN18" i="2"/>
  <c r="AN19" i="2"/>
  <c r="AN20" i="2"/>
  <c r="AN21" i="2"/>
  <c r="AN25" i="2"/>
  <c r="AN26" i="2"/>
  <c r="AN27" i="2"/>
  <c r="AN28" i="2"/>
  <c r="AN29" i="2"/>
  <c r="AN30" i="2"/>
  <c r="AN31" i="2"/>
  <c r="AN32" i="2"/>
  <c r="AN33" i="2"/>
  <c r="AN34" i="2"/>
  <c r="AN35" i="2"/>
  <c r="AN39" i="2"/>
  <c r="AN40" i="2"/>
  <c r="AN41" i="2"/>
  <c r="AN42" i="2"/>
  <c r="AN43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78" i="2"/>
  <c r="J87" i="2"/>
  <c r="J88" i="2"/>
  <c r="C9" i="1"/>
  <c r="C11" i="1"/>
  <c r="AN72" i="2"/>
  <c r="AN73" i="2"/>
  <c r="AN74" i="2"/>
  <c r="AN75" i="2"/>
  <c r="AN76" i="2"/>
  <c r="AN77" i="2"/>
  <c r="AM72" i="2"/>
  <c r="AM73" i="2"/>
  <c r="AM74" i="2"/>
  <c r="AM75" i="2"/>
  <c r="AM76" i="2"/>
  <c r="AM77" i="2"/>
  <c r="B26" i="1"/>
  <c r="B6" i="1"/>
  <c r="B27" i="1"/>
  <c r="B3" i="1"/>
  <c r="C27" i="1"/>
  <c r="C26" i="1"/>
  <c r="B9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U42" i="2"/>
  <c r="U48" i="2"/>
  <c r="U60" i="2"/>
  <c r="U64" i="2"/>
  <c r="U19" i="2"/>
  <c r="U27" i="2"/>
  <c r="U28" i="2"/>
  <c r="U75" i="2"/>
  <c r="U35" i="2"/>
  <c r="U41" i="2"/>
  <c r="U56" i="2"/>
  <c r="U50" i="2"/>
  <c r="U7" i="2"/>
  <c r="U8" i="2"/>
  <c r="U9" i="2"/>
  <c r="U10" i="2"/>
  <c r="U11" i="2"/>
  <c r="U16" i="2"/>
  <c r="U17" i="2"/>
  <c r="U18" i="2"/>
  <c r="U20" i="2"/>
  <c r="U21" i="2"/>
  <c r="U25" i="2"/>
  <c r="U26" i="2"/>
  <c r="U29" i="2"/>
  <c r="U30" i="2"/>
  <c r="U31" i="2"/>
  <c r="U32" i="2"/>
  <c r="U33" i="2"/>
  <c r="U34" i="2"/>
  <c r="U39" i="2"/>
  <c r="U40" i="2"/>
  <c r="U43" i="2"/>
  <c r="U49" i="2"/>
  <c r="U51" i="2"/>
  <c r="U52" i="2"/>
  <c r="U53" i="2"/>
  <c r="U54" i="2"/>
  <c r="U55" i="2"/>
  <c r="U57" i="2"/>
  <c r="U58" i="2"/>
  <c r="U59" i="2"/>
  <c r="U61" i="2"/>
  <c r="U62" i="2"/>
  <c r="U63" i="2"/>
  <c r="U65" i="2"/>
  <c r="U66" i="2"/>
  <c r="U67" i="2"/>
  <c r="U72" i="2"/>
  <c r="U73" i="2"/>
  <c r="U74" i="2"/>
  <c r="U76" i="2"/>
  <c r="U77" i="2"/>
  <c r="U78" i="2"/>
  <c r="D86" i="2"/>
  <c r="O7" i="2"/>
  <c r="O8" i="2"/>
  <c r="O9" i="2"/>
  <c r="O10" i="2"/>
  <c r="O11" i="2"/>
  <c r="O16" i="2"/>
  <c r="O17" i="2"/>
  <c r="O18" i="2"/>
  <c r="O19" i="2"/>
  <c r="O20" i="2"/>
  <c r="O21" i="2"/>
  <c r="O25" i="2"/>
  <c r="O26" i="2"/>
  <c r="O27" i="2"/>
  <c r="O28" i="2"/>
  <c r="O29" i="2"/>
  <c r="O30" i="2"/>
  <c r="O31" i="2"/>
  <c r="O32" i="2"/>
  <c r="O33" i="2"/>
  <c r="O34" i="2"/>
  <c r="O35" i="2"/>
  <c r="O39" i="2"/>
  <c r="O40" i="2"/>
  <c r="O41" i="2"/>
  <c r="O42" i="2"/>
  <c r="O43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72" i="2"/>
  <c r="O73" i="2"/>
  <c r="O74" i="2"/>
  <c r="O75" i="2"/>
  <c r="O76" i="2"/>
  <c r="O77" i="2"/>
  <c r="O78" i="2"/>
  <c r="C86" i="2"/>
  <c r="AA7" i="2"/>
  <c r="AA8" i="2"/>
  <c r="AA9" i="2"/>
  <c r="AA10" i="2"/>
  <c r="AA11" i="2"/>
  <c r="AA16" i="2"/>
  <c r="AA17" i="2"/>
  <c r="AA18" i="2"/>
  <c r="AA19" i="2"/>
  <c r="AA20" i="2"/>
  <c r="AA21" i="2"/>
  <c r="AA25" i="2"/>
  <c r="AA26" i="2"/>
  <c r="AA27" i="2"/>
  <c r="AA28" i="2"/>
  <c r="AA29" i="2"/>
  <c r="AA30" i="2"/>
  <c r="AA31" i="2"/>
  <c r="AA32" i="2"/>
  <c r="AA33" i="2"/>
  <c r="AA34" i="2"/>
  <c r="AA35" i="2"/>
  <c r="AA39" i="2"/>
  <c r="AA40" i="2"/>
  <c r="AA41" i="2"/>
  <c r="AA42" i="2"/>
  <c r="AA43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72" i="2"/>
  <c r="AA73" i="2"/>
  <c r="AA74" i="2"/>
  <c r="AA75" i="2"/>
  <c r="AA76" i="2"/>
  <c r="AA77" i="2"/>
  <c r="AA78" i="2"/>
  <c r="F86" i="2"/>
  <c r="AG7" i="2"/>
  <c r="AG8" i="2"/>
  <c r="AG9" i="2"/>
  <c r="AG10" i="2"/>
  <c r="AG11" i="2"/>
  <c r="AG16" i="2"/>
  <c r="AG17" i="2"/>
  <c r="AG18" i="2"/>
  <c r="AG19" i="2"/>
  <c r="AG20" i="2"/>
  <c r="AG21" i="2"/>
  <c r="AG25" i="2"/>
  <c r="AG26" i="2"/>
  <c r="AG27" i="2"/>
  <c r="AG28" i="2"/>
  <c r="AG29" i="2"/>
  <c r="AG30" i="2"/>
  <c r="AG31" i="2"/>
  <c r="AG32" i="2"/>
  <c r="AG33" i="2"/>
  <c r="AG34" i="2"/>
  <c r="AG35" i="2"/>
  <c r="AG39" i="2"/>
  <c r="AG40" i="2"/>
  <c r="AG41" i="2"/>
  <c r="AG42" i="2"/>
  <c r="AG43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72" i="2"/>
  <c r="AG73" i="2"/>
  <c r="AG74" i="2"/>
  <c r="AG75" i="2"/>
  <c r="AG76" i="2"/>
  <c r="AG77" i="2"/>
  <c r="AG78" i="2"/>
  <c r="H86" i="2"/>
  <c r="E86" i="2"/>
  <c r="B86" i="2"/>
  <c r="V67" i="2"/>
  <c r="AB7" i="2"/>
  <c r="AB8" i="2"/>
  <c r="AB9" i="2"/>
  <c r="AB10" i="2"/>
  <c r="AB11" i="2"/>
  <c r="AB16" i="2"/>
  <c r="AB17" i="2"/>
  <c r="AB18" i="2"/>
  <c r="AB77" i="2"/>
  <c r="AH7" i="2"/>
  <c r="AH8" i="2"/>
  <c r="AH9" i="2"/>
  <c r="AH10" i="2"/>
  <c r="AH11" i="2"/>
  <c r="AH16" i="2"/>
  <c r="AH17" i="2"/>
  <c r="AH18" i="2"/>
  <c r="AH19" i="2"/>
  <c r="AH20" i="2"/>
  <c r="AH21" i="2"/>
  <c r="AH25" i="2"/>
  <c r="AH26" i="2"/>
  <c r="AH27" i="2"/>
  <c r="AH28" i="2"/>
  <c r="AH29" i="2"/>
  <c r="AH30" i="2"/>
  <c r="AH31" i="2"/>
  <c r="AH32" i="2"/>
  <c r="AH33" i="2"/>
  <c r="AH34" i="2"/>
  <c r="AH35" i="2"/>
  <c r="AH39" i="2"/>
  <c r="AH40" i="2"/>
  <c r="AH41" i="2"/>
  <c r="AH42" i="2"/>
  <c r="AH43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72" i="2"/>
  <c r="AH73" i="2"/>
  <c r="AH74" i="2"/>
  <c r="AH75" i="2"/>
  <c r="AH76" i="2"/>
  <c r="AH77" i="2"/>
  <c r="AH78" i="2"/>
  <c r="H87" i="2"/>
  <c r="B87" i="2"/>
  <c r="B88" i="2"/>
  <c r="AJ7" i="2"/>
  <c r="AJ8" i="2"/>
  <c r="AJ9" i="2"/>
  <c r="AJ10" i="2"/>
  <c r="AJ11" i="2"/>
  <c r="AJ16" i="2"/>
  <c r="AJ17" i="2"/>
  <c r="AJ18" i="2"/>
  <c r="AJ19" i="2"/>
  <c r="AJ20" i="2"/>
  <c r="AJ21" i="2"/>
  <c r="AJ25" i="2"/>
  <c r="AJ26" i="2"/>
  <c r="AJ27" i="2"/>
  <c r="AJ28" i="2"/>
  <c r="AJ29" i="2"/>
  <c r="AJ30" i="2"/>
  <c r="AJ31" i="2"/>
  <c r="AJ32" i="2"/>
  <c r="AJ33" i="2"/>
  <c r="AJ34" i="2"/>
  <c r="AJ35" i="2"/>
  <c r="AJ39" i="2"/>
  <c r="AJ40" i="2"/>
  <c r="AJ41" i="2"/>
  <c r="AJ42" i="2"/>
  <c r="AJ43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72" i="2"/>
  <c r="AJ73" i="2"/>
  <c r="AJ74" i="2"/>
  <c r="AJ75" i="2"/>
  <c r="AJ76" i="2"/>
  <c r="AJ77" i="2"/>
  <c r="H98" i="2"/>
  <c r="AI7" i="2"/>
  <c r="AI8" i="2"/>
  <c r="AI9" i="2"/>
  <c r="AI10" i="2"/>
  <c r="AI11" i="2"/>
  <c r="AI16" i="2"/>
  <c r="AI17" i="2"/>
  <c r="AI18" i="2"/>
  <c r="AI19" i="2"/>
  <c r="AI20" i="2"/>
  <c r="AI21" i="2"/>
  <c r="AI25" i="2"/>
  <c r="AI26" i="2"/>
  <c r="AI27" i="2"/>
  <c r="AI28" i="2"/>
  <c r="AI29" i="2"/>
  <c r="AI30" i="2"/>
  <c r="AI31" i="2"/>
  <c r="AI32" i="2"/>
  <c r="AI33" i="2"/>
  <c r="AI34" i="2"/>
  <c r="AI35" i="2"/>
  <c r="AI39" i="2"/>
  <c r="AI40" i="2"/>
  <c r="AI41" i="2"/>
  <c r="AI42" i="2"/>
  <c r="AI43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72" i="2"/>
  <c r="AI73" i="2"/>
  <c r="AI74" i="2"/>
  <c r="AI75" i="2"/>
  <c r="AI76" i="2"/>
  <c r="AI77" i="2"/>
  <c r="H97" i="2"/>
  <c r="X42" i="2"/>
  <c r="X48" i="2"/>
  <c r="X60" i="2"/>
  <c r="X64" i="2"/>
  <c r="X19" i="2"/>
  <c r="X27" i="2"/>
  <c r="X28" i="2"/>
  <c r="X75" i="2"/>
  <c r="X35" i="2"/>
  <c r="X41" i="2"/>
  <c r="X56" i="2"/>
  <c r="X50" i="2"/>
  <c r="X7" i="2"/>
  <c r="X8" i="2"/>
  <c r="X9" i="2"/>
  <c r="X10" i="2"/>
  <c r="X11" i="2"/>
  <c r="X16" i="2"/>
  <c r="X17" i="2"/>
  <c r="X18" i="2"/>
  <c r="X20" i="2"/>
  <c r="X21" i="2"/>
  <c r="X25" i="2"/>
  <c r="X26" i="2"/>
  <c r="X29" i="2"/>
  <c r="X30" i="2"/>
  <c r="X31" i="2"/>
  <c r="X32" i="2"/>
  <c r="X33" i="2"/>
  <c r="X34" i="2"/>
  <c r="X39" i="2"/>
  <c r="X40" i="2"/>
  <c r="X43" i="2"/>
  <c r="X49" i="2"/>
  <c r="X51" i="2"/>
  <c r="X52" i="2"/>
  <c r="X53" i="2"/>
  <c r="X54" i="2"/>
  <c r="X55" i="2"/>
  <c r="X57" i="2"/>
  <c r="X58" i="2"/>
  <c r="X59" i="2"/>
  <c r="X61" i="2"/>
  <c r="X62" i="2"/>
  <c r="X63" i="2"/>
  <c r="X65" i="2"/>
  <c r="X66" i="2"/>
  <c r="X67" i="2"/>
  <c r="X72" i="2"/>
  <c r="X73" i="2"/>
  <c r="X74" i="2"/>
  <c r="X76" i="2"/>
  <c r="X77" i="2"/>
  <c r="X78" i="2"/>
  <c r="D98" i="2"/>
  <c r="R7" i="2"/>
  <c r="R8" i="2"/>
  <c r="R9" i="2"/>
  <c r="R10" i="2"/>
  <c r="R11" i="2"/>
  <c r="R16" i="2"/>
  <c r="R17" i="2"/>
  <c r="R18" i="2"/>
  <c r="R19" i="2"/>
  <c r="R20" i="2"/>
  <c r="R21" i="2"/>
  <c r="R25" i="2"/>
  <c r="R26" i="2"/>
  <c r="R27" i="2"/>
  <c r="R28" i="2"/>
  <c r="R29" i="2"/>
  <c r="R30" i="2"/>
  <c r="R31" i="2"/>
  <c r="R32" i="2"/>
  <c r="R33" i="2"/>
  <c r="R34" i="2"/>
  <c r="R35" i="2"/>
  <c r="R39" i="2"/>
  <c r="R40" i="2"/>
  <c r="R41" i="2"/>
  <c r="R42" i="2"/>
  <c r="R43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72" i="2"/>
  <c r="R73" i="2"/>
  <c r="R74" i="2"/>
  <c r="R75" i="2"/>
  <c r="R76" i="2"/>
  <c r="R77" i="2"/>
  <c r="C98" i="2"/>
  <c r="AD7" i="2"/>
  <c r="AD8" i="2"/>
  <c r="AD9" i="2"/>
  <c r="AD10" i="2"/>
  <c r="AD11" i="2"/>
  <c r="AD16" i="2"/>
  <c r="AD17" i="2"/>
  <c r="AD18" i="2"/>
  <c r="AD19" i="2"/>
  <c r="AD20" i="2"/>
  <c r="AD21" i="2"/>
  <c r="AD25" i="2"/>
  <c r="AD26" i="2"/>
  <c r="AD27" i="2"/>
  <c r="AD28" i="2"/>
  <c r="AD29" i="2"/>
  <c r="AD30" i="2"/>
  <c r="AD31" i="2"/>
  <c r="AD32" i="2"/>
  <c r="AD33" i="2"/>
  <c r="AD34" i="2"/>
  <c r="AD35" i="2"/>
  <c r="AD39" i="2"/>
  <c r="AD40" i="2"/>
  <c r="AD41" i="2"/>
  <c r="AD42" i="2"/>
  <c r="AD43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72" i="2"/>
  <c r="AD73" i="2"/>
  <c r="AD74" i="2"/>
  <c r="AD75" i="2"/>
  <c r="AD76" i="2"/>
  <c r="AD77" i="2"/>
  <c r="F98" i="2"/>
  <c r="AP7" i="2"/>
  <c r="AP8" i="2"/>
  <c r="AP9" i="2"/>
  <c r="AP10" i="2"/>
  <c r="AP11" i="2"/>
  <c r="AP16" i="2"/>
  <c r="AP17" i="2"/>
  <c r="AP18" i="2"/>
  <c r="AP19" i="2"/>
  <c r="AP20" i="2"/>
  <c r="AP21" i="2"/>
  <c r="AP25" i="2"/>
  <c r="AP26" i="2"/>
  <c r="AP27" i="2"/>
  <c r="AP28" i="2"/>
  <c r="AP29" i="2"/>
  <c r="AP30" i="2"/>
  <c r="AP31" i="2"/>
  <c r="AP32" i="2"/>
  <c r="AP33" i="2"/>
  <c r="AP34" i="2"/>
  <c r="AP35" i="2"/>
  <c r="AP39" i="2"/>
  <c r="AP40" i="2"/>
  <c r="AP41" i="2"/>
  <c r="AP42" i="2"/>
  <c r="AP43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72" i="2"/>
  <c r="AP73" i="2"/>
  <c r="AP74" i="2"/>
  <c r="AP75" i="2"/>
  <c r="AP76" i="2"/>
  <c r="AP77" i="2"/>
  <c r="J98" i="2"/>
  <c r="B98" i="2"/>
  <c r="W42" i="2"/>
  <c r="W48" i="2"/>
  <c r="W60" i="2"/>
  <c r="W64" i="2"/>
  <c r="W19" i="2"/>
  <c r="W27" i="2"/>
  <c r="W28" i="2"/>
  <c r="W75" i="2"/>
  <c r="W35" i="2"/>
  <c r="W41" i="2"/>
  <c r="W56" i="2"/>
  <c r="W50" i="2"/>
  <c r="W7" i="2"/>
  <c r="W8" i="2"/>
  <c r="W9" i="2"/>
  <c r="W10" i="2"/>
  <c r="W11" i="2"/>
  <c r="W16" i="2"/>
  <c r="W17" i="2"/>
  <c r="W18" i="2"/>
  <c r="W20" i="2"/>
  <c r="W21" i="2"/>
  <c r="W25" i="2"/>
  <c r="W26" i="2"/>
  <c r="W29" i="2"/>
  <c r="W30" i="2"/>
  <c r="W31" i="2"/>
  <c r="W32" i="2"/>
  <c r="W33" i="2"/>
  <c r="W34" i="2"/>
  <c r="W39" i="2"/>
  <c r="W40" i="2"/>
  <c r="W43" i="2"/>
  <c r="W49" i="2"/>
  <c r="W51" i="2"/>
  <c r="W52" i="2"/>
  <c r="W53" i="2"/>
  <c r="W54" i="2"/>
  <c r="W55" i="2"/>
  <c r="W57" i="2"/>
  <c r="W58" i="2"/>
  <c r="W59" i="2"/>
  <c r="W61" i="2"/>
  <c r="W62" i="2"/>
  <c r="W63" i="2"/>
  <c r="W65" i="2"/>
  <c r="W66" i="2"/>
  <c r="W67" i="2"/>
  <c r="W72" i="2"/>
  <c r="W73" i="2"/>
  <c r="W74" i="2"/>
  <c r="W76" i="2"/>
  <c r="W77" i="2"/>
  <c r="W78" i="2"/>
  <c r="D97" i="2"/>
  <c r="Q7" i="2"/>
  <c r="Q8" i="2"/>
  <c r="Q9" i="2"/>
  <c r="Q10" i="2"/>
  <c r="Q11" i="2"/>
  <c r="Q16" i="2"/>
  <c r="Q17" i="2"/>
  <c r="Q18" i="2"/>
  <c r="Q19" i="2"/>
  <c r="Q20" i="2"/>
  <c r="Q21" i="2"/>
  <c r="Q25" i="2"/>
  <c r="Q26" i="2"/>
  <c r="Q27" i="2"/>
  <c r="Q28" i="2"/>
  <c r="Q29" i="2"/>
  <c r="Q30" i="2"/>
  <c r="Q31" i="2"/>
  <c r="Q32" i="2"/>
  <c r="Q33" i="2"/>
  <c r="Q34" i="2"/>
  <c r="Q35" i="2"/>
  <c r="Q39" i="2"/>
  <c r="Q40" i="2"/>
  <c r="Q41" i="2"/>
  <c r="Q42" i="2"/>
  <c r="Q43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72" i="2"/>
  <c r="Q73" i="2"/>
  <c r="Q74" i="2"/>
  <c r="Q75" i="2"/>
  <c r="Q76" i="2"/>
  <c r="Q77" i="2"/>
  <c r="C97" i="2"/>
  <c r="AC7" i="2"/>
  <c r="AC8" i="2"/>
  <c r="AC9" i="2"/>
  <c r="AC10" i="2"/>
  <c r="AC11" i="2"/>
  <c r="AC16" i="2"/>
  <c r="AC17" i="2"/>
  <c r="AC18" i="2"/>
  <c r="AC19" i="2"/>
  <c r="AC20" i="2"/>
  <c r="AC21" i="2"/>
  <c r="AC25" i="2"/>
  <c r="AC26" i="2"/>
  <c r="AC27" i="2"/>
  <c r="AC28" i="2"/>
  <c r="AC29" i="2"/>
  <c r="AC30" i="2"/>
  <c r="AC31" i="2"/>
  <c r="AC32" i="2"/>
  <c r="AC33" i="2"/>
  <c r="AC34" i="2"/>
  <c r="AC35" i="2"/>
  <c r="AC39" i="2"/>
  <c r="AC40" i="2"/>
  <c r="AC41" i="2"/>
  <c r="AC42" i="2"/>
  <c r="AC43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72" i="2"/>
  <c r="AC73" i="2"/>
  <c r="AC74" i="2"/>
  <c r="AC75" i="2"/>
  <c r="AC76" i="2"/>
  <c r="AC77" i="2"/>
  <c r="F97" i="2"/>
  <c r="AO7" i="2"/>
  <c r="AO8" i="2"/>
  <c r="AO9" i="2"/>
  <c r="AO10" i="2"/>
  <c r="AO11" i="2"/>
  <c r="AO16" i="2"/>
  <c r="AO17" i="2"/>
  <c r="AO18" i="2"/>
  <c r="AO19" i="2"/>
  <c r="AO20" i="2"/>
  <c r="AO21" i="2"/>
  <c r="AO25" i="2"/>
  <c r="AO26" i="2"/>
  <c r="AO27" i="2"/>
  <c r="AO28" i="2"/>
  <c r="AO29" i="2"/>
  <c r="AO30" i="2"/>
  <c r="AO31" i="2"/>
  <c r="AO32" i="2"/>
  <c r="AO33" i="2"/>
  <c r="AO34" i="2"/>
  <c r="AO35" i="2"/>
  <c r="AO39" i="2"/>
  <c r="AO40" i="2"/>
  <c r="AO41" i="2"/>
  <c r="AO42" i="2"/>
  <c r="AO43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72" i="2"/>
  <c r="AO73" i="2"/>
  <c r="AO74" i="2"/>
  <c r="AO75" i="2"/>
  <c r="AO76" i="2"/>
  <c r="AO77" i="2"/>
  <c r="J97" i="2"/>
  <c r="B97" i="2"/>
  <c r="Y42" i="2"/>
  <c r="Y48" i="2"/>
  <c r="Y60" i="2"/>
  <c r="Y64" i="2"/>
  <c r="Y19" i="2"/>
  <c r="Y27" i="2"/>
  <c r="Y28" i="2"/>
  <c r="Y75" i="2"/>
  <c r="Y35" i="2"/>
  <c r="Y41" i="2"/>
  <c r="Y56" i="2"/>
  <c r="Y50" i="2"/>
  <c r="Y7" i="2"/>
  <c r="Y8" i="2"/>
  <c r="Y9" i="2"/>
  <c r="Y10" i="2"/>
  <c r="Y11" i="2"/>
  <c r="Y16" i="2"/>
  <c r="Y17" i="2"/>
  <c r="Y18" i="2"/>
  <c r="Y20" i="2"/>
  <c r="Y21" i="2"/>
  <c r="Y25" i="2"/>
  <c r="Y26" i="2"/>
  <c r="Y29" i="2"/>
  <c r="Y30" i="2"/>
  <c r="Y31" i="2"/>
  <c r="Y32" i="2"/>
  <c r="Y33" i="2"/>
  <c r="Y34" i="2"/>
  <c r="Y39" i="2"/>
  <c r="Y40" i="2"/>
  <c r="Y43" i="2"/>
  <c r="Y49" i="2"/>
  <c r="Y51" i="2"/>
  <c r="Y52" i="2"/>
  <c r="Y53" i="2"/>
  <c r="Y54" i="2"/>
  <c r="Y55" i="2"/>
  <c r="Y57" i="2"/>
  <c r="Y58" i="2"/>
  <c r="Y59" i="2"/>
  <c r="Y61" i="2"/>
  <c r="Y62" i="2"/>
  <c r="Y63" i="2"/>
  <c r="Y65" i="2"/>
  <c r="Y66" i="2"/>
  <c r="Y67" i="2"/>
  <c r="Y72" i="2"/>
  <c r="Y73" i="2"/>
  <c r="Y74" i="2"/>
  <c r="Y76" i="2"/>
  <c r="Y77" i="2"/>
  <c r="Y78" i="2"/>
  <c r="D99" i="2"/>
  <c r="S7" i="2"/>
  <c r="S8" i="2"/>
  <c r="S9" i="2"/>
  <c r="S10" i="2"/>
  <c r="S11" i="2"/>
  <c r="S16" i="2"/>
  <c r="S17" i="2"/>
  <c r="S18" i="2"/>
  <c r="S19" i="2"/>
  <c r="S20" i="2"/>
  <c r="S21" i="2"/>
  <c r="S25" i="2"/>
  <c r="S26" i="2"/>
  <c r="S27" i="2"/>
  <c r="S28" i="2"/>
  <c r="S29" i="2"/>
  <c r="S30" i="2"/>
  <c r="S31" i="2"/>
  <c r="S32" i="2"/>
  <c r="S33" i="2"/>
  <c r="S34" i="2"/>
  <c r="S35" i="2"/>
  <c r="S39" i="2"/>
  <c r="S40" i="2"/>
  <c r="S41" i="2"/>
  <c r="S42" i="2"/>
  <c r="S43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72" i="2"/>
  <c r="S73" i="2"/>
  <c r="S74" i="2"/>
  <c r="S75" i="2"/>
  <c r="S76" i="2"/>
  <c r="S77" i="2"/>
  <c r="C99" i="2"/>
  <c r="AE7" i="2"/>
  <c r="AE8" i="2"/>
  <c r="AE9" i="2"/>
  <c r="AE10" i="2"/>
  <c r="AE11" i="2"/>
  <c r="AE16" i="2"/>
  <c r="AE17" i="2"/>
  <c r="AE18" i="2"/>
  <c r="AE19" i="2"/>
  <c r="AE20" i="2"/>
  <c r="AE21" i="2"/>
  <c r="AE25" i="2"/>
  <c r="AE26" i="2"/>
  <c r="AE27" i="2"/>
  <c r="AE28" i="2"/>
  <c r="AE29" i="2"/>
  <c r="AE30" i="2"/>
  <c r="AE31" i="2"/>
  <c r="AE32" i="2"/>
  <c r="AE33" i="2"/>
  <c r="AE34" i="2"/>
  <c r="AE35" i="2"/>
  <c r="AE39" i="2"/>
  <c r="AE40" i="2"/>
  <c r="AE41" i="2"/>
  <c r="AE42" i="2"/>
  <c r="AE43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72" i="2"/>
  <c r="AE73" i="2"/>
  <c r="AE74" i="2"/>
  <c r="AE75" i="2"/>
  <c r="AE76" i="2"/>
  <c r="AE77" i="2"/>
  <c r="F99" i="2"/>
  <c r="AK7" i="2"/>
  <c r="AK8" i="2"/>
  <c r="AK9" i="2"/>
  <c r="AK10" i="2"/>
  <c r="AK11" i="2"/>
  <c r="AK16" i="2"/>
  <c r="AK17" i="2"/>
  <c r="AK18" i="2"/>
  <c r="AK19" i="2"/>
  <c r="AK20" i="2"/>
  <c r="AK21" i="2"/>
  <c r="AK25" i="2"/>
  <c r="AK26" i="2"/>
  <c r="AK27" i="2"/>
  <c r="AK28" i="2"/>
  <c r="AK29" i="2"/>
  <c r="AK30" i="2"/>
  <c r="AK31" i="2"/>
  <c r="AK32" i="2"/>
  <c r="AK33" i="2"/>
  <c r="AK34" i="2"/>
  <c r="AK35" i="2"/>
  <c r="AK39" i="2"/>
  <c r="AK40" i="2"/>
  <c r="AK41" i="2"/>
  <c r="AK42" i="2"/>
  <c r="AK43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72" i="2"/>
  <c r="AK73" i="2"/>
  <c r="AK74" i="2"/>
  <c r="AK75" i="2"/>
  <c r="AK76" i="2"/>
  <c r="AK77" i="2"/>
  <c r="H99" i="2"/>
  <c r="AQ7" i="2"/>
  <c r="AQ8" i="2"/>
  <c r="AQ9" i="2"/>
  <c r="AQ10" i="2"/>
  <c r="AQ11" i="2"/>
  <c r="AQ16" i="2"/>
  <c r="AQ17" i="2"/>
  <c r="AQ18" i="2"/>
  <c r="AQ19" i="2"/>
  <c r="AQ20" i="2"/>
  <c r="AQ21" i="2"/>
  <c r="AQ25" i="2"/>
  <c r="AQ26" i="2"/>
  <c r="AQ27" i="2"/>
  <c r="AQ28" i="2"/>
  <c r="AQ29" i="2"/>
  <c r="AQ30" i="2"/>
  <c r="AQ31" i="2"/>
  <c r="AQ32" i="2"/>
  <c r="AQ33" i="2"/>
  <c r="AQ34" i="2"/>
  <c r="AQ35" i="2"/>
  <c r="AQ39" i="2"/>
  <c r="AQ40" i="2"/>
  <c r="AQ41" i="2"/>
  <c r="AQ42" i="2"/>
  <c r="AQ43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72" i="2"/>
  <c r="AQ73" i="2"/>
  <c r="AQ74" i="2"/>
  <c r="AQ75" i="2"/>
  <c r="AQ76" i="2"/>
  <c r="AQ77" i="2"/>
  <c r="J99" i="2"/>
  <c r="B99" i="2"/>
  <c r="B101" i="2"/>
  <c r="B100" i="2"/>
  <c r="D83" i="2"/>
  <c r="J101" i="2"/>
  <c r="I101" i="2"/>
  <c r="H101" i="2"/>
  <c r="G101" i="2"/>
  <c r="F101" i="2"/>
  <c r="E101" i="2"/>
  <c r="D101" i="2"/>
  <c r="C101" i="2"/>
  <c r="J100" i="2"/>
  <c r="I100" i="2"/>
  <c r="H100" i="2"/>
  <c r="G100" i="2"/>
  <c r="F100" i="2"/>
  <c r="E100" i="2"/>
  <c r="D100" i="2"/>
  <c r="C100" i="2"/>
  <c r="J85" i="2"/>
  <c r="J92" i="2"/>
  <c r="J94" i="2"/>
  <c r="J96" i="2"/>
  <c r="H85" i="2"/>
  <c r="H92" i="2"/>
  <c r="I86" i="2"/>
  <c r="H88" i="2"/>
  <c r="I88" i="2"/>
  <c r="I94" i="2"/>
  <c r="I96" i="2"/>
  <c r="H94" i="2"/>
  <c r="H89" i="2"/>
  <c r="H95" i="2"/>
  <c r="H96" i="2"/>
  <c r="F85" i="2"/>
  <c r="F92" i="2"/>
  <c r="G86" i="2"/>
  <c r="F88" i="2"/>
  <c r="G88" i="2"/>
  <c r="G94" i="2"/>
  <c r="G87" i="2"/>
  <c r="G89" i="2"/>
  <c r="G95" i="2"/>
  <c r="G96" i="2"/>
  <c r="F94" i="2"/>
  <c r="F96" i="2"/>
  <c r="C92" i="2"/>
  <c r="C88" i="2"/>
  <c r="D88" i="2"/>
  <c r="E88" i="2"/>
  <c r="E94" i="2"/>
  <c r="E96" i="2"/>
  <c r="D85" i="2"/>
  <c r="D92" i="2"/>
  <c r="D94" i="2"/>
  <c r="D96" i="2"/>
  <c r="C94" i="2"/>
  <c r="C96" i="2"/>
  <c r="B94" i="2"/>
  <c r="B95" i="2"/>
  <c r="B96" i="2"/>
  <c r="E87" i="2"/>
  <c r="B89" i="2"/>
  <c r="E89" i="2"/>
  <c r="J89" i="2"/>
  <c r="J93" i="2"/>
  <c r="H93" i="2"/>
  <c r="F93" i="2"/>
  <c r="D93" i="2"/>
  <c r="C93" i="2"/>
  <c r="B93" i="2"/>
  <c r="B92" i="2"/>
  <c r="J90" i="2"/>
  <c r="J91" i="2"/>
  <c r="I85" i="2"/>
  <c r="I90" i="2"/>
  <c r="I91" i="2"/>
  <c r="H90" i="2"/>
  <c r="H91" i="2"/>
  <c r="G85" i="2"/>
  <c r="G90" i="2"/>
  <c r="G91" i="2"/>
  <c r="F90" i="2"/>
  <c r="F91" i="2"/>
  <c r="E85" i="2"/>
  <c r="E90" i="2"/>
  <c r="E91" i="2"/>
  <c r="D90" i="2"/>
  <c r="D91" i="2"/>
  <c r="C90" i="2"/>
  <c r="C91" i="2"/>
  <c r="B90" i="2"/>
  <c r="B91" i="2"/>
  <c r="I89" i="2"/>
  <c r="I87" i="2"/>
  <c r="J83" i="2"/>
  <c r="H83" i="2"/>
  <c r="I83" i="2"/>
  <c r="F83" i="2"/>
  <c r="G83" i="2"/>
  <c r="C83" i="2"/>
  <c r="E83" i="2"/>
  <c r="B83" i="2"/>
  <c r="AO78" i="2"/>
  <c r="AP78" i="2"/>
  <c r="AQ78" i="2"/>
  <c r="AI78" i="2"/>
  <c r="AJ78" i="2"/>
  <c r="AK78" i="2"/>
  <c r="AC78" i="2"/>
  <c r="AD78" i="2"/>
  <c r="AE78" i="2"/>
  <c r="Q78" i="2"/>
  <c r="R78" i="2"/>
  <c r="S78" i="2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C15" i="1"/>
  <c r="B18" i="1"/>
  <c r="C16" i="1"/>
  <c r="C17" i="1"/>
  <c r="B17" i="1"/>
  <c r="C18" i="1"/>
  <c r="C19" i="1"/>
  <c r="B19" i="1"/>
  <c r="B10" i="1"/>
  <c r="B13" i="1"/>
  <c r="B7" i="1"/>
  <c r="C14" i="1"/>
  <c r="B11" i="1"/>
  <c r="B14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C145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D14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8" i="1"/>
  <c r="D49" i="2"/>
  <c r="D50" i="2"/>
  <c r="D52" i="2"/>
  <c r="D53" i="2"/>
  <c r="D54" i="2"/>
  <c r="D56" i="2"/>
  <c r="D57" i="2"/>
  <c r="D58" i="2"/>
  <c r="D60" i="2"/>
  <c r="D61" i="2"/>
  <c r="D62" i="2"/>
  <c r="D64" i="2"/>
  <c r="D65" i="2"/>
  <c r="D66" i="2"/>
  <c r="D67" i="2"/>
  <c r="D48" i="2"/>
  <c r="D26" i="2"/>
  <c r="D27" i="2"/>
  <c r="D28" i="2"/>
  <c r="D29" i="2"/>
  <c r="D30" i="2"/>
  <c r="D31" i="2"/>
  <c r="D32" i="2"/>
  <c r="D33" i="2"/>
  <c r="D34" i="2"/>
  <c r="D35" i="2"/>
  <c r="D25" i="2"/>
  <c r="D17" i="2"/>
  <c r="D18" i="2"/>
  <c r="D19" i="2"/>
  <c r="D20" i="2"/>
  <c r="D21" i="2"/>
  <c r="D16" i="2"/>
  <c r="D8" i="2"/>
  <c r="D9" i="2"/>
  <c r="D10" i="2"/>
  <c r="D11" i="2"/>
  <c r="D7" i="2"/>
  <c r="J6" i="12"/>
  <c r="P6" i="12"/>
  <c r="R6" i="12"/>
  <c r="Q6" i="12"/>
</calcChain>
</file>

<file path=xl/sharedStrings.xml><?xml version="1.0" encoding="utf-8"?>
<sst xmlns="http://schemas.openxmlformats.org/spreadsheetml/2006/main" count="490" uniqueCount="225">
  <si>
    <t>Part Name</t>
  </si>
  <si>
    <t>Kerb</t>
  </si>
  <si>
    <t>Dry</t>
  </si>
  <si>
    <t>Fuel</t>
  </si>
  <si>
    <t>Torque</t>
  </si>
  <si>
    <t>Mass (t)</t>
  </si>
  <si>
    <t>Thrust kN</t>
  </si>
  <si>
    <t>Isp</t>
  </si>
  <si>
    <t>Consumption</t>
  </si>
  <si>
    <t>Electricity</t>
  </si>
  <si>
    <t>Generate</t>
  </si>
  <si>
    <t>Store</t>
  </si>
  <si>
    <t>Consume</t>
  </si>
  <si>
    <t>Basic</t>
  </si>
  <si>
    <t>Module</t>
  </si>
  <si>
    <t>Probe</t>
  </si>
  <si>
    <t>Parachute</t>
  </si>
  <si>
    <t>Separator (s)</t>
  </si>
  <si>
    <t>Landing Leg</t>
  </si>
  <si>
    <t>RCS</t>
  </si>
  <si>
    <t>Electric</t>
  </si>
  <si>
    <t>Battery (s)</t>
  </si>
  <si>
    <t>Battery (m)</t>
  </si>
  <si>
    <t>Battery (L)</t>
  </si>
  <si>
    <t>Solar Panel</t>
  </si>
  <si>
    <t>Solar Array</t>
  </si>
  <si>
    <t>RTG</t>
  </si>
  <si>
    <t>Utility</t>
  </si>
  <si>
    <t>Parachute (s)</t>
  </si>
  <si>
    <t>Structural Part 1x1</t>
  </si>
  <si>
    <t>Structural Part 2x1</t>
  </si>
  <si>
    <t>Structural Part 4x1</t>
  </si>
  <si>
    <t>Structural Part 8x1</t>
  </si>
  <si>
    <t>Docking Port (s)</t>
  </si>
  <si>
    <t>Docking Port (m)</t>
  </si>
  <si>
    <t>Docking Port (L)</t>
  </si>
  <si>
    <t>Rover Wheel (s)</t>
  </si>
  <si>
    <t>Rover Wheel</t>
  </si>
  <si>
    <t>Fuel Tanks</t>
  </si>
  <si>
    <t>Basic (s)</t>
  </si>
  <si>
    <t>Separation</t>
  </si>
  <si>
    <t>Aerodynamics</t>
  </si>
  <si>
    <t>Nose Cone (s)</t>
  </si>
  <si>
    <t>Nose Cone (L)</t>
  </si>
  <si>
    <t>Fuselage (s)</t>
  </si>
  <si>
    <t>Fuselage (L)</t>
  </si>
  <si>
    <t>Basic (m)</t>
  </si>
  <si>
    <t>Basic (L)</t>
  </si>
  <si>
    <t>Separator</t>
  </si>
  <si>
    <t>Big 1 (s)</t>
  </si>
  <si>
    <t>Big 1 (m)</t>
  </si>
  <si>
    <t>Big 1 (L)</t>
  </si>
  <si>
    <t>Big 2 (s)</t>
  </si>
  <si>
    <t>Big 2 (m)</t>
  </si>
  <si>
    <t>Big 2  (L)</t>
  </si>
  <si>
    <t>Giant 1 (s)</t>
  </si>
  <si>
    <t>Giant 1 (m)</t>
  </si>
  <si>
    <t>Giant 1 (L)</t>
  </si>
  <si>
    <t>Giant 2  (s)</t>
  </si>
  <si>
    <t>Giant 2 (m)</t>
  </si>
  <si>
    <t>Giant 2 (L)</t>
  </si>
  <si>
    <t>Engines</t>
  </si>
  <si>
    <t>Titan</t>
  </si>
  <si>
    <t>Hawk</t>
  </si>
  <si>
    <t>Frontier</t>
  </si>
  <si>
    <t>Broadsword</t>
  </si>
  <si>
    <t>Grasshopper</t>
  </si>
  <si>
    <t>Ion</t>
  </si>
  <si>
    <t>TWR</t>
  </si>
  <si>
    <t>F</t>
  </si>
  <si>
    <t>M</t>
  </si>
  <si>
    <t>A</t>
  </si>
  <si>
    <t>g</t>
  </si>
  <si>
    <t>T</t>
  </si>
  <si>
    <t>V</t>
  </si>
  <si>
    <t>D</t>
  </si>
  <si>
    <t>Exhaust Velocity</t>
  </si>
  <si>
    <t>Isp = Exhaust Velocity x Gravity</t>
  </si>
  <si>
    <t>m0</t>
  </si>
  <si>
    <t>m1</t>
  </si>
  <si>
    <t>dV</t>
  </si>
  <si>
    <t>Burn Time</t>
  </si>
  <si>
    <t>Distance</t>
  </si>
  <si>
    <t>Delta v = g x Isp x LN (Rocket mass/dry weight)</t>
  </si>
  <si>
    <t>Consp.</t>
  </si>
  <si>
    <t>Exhaust Velocity = F x Consp</t>
  </si>
  <si>
    <t>Exhaust Velocity = Isp x g</t>
  </si>
  <si>
    <t>Stage 1</t>
  </si>
  <si>
    <t>Total</t>
  </si>
  <si>
    <t>Parts</t>
  </si>
  <si>
    <t>Weights</t>
  </si>
  <si>
    <t>Stage 2</t>
  </si>
  <si>
    <t>Stage 3</t>
  </si>
  <si>
    <t>Payload</t>
  </si>
  <si>
    <t>Total Parts</t>
  </si>
  <si>
    <t>Rocket</t>
  </si>
  <si>
    <t>Elec Generate</t>
  </si>
  <si>
    <t>Elec Store</t>
  </si>
  <si>
    <t>Elec Consume</t>
  </si>
  <si>
    <t>Fairing</t>
  </si>
  <si>
    <t>Fuel Weight</t>
  </si>
  <si>
    <t xml:space="preserve">Fuel Amount </t>
  </si>
  <si>
    <t>Solo</t>
  </si>
  <si>
    <t>With follow on</t>
  </si>
  <si>
    <t>Bloodhound</t>
  </si>
  <si>
    <t>fuel</t>
  </si>
  <si>
    <t>weight</t>
  </si>
  <si>
    <t>Multiple Engine Isp = Total engine Force / Every engines F/Isp added together</t>
  </si>
  <si>
    <t>Elec</t>
  </si>
  <si>
    <t>Electric Burn</t>
  </si>
  <si>
    <t>Elec Consp.</t>
  </si>
  <si>
    <t>Charge Time</t>
  </si>
  <si>
    <t>Booster</t>
  </si>
  <si>
    <t>Light Lifter</t>
  </si>
  <si>
    <t>Heavy  Lifter</t>
  </si>
  <si>
    <t>Vengeful</t>
  </si>
  <si>
    <t>The Ark</t>
  </si>
  <si>
    <t>F-1</t>
  </si>
  <si>
    <t>J-2</t>
  </si>
  <si>
    <t>Saturn V</t>
  </si>
  <si>
    <t>Ark SSTO</t>
  </si>
  <si>
    <t>Max Payload:</t>
  </si>
  <si>
    <t>Max Payload LEO: 214 + 6%</t>
  </si>
  <si>
    <t>Max Payload LEO: 349 + 2%</t>
  </si>
  <si>
    <t>Basic 3 Stage</t>
  </si>
  <si>
    <t>Max Payload LEO: 623 + 18% (Fuel Block)</t>
  </si>
  <si>
    <t>Ark</t>
  </si>
  <si>
    <t>I</t>
  </si>
  <si>
    <t>II</t>
  </si>
  <si>
    <t>III</t>
  </si>
  <si>
    <t>The Ark II</t>
  </si>
  <si>
    <t>The Ark III</t>
  </si>
  <si>
    <t>Max Payload LEO:</t>
  </si>
  <si>
    <t>Elliptical Orbit Velocity Periapsis = Vp = sqrt(mu/a) x sqrt(Ra/Rp)</t>
  </si>
  <si>
    <t>Elliptical Orbit Velocity Apoapsis = Va = sqrt(mu/a) x sqrt(Rp/Ra)</t>
  </si>
  <si>
    <t>Semi Major Axis (a) = (Ra+Rp)/2</t>
  </si>
  <si>
    <t>Vis Viva (eh?) V = sqrt(mu x (2/r-1/a))</t>
  </si>
  <si>
    <t>Gravitational Parameter [Centre of mass] (mu) = g x r2</t>
  </si>
  <si>
    <t>Equations</t>
  </si>
  <si>
    <t>Planet Data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</si>
  <si>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</si>
  <si>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</si>
  <si>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</si>
  <si>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</si>
  <si>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</si>
  <si>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</si>
  <si>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</si>
  <si>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</si>
  <si>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</si>
  <si>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Gravity</t>
  </si>
  <si>
    <t>Radius</t>
  </si>
  <si>
    <t xml:space="preserve">Atmosphere </t>
  </si>
  <si>
    <t>SOI</t>
  </si>
  <si>
    <t>MU</t>
  </si>
  <si>
    <t>Circular Orbit Velocity (COV) = sqrt(mu/r)</t>
  </si>
  <si>
    <t>Specific Orbit Energy (SOE) = Vsq/2 - mu/r</t>
  </si>
  <si>
    <t>EV</t>
  </si>
  <si>
    <t>Escape Velocity (EV) = sqrt(2 x mu/r)</t>
  </si>
  <si>
    <t>SOE</t>
  </si>
  <si>
    <t>Moon</t>
  </si>
  <si>
    <t>Phobos</t>
  </si>
  <si>
    <t>Deimos</t>
  </si>
  <si>
    <t>Vesta</t>
  </si>
  <si>
    <t>Ceres</t>
  </si>
  <si>
    <t>Io</t>
  </si>
  <si>
    <t>Europa</t>
  </si>
  <si>
    <t>Ganymede</t>
  </si>
  <si>
    <t>Callisto</t>
  </si>
  <si>
    <t>Mimas</t>
  </si>
  <si>
    <t>Enceladus</t>
  </si>
  <si>
    <t>Tethys</t>
  </si>
  <si>
    <t>Dione</t>
  </si>
  <si>
    <t>Rhea</t>
  </si>
  <si>
    <t>Hyperion</t>
  </si>
  <si>
    <t>Iapetus</t>
  </si>
  <si>
    <t>Miranda</t>
  </si>
  <si>
    <t>Ariel</t>
  </si>
  <si>
    <t>Umbriel</t>
  </si>
  <si>
    <t>Titania</t>
  </si>
  <si>
    <t>Oberon</t>
  </si>
  <si>
    <t>Thalassa</t>
  </si>
  <si>
    <t>Larissa</t>
  </si>
  <si>
    <t>Proteus</t>
  </si>
  <si>
    <t>Triton</t>
  </si>
  <si>
    <t>Neried</t>
  </si>
  <si>
    <t>Charon</t>
  </si>
  <si>
    <t>Styx</t>
  </si>
  <si>
    <t>Huamea</t>
  </si>
  <si>
    <t>Mugnat</t>
  </si>
  <si>
    <t>Sun</t>
  </si>
  <si>
    <t>COV (Atmos)</t>
  </si>
  <si>
    <t>COV (Orbit)</t>
  </si>
  <si>
    <t>Ra</t>
  </si>
  <si>
    <t>Rp</t>
  </si>
  <si>
    <t>Orbit Data</t>
  </si>
  <si>
    <t>SMA</t>
  </si>
  <si>
    <t>EOV (Apo)</t>
  </si>
  <si>
    <t>EOV (Peri)</t>
  </si>
  <si>
    <t>Orbit Radius with Parent</t>
  </si>
  <si>
    <t>Speed Around Parent</t>
  </si>
  <si>
    <t>Dv for task = ISP x g x ln ((Mf+payload)/(Me+payload))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</si>
</sst>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charset val="1"/>
    </font>
    <font>
      <sz val="10.5"/>
      <color theme="1"/>
      <name val="Courier New"/>
      <family val="1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Alignment="1">
      <alignment wrapText="1"/>
    </xf>
    <xf numFmtId="0" fontId="3" fillId="3" borderId="0" xfId="2"/>
    <xf numFmtId="0" fontId="3" fillId="3" borderId="1" xfId="2" applyBorder="1"/>
    <xf numFmtId="0" fontId="3" fillId="4" borderId="1" xfId="3" applyBorder="1"/>
    <xf numFmtId="0" fontId="3" fillId="4" borderId="0" xfId="3"/>
    <xf numFmtId="0" fontId="3" fillId="5" borderId="1" xfId="4" applyBorder="1"/>
    <xf numFmtId="0" fontId="3" fillId="5" borderId="0" xfId="4"/>
    <xf numFmtId="0" fontId="3" fillId="6" borderId="0" xfId="5"/>
    <xf numFmtId="0" fontId="3" fillId="6" borderId="1" xfId="5" applyBorder="1"/>
    <xf numFmtId="0" fontId="3" fillId="7" borderId="1" xfId="6" applyBorder="1"/>
    <xf numFmtId="0" fontId="3" fillId="7" borderId="0" xfId="6"/>
    <xf numFmtId="0" fontId="3" fillId="9" borderId="0" xfId="8"/>
    <xf numFmtId="0" fontId="3" fillId="8" borderId="0" xfId="7"/>
    <xf numFmtId="0" fontId="3" fillId="9" borderId="2" xfId="8" applyBorder="1"/>
    <xf numFmtId="0" fontId="3" fillId="8" borderId="2" xfId="7" applyBorder="1"/>
    <xf numFmtId="0" fontId="3" fillId="7" borderId="3" xfId="6" applyBorder="1"/>
    <xf numFmtId="0" fontId="3" fillId="3" borderId="2" xfId="2" applyBorder="1" applyAlignment="1">
      <alignment wrapText="1"/>
    </xf>
    <xf numFmtId="0" fontId="3" fillId="9" borderId="2" xfId="8" applyBorder="1" applyAlignment="1">
      <alignment wrapText="1"/>
    </xf>
    <xf numFmtId="0" fontId="3" fillId="8" borderId="2" xfId="7" applyBorder="1" applyAlignment="1">
      <alignment wrapText="1"/>
    </xf>
    <xf numFmtId="0" fontId="3" fillId="3" borderId="2" xfId="2" applyBorder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Fill="1"/>
  </cellXfs>
  <cellStyles count="9">
    <cellStyle name="20% - Accent1" xfId="7" builtinId="30"/>
    <cellStyle name="40% - Accent1" xfId="2" builtinId="31"/>
    <cellStyle name="40% - Accent2" xfId="3" builtinId="35"/>
    <cellStyle name="40% - Accent3" xfId="4" builtinId="39"/>
    <cellStyle name="40% - Accent4" xfId="5" builtinId="43"/>
    <cellStyle name="40% - Accent5" xfId="6" builtinId="47"/>
    <cellStyle name="60% - Accent1" xfId="8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B2DF-1A8B-FF47-B46F-196913BE5A6F}">
  <dimension ref="A2:AI159"/>
  <sheetViews>
    <sheetView zoomScaleNormal="80" zoomScaleSheetLayoutView="100" workbookViewId="0" xr3:uid="{807779EA-66AA-5768-98B6-AE9111317342}">
      <pane ySplit="25" topLeftCell="A26" activePane="bottomLeft" state="frozen"/>
      <selection activeCell="C38" sqref="C38"/>
      <selection pane="bottomLeft" activeCell="C22" sqref="C22"/>
    </sheetView>
  </sheetViews>
  <sheetFormatPr defaultRowHeight="15" x14ac:dyDescent="0.2"/>
  <cols>
    <col min="1" max="1" width="14.66015625" bestFit="1" customWidth="1"/>
    <col min="2" max="2" width="12.5078125" bestFit="1" customWidth="1"/>
    <col min="3" max="3" width="11.97265625" bestFit="1" customWidth="1"/>
    <col min="4" max="5" width="11.8359375" bestFit="1" customWidth="1"/>
    <col min="7" max="7" width="11.703125" bestFit="1" customWidth="1"/>
    <col min="8" max="8" width="10.625" bestFit="1" customWidth="1"/>
    <col min="10" max="10" width="11.97265625" bestFit="1" customWidth="1"/>
    <col min="14" max="14" width="10.76171875" bestFit="1" customWidth="1"/>
    <col min="15" max="15" width="14.66015625" bestFit="1" customWidth="1"/>
    <col min="16" max="17" width="11.97265625" bestFit="1" customWidth="1"/>
    <col min="19" max="19" width="14.796875" bestFit="1" customWidth="1"/>
    <col min="20" max="21" width="11.97265625" bestFit="1" customWidth="1"/>
    <col min="24" max="24" width="11.8359375" bestFit="1" customWidth="1"/>
    <col min="25" max="25" width="10.76171875" bestFit="1" customWidth="1"/>
    <col min="28" max="28" width="11.8359375" bestFit="1" customWidth="1"/>
    <col min="29" max="29" width="8.7421875" bestFit="1" customWidth="1"/>
  </cols>
  <sheetData>
    <row r="2" spans="1:35" x14ac:dyDescent="0.2">
      <c r="A2" t="s">
        <v>72</v>
      </c>
      <c r="B2">
        <v>9.8109999999999999</v>
      </c>
      <c r="C2">
        <f>B2</f>
        <v>9.8109999999999999</v>
      </c>
      <c r="D2">
        <v>30</v>
      </c>
      <c r="L2" t="s">
        <v>105</v>
      </c>
      <c r="M2" t="s">
        <v>106</v>
      </c>
      <c r="N2" t="s">
        <v>108</v>
      </c>
    </row>
    <row r="3" spans="1:35" x14ac:dyDescent="0.2">
      <c r="A3" t="s">
        <v>69</v>
      </c>
      <c r="B3" s="2">
        <f>($I$5*F5)+(F3*$I$3)+(F4*$I$4)+(F6*$I$6)+(F7*$I$7)+(F8*$I$8)+(F9*$I$9)+(F10*$I$10)+(F11*$I$11)</f>
        <v>0</v>
      </c>
      <c r="C3" s="2">
        <f>($I$5*G5)+(G3*$I$3)+(G4*$I$4)+(G6*$I$6)+(G7*$I$7)+(G8*$I$8)+(G9*$I$9)+(G10*$I$10)+(G11*$I$11)</f>
        <v>0</v>
      </c>
      <c r="D3">
        <f>(C3/100)*D2</f>
        <v>0</v>
      </c>
      <c r="F3" s="2"/>
      <c r="G3" s="2"/>
      <c r="H3" t="s">
        <v>62</v>
      </c>
      <c r="I3">
        <v>2941.99</v>
      </c>
      <c r="J3">
        <v>244</v>
      </c>
      <c r="K3">
        <v>1.25</v>
      </c>
      <c r="O3" t="s">
        <v>77</v>
      </c>
    </row>
    <row r="4" spans="1:35" x14ac:dyDescent="0.2">
      <c r="A4" t="s">
        <v>78</v>
      </c>
      <c r="B4" s="2"/>
      <c r="C4" s="2">
        <f>B4</f>
        <v>0</v>
      </c>
      <c r="F4" s="2"/>
      <c r="G4" s="2"/>
      <c r="H4" t="s">
        <v>63</v>
      </c>
      <c r="I4">
        <v>1127.25</v>
      </c>
      <c r="J4">
        <v>250</v>
      </c>
      <c r="K4">
        <v>0.46800000000000003</v>
      </c>
      <c r="O4" t="s">
        <v>107</v>
      </c>
    </row>
    <row r="5" spans="1:35" x14ac:dyDescent="0.2">
      <c r="A5" t="s">
        <v>79</v>
      </c>
      <c r="B5" s="2"/>
      <c r="C5" s="2">
        <f>B5</f>
        <v>0</v>
      </c>
      <c r="F5" s="2"/>
      <c r="G5" s="2"/>
      <c r="H5" t="s">
        <v>64</v>
      </c>
      <c r="I5">
        <v>1098.3399999999999</v>
      </c>
      <c r="J5">
        <v>285</v>
      </c>
      <c r="K5">
        <v>0.4</v>
      </c>
      <c r="O5" t="s">
        <v>85</v>
      </c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 spans="1:35" x14ac:dyDescent="0.2">
      <c r="A6" t="s">
        <v>84</v>
      </c>
      <c r="B6" s="28">
        <f>(F3*$K$3)+(F4*$K$4)+(F5*$K$5)+(F6*$K$6)+(F7*$K$7)+(F8*$K$8)+(F9*$K$9)+(F10*$K$10)+(F11*$K$11)</f>
        <v>0</v>
      </c>
      <c r="C6" s="28">
        <f>(G3*$K$3)+(G4*$K$4)+(G5*$K$5)+(G6*$K$6)+(G7*$K$7)+(G8*$K$8)+(G9*$K$9)+(G10*$K$10)+(G11*$K$11)</f>
        <v>0</v>
      </c>
      <c r="D6">
        <f>(C6/100)*D2</f>
        <v>0</v>
      </c>
      <c r="F6" s="2"/>
      <c r="G6" s="2"/>
      <c r="H6" t="s">
        <v>65</v>
      </c>
      <c r="I6">
        <v>392.27</v>
      </c>
      <c r="J6">
        <v>281</v>
      </c>
      <c r="K6">
        <v>0.14499999999999999</v>
      </c>
      <c r="O6" t="s">
        <v>86</v>
      </c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1:35" x14ac:dyDescent="0.2">
      <c r="A7" t="s">
        <v>71</v>
      </c>
      <c r="B7" t="e">
        <f>B3/B4</f>
        <v>#DIV/0!</v>
      </c>
      <c r="C7" t="e">
        <f>D3/C4</f>
        <v>#DIV/0!</v>
      </c>
      <c r="F7" s="2"/>
      <c r="G7" s="2"/>
      <c r="H7" t="s">
        <v>66</v>
      </c>
      <c r="I7">
        <v>88.26</v>
      </c>
      <c r="J7">
        <v>244</v>
      </c>
      <c r="K7">
        <v>0.04</v>
      </c>
      <c r="O7" t="s">
        <v>83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x14ac:dyDescent="0.2">
      <c r="A8" t="s">
        <v>68</v>
      </c>
      <c r="B8" t="e">
        <f>B7/B2</f>
        <v>#DIV/0!</v>
      </c>
      <c r="C8" t="e">
        <f>C7/C2</f>
        <v>#DIV/0!</v>
      </c>
      <c r="F8" s="2"/>
      <c r="G8" s="2"/>
      <c r="H8" t="s">
        <v>67</v>
      </c>
      <c r="I8">
        <v>19.61</v>
      </c>
      <c r="J8">
        <v>1020</v>
      </c>
      <c r="K8">
        <v>2.3999999999999998E-3</v>
      </c>
      <c r="N8">
        <v>2</v>
      </c>
      <c r="O8" t="s">
        <v>200</v>
      </c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x14ac:dyDescent="0.2">
      <c r="A9" t="s">
        <v>7</v>
      </c>
      <c r="B9" t="e">
        <f>B3/((($I$3/$J$3)*F3)+(($I$4/$J$4)*F4)+(($I$5/$J$5)*F5)+(F6*($I$6/$J$6))+(F7*($I$7/$J$7))+(F8*($I$8/$J$8))+(F9*($I$9/$J$9))+(F10*($I$10/$J$10))+(F11*($I$11/$J$11)))</f>
        <v>#DIV/0!</v>
      </c>
      <c r="C9" t="e">
        <f>C3/((($I$3/$J$3)*G3)+(($I$4/$J$4)*G4)+(($I$5/$J$5)*G5)+(G6*($I$6/$J$6))+(G7*($I$7/$J$7))+(G8*($I$8/$J$8))+(G9*($I$9/$J$9))+(G10*($I$10/$J$10))+(G11*($I$11/$J$11)))</f>
        <v>#DIV/0!</v>
      </c>
      <c r="F9" s="2"/>
      <c r="G9" s="2"/>
      <c r="H9" t="s">
        <v>104</v>
      </c>
      <c r="I9">
        <v>112</v>
      </c>
      <c r="J9">
        <v>200</v>
      </c>
      <c r="K9">
        <v>4.7600000000000003E-2</v>
      </c>
      <c r="L9">
        <v>1.1299999999999999</v>
      </c>
      <c r="M9">
        <v>6.4219999999999997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0" spans="1:35" x14ac:dyDescent="0.2">
      <c r="A10" t="s">
        <v>76</v>
      </c>
      <c r="B10" t="e">
        <f>B3/B$6</f>
        <v>#DIV/0!</v>
      </c>
      <c r="C10" t="e">
        <f>D3/D6</f>
        <v>#DIV/0!</v>
      </c>
      <c r="F10" s="2"/>
      <c r="G10" s="2"/>
      <c r="H10" t="s">
        <v>117</v>
      </c>
      <c r="I10">
        <v>6770</v>
      </c>
      <c r="J10">
        <v>263</v>
      </c>
      <c r="K10">
        <v>2.5779999999999998</v>
      </c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x14ac:dyDescent="0.2">
      <c r="A11" t="s">
        <v>80</v>
      </c>
      <c r="B11" t="e">
        <f>B2*B9*LN(B4/B5)</f>
        <v>#DIV/0!</v>
      </c>
      <c r="C11" t="e">
        <f>C2*C9*LN(C4/C5)</f>
        <v>#DIV/0!</v>
      </c>
      <c r="F11" s="2"/>
      <c r="G11" s="2"/>
      <c r="H11" t="s">
        <v>118</v>
      </c>
      <c r="I11">
        <v>1000</v>
      </c>
      <c r="J11">
        <v>421</v>
      </c>
      <c r="K11">
        <v>0.24122727272729999</v>
      </c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</row>
    <row r="12" spans="1:35" x14ac:dyDescent="0.2">
      <c r="A12" t="s">
        <v>101</v>
      </c>
      <c r="B12">
        <f>B4-B5</f>
        <v>0</v>
      </c>
      <c r="C12">
        <f>B12</f>
        <v>0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</row>
    <row r="13" spans="1:35" x14ac:dyDescent="0.2">
      <c r="A13" t="s">
        <v>81</v>
      </c>
      <c r="B13" t="e">
        <f>B12/B6</f>
        <v>#DIV/0!</v>
      </c>
      <c r="C13" t="e">
        <f>C12/D6</f>
        <v>#DIV/0!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</row>
    <row r="14" spans="1:35" x14ac:dyDescent="0.2">
      <c r="A14" t="s">
        <v>82</v>
      </c>
      <c r="B14" t="e">
        <f>(B11*B13)/2</f>
        <v>#DIV/0!</v>
      </c>
      <c r="C14" t="e">
        <f>(C11*C13)/2</f>
        <v>#DIV/0!</v>
      </c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</row>
    <row r="15" spans="1:35" x14ac:dyDescent="0.2">
      <c r="A15" t="s">
        <v>97</v>
      </c>
      <c r="B15" s="28"/>
      <c r="C15" s="28">
        <f>B15</f>
        <v>0</v>
      </c>
      <c r="O15" t="s">
        <v>119</v>
      </c>
      <c r="P15" t="s">
        <v>78</v>
      </c>
      <c r="Q15" t="s">
        <v>79</v>
      </c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</row>
    <row r="16" spans="1:35" x14ac:dyDescent="0.2">
      <c r="A16" t="s">
        <v>96</v>
      </c>
      <c r="B16" s="28"/>
      <c r="C16" s="28">
        <f>B16</f>
        <v>0</v>
      </c>
      <c r="O16">
        <v>1</v>
      </c>
      <c r="P16">
        <v>2909</v>
      </c>
      <c r="Q16">
        <v>749.2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</row>
    <row r="17" spans="1:35" x14ac:dyDescent="0.2">
      <c r="A17" t="s">
        <v>111</v>
      </c>
      <c r="B17" t="e">
        <f>B15/B16</f>
        <v>#DIV/0!</v>
      </c>
      <c r="C17" t="e">
        <f>C15/C16</f>
        <v>#DIV/0!</v>
      </c>
      <c r="O17">
        <v>2</v>
      </c>
      <c r="P17">
        <v>619.20000000000005</v>
      </c>
      <c r="Q17">
        <v>163.1</v>
      </c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</row>
    <row r="18" spans="1:35" x14ac:dyDescent="0.2">
      <c r="A18" t="s">
        <v>110</v>
      </c>
      <c r="B18">
        <f>($F$8*$N$8)-B16</f>
        <v>0</v>
      </c>
      <c r="C18">
        <f>(G8*N8)-C16</f>
        <v>0</v>
      </c>
      <c r="O18">
        <v>3</v>
      </c>
      <c r="P18">
        <v>123</v>
      </c>
      <c r="Q18">
        <v>13.5</v>
      </c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</row>
    <row r="19" spans="1:35" x14ac:dyDescent="0.2">
      <c r="A19" t="s">
        <v>109</v>
      </c>
      <c r="B19" t="e">
        <f>B15/B18</f>
        <v>#DIV/0!</v>
      </c>
      <c r="C19" t="e">
        <f>C15/C18</f>
        <v>#DIV/0!</v>
      </c>
    </row>
    <row r="25" spans="1:35" x14ac:dyDescent="0.2">
      <c r="A25" t="s">
        <v>73</v>
      </c>
      <c r="B25" t="s">
        <v>70</v>
      </c>
      <c r="C25" t="s">
        <v>71</v>
      </c>
      <c r="D25" t="s">
        <v>74</v>
      </c>
      <c r="E25" t="s">
        <v>75</v>
      </c>
    </row>
    <row r="26" spans="1:35" x14ac:dyDescent="0.2">
      <c r="A26">
        <v>0</v>
      </c>
      <c r="B26">
        <f>B4</f>
        <v>0</v>
      </c>
      <c r="C26" t="e">
        <f>B3/B26</f>
        <v>#DIV/0!</v>
      </c>
      <c r="D26">
        <v>0</v>
      </c>
      <c r="E26">
        <f>D26/2</f>
        <v>0</v>
      </c>
    </row>
    <row r="27" spans="1:35" x14ac:dyDescent="0.2">
      <c r="A27">
        <v>1</v>
      </c>
      <c r="B27">
        <f>B26-B6</f>
        <v>0</v>
      </c>
      <c r="C27" t="e">
        <f>B3/B27</f>
        <v>#DIV/0!</v>
      </c>
      <c r="D27" t="e">
        <f>D26+C27</f>
        <v>#DIV/0!</v>
      </c>
      <c r="E27" t="e">
        <f>E26+(D26+D27)/2</f>
        <v>#DIV/0!</v>
      </c>
    </row>
    <row r="28" spans="1:35" x14ac:dyDescent="0.2">
      <c r="A28">
        <v>2</v>
      </c>
      <c r="B28">
        <f>B27-$B$6</f>
        <v>0</v>
      </c>
      <c r="C28" t="e">
        <f>$B$3/B28</f>
        <v>#DIV/0!</v>
      </c>
      <c r="D28" t="e">
        <f t="shared" ref="D28:D36" si="0">D27+C28</f>
        <v>#DIV/0!</v>
      </c>
      <c r="E28" t="e">
        <f t="shared" ref="E28:E36" si="1">E27+(D27+D28)/2</f>
        <v>#DIV/0!</v>
      </c>
    </row>
    <row r="29" spans="1:35" x14ac:dyDescent="0.2">
      <c r="A29">
        <v>3</v>
      </c>
      <c r="B29">
        <f>B28-$B$6</f>
        <v>0</v>
      </c>
      <c r="C29" t="e">
        <f>$B$3/B29</f>
        <v>#DIV/0!</v>
      </c>
      <c r="D29" t="e">
        <f t="shared" si="0"/>
        <v>#DIV/0!</v>
      </c>
      <c r="E29" t="e">
        <f t="shared" si="1"/>
        <v>#DIV/0!</v>
      </c>
    </row>
    <row r="30" spans="1:35" x14ac:dyDescent="0.2">
      <c r="A30">
        <v>4</v>
      </c>
      <c r="B30">
        <f>B29-$B$6</f>
        <v>0</v>
      </c>
      <c r="C30" t="e">
        <f>$B$3/B30</f>
        <v>#DIV/0!</v>
      </c>
      <c r="D30" t="e">
        <f t="shared" si="0"/>
        <v>#DIV/0!</v>
      </c>
      <c r="E30" t="e">
        <f t="shared" si="1"/>
        <v>#DIV/0!</v>
      </c>
    </row>
    <row r="31" spans="1:35" x14ac:dyDescent="0.2">
      <c r="A31">
        <v>5</v>
      </c>
      <c r="B31">
        <f>B30-$B$6</f>
        <v>0</v>
      </c>
      <c r="C31" t="e">
        <f>$B$3/B31</f>
        <v>#DIV/0!</v>
      </c>
      <c r="D31" t="e">
        <f t="shared" si="0"/>
        <v>#DIV/0!</v>
      </c>
      <c r="E31" t="e">
        <f t="shared" si="1"/>
        <v>#DIV/0!</v>
      </c>
    </row>
    <row r="32" spans="1:35" x14ac:dyDescent="0.2">
      <c r="A32">
        <v>6</v>
      </c>
      <c r="B32">
        <f>B31-$B$6</f>
        <v>0</v>
      </c>
      <c r="C32" t="e">
        <f>$B$3/B32</f>
        <v>#DIV/0!</v>
      </c>
      <c r="D32" t="e">
        <f t="shared" si="0"/>
        <v>#DIV/0!</v>
      </c>
      <c r="E32" t="e">
        <f t="shared" si="1"/>
        <v>#DIV/0!</v>
      </c>
    </row>
    <row r="33" spans="1:5" x14ac:dyDescent="0.2">
      <c r="A33">
        <v>7</v>
      </c>
      <c r="B33">
        <f>B32-$B$6</f>
        <v>0</v>
      </c>
      <c r="C33" t="e">
        <f>$B$3/B33</f>
        <v>#DIV/0!</v>
      </c>
      <c r="D33" t="e">
        <f t="shared" si="0"/>
        <v>#DIV/0!</v>
      </c>
      <c r="E33" t="e">
        <f t="shared" si="1"/>
        <v>#DIV/0!</v>
      </c>
    </row>
    <row r="34" spans="1:5" x14ac:dyDescent="0.2">
      <c r="A34">
        <v>8</v>
      </c>
      <c r="B34">
        <f>B33-$B$6</f>
        <v>0</v>
      </c>
      <c r="C34" t="e">
        <f>$B$3/B34</f>
        <v>#DIV/0!</v>
      </c>
      <c r="D34" t="e">
        <f t="shared" si="0"/>
        <v>#DIV/0!</v>
      </c>
      <c r="E34" t="e">
        <f t="shared" si="1"/>
        <v>#DIV/0!</v>
      </c>
    </row>
    <row r="35" spans="1:5" x14ac:dyDescent="0.2">
      <c r="A35">
        <v>9</v>
      </c>
      <c r="B35">
        <f>B34-$B$6</f>
        <v>0</v>
      </c>
      <c r="C35" t="e">
        <f>$B$3/B35</f>
        <v>#DIV/0!</v>
      </c>
      <c r="D35" t="e">
        <f t="shared" si="0"/>
        <v>#DIV/0!</v>
      </c>
      <c r="E35" t="e">
        <f t="shared" si="1"/>
        <v>#DIV/0!</v>
      </c>
    </row>
    <row r="36" spans="1:5" x14ac:dyDescent="0.2">
      <c r="A36">
        <v>10</v>
      </c>
      <c r="B36">
        <f>B35-$B$6</f>
        <v>0</v>
      </c>
      <c r="C36" t="e">
        <f>$B$3/B36</f>
        <v>#DIV/0!</v>
      </c>
      <c r="D36" t="e">
        <f t="shared" si="0"/>
        <v>#DIV/0!</v>
      </c>
      <c r="E36" t="e">
        <f t="shared" si="1"/>
        <v>#DIV/0!</v>
      </c>
    </row>
    <row r="37" spans="1:5" x14ac:dyDescent="0.2">
      <c r="A37">
        <v>11</v>
      </c>
      <c r="B37">
        <f>B36-$B$6</f>
        <v>0</v>
      </c>
      <c r="C37" t="e">
        <f>$B$3/B37</f>
        <v>#DIV/0!</v>
      </c>
      <c r="D37" t="e">
        <f t="shared" ref="D37:D51" si="2">D36+C37</f>
        <v>#DIV/0!</v>
      </c>
      <c r="E37" t="e">
        <f t="shared" ref="E37:E51" si="3">E36+(D36+D37)/2</f>
        <v>#DIV/0!</v>
      </c>
    </row>
    <row r="38" spans="1:5" x14ac:dyDescent="0.2">
      <c r="A38">
        <v>12</v>
      </c>
      <c r="B38">
        <f>B37-$B$6</f>
        <v>0</v>
      </c>
      <c r="C38" t="e">
        <f>$B$3/B38</f>
        <v>#DIV/0!</v>
      </c>
      <c r="D38" t="e">
        <f t="shared" si="2"/>
        <v>#DIV/0!</v>
      </c>
      <c r="E38" t="e">
        <f t="shared" si="3"/>
        <v>#DIV/0!</v>
      </c>
    </row>
    <row r="39" spans="1:5" x14ac:dyDescent="0.2">
      <c r="A39">
        <v>13</v>
      </c>
      <c r="B39">
        <f>B38-$B$6</f>
        <v>0</v>
      </c>
      <c r="C39" t="e">
        <f>$B$3/B39</f>
        <v>#DIV/0!</v>
      </c>
      <c r="D39" t="e">
        <f t="shared" si="2"/>
        <v>#DIV/0!</v>
      </c>
      <c r="E39" t="e">
        <f t="shared" si="3"/>
        <v>#DIV/0!</v>
      </c>
    </row>
    <row r="40" spans="1:5" x14ac:dyDescent="0.2">
      <c r="A40">
        <v>14</v>
      </c>
      <c r="B40">
        <f>B39-$B$6</f>
        <v>0</v>
      </c>
      <c r="C40" t="e">
        <f>$B$3/B40</f>
        <v>#DIV/0!</v>
      </c>
      <c r="D40" t="e">
        <f t="shared" si="2"/>
        <v>#DIV/0!</v>
      </c>
      <c r="E40" t="e">
        <f t="shared" si="3"/>
        <v>#DIV/0!</v>
      </c>
    </row>
    <row r="41" spans="1:5" x14ac:dyDescent="0.2">
      <c r="A41">
        <v>15</v>
      </c>
      <c r="B41">
        <f>B40-$B$6</f>
        <v>0</v>
      </c>
      <c r="C41" t="e">
        <f>$B$3/B41</f>
        <v>#DIV/0!</v>
      </c>
      <c r="D41" t="e">
        <f t="shared" si="2"/>
        <v>#DIV/0!</v>
      </c>
      <c r="E41" t="e">
        <f t="shared" si="3"/>
        <v>#DIV/0!</v>
      </c>
    </row>
    <row r="42" spans="1:5" x14ac:dyDescent="0.2">
      <c r="A42">
        <v>16</v>
      </c>
      <c r="B42">
        <f>B41-$B$6</f>
        <v>0</v>
      </c>
      <c r="C42" t="e">
        <f>$B$3/B42</f>
        <v>#DIV/0!</v>
      </c>
      <c r="D42" t="e">
        <f t="shared" si="2"/>
        <v>#DIV/0!</v>
      </c>
      <c r="E42" t="e">
        <f t="shared" si="3"/>
        <v>#DIV/0!</v>
      </c>
    </row>
    <row r="43" spans="1:5" x14ac:dyDescent="0.2">
      <c r="A43">
        <v>17</v>
      </c>
      <c r="B43">
        <f>B42-$B$6</f>
        <v>0</v>
      </c>
      <c r="C43" t="e">
        <f>$B$3/B43</f>
        <v>#DIV/0!</v>
      </c>
      <c r="D43" t="e">
        <f t="shared" si="2"/>
        <v>#DIV/0!</v>
      </c>
      <c r="E43" t="e">
        <f t="shared" si="3"/>
        <v>#DIV/0!</v>
      </c>
    </row>
    <row r="44" spans="1:5" x14ac:dyDescent="0.2">
      <c r="A44">
        <v>18</v>
      </c>
      <c r="B44">
        <f>B43-$B$6</f>
        <v>0</v>
      </c>
      <c r="C44" t="e">
        <f>$B$3/B44</f>
        <v>#DIV/0!</v>
      </c>
      <c r="D44" t="e">
        <f t="shared" si="2"/>
        <v>#DIV/0!</v>
      </c>
      <c r="E44" t="e">
        <f t="shared" si="3"/>
        <v>#DIV/0!</v>
      </c>
    </row>
    <row r="45" spans="1:5" x14ac:dyDescent="0.2">
      <c r="A45">
        <v>19</v>
      </c>
      <c r="B45">
        <f>B44-$B$6</f>
        <v>0</v>
      </c>
      <c r="C45" t="e">
        <f>$B$3/B45</f>
        <v>#DIV/0!</v>
      </c>
      <c r="D45" t="e">
        <f t="shared" si="2"/>
        <v>#DIV/0!</v>
      </c>
      <c r="E45" t="e">
        <f t="shared" si="3"/>
        <v>#DIV/0!</v>
      </c>
    </row>
    <row r="46" spans="1:5" x14ac:dyDescent="0.2">
      <c r="A46">
        <v>20</v>
      </c>
      <c r="B46">
        <f>B45-$B$6</f>
        <v>0</v>
      </c>
      <c r="C46" t="e">
        <f>$B$3/B46</f>
        <v>#DIV/0!</v>
      </c>
      <c r="D46" t="e">
        <f t="shared" si="2"/>
        <v>#DIV/0!</v>
      </c>
      <c r="E46" t="e">
        <f t="shared" si="3"/>
        <v>#DIV/0!</v>
      </c>
    </row>
    <row r="47" spans="1:5" x14ac:dyDescent="0.2">
      <c r="A47">
        <v>21</v>
      </c>
      <c r="B47">
        <f>B46-$B$6</f>
        <v>0</v>
      </c>
      <c r="C47" t="e">
        <f>$B$3/B47</f>
        <v>#DIV/0!</v>
      </c>
      <c r="D47" t="e">
        <f t="shared" si="2"/>
        <v>#DIV/0!</v>
      </c>
      <c r="E47" t="e">
        <f t="shared" si="3"/>
        <v>#DIV/0!</v>
      </c>
    </row>
    <row r="48" spans="1:5" x14ac:dyDescent="0.2">
      <c r="A48">
        <v>22</v>
      </c>
      <c r="B48">
        <f>B47-$B$6</f>
        <v>0</v>
      </c>
      <c r="C48" t="e">
        <f>$B$3/B48</f>
        <v>#DIV/0!</v>
      </c>
      <c r="D48" t="e">
        <f t="shared" si="2"/>
        <v>#DIV/0!</v>
      </c>
      <c r="E48" t="e">
        <f t="shared" si="3"/>
        <v>#DIV/0!</v>
      </c>
    </row>
    <row r="49" spans="1:5" x14ac:dyDescent="0.2">
      <c r="A49">
        <v>23</v>
      </c>
      <c r="B49">
        <f>B48-$B$6</f>
        <v>0</v>
      </c>
      <c r="C49" t="e">
        <f>$B$3/B49</f>
        <v>#DIV/0!</v>
      </c>
      <c r="D49" t="e">
        <f t="shared" si="2"/>
        <v>#DIV/0!</v>
      </c>
      <c r="E49" t="e">
        <f t="shared" si="3"/>
        <v>#DIV/0!</v>
      </c>
    </row>
    <row r="50" spans="1:5" x14ac:dyDescent="0.2">
      <c r="A50">
        <v>24</v>
      </c>
      <c r="B50">
        <f>B49-$B$6</f>
        <v>0</v>
      </c>
      <c r="C50" t="e">
        <f>$B$3/B50</f>
        <v>#DIV/0!</v>
      </c>
      <c r="D50" t="e">
        <f t="shared" si="2"/>
        <v>#DIV/0!</v>
      </c>
      <c r="E50" t="e">
        <f t="shared" si="3"/>
        <v>#DIV/0!</v>
      </c>
    </row>
    <row r="51" spans="1:5" x14ac:dyDescent="0.2">
      <c r="A51">
        <v>25</v>
      </c>
      <c r="B51">
        <f>B50-$B$6</f>
        <v>0</v>
      </c>
      <c r="C51" t="e">
        <f>$B$3/B51</f>
        <v>#DIV/0!</v>
      </c>
      <c r="D51" t="e">
        <f t="shared" si="2"/>
        <v>#DIV/0!</v>
      </c>
      <c r="E51" t="e">
        <f t="shared" si="3"/>
        <v>#DIV/0!</v>
      </c>
    </row>
    <row r="52" spans="1:5" x14ac:dyDescent="0.2">
      <c r="A52">
        <v>26</v>
      </c>
      <c r="B52">
        <f>B51-$B$6</f>
        <v>0</v>
      </c>
      <c r="C52" t="e">
        <f>$B$3/B52</f>
        <v>#DIV/0!</v>
      </c>
      <c r="D52" t="e">
        <f t="shared" ref="D52:D79" si="4">D51+C52</f>
        <v>#DIV/0!</v>
      </c>
      <c r="E52" t="e">
        <f t="shared" ref="E52:E79" si="5">E51+(D51+D52)/2</f>
        <v>#DIV/0!</v>
      </c>
    </row>
    <row r="53" spans="1:5" x14ac:dyDescent="0.2">
      <c r="A53">
        <v>27</v>
      </c>
      <c r="B53">
        <f>B52-$B$6</f>
        <v>0</v>
      </c>
      <c r="C53" t="e">
        <f>$B$3/B53</f>
        <v>#DIV/0!</v>
      </c>
      <c r="D53" t="e">
        <f t="shared" si="4"/>
        <v>#DIV/0!</v>
      </c>
      <c r="E53" t="e">
        <f t="shared" si="5"/>
        <v>#DIV/0!</v>
      </c>
    </row>
    <row r="54" spans="1:5" x14ac:dyDescent="0.2">
      <c r="A54">
        <v>28</v>
      </c>
      <c r="B54">
        <f>B53-$B$6</f>
        <v>0</v>
      </c>
      <c r="C54" t="e">
        <f>$B$3/B54</f>
        <v>#DIV/0!</v>
      </c>
      <c r="D54" t="e">
        <f t="shared" si="4"/>
        <v>#DIV/0!</v>
      </c>
      <c r="E54" t="e">
        <f t="shared" si="5"/>
        <v>#DIV/0!</v>
      </c>
    </row>
    <row r="55" spans="1:5" x14ac:dyDescent="0.2">
      <c r="A55">
        <v>29</v>
      </c>
      <c r="B55">
        <f>B54-$B$6</f>
        <v>0</v>
      </c>
      <c r="C55" t="e">
        <f>$B$3/B55</f>
        <v>#DIV/0!</v>
      </c>
      <c r="D55" t="e">
        <f t="shared" si="4"/>
        <v>#DIV/0!</v>
      </c>
      <c r="E55" t="e">
        <f t="shared" si="5"/>
        <v>#DIV/0!</v>
      </c>
    </row>
    <row r="56" spans="1:5" x14ac:dyDescent="0.2">
      <c r="A56">
        <v>30</v>
      </c>
      <c r="B56">
        <f>B55-$B$6</f>
        <v>0</v>
      </c>
      <c r="C56" t="e">
        <f>$B$3/B56</f>
        <v>#DIV/0!</v>
      </c>
      <c r="D56" t="e">
        <f t="shared" si="4"/>
        <v>#DIV/0!</v>
      </c>
      <c r="E56" t="e">
        <f t="shared" si="5"/>
        <v>#DIV/0!</v>
      </c>
    </row>
    <row r="57" spans="1:5" x14ac:dyDescent="0.2">
      <c r="A57">
        <v>31</v>
      </c>
      <c r="B57">
        <f>B56-$B$6</f>
        <v>0</v>
      </c>
      <c r="C57" t="e">
        <f>$B$3/B57</f>
        <v>#DIV/0!</v>
      </c>
      <c r="D57" t="e">
        <f t="shared" si="4"/>
        <v>#DIV/0!</v>
      </c>
      <c r="E57" t="e">
        <f t="shared" si="5"/>
        <v>#DIV/0!</v>
      </c>
    </row>
    <row r="58" spans="1:5" x14ac:dyDescent="0.2">
      <c r="A58">
        <v>32</v>
      </c>
      <c r="B58">
        <f>B57-$B$6</f>
        <v>0</v>
      </c>
      <c r="C58" t="e">
        <f>$B$3/B58</f>
        <v>#DIV/0!</v>
      </c>
      <c r="D58" t="e">
        <f t="shared" si="4"/>
        <v>#DIV/0!</v>
      </c>
      <c r="E58" t="e">
        <f t="shared" si="5"/>
        <v>#DIV/0!</v>
      </c>
    </row>
    <row r="59" spans="1:5" x14ac:dyDescent="0.2">
      <c r="A59">
        <v>33</v>
      </c>
      <c r="B59">
        <f>B58-$B$6</f>
        <v>0</v>
      </c>
      <c r="C59" t="e">
        <f>$B$3/B59</f>
        <v>#DIV/0!</v>
      </c>
      <c r="D59" t="e">
        <f t="shared" si="4"/>
        <v>#DIV/0!</v>
      </c>
      <c r="E59" t="e">
        <f t="shared" si="5"/>
        <v>#DIV/0!</v>
      </c>
    </row>
    <row r="60" spans="1:5" x14ac:dyDescent="0.2">
      <c r="A60">
        <v>34</v>
      </c>
      <c r="B60">
        <f>B59-$B$6</f>
        <v>0</v>
      </c>
      <c r="C60" t="e">
        <f>$B$3/B60</f>
        <v>#DIV/0!</v>
      </c>
      <c r="D60" t="e">
        <f t="shared" si="4"/>
        <v>#DIV/0!</v>
      </c>
      <c r="E60" t="e">
        <f t="shared" si="5"/>
        <v>#DIV/0!</v>
      </c>
    </row>
    <row r="61" spans="1:5" x14ac:dyDescent="0.2">
      <c r="A61">
        <v>35</v>
      </c>
      <c r="B61">
        <f>B60-$B$6</f>
        <v>0</v>
      </c>
      <c r="C61" t="e">
        <f>$B$3/B61</f>
        <v>#DIV/0!</v>
      </c>
      <c r="D61" t="e">
        <f t="shared" si="4"/>
        <v>#DIV/0!</v>
      </c>
      <c r="E61" t="e">
        <f t="shared" si="5"/>
        <v>#DIV/0!</v>
      </c>
    </row>
    <row r="62" spans="1:5" x14ac:dyDescent="0.2">
      <c r="A62">
        <v>36</v>
      </c>
      <c r="B62">
        <f>B61-$B$6</f>
        <v>0</v>
      </c>
      <c r="C62" t="e">
        <f>$B$3/B62</f>
        <v>#DIV/0!</v>
      </c>
      <c r="D62" t="e">
        <f t="shared" si="4"/>
        <v>#DIV/0!</v>
      </c>
      <c r="E62" t="e">
        <f t="shared" si="5"/>
        <v>#DIV/0!</v>
      </c>
    </row>
    <row r="63" spans="1:5" x14ac:dyDescent="0.2">
      <c r="A63">
        <v>37</v>
      </c>
      <c r="B63">
        <f>B62-$B$6</f>
        <v>0</v>
      </c>
      <c r="C63" t="e">
        <f>$B$3/B63</f>
        <v>#DIV/0!</v>
      </c>
      <c r="D63" t="e">
        <f t="shared" si="4"/>
        <v>#DIV/0!</v>
      </c>
      <c r="E63" t="e">
        <f t="shared" si="5"/>
        <v>#DIV/0!</v>
      </c>
    </row>
    <row r="64" spans="1:5" x14ac:dyDescent="0.2">
      <c r="A64">
        <v>38</v>
      </c>
      <c r="B64">
        <f>B63-$B$6</f>
        <v>0</v>
      </c>
      <c r="C64" t="e">
        <f>$B$3/B64</f>
        <v>#DIV/0!</v>
      </c>
      <c r="D64" t="e">
        <f t="shared" si="4"/>
        <v>#DIV/0!</v>
      </c>
      <c r="E64" t="e">
        <f t="shared" si="5"/>
        <v>#DIV/0!</v>
      </c>
    </row>
    <row r="65" spans="1:5" x14ac:dyDescent="0.2">
      <c r="A65">
        <v>39</v>
      </c>
      <c r="B65">
        <f>B64-$B$6</f>
        <v>0</v>
      </c>
      <c r="C65" t="e">
        <f>$B$3/B65</f>
        <v>#DIV/0!</v>
      </c>
      <c r="D65" t="e">
        <f t="shared" si="4"/>
        <v>#DIV/0!</v>
      </c>
      <c r="E65" t="e">
        <f t="shared" si="5"/>
        <v>#DIV/0!</v>
      </c>
    </row>
    <row r="66" spans="1:5" x14ac:dyDescent="0.2">
      <c r="A66">
        <v>40</v>
      </c>
      <c r="B66">
        <f>B65-$B$6</f>
        <v>0</v>
      </c>
      <c r="C66" t="e">
        <f>$B$3/B66</f>
        <v>#DIV/0!</v>
      </c>
      <c r="D66" t="e">
        <f t="shared" si="4"/>
        <v>#DIV/0!</v>
      </c>
      <c r="E66" t="e">
        <f t="shared" si="5"/>
        <v>#DIV/0!</v>
      </c>
    </row>
    <row r="67" spans="1:5" x14ac:dyDescent="0.2">
      <c r="A67">
        <v>41</v>
      </c>
      <c r="B67">
        <f>B66-$B$6</f>
        <v>0</v>
      </c>
      <c r="C67" t="e">
        <f>$B$3/B67</f>
        <v>#DIV/0!</v>
      </c>
      <c r="D67" t="e">
        <f t="shared" si="4"/>
        <v>#DIV/0!</v>
      </c>
      <c r="E67" t="e">
        <f t="shared" si="5"/>
        <v>#DIV/0!</v>
      </c>
    </row>
    <row r="68" spans="1:5" x14ac:dyDescent="0.2">
      <c r="A68">
        <v>42</v>
      </c>
      <c r="B68">
        <f>B67-$B$6</f>
        <v>0</v>
      </c>
      <c r="C68" t="e">
        <f>$B$3/B68</f>
        <v>#DIV/0!</v>
      </c>
      <c r="D68" t="e">
        <f t="shared" si="4"/>
        <v>#DIV/0!</v>
      </c>
      <c r="E68" t="e">
        <f t="shared" si="5"/>
        <v>#DIV/0!</v>
      </c>
    </row>
    <row r="69" spans="1:5" x14ac:dyDescent="0.2">
      <c r="A69">
        <v>43</v>
      </c>
      <c r="B69">
        <f>B68-$B$6</f>
        <v>0</v>
      </c>
      <c r="C69" t="e">
        <f>$B$3/B69</f>
        <v>#DIV/0!</v>
      </c>
      <c r="D69" t="e">
        <f t="shared" si="4"/>
        <v>#DIV/0!</v>
      </c>
      <c r="E69" t="e">
        <f t="shared" si="5"/>
        <v>#DIV/0!</v>
      </c>
    </row>
    <row r="70" spans="1:5" x14ac:dyDescent="0.2">
      <c r="A70">
        <v>44</v>
      </c>
      <c r="B70">
        <f>B69-$B$6</f>
        <v>0</v>
      </c>
      <c r="C70" t="e">
        <f>$B$3/B70</f>
        <v>#DIV/0!</v>
      </c>
      <c r="D70" t="e">
        <f t="shared" si="4"/>
        <v>#DIV/0!</v>
      </c>
      <c r="E70" t="e">
        <f t="shared" si="5"/>
        <v>#DIV/0!</v>
      </c>
    </row>
    <row r="71" spans="1:5" x14ac:dyDescent="0.2">
      <c r="A71">
        <v>45</v>
      </c>
      <c r="B71">
        <f>B70-$B$6</f>
        <v>0</v>
      </c>
      <c r="C71" t="e">
        <f>$B$3/B71</f>
        <v>#DIV/0!</v>
      </c>
      <c r="D71" t="e">
        <f t="shared" si="4"/>
        <v>#DIV/0!</v>
      </c>
      <c r="E71" t="e">
        <f t="shared" si="5"/>
        <v>#DIV/0!</v>
      </c>
    </row>
    <row r="72" spans="1:5" x14ac:dyDescent="0.2">
      <c r="A72">
        <v>46</v>
      </c>
      <c r="B72">
        <f>B71-$B$6</f>
        <v>0</v>
      </c>
      <c r="C72" t="e">
        <f>$B$3/B72</f>
        <v>#DIV/0!</v>
      </c>
      <c r="D72" t="e">
        <f t="shared" si="4"/>
        <v>#DIV/0!</v>
      </c>
      <c r="E72" t="e">
        <f t="shared" si="5"/>
        <v>#DIV/0!</v>
      </c>
    </row>
    <row r="73" spans="1:5" x14ac:dyDescent="0.2">
      <c r="A73">
        <v>47</v>
      </c>
      <c r="B73">
        <f>B72-$B$6</f>
        <v>0</v>
      </c>
      <c r="C73" t="e">
        <f>$B$3/B73</f>
        <v>#DIV/0!</v>
      </c>
      <c r="D73" t="e">
        <f t="shared" si="4"/>
        <v>#DIV/0!</v>
      </c>
      <c r="E73" t="e">
        <f t="shared" si="5"/>
        <v>#DIV/0!</v>
      </c>
    </row>
    <row r="74" spans="1:5" x14ac:dyDescent="0.2">
      <c r="A74">
        <v>48</v>
      </c>
      <c r="B74">
        <f>B73-$B$6</f>
        <v>0</v>
      </c>
      <c r="C74" t="e">
        <f>$B$3/B74</f>
        <v>#DIV/0!</v>
      </c>
      <c r="D74" t="e">
        <f t="shared" si="4"/>
        <v>#DIV/0!</v>
      </c>
      <c r="E74" t="e">
        <f t="shared" si="5"/>
        <v>#DIV/0!</v>
      </c>
    </row>
    <row r="75" spans="1:5" x14ac:dyDescent="0.2">
      <c r="A75">
        <v>49</v>
      </c>
      <c r="B75">
        <f>B74-$B$6</f>
        <v>0</v>
      </c>
      <c r="C75" t="e">
        <f>$B$3/B75</f>
        <v>#DIV/0!</v>
      </c>
      <c r="D75" t="e">
        <f t="shared" si="4"/>
        <v>#DIV/0!</v>
      </c>
      <c r="E75" t="e">
        <f t="shared" si="5"/>
        <v>#DIV/0!</v>
      </c>
    </row>
    <row r="76" spans="1:5" x14ac:dyDescent="0.2">
      <c r="A76">
        <v>50</v>
      </c>
      <c r="B76">
        <f>B75-$B$6</f>
        <v>0</v>
      </c>
      <c r="C76" t="e">
        <f>$B$3/B76</f>
        <v>#DIV/0!</v>
      </c>
      <c r="D76" t="e">
        <f t="shared" si="4"/>
        <v>#DIV/0!</v>
      </c>
      <c r="E76" t="e">
        <f t="shared" si="5"/>
        <v>#DIV/0!</v>
      </c>
    </row>
    <row r="77" spans="1:5" x14ac:dyDescent="0.2">
      <c r="A77">
        <v>51</v>
      </c>
      <c r="B77">
        <f>B76-$B$6</f>
        <v>0</v>
      </c>
      <c r="C77" t="e">
        <f>$B$3/B77</f>
        <v>#DIV/0!</v>
      </c>
      <c r="D77" t="e">
        <f t="shared" si="4"/>
        <v>#DIV/0!</v>
      </c>
      <c r="E77" t="e">
        <f t="shared" si="5"/>
        <v>#DIV/0!</v>
      </c>
    </row>
    <row r="78" spans="1:5" x14ac:dyDescent="0.2">
      <c r="A78">
        <v>52</v>
      </c>
      <c r="B78">
        <f>B77-$B$6</f>
        <v>0</v>
      </c>
      <c r="C78" t="e">
        <f>$B$3/B78</f>
        <v>#DIV/0!</v>
      </c>
      <c r="D78" t="e">
        <f t="shared" si="4"/>
        <v>#DIV/0!</v>
      </c>
      <c r="E78" t="e">
        <f t="shared" si="5"/>
        <v>#DIV/0!</v>
      </c>
    </row>
    <row r="79" spans="1:5" x14ac:dyDescent="0.2">
      <c r="A79">
        <v>53</v>
      </c>
      <c r="B79">
        <f>B78-$B$6</f>
        <v>0</v>
      </c>
      <c r="C79" t="e">
        <f>$B$3/B79</f>
        <v>#DIV/0!</v>
      </c>
      <c r="D79" t="e">
        <f t="shared" si="4"/>
        <v>#DIV/0!</v>
      </c>
      <c r="E79" t="e">
        <f t="shared" si="5"/>
        <v>#DIV/0!</v>
      </c>
    </row>
    <row r="80" spans="1:5" x14ac:dyDescent="0.2">
      <c r="A80">
        <v>54</v>
      </c>
      <c r="B80">
        <f>B79-$B$6</f>
        <v>0</v>
      </c>
      <c r="C80" t="e">
        <f>$B$3/B80</f>
        <v>#DIV/0!</v>
      </c>
      <c r="D80" t="e">
        <f t="shared" ref="D80:D120" si="6">D79+C80</f>
        <v>#DIV/0!</v>
      </c>
      <c r="E80" t="e">
        <f t="shared" ref="E80:E120" si="7">E79+(D79+D80)/2</f>
        <v>#DIV/0!</v>
      </c>
    </row>
    <row r="81" spans="1:5" x14ac:dyDescent="0.2">
      <c r="A81">
        <v>55</v>
      </c>
      <c r="B81">
        <f>B80-$B$6</f>
        <v>0</v>
      </c>
      <c r="C81" t="e">
        <f>$B$3/B81</f>
        <v>#DIV/0!</v>
      </c>
      <c r="D81" t="e">
        <f t="shared" si="6"/>
        <v>#DIV/0!</v>
      </c>
      <c r="E81" t="e">
        <f t="shared" si="7"/>
        <v>#DIV/0!</v>
      </c>
    </row>
    <row r="82" spans="1:5" x14ac:dyDescent="0.2">
      <c r="A82">
        <v>56</v>
      </c>
      <c r="B82">
        <f>B81-$B$6</f>
        <v>0</v>
      </c>
      <c r="C82" t="e">
        <f>$B$3/B82</f>
        <v>#DIV/0!</v>
      </c>
      <c r="D82" t="e">
        <f t="shared" si="6"/>
        <v>#DIV/0!</v>
      </c>
      <c r="E82" t="e">
        <f t="shared" si="7"/>
        <v>#DIV/0!</v>
      </c>
    </row>
    <row r="83" spans="1:5" x14ac:dyDescent="0.2">
      <c r="A83">
        <v>57</v>
      </c>
      <c r="B83">
        <f>B82-$B$6</f>
        <v>0</v>
      </c>
      <c r="C83" t="e">
        <f>$B$3/B83</f>
        <v>#DIV/0!</v>
      </c>
      <c r="D83" t="e">
        <f t="shared" si="6"/>
        <v>#DIV/0!</v>
      </c>
      <c r="E83" t="e">
        <f t="shared" si="7"/>
        <v>#DIV/0!</v>
      </c>
    </row>
    <row r="84" spans="1:5" x14ac:dyDescent="0.2">
      <c r="A84">
        <v>58</v>
      </c>
      <c r="B84">
        <f>B83-$B$6</f>
        <v>0</v>
      </c>
      <c r="C84" t="e">
        <f>$B$3/B84</f>
        <v>#DIV/0!</v>
      </c>
      <c r="D84" t="e">
        <f t="shared" si="6"/>
        <v>#DIV/0!</v>
      </c>
      <c r="E84" t="e">
        <f t="shared" si="7"/>
        <v>#DIV/0!</v>
      </c>
    </row>
    <row r="85" spans="1:5" x14ac:dyDescent="0.2">
      <c r="A85">
        <v>59</v>
      </c>
      <c r="B85">
        <f>B84-$B$6</f>
        <v>0</v>
      </c>
      <c r="C85" t="e">
        <f>$B$3/B85</f>
        <v>#DIV/0!</v>
      </c>
      <c r="D85" t="e">
        <f t="shared" si="6"/>
        <v>#DIV/0!</v>
      </c>
      <c r="E85" t="e">
        <f t="shared" si="7"/>
        <v>#DIV/0!</v>
      </c>
    </row>
    <row r="86" spans="1:5" x14ac:dyDescent="0.2">
      <c r="A86">
        <v>60</v>
      </c>
      <c r="B86">
        <f>B85-$B$6</f>
        <v>0</v>
      </c>
      <c r="C86" t="e">
        <f>$B$3/B86</f>
        <v>#DIV/0!</v>
      </c>
      <c r="D86" t="e">
        <f t="shared" si="6"/>
        <v>#DIV/0!</v>
      </c>
      <c r="E86" t="e">
        <f t="shared" si="7"/>
        <v>#DIV/0!</v>
      </c>
    </row>
    <row r="87" spans="1:5" x14ac:dyDescent="0.2">
      <c r="A87">
        <v>61</v>
      </c>
      <c r="B87">
        <f>B86-$B$6</f>
        <v>0</v>
      </c>
      <c r="C87" t="e">
        <f>$B$3/B87</f>
        <v>#DIV/0!</v>
      </c>
      <c r="D87" t="e">
        <f t="shared" si="6"/>
        <v>#DIV/0!</v>
      </c>
      <c r="E87" t="e">
        <f t="shared" si="7"/>
        <v>#DIV/0!</v>
      </c>
    </row>
    <row r="88" spans="1:5" x14ac:dyDescent="0.2">
      <c r="A88">
        <v>62</v>
      </c>
      <c r="B88">
        <f>B87-$B$6</f>
        <v>0</v>
      </c>
      <c r="C88" t="e">
        <f>$B$3/B88</f>
        <v>#DIV/0!</v>
      </c>
      <c r="D88" t="e">
        <f t="shared" si="6"/>
        <v>#DIV/0!</v>
      </c>
      <c r="E88" t="e">
        <f t="shared" si="7"/>
        <v>#DIV/0!</v>
      </c>
    </row>
    <row r="89" spans="1:5" x14ac:dyDescent="0.2">
      <c r="A89">
        <v>63</v>
      </c>
      <c r="B89">
        <f>B88-$B$6</f>
        <v>0</v>
      </c>
      <c r="C89" t="e">
        <f>$B$3/B89</f>
        <v>#DIV/0!</v>
      </c>
      <c r="D89" t="e">
        <f t="shared" si="6"/>
        <v>#DIV/0!</v>
      </c>
      <c r="E89" t="e">
        <f t="shared" si="7"/>
        <v>#DIV/0!</v>
      </c>
    </row>
    <row r="90" spans="1:5" x14ac:dyDescent="0.2">
      <c r="A90">
        <v>64</v>
      </c>
      <c r="B90">
        <f>B89-$B$6</f>
        <v>0</v>
      </c>
      <c r="C90" t="e">
        <f>$B$3/B90</f>
        <v>#DIV/0!</v>
      </c>
      <c r="D90" t="e">
        <f t="shared" si="6"/>
        <v>#DIV/0!</v>
      </c>
      <c r="E90" t="e">
        <f t="shared" si="7"/>
        <v>#DIV/0!</v>
      </c>
    </row>
    <row r="91" spans="1:5" x14ac:dyDescent="0.2">
      <c r="A91">
        <v>65</v>
      </c>
      <c r="B91">
        <f>B90-$B$6</f>
        <v>0</v>
      </c>
      <c r="C91" t="e">
        <f>$B$3/B91</f>
        <v>#DIV/0!</v>
      </c>
      <c r="D91" t="e">
        <f t="shared" si="6"/>
        <v>#DIV/0!</v>
      </c>
      <c r="E91" t="e">
        <f t="shared" si="7"/>
        <v>#DIV/0!</v>
      </c>
    </row>
    <row r="92" spans="1:5" x14ac:dyDescent="0.2">
      <c r="A92">
        <v>66</v>
      </c>
      <c r="B92">
        <f>B91-$B$6</f>
        <v>0</v>
      </c>
      <c r="C92" t="e">
        <f>$B$3/B92</f>
        <v>#DIV/0!</v>
      </c>
      <c r="D92" t="e">
        <f t="shared" si="6"/>
        <v>#DIV/0!</v>
      </c>
      <c r="E92" t="e">
        <f t="shared" si="7"/>
        <v>#DIV/0!</v>
      </c>
    </row>
    <row r="93" spans="1:5" x14ac:dyDescent="0.2">
      <c r="A93">
        <v>67</v>
      </c>
      <c r="B93">
        <f>B92-$B$6</f>
        <v>0</v>
      </c>
      <c r="C93" t="e">
        <f>$B$3/B93</f>
        <v>#DIV/0!</v>
      </c>
      <c r="D93" t="e">
        <f t="shared" si="6"/>
        <v>#DIV/0!</v>
      </c>
      <c r="E93" t="e">
        <f t="shared" si="7"/>
        <v>#DIV/0!</v>
      </c>
    </row>
    <row r="94" spans="1:5" x14ac:dyDescent="0.2">
      <c r="A94">
        <v>68</v>
      </c>
      <c r="B94">
        <f>B93-$B$6</f>
        <v>0</v>
      </c>
      <c r="C94" t="e">
        <f>$B$3/B94</f>
        <v>#DIV/0!</v>
      </c>
      <c r="D94" t="e">
        <f t="shared" si="6"/>
        <v>#DIV/0!</v>
      </c>
      <c r="E94" t="e">
        <f t="shared" si="7"/>
        <v>#DIV/0!</v>
      </c>
    </row>
    <row r="95" spans="1:5" x14ac:dyDescent="0.2">
      <c r="A95">
        <v>69</v>
      </c>
      <c r="B95">
        <f>B94-$B$6</f>
        <v>0</v>
      </c>
      <c r="C95" t="e">
        <f>$B$3/B95</f>
        <v>#DIV/0!</v>
      </c>
      <c r="D95" t="e">
        <f t="shared" si="6"/>
        <v>#DIV/0!</v>
      </c>
      <c r="E95" t="e">
        <f t="shared" si="7"/>
        <v>#DIV/0!</v>
      </c>
    </row>
    <row r="96" spans="1:5" x14ac:dyDescent="0.2">
      <c r="A96">
        <v>70</v>
      </c>
      <c r="B96">
        <f>B95-$B$6</f>
        <v>0</v>
      </c>
      <c r="C96" t="e">
        <f>$B$3/B96</f>
        <v>#DIV/0!</v>
      </c>
      <c r="D96" t="e">
        <f t="shared" si="6"/>
        <v>#DIV/0!</v>
      </c>
      <c r="E96" t="e">
        <f t="shared" si="7"/>
        <v>#DIV/0!</v>
      </c>
    </row>
    <row r="97" spans="1:5" x14ac:dyDescent="0.2">
      <c r="A97">
        <v>71</v>
      </c>
      <c r="B97">
        <f>B96-$B$6</f>
        <v>0</v>
      </c>
      <c r="C97" t="e">
        <f>$B$3/B97</f>
        <v>#DIV/0!</v>
      </c>
      <c r="D97" t="e">
        <f t="shared" si="6"/>
        <v>#DIV/0!</v>
      </c>
      <c r="E97" t="e">
        <f t="shared" si="7"/>
        <v>#DIV/0!</v>
      </c>
    </row>
    <row r="98" spans="1:5" x14ac:dyDescent="0.2">
      <c r="A98">
        <v>72</v>
      </c>
      <c r="B98">
        <f>B97-$B$6</f>
        <v>0</v>
      </c>
      <c r="C98" t="e">
        <f>$B$3/B98</f>
        <v>#DIV/0!</v>
      </c>
      <c r="D98" t="e">
        <f t="shared" si="6"/>
        <v>#DIV/0!</v>
      </c>
      <c r="E98" t="e">
        <f t="shared" si="7"/>
        <v>#DIV/0!</v>
      </c>
    </row>
    <row r="99" spans="1:5" x14ac:dyDescent="0.2">
      <c r="A99">
        <v>73</v>
      </c>
      <c r="B99">
        <f>B98-$B$6</f>
        <v>0</v>
      </c>
      <c r="C99" t="e">
        <f>$B$3/B99</f>
        <v>#DIV/0!</v>
      </c>
      <c r="D99" t="e">
        <f t="shared" si="6"/>
        <v>#DIV/0!</v>
      </c>
      <c r="E99" t="e">
        <f t="shared" si="7"/>
        <v>#DIV/0!</v>
      </c>
    </row>
    <row r="100" spans="1:5" x14ac:dyDescent="0.2">
      <c r="A100">
        <v>74</v>
      </c>
      <c r="B100">
        <f>B99-$B$6</f>
        <v>0</v>
      </c>
      <c r="C100" t="e">
        <f>$B$3/B100</f>
        <v>#DIV/0!</v>
      </c>
      <c r="D100" t="e">
        <f t="shared" si="6"/>
        <v>#DIV/0!</v>
      </c>
      <c r="E100" t="e">
        <f t="shared" si="7"/>
        <v>#DIV/0!</v>
      </c>
    </row>
    <row r="101" spans="1:5" x14ac:dyDescent="0.2">
      <c r="A101">
        <v>75</v>
      </c>
      <c r="B101">
        <f>B100-$B$6</f>
        <v>0</v>
      </c>
      <c r="C101" t="e">
        <f>$B$3/B101</f>
        <v>#DIV/0!</v>
      </c>
      <c r="D101" t="e">
        <f t="shared" si="6"/>
        <v>#DIV/0!</v>
      </c>
      <c r="E101" t="e">
        <f t="shared" si="7"/>
        <v>#DIV/0!</v>
      </c>
    </row>
    <row r="102" spans="1:5" x14ac:dyDescent="0.2">
      <c r="A102">
        <v>76</v>
      </c>
      <c r="B102">
        <f>B101-$B$6</f>
        <v>0</v>
      </c>
      <c r="C102" t="e">
        <f>$B$3/B102</f>
        <v>#DIV/0!</v>
      </c>
      <c r="D102" t="e">
        <f t="shared" si="6"/>
        <v>#DIV/0!</v>
      </c>
      <c r="E102" t="e">
        <f t="shared" si="7"/>
        <v>#DIV/0!</v>
      </c>
    </row>
    <row r="103" spans="1:5" x14ac:dyDescent="0.2">
      <c r="A103">
        <v>77</v>
      </c>
      <c r="B103">
        <f>B102-$B$6</f>
        <v>0</v>
      </c>
      <c r="C103" t="e">
        <f>$B$3/B103</f>
        <v>#DIV/0!</v>
      </c>
      <c r="D103" t="e">
        <f t="shared" si="6"/>
        <v>#DIV/0!</v>
      </c>
      <c r="E103" t="e">
        <f t="shared" si="7"/>
        <v>#DIV/0!</v>
      </c>
    </row>
    <row r="104" spans="1:5" x14ac:dyDescent="0.2">
      <c r="A104">
        <v>78</v>
      </c>
      <c r="B104">
        <f>B103-$B$6</f>
        <v>0</v>
      </c>
      <c r="C104" t="e">
        <f>$B$3/B104</f>
        <v>#DIV/0!</v>
      </c>
      <c r="D104" t="e">
        <f t="shared" si="6"/>
        <v>#DIV/0!</v>
      </c>
      <c r="E104" t="e">
        <f t="shared" si="7"/>
        <v>#DIV/0!</v>
      </c>
    </row>
    <row r="105" spans="1:5" x14ac:dyDescent="0.2">
      <c r="A105">
        <v>79</v>
      </c>
      <c r="B105">
        <f>B104-$B$6</f>
        <v>0</v>
      </c>
      <c r="C105" t="e">
        <f>$B$3/B105</f>
        <v>#DIV/0!</v>
      </c>
      <c r="D105" t="e">
        <f t="shared" si="6"/>
        <v>#DIV/0!</v>
      </c>
      <c r="E105" t="e">
        <f t="shared" si="7"/>
        <v>#DIV/0!</v>
      </c>
    </row>
    <row r="106" spans="1:5" x14ac:dyDescent="0.2">
      <c r="A106">
        <v>80</v>
      </c>
      <c r="B106">
        <f>B105-$B$6</f>
        <v>0</v>
      </c>
      <c r="C106" t="e">
        <f>$B$3/B106</f>
        <v>#DIV/0!</v>
      </c>
      <c r="D106" t="e">
        <f t="shared" si="6"/>
        <v>#DIV/0!</v>
      </c>
      <c r="E106" t="e">
        <f t="shared" si="7"/>
        <v>#DIV/0!</v>
      </c>
    </row>
    <row r="107" spans="1:5" x14ac:dyDescent="0.2">
      <c r="A107">
        <v>81</v>
      </c>
      <c r="B107">
        <f>B106-$B$6</f>
        <v>0</v>
      </c>
      <c r="C107" t="e">
        <f>$B$3/B107</f>
        <v>#DIV/0!</v>
      </c>
      <c r="D107" t="e">
        <f t="shared" si="6"/>
        <v>#DIV/0!</v>
      </c>
      <c r="E107" t="e">
        <f t="shared" si="7"/>
        <v>#DIV/0!</v>
      </c>
    </row>
    <row r="108" spans="1:5" x14ac:dyDescent="0.2">
      <c r="A108">
        <v>82</v>
      </c>
      <c r="B108">
        <f>B107-$B$6</f>
        <v>0</v>
      </c>
      <c r="C108" t="e">
        <f>$B$3/B108</f>
        <v>#DIV/0!</v>
      </c>
      <c r="D108" t="e">
        <f t="shared" si="6"/>
        <v>#DIV/0!</v>
      </c>
      <c r="E108" t="e">
        <f t="shared" si="7"/>
        <v>#DIV/0!</v>
      </c>
    </row>
    <row r="109" spans="1:5" x14ac:dyDescent="0.2">
      <c r="A109">
        <v>83</v>
      </c>
      <c r="B109">
        <f>B108-$B$6</f>
        <v>0</v>
      </c>
      <c r="C109" t="e">
        <f>$B$3/B109</f>
        <v>#DIV/0!</v>
      </c>
      <c r="D109" t="e">
        <f t="shared" si="6"/>
        <v>#DIV/0!</v>
      </c>
      <c r="E109" t="e">
        <f t="shared" si="7"/>
        <v>#DIV/0!</v>
      </c>
    </row>
    <row r="110" spans="1:5" x14ac:dyDescent="0.2">
      <c r="A110">
        <v>84</v>
      </c>
      <c r="B110">
        <f>B109-$B$6</f>
        <v>0</v>
      </c>
      <c r="C110" t="e">
        <f>$B$3/B110</f>
        <v>#DIV/0!</v>
      </c>
      <c r="D110" t="e">
        <f t="shared" si="6"/>
        <v>#DIV/0!</v>
      </c>
      <c r="E110" t="e">
        <f t="shared" si="7"/>
        <v>#DIV/0!</v>
      </c>
    </row>
    <row r="111" spans="1:5" x14ac:dyDescent="0.2">
      <c r="A111">
        <v>85</v>
      </c>
      <c r="B111">
        <f>B110-$B$6</f>
        <v>0</v>
      </c>
      <c r="C111" t="e">
        <f>$B$3/B111</f>
        <v>#DIV/0!</v>
      </c>
      <c r="D111" t="e">
        <f t="shared" si="6"/>
        <v>#DIV/0!</v>
      </c>
      <c r="E111" t="e">
        <f t="shared" si="7"/>
        <v>#DIV/0!</v>
      </c>
    </row>
    <row r="112" spans="1:5" x14ac:dyDescent="0.2">
      <c r="A112">
        <v>86</v>
      </c>
      <c r="B112">
        <f>B111-$B$6</f>
        <v>0</v>
      </c>
      <c r="C112" t="e">
        <f>$B$3/B112</f>
        <v>#DIV/0!</v>
      </c>
      <c r="D112" t="e">
        <f t="shared" si="6"/>
        <v>#DIV/0!</v>
      </c>
      <c r="E112" t="e">
        <f t="shared" si="7"/>
        <v>#DIV/0!</v>
      </c>
    </row>
    <row r="113" spans="1:5" x14ac:dyDescent="0.2">
      <c r="A113">
        <v>87</v>
      </c>
      <c r="B113">
        <f>B112-$B$6</f>
        <v>0</v>
      </c>
      <c r="C113" t="e">
        <f>$B$3/B113</f>
        <v>#DIV/0!</v>
      </c>
      <c r="D113" t="e">
        <f t="shared" si="6"/>
        <v>#DIV/0!</v>
      </c>
      <c r="E113" t="e">
        <f t="shared" si="7"/>
        <v>#DIV/0!</v>
      </c>
    </row>
    <row r="114" spans="1:5" x14ac:dyDescent="0.2">
      <c r="A114">
        <v>88</v>
      </c>
      <c r="B114">
        <f>B113-$B$6</f>
        <v>0</v>
      </c>
      <c r="C114" t="e">
        <f>$B$3/B114</f>
        <v>#DIV/0!</v>
      </c>
      <c r="D114" t="e">
        <f t="shared" si="6"/>
        <v>#DIV/0!</v>
      </c>
      <c r="E114" t="e">
        <f t="shared" si="7"/>
        <v>#DIV/0!</v>
      </c>
    </row>
    <row r="115" spans="1:5" x14ac:dyDescent="0.2">
      <c r="A115">
        <v>89</v>
      </c>
      <c r="B115">
        <f>B114-$B$6</f>
        <v>0</v>
      </c>
      <c r="C115" t="e">
        <f>$B$3/B115</f>
        <v>#DIV/0!</v>
      </c>
      <c r="D115" t="e">
        <f t="shared" si="6"/>
        <v>#DIV/0!</v>
      </c>
      <c r="E115" t="e">
        <f t="shared" si="7"/>
        <v>#DIV/0!</v>
      </c>
    </row>
    <row r="116" spans="1:5" x14ac:dyDescent="0.2">
      <c r="A116">
        <v>90</v>
      </c>
      <c r="B116">
        <f>B115-$B$6</f>
        <v>0</v>
      </c>
      <c r="C116" t="e">
        <f>$B$3/B116</f>
        <v>#DIV/0!</v>
      </c>
      <c r="D116" t="e">
        <f t="shared" si="6"/>
        <v>#DIV/0!</v>
      </c>
      <c r="E116" t="e">
        <f t="shared" si="7"/>
        <v>#DIV/0!</v>
      </c>
    </row>
    <row r="117" spans="1:5" x14ac:dyDescent="0.2">
      <c r="A117">
        <v>91</v>
      </c>
      <c r="B117">
        <f>B116-$B$6</f>
        <v>0</v>
      </c>
      <c r="C117" t="e">
        <f>$B$3/B117</f>
        <v>#DIV/0!</v>
      </c>
      <c r="D117" t="e">
        <f t="shared" si="6"/>
        <v>#DIV/0!</v>
      </c>
      <c r="E117" t="e">
        <f t="shared" si="7"/>
        <v>#DIV/0!</v>
      </c>
    </row>
    <row r="118" spans="1:5" x14ac:dyDescent="0.2">
      <c r="A118">
        <v>92</v>
      </c>
      <c r="B118">
        <f>B117-$B$6</f>
        <v>0</v>
      </c>
      <c r="C118" t="e">
        <f>$B$3/B118</f>
        <v>#DIV/0!</v>
      </c>
      <c r="D118" t="e">
        <f t="shared" si="6"/>
        <v>#DIV/0!</v>
      </c>
      <c r="E118" t="e">
        <f t="shared" si="7"/>
        <v>#DIV/0!</v>
      </c>
    </row>
    <row r="119" spans="1:5" x14ac:dyDescent="0.2">
      <c r="A119">
        <v>93</v>
      </c>
      <c r="B119">
        <f>B118-$B$6</f>
        <v>0</v>
      </c>
      <c r="C119" t="e">
        <f>$B$3/B119</f>
        <v>#DIV/0!</v>
      </c>
      <c r="D119" t="e">
        <f t="shared" si="6"/>
        <v>#DIV/0!</v>
      </c>
      <c r="E119" t="e">
        <f t="shared" si="7"/>
        <v>#DIV/0!</v>
      </c>
    </row>
    <row r="120" spans="1:5" x14ac:dyDescent="0.2">
      <c r="A120">
        <v>94</v>
      </c>
      <c r="B120">
        <f>B119-$B$6</f>
        <v>0</v>
      </c>
      <c r="C120" t="e">
        <f>$B$3/B120</f>
        <v>#DIV/0!</v>
      </c>
      <c r="D120" t="e">
        <f t="shared" si="6"/>
        <v>#DIV/0!</v>
      </c>
      <c r="E120" t="e">
        <f t="shared" si="7"/>
        <v>#DIV/0!</v>
      </c>
    </row>
    <row r="121" spans="1:5" x14ac:dyDescent="0.2">
      <c r="A121">
        <v>95</v>
      </c>
      <c r="B121">
        <f>B120-$B$6</f>
        <v>0</v>
      </c>
      <c r="C121" t="e">
        <f>$B$3/B121</f>
        <v>#DIV/0!</v>
      </c>
      <c r="D121" t="e">
        <f t="shared" ref="D121:D144" si="8">D120+C121</f>
        <v>#DIV/0!</v>
      </c>
      <c r="E121" t="e">
        <f t="shared" ref="E121:E144" si="9">E120+(D120+D121)/2</f>
        <v>#DIV/0!</v>
      </c>
    </row>
    <row r="122" spans="1:5" x14ac:dyDescent="0.2">
      <c r="A122">
        <v>96</v>
      </c>
      <c r="B122">
        <f>B121-$B$6</f>
        <v>0</v>
      </c>
      <c r="C122" t="e">
        <f>$B$3/B122</f>
        <v>#DIV/0!</v>
      </c>
      <c r="D122" t="e">
        <f t="shared" si="8"/>
        <v>#DIV/0!</v>
      </c>
      <c r="E122" t="e">
        <f t="shared" si="9"/>
        <v>#DIV/0!</v>
      </c>
    </row>
    <row r="123" spans="1:5" x14ac:dyDescent="0.2">
      <c r="A123">
        <v>97</v>
      </c>
      <c r="B123">
        <f>B122-$B$6</f>
        <v>0</v>
      </c>
      <c r="C123" t="e">
        <f>$B$3/B123</f>
        <v>#DIV/0!</v>
      </c>
      <c r="D123" t="e">
        <f t="shared" si="8"/>
        <v>#DIV/0!</v>
      </c>
      <c r="E123" t="e">
        <f t="shared" si="9"/>
        <v>#DIV/0!</v>
      </c>
    </row>
    <row r="124" spans="1:5" x14ac:dyDescent="0.2">
      <c r="A124">
        <v>98</v>
      </c>
      <c r="B124">
        <f>B123-$B$6</f>
        <v>0</v>
      </c>
      <c r="C124" t="e">
        <f>$B$3/B124</f>
        <v>#DIV/0!</v>
      </c>
      <c r="D124" t="e">
        <f t="shared" si="8"/>
        <v>#DIV/0!</v>
      </c>
      <c r="E124" t="e">
        <f t="shared" si="9"/>
        <v>#DIV/0!</v>
      </c>
    </row>
    <row r="125" spans="1:5" x14ac:dyDescent="0.2">
      <c r="A125">
        <v>99</v>
      </c>
      <c r="B125">
        <f>B124-$B$6</f>
        <v>0</v>
      </c>
      <c r="C125" t="e">
        <f>$B$3/B125</f>
        <v>#DIV/0!</v>
      </c>
      <c r="D125" t="e">
        <f t="shared" si="8"/>
        <v>#DIV/0!</v>
      </c>
      <c r="E125" t="e">
        <f t="shared" si="9"/>
        <v>#DIV/0!</v>
      </c>
    </row>
    <row r="126" spans="1:5" x14ac:dyDescent="0.2">
      <c r="A126">
        <v>100</v>
      </c>
      <c r="B126">
        <f>B125-$B$6</f>
        <v>0</v>
      </c>
      <c r="C126" t="e">
        <f>$B$3/B126</f>
        <v>#DIV/0!</v>
      </c>
      <c r="D126" t="e">
        <f t="shared" si="8"/>
        <v>#DIV/0!</v>
      </c>
      <c r="E126" t="e">
        <f t="shared" si="9"/>
        <v>#DIV/0!</v>
      </c>
    </row>
    <row r="127" spans="1:5" x14ac:dyDescent="0.2">
      <c r="A127">
        <v>101</v>
      </c>
      <c r="B127">
        <f>B126-$B$6</f>
        <v>0</v>
      </c>
      <c r="C127" t="e">
        <f>$B$3/B127</f>
        <v>#DIV/0!</v>
      </c>
      <c r="D127" t="e">
        <f t="shared" si="8"/>
        <v>#DIV/0!</v>
      </c>
      <c r="E127" t="e">
        <f t="shared" si="9"/>
        <v>#DIV/0!</v>
      </c>
    </row>
    <row r="128" spans="1:5" x14ac:dyDescent="0.2">
      <c r="A128">
        <v>102</v>
      </c>
      <c r="B128">
        <f>B127-$B$6</f>
        <v>0</v>
      </c>
      <c r="C128" t="e">
        <f>$B$3/B128</f>
        <v>#DIV/0!</v>
      </c>
      <c r="D128" t="e">
        <f t="shared" si="8"/>
        <v>#DIV/0!</v>
      </c>
      <c r="E128" t="e">
        <f t="shared" si="9"/>
        <v>#DIV/0!</v>
      </c>
    </row>
    <row r="129" spans="1:5" x14ac:dyDescent="0.2">
      <c r="A129">
        <v>103</v>
      </c>
      <c r="B129">
        <f>B128-$B$6</f>
        <v>0</v>
      </c>
      <c r="C129" t="e">
        <f>$B$3/B129</f>
        <v>#DIV/0!</v>
      </c>
      <c r="D129" t="e">
        <f t="shared" si="8"/>
        <v>#DIV/0!</v>
      </c>
      <c r="E129" t="e">
        <f t="shared" si="9"/>
        <v>#DIV/0!</v>
      </c>
    </row>
    <row r="130" spans="1:5" x14ac:dyDescent="0.2">
      <c r="A130">
        <v>104</v>
      </c>
      <c r="B130">
        <f>B129-$B$6</f>
        <v>0</v>
      </c>
      <c r="C130" t="e">
        <f>$B$3/B130</f>
        <v>#DIV/0!</v>
      </c>
      <c r="D130" t="e">
        <f t="shared" si="8"/>
        <v>#DIV/0!</v>
      </c>
      <c r="E130" t="e">
        <f t="shared" si="9"/>
        <v>#DIV/0!</v>
      </c>
    </row>
    <row r="131" spans="1:5" x14ac:dyDescent="0.2">
      <c r="A131">
        <v>105</v>
      </c>
      <c r="B131">
        <f>B130-$B$6</f>
        <v>0</v>
      </c>
      <c r="C131" t="e">
        <f>$B$3/B131</f>
        <v>#DIV/0!</v>
      </c>
      <c r="D131" t="e">
        <f t="shared" si="8"/>
        <v>#DIV/0!</v>
      </c>
      <c r="E131" t="e">
        <f t="shared" si="9"/>
        <v>#DIV/0!</v>
      </c>
    </row>
    <row r="132" spans="1:5" x14ac:dyDescent="0.2">
      <c r="A132">
        <v>106</v>
      </c>
      <c r="B132">
        <f>B131-$B$6</f>
        <v>0</v>
      </c>
      <c r="C132" t="e">
        <f>$B$3/B132</f>
        <v>#DIV/0!</v>
      </c>
      <c r="D132" t="e">
        <f t="shared" si="8"/>
        <v>#DIV/0!</v>
      </c>
      <c r="E132" t="e">
        <f t="shared" si="9"/>
        <v>#DIV/0!</v>
      </c>
    </row>
    <row r="133" spans="1:5" x14ac:dyDescent="0.2">
      <c r="A133">
        <v>107</v>
      </c>
      <c r="B133">
        <f>B132-$B$6</f>
        <v>0</v>
      </c>
      <c r="C133" t="e">
        <f>$B$3/B133</f>
        <v>#DIV/0!</v>
      </c>
      <c r="D133" t="e">
        <f t="shared" si="8"/>
        <v>#DIV/0!</v>
      </c>
      <c r="E133" t="e">
        <f t="shared" si="9"/>
        <v>#DIV/0!</v>
      </c>
    </row>
    <row r="134" spans="1:5" x14ac:dyDescent="0.2">
      <c r="A134">
        <v>108</v>
      </c>
      <c r="B134">
        <f>B133-$B$6</f>
        <v>0</v>
      </c>
      <c r="C134" t="e">
        <f>$B$3/B134</f>
        <v>#DIV/0!</v>
      </c>
      <c r="D134" t="e">
        <f t="shared" si="8"/>
        <v>#DIV/0!</v>
      </c>
      <c r="E134" t="e">
        <f t="shared" si="9"/>
        <v>#DIV/0!</v>
      </c>
    </row>
    <row r="135" spans="1:5" x14ac:dyDescent="0.2">
      <c r="A135">
        <v>109</v>
      </c>
      <c r="B135">
        <f>B134-$B$6</f>
        <v>0</v>
      </c>
      <c r="C135" t="e">
        <f>$B$3/B135</f>
        <v>#DIV/0!</v>
      </c>
      <c r="D135" t="e">
        <f t="shared" si="8"/>
        <v>#DIV/0!</v>
      </c>
      <c r="E135" t="e">
        <f t="shared" si="9"/>
        <v>#DIV/0!</v>
      </c>
    </row>
    <row r="136" spans="1:5" x14ac:dyDescent="0.2">
      <c r="A136">
        <v>110</v>
      </c>
      <c r="B136">
        <f>B135-$B$6</f>
        <v>0</v>
      </c>
      <c r="C136" t="e">
        <f>$B$3/B136</f>
        <v>#DIV/0!</v>
      </c>
      <c r="D136" t="e">
        <f t="shared" si="8"/>
        <v>#DIV/0!</v>
      </c>
      <c r="E136" t="e">
        <f t="shared" si="9"/>
        <v>#DIV/0!</v>
      </c>
    </row>
    <row r="137" spans="1:5" x14ac:dyDescent="0.2">
      <c r="A137">
        <v>111</v>
      </c>
      <c r="B137">
        <f>B136-$B$6</f>
        <v>0</v>
      </c>
      <c r="C137" t="e">
        <f>$B$3/B137</f>
        <v>#DIV/0!</v>
      </c>
      <c r="D137" t="e">
        <f t="shared" si="8"/>
        <v>#DIV/0!</v>
      </c>
      <c r="E137" t="e">
        <f t="shared" si="9"/>
        <v>#DIV/0!</v>
      </c>
    </row>
    <row r="138" spans="1:5" x14ac:dyDescent="0.2">
      <c r="A138">
        <v>112</v>
      </c>
      <c r="B138">
        <f>B137-$B$6</f>
        <v>0</v>
      </c>
      <c r="C138" t="e">
        <f>$B$3/B138</f>
        <v>#DIV/0!</v>
      </c>
      <c r="D138" t="e">
        <f t="shared" si="8"/>
        <v>#DIV/0!</v>
      </c>
      <c r="E138" t="e">
        <f t="shared" si="9"/>
        <v>#DIV/0!</v>
      </c>
    </row>
    <row r="139" spans="1:5" x14ac:dyDescent="0.2">
      <c r="A139">
        <v>113</v>
      </c>
      <c r="B139">
        <f>B138-$B$6</f>
        <v>0</v>
      </c>
      <c r="C139" t="e">
        <f>$B$3/B139</f>
        <v>#DIV/0!</v>
      </c>
      <c r="D139" t="e">
        <f t="shared" si="8"/>
        <v>#DIV/0!</v>
      </c>
      <c r="E139" t="e">
        <f t="shared" si="9"/>
        <v>#DIV/0!</v>
      </c>
    </row>
    <row r="140" spans="1:5" x14ac:dyDescent="0.2">
      <c r="A140">
        <v>114</v>
      </c>
      <c r="B140">
        <f>B139-$B$6</f>
        <v>0</v>
      </c>
      <c r="C140" t="e">
        <f>$B$3/B140</f>
        <v>#DIV/0!</v>
      </c>
      <c r="D140" t="e">
        <f t="shared" si="8"/>
        <v>#DIV/0!</v>
      </c>
      <c r="E140" t="e">
        <f t="shared" si="9"/>
        <v>#DIV/0!</v>
      </c>
    </row>
    <row r="141" spans="1:5" x14ac:dyDescent="0.2">
      <c r="A141">
        <v>115</v>
      </c>
      <c r="B141">
        <f>B140-$B$6</f>
        <v>0</v>
      </c>
      <c r="C141" t="e">
        <f>$B$3/B141</f>
        <v>#DIV/0!</v>
      </c>
      <c r="D141" t="e">
        <f t="shared" si="8"/>
        <v>#DIV/0!</v>
      </c>
      <c r="E141" t="e">
        <f t="shared" si="9"/>
        <v>#DIV/0!</v>
      </c>
    </row>
    <row r="142" spans="1:5" x14ac:dyDescent="0.2">
      <c r="A142">
        <v>116</v>
      </c>
      <c r="B142">
        <f>B141-$B$6</f>
        <v>0</v>
      </c>
      <c r="C142" t="e">
        <f>$B$3/B142</f>
        <v>#DIV/0!</v>
      </c>
      <c r="D142" t="e">
        <f t="shared" si="8"/>
        <v>#DIV/0!</v>
      </c>
      <c r="E142" t="e">
        <f t="shared" si="9"/>
        <v>#DIV/0!</v>
      </c>
    </row>
    <row r="143" spans="1:5" x14ac:dyDescent="0.2">
      <c r="A143">
        <v>117</v>
      </c>
      <c r="B143">
        <f>B142-$B$6</f>
        <v>0</v>
      </c>
      <c r="C143" t="e">
        <f>$B$3/B143</f>
        <v>#DIV/0!</v>
      </c>
      <c r="D143" t="e">
        <f t="shared" si="8"/>
        <v>#DIV/0!</v>
      </c>
      <c r="E143" t="e">
        <f t="shared" si="9"/>
        <v>#DIV/0!</v>
      </c>
    </row>
    <row r="144" spans="1:5" x14ac:dyDescent="0.2">
      <c r="A144">
        <v>118</v>
      </c>
      <c r="B144">
        <f>B143-$B$6</f>
        <v>0</v>
      </c>
      <c r="C144" t="e">
        <f>$B$3/B144</f>
        <v>#DIV/0!</v>
      </c>
      <c r="D144" t="e">
        <f t="shared" si="8"/>
        <v>#DIV/0!</v>
      </c>
      <c r="E144" t="e">
        <f t="shared" si="9"/>
        <v>#DIV/0!</v>
      </c>
    </row>
    <row r="145" spans="1:5" x14ac:dyDescent="0.2">
      <c r="A145">
        <v>119</v>
      </c>
      <c r="B145">
        <f>B144-$B$6</f>
        <v>0</v>
      </c>
      <c r="C145" t="e">
        <f>$B$3/B145</f>
        <v>#DIV/0!</v>
      </c>
      <c r="D145" t="e">
        <f t="shared" ref="D145:D159" si="10">D144+C145</f>
        <v>#DIV/0!</v>
      </c>
      <c r="E145" t="e">
        <f t="shared" ref="E145:E159" si="11">E144+(D144+D145)/2</f>
        <v>#DIV/0!</v>
      </c>
    </row>
    <row r="146" spans="1:5" x14ac:dyDescent="0.2">
      <c r="A146">
        <v>120</v>
      </c>
      <c r="B146">
        <f>B145-$B$6</f>
        <v>0</v>
      </c>
      <c r="C146" t="e">
        <f>$B$3/B146</f>
        <v>#DIV/0!</v>
      </c>
      <c r="D146" t="e">
        <f t="shared" si="10"/>
        <v>#DIV/0!</v>
      </c>
      <c r="E146" t="e">
        <f t="shared" si="11"/>
        <v>#DIV/0!</v>
      </c>
    </row>
    <row r="147" spans="1:5" x14ac:dyDescent="0.2">
      <c r="A147">
        <v>121</v>
      </c>
      <c r="B147">
        <f>B146-$B$6</f>
        <v>0</v>
      </c>
      <c r="C147" t="e">
        <f>$B$3/B147</f>
        <v>#DIV/0!</v>
      </c>
      <c r="D147" t="e">
        <f t="shared" si="10"/>
        <v>#DIV/0!</v>
      </c>
      <c r="E147" t="e">
        <f t="shared" si="11"/>
        <v>#DIV/0!</v>
      </c>
    </row>
    <row r="148" spans="1:5" x14ac:dyDescent="0.2">
      <c r="A148">
        <v>122</v>
      </c>
      <c r="B148">
        <f>B147-$B$6</f>
        <v>0</v>
      </c>
      <c r="C148" t="e">
        <f>$B$3/B148</f>
        <v>#DIV/0!</v>
      </c>
      <c r="D148" t="e">
        <f t="shared" si="10"/>
        <v>#DIV/0!</v>
      </c>
      <c r="E148" t="e">
        <f t="shared" si="11"/>
        <v>#DIV/0!</v>
      </c>
    </row>
    <row r="149" spans="1:5" x14ac:dyDescent="0.2">
      <c r="A149">
        <v>123</v>
      </c>
      <c r="B149">
        <f>B148-$B$6</f>
        <v>0</v>
      </c>
      <c r="C149" t="e">
        <f>$B$3/B149</f>
        <v>#DIV/0!</v>
      </c>
      <c r="D149" t="e">
        <f t="shared" si="10"/>
        <v>#DIV/0!</v>
      </c>
      <c r="E149" t="e">
        <f t="shared" si="11"/>
        <v>#DIV/0!</v>
      </c>
    </row>
    <row r="150" spans="1:5" x14ac:dyDescent="0.2">
      <c r="A150">
        <v>124</v>
      </c>
      <c r="B150">
        <f>B149-$B$6</f>
        <v>0</v>
      </c>
      <c r="C150" t="e">
        <f>$B$3/B150</f>
        <v>#DIV/0!</v>
      </c>
      <c r="D150" t="e">
        <f t="shared" si="10"/>
        <v>#DIV/0!</v>
      </c>
      <c r="E150" t="e">
        <f t="shared" si="11"/>
        <v>#DIV/0!</v>
      </c>
    </row>
    <row r="151" spans="1:5" x14ac:dyDescent="0.2">
      <c r="A151">
        <v>125</v>
      </c>
      <c r="B151">
        <f>B150-$B$6</f>
        <v>0</v>
      </c>
      <c r="C151" t="e">
        <f>$B$3/B151</f>
        <v>#DIV/0!</v>
      </c>
      <c r="D151" t="e">
        <f t="shared" si="10"/>
        <v>#DIV/0!</v>
      </c>
      <c r="E151" t="e">
        <f t="shared" si="11"/>
        <v>#DIV/0!</v>
      </c>
    </row>
    <row r="152" spans="1:5" x14ac:dyDescent="0.2">
      <c r="A152">
        <v>126</v>
      </c>
      <c r="B152">
        <f>B151-$B$6</f>
        <v>0</v>
      </c>
      <c r="C152" t="e">
        <f>$B$3/B152</f>
        <v>#DIV/0!</v>
      </c>
      <c r="D152" t="e">
        <f t="shared" si="10"/>
        <v>#DIV/0!</v>
      </c>
      <c r="E152" t="e">
        <f t="shared" si="11"/>
        <v>#DIV/0!</v>
      </c>
    </row>
    <row r="153" spans="1:5" x14ac:dyDescent="0.2">
      <c r="A153">
        <v>127</v>
      </c>
      <c r="B153">
        <f>B152-$B$6</f>
        <v>0</v>
      </c>
      <c r="C153" t="e">
        <f>$B$3/B153</f>
        <v>#DIV/0!</v>
      </c>
      <c r="D153" t="e">
        <f t="shared" si="10"/>
        <v>#DIV/0!</v>
      </c>
      <c r="E153" t="e">
        <f t="shared" si="11"/>
        <v>#DIV/0!</v>
      </c>
    </row>
    <row r="154" spans="1:5" x14ac:dyDescent="0.2">
      <c r="A154">
        <v>128</v>
      </c>
      <c r="B154">
        <f>B153-$B$6</f>
        <v>0</v>
      </c>
      <c r="C154" t="e">
        <f>$B$3/B154</f>
        <v>#DIV/0!</v>
      </c>
      <c r="D154" t="e">
        <f t="shared" si="10"/>
        <v>#DIV/0!</v>
      </c>
      <c r="E154" t="e">
        <f t="shared" si="11"/>
        <v>#DIV/0!</v>
      </c>
    </row>
    <row r="155" spans="1:5" x14ac:dyDescent="0.2">
      <c r="A155">
        <v>129</v>
      </c>
      <c r="B155">
        <f>B154-$B$6</f>
        <v>0</v>
      </c>
      <c r="C155" t="e">
        <f>$B$3/B155</f>
        <v>#DIV/0!</v>
      </c>
      <c r="D155" t="e">
        <f t="shared" si="10"/>
        <v>#DIV/0!</v>
      </c>
      <c r="E155" t="e">
        <f t="shared" si="11"/>
        <v>#DIV/0!</v>
      </c>
    </row>
    <row r="156" spans="1:5" x14ac:dyDescent="0.2">
      <c r="A156">
        <v>130</v>
      </c>
      <c r="B156">
        <f>B155-$B$6</f>
        <v>0</v>
      </c>
      <c r="C156" t="e">
        <f>$B$3/B156</f>
        <v>#DIV/0!</v>
      </c>
      <c r="D156" t="e">
        <f t="shared" si="10"/>
        <v>#DIV/0!</v>
      </c>
      <c r="E156" t="e">
        <f t="shared" si="11"/>
        <v>#DIV/0!</v>
      </c>
    </row>
    <row r="157" spans="1:5" x14ac:dyDescent="0.2">
      <c r="A157">
        <v>131</v>
      </c>
      <c r="B157">
        <f>B156-$B$6</f>
        <v>0</v>
      </c>
      <c r="C157" t="e">
        <f>$B$3/B157</f>
        <v>#DIV/0!</v>
      </c>
      <c r="D157" t="e">
        <f t="shared" si="10"/>
        <v>#DIV/0!</v>
      </c>
      <c r="E157" t="e">
        <f t="shared" si="11"/>
        <v>#DIV/0!</v>
      </c>
    </row>
    <row r="158" spans="1:5" x14ac:dyDescent="0.2">
      <c r="A158">
        <v>132</v>
      </c>
      <c r="B158">
        <f>B157-$B$6</f>
        <v>0</v>
      </c>
      <c r="C158" t="e">
        <f>$B$3/B158</f>
        <v>#DIV/0!</v>
      </c>
      <c r="D158" t="e">
        <f t="shared" si="10"/>
        <v>#DIV/0!</v>
      </c>
      <c r="E158" t="e">
        <f t="shared" si="11"/>
        <v>#DIV/0!</v>
      </c>
    </row>
    <row r="159" spans="1:5" x14ac:dyDescent="0.2">
      <c r="A159">
        <v>133</v>
      </c>
      <c r="B159">
        <f>B158-$B$6</f>
        <v>0</v>
      </c>
      <c r="C159" t="e">
        <f>$B$3/B159</f>
        <v>#DIV/0!</v>
      </c>
      <c r="D159" t="e">
        <f t="shared" si="10"/>
        <v>#DIV/0!</v>
      </c>
      <c r="E159" t="e">
        <f t="shared" si="1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9FAC-AC50-3F41-BFD7-0E95A4322F96}">
  <dimension ref="A1:W65"/>
  <sheetViews>
    <sheetView tabSelected="1" zoomScaleNormal="80" zoomScaleSheetLayoutView="100" workbookViewId="0" xr3:uid="{DDE187A0-9DAD-55A3-B766-CE4CD77A403A}">
      <pane xSplit="3" ySplit="2" topLeftCell="D3" activePane="bottomRight" state="frozen"/>
      <selection activeCell="T34" sqref="T34"/>
      <selection pane="bottomLeft" activeCell="A3" sqref="A3"/>
      <selection pane="topRight" activeCell="J1" sqref="J1"/>
      <selection pane="bottomRight" activeCell="E11" sqref="E11"/>
    </sheetView>
  </sheetViews>
  <sheetFormatPr defaultRowHeight="15" x14ac:dyDescent="0.2"/>
  <cols>
    <col min="1" max="1" width="14.2578125" bestFit="1" customWidth="1"/>
    <col min="2" max="2" width="12.5078125" bestFit="1" customWidth="1"/>
    <col min="3" max="3" width="9.953125" bestFit="1" customWidth="1"/>
    <col min="5" max="6" width="11.97265625" bestFit="1" customWidth="1"/>
    <col min="8" max="8" width="11.97265625" bestFit="1" customWidth="1"/>
    <col min="9" max="10" width="11.97265625" customWidth="1"/>
    <col min="12" max="12" width="12.5078125" bestFit="1" customWidth="1"/>
    <col min="13" max="13" width="11.97265625" bestFit="1" customWidth="1"/>
    <col min="14" max="14" width="10.76171875" bestFit="1" customWidth="1"/>
    <col min="15" max="17" width="10.76171875" customWidth="1"/>
    <col min="19" max="19" width="11.97265625" bestFit="1" customWidth="1"/>
    <col min="21" max="21" width="9.4140625" bestFit="1" customWidth="1"/>
    <col min="22" max="22" width="11.296875" bestFit="1" customWidth="1"/>
    <col min="24" max="24" width="12.5078125" bestFit="1" customWidth="1"/>
    <col min="25" max="26" width="11.97265625" bestFit="1" customWidth="1"/>
  </cols>
  <sheetData>
    <row r="1" spans="1:23" x14ac:dyDescent="0.2">
      <c r="B1" t="s">
        <v>139</v>
      </c>
      <c r="F1" s="26" t="s">
        <v>198</v>
      </c>
      <c r="G1" s="26" t="s">
        <v>199</v>
      </c>
      <c r="I1" t="s">
        <v>194</v>
      </c>
      <c r="W1" t="s">
        <v>138</v>
      </c>
    </row>
    <row r="2" spans="1:23" ht="24" customHeight="1" x14ac:dyDescent="0.2">
      <c r="D2" t="s">
        <v>149</v>
      </c>
      <c r="E2" t="s">
        <v>150</v>
      </c>
      <c r="F2" s="26"/>
      <c r="G2" s="26"/>
      <c r="H2" t="s">
        <v>151</v>
      </c>
      <c r="I2" t="s">
        <v>192</v>
      </c>
      <c r="J2" t="s">
        <v>193</v>
      </c>
      <c r="K2" t="s">
        <v>152</v>
      </c>
      <c r="L2" t="s">
        <v>153</v>
      </c>
      <c r="M2" t="s">
        <v>156</v>
      </c>
      <c r="N2" t="s">
        <v>190</v>
      </c>
      <c r="O2" t="s">
        <v>191</v>
      </c>
      <c r="P2" t="s">
        <v>195</v>
      </c>
      <c r="Q2" t="s">
        <v>197</v>
      </c>
      <c r="R2" t="s">
        <v>196</v>
      </c>
      <c r="S2" t="s">
        <v>158</v>
      </c>
    </row>
    <row r="3" spans="1:23" x14ac:dyDescent="0.2">
      <c r="A3" t="s">
        <v>189</v>
      </c>
      <c r="D3">
        <v>100</v>
      </c>
      <c r="E3">
        <v>31500000</v>
      </c>
      <c r="I3" s="25"/>
      <c r="J3" s="25"/>
      <c r="L3">
        <f>$D3*($E3^2)</f>
        <v>9.9225E+16</v>
      </c>
      <c r="M3">
        <f>SQRT(2*$L3/$E3)</f>
        <v>79372.539331937718</v>
      </c>
      <c r="N3">
        <f>SQRT($L3/($E3+$H3))</f>
        <v>56124.860801609124</v>
      </c>
      <c r="O3">
        <f>SQRT($L3/($E3+$I3))</f>
        <v>56124.860801609124</v>
      </c>
      <c r="P3">
        <f>($I3+$J3)/2</f>
        <v>0</v>
      </c>
      <c r="Q3" t="e">
        <f>SQRT($L3/$P3)*SQRT($I3/$J3)</f>
        <v>#DIV/0!</v>
      </c>
      <c r="R3" t="e">
        <f>SQRT($L3/$P3)*SQRT($J3/$I3)</f>
        <v>#DIV/0!</v>
      </c>
      <c r="S3">
        <f>$N3^2/2-$L3/$E3</f>
        <v>-1574999999.9999998</v>
      </c>
    </row>
    <row r="4" spans="1:23" x14ac:dyDescent="0.2">
      <c r="B4" t="s">
        <v>140</v>
      </c>
      <c r="D4">
        <v>3.27</v>
      </c>
      <c r="E4">
        <v>120000</v>
      </c>
      <c r="F4" s="24">
        <v>1247000000</v>
      </c>
      <c r="G4">
        <f>SQRT($L$3/$F4)</f>
        <v>8920.2561806704343</v>
      </c>
      <c r="I4" s="25"/>
      <c r="J4" s="25"/>
      <c r="L4">
        <f t="shared" ref="L4:L43" si="0">$D4*($E4^2)</f>
        <v>47088000000</v>
      </c>
      <c r="M4">
        <f t="shared" ref="M4:M43" si="1">SQRT(2*$L4/$E4)</f>
        <v>885.88938361400403</v>
      </c>
      <c r="N4">
        <f>SQRT($L4/($E4+$H4))</f>
        <v>626.41839053463298</v>
      </c>
      <c r="O4">
        <f>SQRT($L4/($E4+$I4))</f>
        <v>626.41839053463298</v>
      </c>
      <c r="P4">
        <f>($I4+$J4)/2</f>
        <v>0</v>
      </c>
      <c r="Q4" t="e">
        <f t="shared" ref="Q4:Q42" si="2">SQRT($L4/$P4)*SQRT($I4/$J4)</f>
        <v>#DIV/0!</v>
      </c>
      <c r="R4" t="e">
        <f t="shared" ref="R4:R43" si="3">SQRT($L4/$P4)*SQRT($J4/$I4)</f>
        <v>#DIV/0!</v>
      </c>
      <c r="S4">
        <f t="shared" ref="S4:S43" si="4">(($N4^2)/2)-($L4/$E4)</f>
        <v>-196200.00000000003</v>
      </c>
      <c r="W4" t="s">
        <v>137</v>
      </c>
    </row>
    <row r="5" spans="1:23" x14ac:dyDescent="0.2">
      <c r="B5" t="s">
        <v>141</v>
      </c>
      <c r="D5">
        <v>8.8699999999999992</v>
      </c>
      <c r="E5">
        <v>300000</v>
      </c>
      <c r="F5" s="24">
        <v>2043000000</v>
      </c>
      <c r="G5">
        <f>SQRT($L$3/$F5)</f>
        <v>6969.094771799706</v>
      </c>
      <c r="H5">
        <v>40000</v>
      </c>
      <c r="I5" s="25"/>
      <c r="J5" s="25"/>
      <c r="L5">
        <f t="shared" si="0"/>
        <v>798299999999.99988</v>
      </c>
      <c r="M5">
        <f t="shared" si="1"/>
        <v>2306.9460331789296</v>
      </c>
      <c r="N5">
        <f>SQRT($L5/($E5+$H5))</f>
        <v>1532.2993103407009</v>
      </c>
      <c r="O5">
        <f>SQRT($L5/($E5+$I5))</f>
        <v>1631.2571838922272</v>
      </c>
      <c r="P5">
        <f t="shared" ref="P5:P43" si="5">($I5+$J5)/2</f>
        <v>0</v>
      </c>
      <c r="Q5" t="e">
        <f t="shared" si="2"/>
        <v>#DIV/0!</v>
      </c>
      <c r="R5" t="e">
        <f t="shared" si="3"/>
        <v>#DIV/0!</v>
      </c>
      <c r="S5">
        <f t="shared" si="4"/>
        <v>-1487029.4117647058</v>
      </c>
      <c r="W5" t="s">
        <v>154</v>
      </c>
    </row>
    <row r="6" spans="1:23" x14ac:dyDescent="0.2">
      <c r="B6" t="s">
        <v>142</v>
      </c>
      <c r="D6">
        <v>9.8000000000000007</v>
      </c>
      <c r="E6">
        <v>315000</v>
      </c>
      <c r="F6" s="24">
        <v>3000000000</v>
      </c>
      <c r="G6">
        <f>SQRT($L$3/$F6)</f>
        <v>5751.0868538042441</v>
      </c>
      <c r="H6">
        <v>30000</v>
      </c>
      <c r="I6" s="25">
        <f>B50</f>
        <v>0</v>
      </c>
      <c r="J6" s="25">
        <f>B51</f>
        <v>0</v>
      </c>
      <c r="L6">
        <f t="shared" si="0"/>
        <v>972405000000.00012</v>
      </c>
      <c r="M6">
        <f t="shared" si="1"/>
        <v>2484.7535089018388</v>
      </c>
      <c r="N6">
        <f>SQRT($L6/($E6+$H6))</f>
        <v>1678.8583077172727</v>
      </c>
      <c r="O6">
        <f>SQRT($L6/($E6+$I6))</f>
        <v>1756.9860557215588</v>
      </c>
      <c r="P6">
        <f t="shared" si="5"/>
        <v>0</v>
      </c>
      <c r="Q6" t="e">
        <f t="shared" si="2"/>
        <v>#DIV/0!</v>
      </c>
      <c r="R6" t="e">
        <f t="shared" si="3"/>
        <v>#DIV/0!</v>
      </c>
      <c r="S6">
        <f t="shared" si="4"/>
        <v>-1677717.3913043481</v>
      </c>
      <c r="W6" t="s">
        <v>135</v>
      </c>
    </row>
    <row r="7" spans="1:23" x14ac:dyDescent="0.2">
      <c r="C7" t="s">
        <v>159</v>
      </c>
      <c r="D7">
        <v>1.42</v>
      </c>
      <c r="E7">
        <v>86500</v>
      </c>
      <c r="F7" s="24">
        <v>8770000</v>
      </c>
      <c r="G7">
        <f>SQRT($L$6/$F7)</f>
        <v>332.98432888639439</v>
      </c>
      <c r="I7" s="25"/>
      <c r="J7" s="25"/>
      <c r="K7">
        <v>1440000</v>
      </c>
      <c r="L7">
        <f t="shared" si="0"/>
        <v>10624795000</v>
      </c>
      <c r="M7">
        <f t="shared" si="1"/>
        <v>495.64099911125192</v>
      </c>
      <c r="N7">
        <f>SQRT($L7/($E7+$H7))</f>
        <v>350.47111150564177</v>
      </c>
      <c r="O7">
        <f>SQRT($L7/($E7+$I7))</f>
        <v>350.47111150564177</v>
      </c>
      <c r="P7">
        <f t="shared" si="5"/>
        <v>0</v>
      </c>
      <c r="Q7" t="e">
        <f t="shared" si="2"/>
        <v>#DIV/0!</v>
      </c>
      <c r="R7" t="e">
        <f t="shared" si="3"/>
        <v>#DIV/0!</v>
      </c>
      <c r="S7">
        <f t="shared" si="4"/>
        <v>-61415.000000000007</v>
      </c>
      <c r="W7" t="s">
        <v>133</v>
      </c>
    </row>
    <row r="8" spans="1:23" x14ac:dyDescent="0.2">
      <c r="B8" t="s">
        <v>143</v>
      </c>
      <c r="D8">
        <v>3.61</v>
      </c>
      <c r="E8">
        <v>169500</v>
      </c>
      <c r="F8" s="24">
        <v>4558000000</v>
      </c>
      <c r="G8">
        <f>SQRT($L$3/$F8)</f>
        <v>4665.7707199032457</v>
      </c>
      <c r="H8">
        <v>20000</v>
      </c>
      <c r="I8" s="25"/>
      <c r="J8" s="25"/>
      <c r="L8">
        <f t="shared" si="0"/>
        <v>103716202500</v>
      </c>
      <c r="M8">
        <f t="shared" si="1"/>
        <v>1106.2504237287324</v>
      </c>
      <c r="N8">
        <f>SQRT($L8/($E8+$H8))</f>
        <v>739.80744303531344</v>
      </c>
      <c r="O8">
        <f>SQRT($L8/($E8+$I8))</f>
        <v>782.23717630907822</v>
      </c>
      <c r="P8">
        <f t="shared" si="5"/>
        <v>0</v>
      </c>
      <c r="Q8" t="e">
        <f t="shared" si="2"/>
        <v>#DIV/0!</v>
      </c>
      <c r="R8" t="e">
        <f t="shared" si="3"/>
        <v>#DIV/0!</v>
      </c>
      <c r="S8">
        <f t="shared" si="4"/>
        <v>-338237.47361477575</v>
      </c>
      <c r="W8" t="s">
        <v>134</v>
      </c>
    </row>
    <row r="9" spans="1:23" x14ac:dyDescent="0.2">
      <c r="C9" t="s">
        <v>160</v>
      </c>
      <c r="D9">
        <v>8.6999999999999994E-2</v>
      </c>
      <c r="E9">
        <v>6000</v>
      </c>
      <c r="F9" s="24">
        <v>1340000</v>
      </c>
      <c r="G9">
        <f>SQRT($L$8/$F9)</f>
        <v>278.20882645847701</v>
      </c>
      <c r="I9" s="25"/>
      <c r="J9" s="25"/>
      <c r="L9">
        <f t="shared" si="0"/>
        <v>3132000</v>
      </c>
      <c r="M9">
        <f t="shared" si="1"/>
        <v>32.310988842807021</v>
      </c>
      <c r="N9">
        <f>SQRT($L9/($E9+$H9))</f>
        <v>22.847319317591726</v>
      </c>
      <c r="O9">
        <f>SQRT($L9/($E9+$I9))</f>
        <v>22.847319317591726</v>
      </c>
      <c r="P9">
        <f t="shared" si="5"/>
        <v>0</v>
      </c>
      <c r="Q9" t="e">
        <f t="shared" si="2"/>
        <v>#DIV/0!</v>
      </c>
      <c r="R9" t="e">
        <f t="shared" si="3"/>
        <v>#DIV/0!</v>
      </c>
      <c r="S9">
        <f t="shared" si="4"/>
        <v>-261</v>
      </c>
      <c r="W9" t="s">
        <v>136</v>
      </c>
    </row>
    <row r="10" spans="1:23" x14ac:dyDescent="0.2">
      <c r="C10" t="s">
        <v>161</v>
      </c>
      <c r="D10">
        <v>5.3999999999999999E-2</v>
      </c>
      <c r="E10">
        <v>3250</v>
      </c>
      <c r="F10" s="24">
        <v>3970000</v>
      </c>
      <c r="G10">
        <f>SQRT($L$8/$F10)</f>
        <v>161.632261740237</v>
      </c>
      <c r="I10" s="25"/>
      <c r="J10" s="25"/>
      <c r="L10">
        <f t="shared" si="0"/>
        <v>570375</v>
      </c>
      <c r="M10">
        <f t="shared" si="1"/>
        <v>18.734993995195193</v>
      </c>
      <c r="N10">
        <f>SQRT($L10/($E10+$H10))</f>
        <v>13.24764129949177</v>
      </c>
      <c r="O10">
        <f>SQRT($L10/($E10+$I10))</f>
        <v>13.24764129949177</v>
      </c>
      <c r="P10">
        <f t="shared" si="5"/>
        <v>0</v>
      </c>
      <c r="Q10" t="e">
        <f t="shared" si="2"/>
        <v>#DIV/0!</v>
      </c>
      <c r="R10" t="e">
        <f t="shared" si="3"/>
        <v>#DIV/0!</v>
      </c>
      <c r="S10">
        <f t="shared" si="4"/>
        <v>-87.75</v>
      </c>
      <c r="W10" t="s">
        <v>157</v>
      </c>
    </row>
    <row r="11" spans="1:23" x14ac:dyDescent="0.2">
      <c r="B11" t="s">
        <v>162</v>
      </c>
      <c r="D11">
        <v>0.22</v>
      </c>
      <c r="E11">
        <v>5290</v>
      </c>
      <c r="F11" s="24">
        <v>5615000000</v>
      </c>
      <c r="G11">
        <f>SQRT($L$3/$F11)</f>
        <v>4203.7383184970868</v>
      </c>
      <c r="I11" s="25"/>
      <c r="J11" s="25"/>
      <c r="L11">
        <f t="shared" si="0"/>
        <v>6156502</v>
      </c>
      <c r="M11">
        <f t="shared" si="1"/>
        <v>48.245207015826971</v>
      </c>
      <c r="N11">
        <f>SQRT($L11/($E11+$H11))</f>
        <v>34.114513040640048</v>
      </c>
      <c r="O11">
        <f>SQRT($L11/($E11+$I11))</f>
        <v>34.114513040640048</v>
      </c>
      <c r="P11">
        <f t="shared" si="5"/>
        <v>0</v>
      </c>
      <c r="Q11" t="e">
        <f t="shared" si="2"/>
        <v>#DIV/0!</v>
      </c>
      <c r="R11" t="e">
        <f t="shared" si="3"/>
        <v>#DIV/0!</v>
      </c>
      <c r="S11">
        <f t="shared" si="4"/>
        <v>-581.9</v>
      </c>
      <c r="W11" t="s">
        <v>155</v>
      </c>
    </row>
    <row r="12" spans="1:23" x14ac:dyDescent="0.2">
      <c r="B12" t="s">
        <v>163</v>
      </c>
      <c r="D12">
        <v>0.28000000000000003</v>
      </c>
      <c r="E12">
        <v>9616</v>
      </c>
      <c r="F12" s="24">
        <v>6140100000</v>
      </c>
      <c r="G12">
        <f>SQRT($L$3/$F12)</f>
        <v>4019.970181229738</v>
      </c>
      <c r="I12" s="25"/>
      <c r="J12" s="25"/>
      <c r="L12">
        <f t="shared" si="0"/>
        <v>25890887.680000003</v>
      </c>
      <c r="M12">
        <f t="shared" si="1"/>
        <v>73.382286690999223</v>
      </c>
      <c r="N12">
        <f>SQRT($L12/($E12+$H12))</f>
        <v>51.889112538180882</v>
      </c>
      <c r="O12">
        <f>SQRT($L12/($E12+$I12))</f>
        <v>51.889112538180882</v>
      </c>
      <c r="P12">
        <f t="shared" si="5"/>
        <v>0</v>
      </c>
      <c r="Q12" t="e">
        <f t="shared" si="2"/>
        <v>#DIV/0!</v>
      </c>
      <c r="R12" t="e">
        <f t="shared" si="3"/>
        <v>#DIV/0!</v>
      </c>
      <c r="S12">
        <f t="shared" si="4"/>
        <v>-1346.2400000000002</v>
      </c>
    </row>
    <row r="13" spans="1:23" x14ac:dyDescent="0.2">
      <c r="B13" t="s">
        <v>144</v>
      </c>
      <c r="D13">
        <v>25</v>
      </c>
      <c r="E13">
        <v>3500000</v>
      </c>
      <c r="F13" s="24">
        <v>15570000000</v>
      </c>
      <c r="G13">
        <f>SQRT($L$3/$F13)</f>
        <v>2524.4469433803115</v>
      </c>
      <c r="H13">
        <v>100000</v>
      </c>
      <c r="I13" s="25"/>
      <c r="J13" s="25"/>
      <c r="L13">
        <f t="shared" si="0"/>
        <v>306250000000000</v>
      </c>
      <c r="M13">
        <f t="shared" si="1"/>
        <v>13228.756555322952</v>
      </c>
      <c r="N13">
        <f>SQRT($L13/($E13+$H13))</f>
        <v>9223.3098421577724</v>
      </c>
      <c r="O13">
        <f>SQRT($L13/($E13+$I13))</f>
        <v>9354.1434669348528</v>
      </c>
      <c r="P13">
        <f t="shared" si="5"/>
        <v>0</v>
      </c>
      <c r="Q13" t="e">
        <f t="shared" si="2"/>
        <v>#DIV/0!</v>
      </c>
      <c r="R13" t="e">
        <f t="shared" si="3"/>
        <v>#DIV/0!</v>
      </c>
      <c r="S13">
        <f t="shared" si="4"/>
        <v>-44965277.777777784</v>
      </c>
    </row>
    <row r="14" spans="1:23" x14ac:dyDescent="0.2">
      <c r="C14" t="s">
        <v>164</v>
      </c>
      <c r="D14">
        <v>4.32</v>
      </c>
      <c r="E14">
        <v>121500</v>
      </c>
      <c r="F14" s="24">
        <v>16868000</v>
      </c>
      <c r="G14">
        <f>SQRT($L$13/$F14)</f>
        <v>4260.9481800338017</v>
      </c>
      <c r="I14" s="25"/>
      <c r="J14" s="25"/>
      <c r="L14">
        <f t="shared" si="0"/>
        <v>63772920000.000008</v>
      </c>
      <c r="M14">
        <f t="shared" si="1"/>
        <v>1024.5779618945551</v>
      </c>
      <c r="N14">
        <f>SQRT($L14/($E14+$H14))</f>
        <v>724.48602470993194</v>
      </c>
      <c r="O14">
        <f>SQRT($L14/($E14+$I14))</f>
        <v>724.48602470993194</v>
      </c>
      <c r="P14">
        <f t="shared" si="5"/>
        <v>0</v>
      </c>
      <c r="Q14" t="e">
        <f t="shared" si="2"/>
        <v>#DIV/0!</v>
      </c>
      <c r="R14" t="e">
        <f t="shared" si="3"/>
        <v>#DIV/0!</v>
      </c>
      <c r="S14">
        <f t="shared" si="4"/>
        <v>-262440.00000000006</v>
      </c>
    </row>
    <row r="15" spans="1:23" x14ac:dyDescent="0.2">
      <c r="C15" t="s">
        <v>165</v>
      </c>
      <c r="D15">
        <v>2.3199999999999998</v>
      </c>
      <c r="E15">
        <v>104000</v>
      </c>
      <c r="F15" s="24">
        <v>26836000</v>
      </c>
      <c r="G15">
        <f t="shared" ref="G15:G17" si="6">SQRT($L$13/$F15)</f>
        <v>3378.1517691580689</v>
      </c>
      <c r="I15" s="25"/>
      <c r="J15" s="25"/>
      <c r="L15">
        <f t="shared" si="0"/>
        <v>25093120000</v>
      </c>
      <c r="M15">
        <f t="shared" si="1"/>
        <v>694.66538707495715</v>
      </c>
      <c r="N15">
        <f>SQRT($L15/($E15+$H15))</f>
        <v>491.20260585628006</v>
      </c>
      <c r="O15">
        <f>SQRT($L15/($E15+$I15))</f>
        <v>491.20260585628006</v>
      </c>
      <c r="P15">
        <f t="shared" si="5"/>
        <v>0</v>
      </c>
      <c r="Q15" t="e">
        <f t="shared" si="2"/>
        <v>#DIV/0!</v>
      </c>
      <c r="R15" t="e">
        <f t="shared" si="3"/>
        <v>#DIV/0!</v>
      </c>
      <c r="S15">
        <f t="shared" si="4"/>
        <v>-120639.99999999999</v>
      </c>
    </row>
    <row r="16" spans="1:23" x14ac:dyDescent="0.2">
      <c r="C16" t="s">
        <v>166</v>
      </c>
      <c r="D16">
        <v>5.81</v>
      </c>
      <c r="E16">
        <v>175600</v>
      </c>
      <c r="F16" s="24">
        <v>42816000</v>
      </c>
      <c r="G16">
        <f t="shared" si="6"/>
        <v>2674.4532011724536</v>
      </c>
      <c r="I16" s="25"/>
      <c r="J16" s="25"/>
      <c r="L16">
        <f t="shared" si="0"/>
        <v>179153441600</v>
      </c>
      <c r="M16">
        <f t="shared" si="1"/>
        <v>1428.4509092019928</v>
      </c>
      <c r="N16">
        <f>SQRT($L16/($E16+$H16))</f>
        <v>1010.0673244888184</v>
      </c>
      <c r="O16">
        <f>SQRT($L16/($E16+$I16))</f>
        <v>1010.0673244888184</v>
      </c>
      <c r="P16">
        <f t="shared" si="5"/>
        <v>0</v>
      </c>
      <c r="Q16" t="e">
        <f t="shared" si="2"/>
        <v>#DIV/0!</v>
      </c>
      <c r="R16" t="e">
        <f t="shared" si="3"/>
        <v>#DIV/0!</v>
      </c>
      <c r="S16">
        <f t="shared" si="4"/>
        <v>-510118.00000000006</v>
      </c>
    </row>
    <row r="17" spans="2:19" x14ac:dyDescent="0.2">
      <c r="C17" t="s">
        <v>167</v>
      </c>
      <c r="D17">
        <v>4.24</v>
      </c>
      <c r="E17">
        <v>161000</v>
      </c>
      <c r="F17" s="24">
        <v>75200000</v>
      </c>
      <c r="G17">
        <f t="shared" si="6"/>
        <v>2018.0370175631861</v>
      </c>
      <c r="I17" s="25"/>
      <c r="J17" s="25"/>
      <c r="L17">
        <f t="shared" si="0"/>
        <v>109905040000</v>
      </c>
      <c r="M17">
        <f t="shared" si="1"/>
        <v>1168.4519673482519</v>
      </c>
      <c r="N17">
        <f>SQRT($L17/($E17+$H17))</f>
        <v>826.22030960271127</v>
      </c>
      <c r="O17">
        <f>SQRT($L17/($E17+$I17))</f>
        <v>826.22030960271127</v>
      </c>
      <c r="P17">
        <f t="shared" si="5"/>
        <v>0</v>
      </c>
      <c r="Q17" t="e">
        <f t="shared" si="2"/>
        <v>#DIV/0!</v>
      </c>
      <c r="R17" t="e">
        <f t="shared" si="3"/>
        <v>#DIV/0!</v>
      </c>
      <c r="S17">
        <f t="shared" si="4"/>
        <v>-341319.99999999994</v>
      </c>
    </row>
    <row r="18" spans="2:19" x14ac:dyDescent="0.2">
      <c r="B18" t="s">
        <v>145</v>
      </c>
      <c r="D18">
        <v>10.44</v>
      </c>
      <c r="E18">
        <v>2405360</v>
      </c>
      <c r="F18" s="24">
        <v>22334490000</v>
      </c>
      <c r="G18">
        <f>SQRT($L$3/$F18)</f>
        <v>2107.7666751099168</v>
      </c>
      <c r="H18">
        <v>80000</v>
      </c>
      <c r="I18" s="25"/>
      <c r="J18" s="25"/>
      <c r="L18">
        <f t="shared" si="0"/>
        <v>60403300257024</v>
      </c>
      <c r="M18">
        <f t="shared" si="1"/>
        <v>7086.8834334988178</v>
      </c>
      <c r="N18">
        <f>SQRT($L18/($E18+$H18))</f>
        <v>4929.8724356435987</v>
      </c>
      <c r="O18">
        <f>SQRT($L18/($E18+$I18))</f>
        <v>5011.1833333056175</v>
      </c>
      <c r="P18">
        <f t="shared" si="5"/>
        <v>0</v>
      </c>
      <c r="Q18" t="e">
        <f t="shared" si="2"/>
        <v>#DIV/0!</v>
      </c>
      <c r="R18" t="e">
        <f t="shared" si="3"/>
        <v>#DIV/0!</v>
      </c>
      <c r="S18">
        <f t="shared" si="4"/>
        <v>-12960137.284140725</v>
      </c>
    </row>
    <row r="19" spans="2:19" x14ac:dyDescent="0.2">
      <c r="C19" t="s">
        <v>168</v>
      </c>
      <c r="D19">
        <v>0.64900000000000002</v>
      </c>
      <c r="E19">
        <v>39720</v>
      </c>
      <c r="F19" s="24">
        <v>18690200</v>
      </c>
      <c r="G19">
        <f>SQRT($L18/$F19)</f>
        <v>1797.7254205608492</v>
      </c>
      <c r="I19" s="25"/>
      <c r="J19" s="25"/>
      <c r="L19">
        <f t="shared" si="0"/>
        <v>1023913281.6</v>
      </c>
      <c r="M19">
        <f t="shared" si="1"/>
        <v>227.06069673107231</v>
      </c>
      <c r="N19">
        <f>SQRT($L19/($E19+$H19))</f>
        <v>160.55615839948339</v>
      </c>
      <c r="O19">
        <f>SQRT($L19/($E19+$I19))</f>
        <v>160.55615839948339</v>
      </c>
      <c r="P19">
        <f t="shared" si="5"/>
        <v>0</v>
      </c>
      <c r="Q19" t="e">
        <f t="shared" si="2"/>
        <v>#DIV/0!</v>
      </c>
      <c r="R19" t="e">
        <f t="shared" si="3"/>
        <v>#DIV/0!</v>
      </c>
      <c r="S19">
        <f t="shared" si="4"/>
        <v>-12889.139999999998</v>
      </c>
    </row>
    <row r="20" spans="2:19" x14ac:dyDescent="0.2">
      <c r="C20" t="s">
        <v>169</v>
      </c>
      <c r="D20">
        <v>0.36</v>
      </c>
      <c r="E20">
        <v>504200</v>
      </c>
      <c r="F20">
        <v>23798400</v>
      </c>
      <c r="G20">
        <f t="shared" ref="G20:G26" si="7">SQRT($L19/$F20)</f>
        <v>6.5593032293359306</v>
      </c>
      <c r="H20">
        <v>5000</v>
      </c>
      <c r="I20" s="25"/>
      <c r="J20" s="25"/>
      <c r="L20">
        <f t="shared" si="0"/>
        <v>91518350400</v>
      </c>
      <c r="M20">
        <f t="shared" si="1"/>
        <v>602.5147301103932</v>
      </c>
      <c r="N20">
        <f>SQRT($L20/($E20+$H20))</f>
        <v>423.94536768783649</v>
      </c>
      <c r="O20">
        <f>SQRT($L20/($E20+$I20))</f>
        <v>426.04225142584158</v>
      </c>
      <c r="P20">
        <f t="shared" si="5"/>
        <v>0</v>
      </c>
      <c r="Q20" t="e">
        <f t="shared" si="2"/>
        <v>#DIV/0!</v>
      </c>
      <c r="R20" t="e">
        <f t="shared" si="3"/>
        <v>#DIV/0!</v>
      </c>
      <c r="S20">
        <f t="shared" si="4"/>
        <v>-91647.162608012557</v>
      </c>
    </row>
    <row r="21" spans="2:19" x14ac:dyDescent="0.2">
      <c r="C21" t="s">
        <v>170</v>
      </c>
      <c r="D21">
        <v>0.14599999999999999</v>
      </c>
      <c r="E21">
        <v>10640</v>
      </c>
      <c r="F21" s="24">
        <v>29461900</v>
      </c>
      <c r="G21">
        <f t="shared" si="7"/>
        <v>55.73444953900605</v>
      </c>
      <c r="I21" s="25"/>
      <c r="J21" s="25"/>
      <c r="L21">
        <f t="shared" si="0"/>
        <v>16528601.6</v>
      </c>
      <c r="M21">
        <f t="shared" si="1"/>
        <v>55.739393609905733</v>
      </c>
      <c r="N21">
        <f>SQRT($L21/($E21+$H21))</f>
        <v>39.413703200790458</v>
      </c>
      <c r="O21">
        <f>SQRT($L21/($E21+$I21))</f>
        <v>39.413703200790458</v>
      </c>
      <c r="P21">
        <f t="shared" si="5"/>
        <v>0</v>
      </c>
      <c r="Q21" t="e">
        <f t="shared" si="2"/>
        <v>#DIV/0!</v>
      </c>
      <c r="R21" t="e">
        <f t="shared" si="3"/>
        <v>#DIV/0!</v>
      </c>
      <c r="S21">
        <f t="shared" si="4"/>
        <v>-776.72</v>
      </c>
    </row>
    <row r="22" spans="2:19" x14ac:dyDescent="0.2">
      <c r="C22" t="s">
        <v>171</v>
      </c>
      <c r="D22">
        <v>2.24E-2</v>
      </c>
      <c r="E22">
        <v>11180</v>
      </c>
      <c r="F22" s="24">
        <v>37739600</v>
      </c>
      <c r="G22">
        <f t="shared" si="7"/>
        <v>0.66178879466017815</v>
      </c>
      <c r="I22" s="25"/>
      <c r="J22" s="25"/>
      <c r="L22">
        <f t="shared" si="0"/>
        <v>2799829.76</v>
      </c>
      <c r="M22">
        <f t="shared" si="1"/>
        <v>22.379991063447722</v>
      </c>
      <c r="N22">
        <f>SQRT($L22/($E22+$H22))</f>
        <v>15.825043443858219</v>
      </c>
      <c r="O22">
        <f>SQRT($L22/($E22+$I22))</f>
        <v>15.825043443858219</v>
      </c>
      <c r="P22">
        <f t="shared" si="5"/>
        <v>0</v>
      </c>
      <c r="Q22" t="e">
        <f t="shared" si="2"/>
        <v>#DIV/0!</v>
      </c>
      <c r="R22" t="e">
        <f t="shared" si="3"/>
        <v>#DIV/0!</v>
      </c>
      <c r="S22">
        <f t="shared" si="4"/>
        <v>-125.21599999999999</v>
      </c>
    </row>
    <row r="23" spans="2:19" x14ac:dyDescent="0.2">
      <c r="C23" t="s">
        <v>172</v>
      </c>
      <c r="D23">
        <v>0.73599999999999999</v>
      </c>
      <c r="E23">
        <v>15244</v>
      </c>
      <c r="F23" s="24">
        <v>52710800</v>
      </c>
      <c r="G23">
        <f t="shared" si="7"/>
        <v>0.23047085284597227</v>
      </c>
      <c r="H23">
        <v>500000</v>
      </c>
      <c r="I23" s="25"/>
      <c r="J23" s="25"/>
      <c r="L23">
        <f t="shared" si="0"/>
        <v>171031338.49599999</v>
      </c>
      <c r="M23">
        <f t="shared" si="1"/>
        <v>149.79708942432759</v>
      </c>
      <c r="N23">
        <f>SQRT($L23/($E23+$H23))</f>
        <v>18.219286939802448</v>
      </c>
      <c r="O23">
        <f>SQRT($L23/($E23+$I23))</f>
        <v>105.92253773394971</v>
      </c>
      <c r="P23">
        <f t="shared" si="5"/>
        <v>0</v>
      </c>
      <c r="Q23" t="e">
        <f t="shared" si="2"/>
        <v>#DIV/0!</v>
      </c>
      <c r="R23" t="e">
        <f t="shared" si="3"/>
        <v>#DIV/0!</v>
      </c>
      <c r="S23">
        <f t="shared" si="4"/>
        <v>-11053.612791702571</v>
      </c>
    </row>
    <row r="24" spans="2:19" x14ac:dyDescent="0.2">
      <c r="C24" t="s">
        <v>62</v>
      </c>
      <c r="D24">
        <v>1.3520000000000001</v>
      </c>
      <c r="E24">
        <v>515100</v>
      </c>
      <c r="F24" s="24">
        <v>122187000</v>
      </c>
      <c r="G24">
        <f t="shared" si="7"/>
        <v>1.1831106024663662</v>
      </c>
      <c r="H24">
        <v>30000</v>
      </c>
      <c r="I24" s="25"/>
      <c r="J24" s="25"/>
      <c r="L24">
        <f t="shared" si="0"/>
        <v>358723469520</v>
      </c>
      <c r="M24">
        <f t="shared" si="1"/>
        <v>1180.1823587903693</v>
      </c>
      <c r="N24">
        <f>SQRT($L24/($E24+$H24))</f>
        <v>811.22589391804183</v>
      </c>
      <c r="O24">
        <f>SQRT($L24/($E24+$I24))</f>
        <v>834.51494893740517</v>
      </c>
      <c r="P24">
        <f t="shared" si="5"/>
        <v>0</v>
      </c>
      <c r="Q24" t="e">
        <f t="shared" si="2"/>
        <v>#DIV/0!</v>
      </c>
      <c r="R24" t="e">
        <f t="shared" si="3"/>
        <v>#DIV/0!</v>
      </c>
      <c r="S24">
        <f t="shared" si="4"/>
        <v>-367371.47451843694</v>
      </c>
    </row>
    <row r="25" spans="2:19" x14ac:dyDescent="0.2">
      <c r="C25" t="s">
        <v>173</v>
      </c>
      <c r="D25">
        <v>1.9E-2</v>
      </c>
      <c r="E25">
        <v>2054</v>
      </c>
      <c r="F25" s="24">
        <v>148100900</v>
      </c>
      <c r="G25">
        <f t="shared" si="7"/>
        <v>49.215403130850284</v>
      </c>
      <c r="I25" s="25"/>
      <c r="J25" s="25"/>
      <c r="L25">
        <f t="shared" si="0"/>
        <v>80159.403999999995</v>
      </c>
      <c r="M25">
        <f t="shared" si="1"/>
        <v>8.8347042961267235</v>
      </c>
      <c r="N25">
        <f>SQRT($L25/($E25+$H25))</f>
        <v>6.2470793175691304</v>
      </c>
      <c r="O25">
        <f>SQRT($L25/($E25+$I25))</f>
        <v>6.2470793175691304</v>
      </c>
      <c r="P25">
        <f t="shared" si="5"/>
        <v>0</v>
      </c>
      <c r="Q25" t="e">
        <f t="shared" si="2"/>
        <v>#DIV/0!</v>
      </c>
      <c r="R25" t="e">
        <f t="shared" si="3"/>
        <v>#DIV/0!</v>
      </c>
      <c r="S25">
        <f t="shared" si="4"/>
        <v>-19.513000000000002</v>
      </c>
    </row>
    <row r="26" spans="2:19" x14ac:dyDescent="0.2">
      <c r="C26" t="s">
        <v>174</v>
      </c>
      <c r="D26">
        <v>0.69899999999999995</v>
      </c>
      <c r="E26">
        <v>14240</v>
      </c>
      <c r="F26" s="24">
        <v>356082000</v>
      </c>
      <c r="G26">
        <f t="shared" si="7"/>
        <v>1.5003833271338442E-2</v>
      </c>
      <c r="I26" s="25"/>
      <c r="J26" s="25"/>
      <c r="L26">
        <f t="shared" si="0"/>
        <v>141741542.39999998</v>
      </c>
      <c r="M26">
        <f t="shared" si="1"/>
        <v>141.09401121238278</v>
      </c>
      <c r="N26">
        <f>SQRT($L26/($E26+$H26))</f>
        <v>99.768532113086636</v>
      </c>
      <c r="O26">
        <f>SQRT($L26/($E26+$I26))</f>
        <v>99.768532113086636</v>
      </c>
      <c r="P26">
        <f t="shared" si="5"/>
        <v>0</v>
      </c>
      <c r="Q26" t="e">
        <f t="shared" si="2"/>
        <v>#DIV/0!</v>
      </c>
      <c r="R26" t="e">
        <f t="shared" si="3"/>
        <v>#DIV/0!</v>
      </c>
      <c r="S26">
        <f t="shared" si="4"/>
        <v>-4976.8799999999992</v>
      </c>
    </row>
    <row r="27" spans="2:19" x14ac:dyDescent="0.2">
      <c r="B27" t="s">
        <v>146</v>
      </c>
      <c r="D27">
        <v>8.6</v>
      </c>
      <c r="E27">
        <v>2536200</v>
      </c>
      <c r="F27" s="24">
        <v>28766790820</v>
      </c>
      <c r="G27">
        <f>SQRT($L$3/$F27)</f>
        <v>1857.2263901220197</v>
      </c>
      <c r="H27">
        <v>85000</v>
      </c>
      <c r="I27" s="25"/>
      <c r="J27" s="25"/>
      <c r="L27">
        <f t="shared" si="0"/>
        <v>55317869784000</v>
      </c>
      <c r="M27">
        <f t="shared" si="1"/>
        <v>6604.7437497604706</v>
      </c>
      <c r="N27">
        <f>SQRT($L27/($E27+$H27))</f>
        <v>4593.9117091753578</v>
      </c>
      <c r="O27">
        <f>SQRT($L27/($E27+$I27))</f>
        <v>4670.2590934550944</v>
      </c>
      <c r="P27">
        <f t="shared" si="5"/>
        <v>0</v>
      </c>
      <c r="Q27" t="e">
        <f t="shared" si="2"/>
        <v>#DIV/0!</v>
      </c>
      <c r="R27" t="e">
        <f t="shared" si="3"/>
        <v>#DIV/0!</v>
      </c>
      <c r="S27">
        <f t="shared" si="4"/>
        <v>-11259307.604150772</v>
      </c>
    </row>
    <row r="28" spans="2:19" x14ac:dyDescent="0.2">
      <c r="C28" t="s">
        <v>175</v>
      </c>
      <c r="D28">
        <v>7.9000000000000001E-2</v>
      </c>
      <c r="E28">
        <v>48080</v>
      </c>
      <c r="F28" s="24">
        <v>12939000</v>
      </c>
      <c r="G28">
        <f>SQRT($L$27/$F28)</f>
        <v>2067.6754314386721</v>
      </c>
      <c r="I28" s="25"/>
      <c r="J28" s="25"/>
      <c r="L28">
        <f t="shared" si="0"/>
        <v>182623225.59999999</v>
      </c>
      <c r="M28">
        <f t="shared" si="1"/>
        <v>87.158705818753404</v>
      </c>
      <c r="N28">
        <f>SQRT($L28/($E28+$H28))</f>
        <v>61.630511923883937</v>
      </c>
      <c r="O28">
        <f>SQRT($L28/($E28+$I28))</f>
        <v>61.630511923883937</v>
      </c>
      <c r="P28">
        <f t="shared" si="5"/>
        <v>0</v>
      </c>
      <c r="Q28" t="e">
        <f t="shared" si="2"/>
        <v>#DIV/0!</v>
      </c>
      <c r="R28" t="e">
        <f t="shared" si="3"/>
        <v>#DIV/0!</v>
      </c>
      <c r="S28">
        <f t="shared" si="4"/>
        <v>-1899.1599999999996</v>
      </c>
    </row>
    <row r="29" spans="2:19" x14ac:dyDescent="0.2">
      <c r="C29" t="s">
        <v>176</v>
      </c>
      <c r="D29">
        <v>0.26900000000000002</v>
      </c>
      <c r="E29">
        <v>11550</v>
      </c>
      <c r="F29" s="23">
        <v>19102000</v>
      </c>
      <c r="G29">
        <f t="shared" ref="G29:G32" si="8">SQRT($L$27/$F29)</f>
        <v>1701.7403771350098</v>
      </c>
      <c r="I29" s="25"/>
      <c r="J29" s="25"/>
      <c r="L29">
        <f t="shared" si="0"/>
        <v>35885272.5</v>
      </c>
      <c r="M29">
        <f t="shared" si="1"/>
        <v>78.828294412602887</v>
      </c>
      <c r="N29">
        <f>SQRT($L29/($E29+$H29))</f>
        <v>55.74002152852114</v>
      </c>
      <c r="O29">
        <f>SQRT($L29/($E29+$I29))</f>
        <v>55.74002152852114</v>
      </c>
      <c r="P29">
        <f t="shared" si="5"/>
        <v>0</v>
      </c>
      <c r="Q29" t="e">
        <f t="shared" si="2"/>
        <v>#DIV/0!</v>
      </c>
      <c r="R29" t="e">
        <f t="shared" si="3"/>
        <v>#DIV/0!</v>
      </c>
      <c r="S29">
        <f t="shared" si="4"/>
        <v>-1553.4749999999997</v>
      </c>
    </row>
    <row r="30" spans="2:19" x14ac:dyDescent="0.2">
      <c r="C30" t="s">
        <v>177</v>
      </c>
      <c r="D30">
        <v>0.2</v>
      </c>
      <c r="E30">
        <v>58470</v>
      </c>
      <c r="F30" s="24">
        <v>26600000</v>
      </c>
      <c r="G30">
        <f t="shared" si="8"/>
        <v>1442.0884732955985</v>
      </c>
      <c r="I30" s="25"/>
      <c r="J30" s="25"/>
      <c r="L30">
        <f t="shared" si="0"/>
        <v>683748180</v>
      </c>
      <c r="M30">
        <f t="shared" si="1"/>
        <v>152.93135715084725</v>
      </c>
      <c r="N30">
        <f>SQRT($L30/($E30+$H30))</f>
        <v>108.1387996974259</v>
      </c>
      <c r="O30">
        <f>SQRT($L30/($E30+$I30))</f>
        <v>108.1387996974259</v>
      </c>
      <c r="P30">
        <f t="shared" si="5"/>
        <v>0</v>
      </c>
      <c r="Q30" t="e">
        <f t="shared" si="2"/>
        <v>#DIV/0!</v>
      </c>
      <c r="R30" t="e">
        <f t="shared" si="3"/>
        <v>#DIV/0!</v>
      </c>
      <c r="S30">
        <f t="shared" si="4"/>
        <v>-5847.0000000000009</v>
      </c>
    </row>
    <row r="31" spans="2:19" x14ac:dyDescent="0.2">
      <c r="C31" t="s">
        <v>178</v>
      </c>
      <c r="D31">
        <v>0.38</v>
      </c>
      <c r="E31">
        <v>156760</v>
      </c>
      <c r="F31" s="24">
        <v>43591000</v>
      </c>
      <c r="G31">
        <f t="shared" si="8"/>
        <v>1126.5080714508579</v>
      </c>
      <c r="I31" s="25"/>
      <c r="J31" s="25"/>
      <c r="L31">
        <f t="shared" si="0"/>
        <v>9338005088</v>
      </c>
      <c r="M31">
        <f t="shared" si="1"/>
        <v>345.16314982917862</v>
      </c>
      <c r="N31">
        <f>SQRT($L31/($E31+$H31))</f>
        <v>244.06720385992051</v>
      </c>
      <c r="O31">
        <f>SQRT($L31/($E31+$I31))</f>
        <v>244.06720385992051</v>
      </c>
      <c r="P31">
        <f t="shared" si="5"/>
        <v>0</v>
      </c>
      <c r="Q31" t="e">
        <f t="shared" si="2"/>
        <v>#DIV/0!</v>
      </c>
      <c r="R31" t="e">
        <f t="shared" si="3"/>
        <v>#DIV/0!</v>
      </c>
      <c r="S31">
        <f t="shared" si="4"/>
        <v>-29784.400000000005</v>
      </c>
    </row>
    <row r="32" spans="2:19" x14ac:dyDescent="0.2">
      <c r="C32" t="s">
        <v>179</v>
      </c>
      <c r="D32">
        <v>0.34599999999999997</v>
      </c>
      <c r="E32">
        <v>76140</v>
      </c>
      <c r="F32" s="24">
        <v>58352000</v>
      </c>
      <c r="G32">
        <f t="shared" si="8"/>
        <v>973.65444496559519</v>
      </c>
      <c r="I32" s="25"/>
      <c r="J32" s="25"/>
      <c r="L32">
        <f t="shared" si="0"/>
        <v>2005865661.5999999</v>
      </c>
      <c r="M32">
        <f t="shared" si="1"/>
        <v>229.54058464681142</v>
      </c>
      <c r="N32">
        <f>SQRT($L32/($E32+$H32))</f>
        <v>162.30970396128507</v>
      </c>
      <c r="O32">
        <f>SQRT($L32/($E32+$I32))</f>
        <v>162.30970396128507</v>
      </c>
      <c r="P32">
        <f t="shared" si="5"/>
        <v>0</v>
      </c>
      <c r="Q32" t="e">
        <f t="shared" si="2"/>
        <v>#DIV/0!</v>
      </c>
      <c r="R32" t="e">
        <f t="shared" si="3"/>
        <v>#DIV/0!</v>
      </c>
      <c r="S32">
        <f t="shared" si="4"/>
        <v>-13172.22</v>
      </c>
    </row>
    <row r="33" spans="1:19" x14ac:dyDescent="0.2">
      <c r="B33" t="s">
        <v>147</v>
      </c>
      <c r="D33">
        <v>11.15</v>
      </c>
      <c r="E33">
        <v>4952000</v>
      </c>
      <c r="F33" s="24">
        <v>45034436610</v>
      </c>
      <c r="G33">
        <f>SQRT($L$3/$F33)</f>
        <v>1484.3563913071071</v>
      </c>
      <c r="H33">
        <v>100000</v>
      </c>
      <c r="I33" s="25"/>
      <c r="J33" s="25"/>
      <c r="L33">
        <f t="shared" si="0"/>
        <v>273423689600000</v>
      </c>
      <c r="M33">
        <f t="shared" si="1"/>
        <v>10508.548900775977</v>
      </c>
      <c r="N33">
        <f>SQRT($L33/($E33+$H33))</f>
        <v>7356.7567899952846</v>
      </c>
      <c r="O33">
        <f>SQRT($L33/($E33+$I33))</f>
        <v>7430.6661881691334</v>
      </c>
      <c r="P33">
        <f t="shared" si="5"/>
        <v>0</v>
      </c>
      <c r="Q33" t="e">
        <f t="shared" si="2"/>
        <v>#DIV/0!</v>
      </c>
      <c r="R33" t="e">
        <f t="shared" si="3"/>
        <v>#DIV/0!</v>
      </c>
      <c r="S33">
        <f t="shared" si="4"/>
        <v>-28153864.766429137</v>
      </c>
    </row>
    <row r="34" spans="1:19" x14ac:dyDescent="0.2">
      <c r="C34" t="s">
        <v>180</v>
      </c>
      <c r="D34">
        <v>7.1999999999999995E-2</v>
      </c>
      <c r="E34">
        <v>5250</v>
      </c>
      <c r="F34" s="24">
        <v>50075000</v>
      </c>
      <c r="G34">
        <f>SQRT($L$33/$F34)</f>
        <v>2336.7249232525373</v>
      </c>
      <c r="I34" s="25"/>
      <c r="J34" s="25"/>
      <c r="L34">
        <f t="shared" si="0"/>
        <v>1984499.9999999998</v>
      </c>
      <c r="M34">
        <f t="shared" si="1"/>
        <v>27.495454169735037</v>
      </c>
      <c r="N34">
        <f>SQRT($L34/($E34+$H34))</f>
        <v>19.442222095223578</v>
      </c>
      <c r="O34">
        <f>SQRT($L34/($E34+$I34))</f>
        <v>19.442222095223578</v>
      </c>
      <c r="P34">
        <f t="shared" si="5"/>
        <v>0</v>
      </c>
      <c r="Q34" t="e">
        <f t="shared" si="2"/>
        <v>#DIV/0!</v>
      </c>
      <c r="R34" t="e">
        <f t="shared" si="3"/>
        <v>#DIV/0!</v>
      </c>
      <c r="S34">
        <f t="shared" si="4"/>
        <v>-189</v>
      </c>
    </row>
    <row r="35" spans="1:19" x14ac:dyDescent="0.2">
      <c r="C35" t="s">
        <v>181</v>
      </c>
      <c r="D35">
        <v>0.03</v>
      </c>
      <c r="E35">
        <v>10000</v>
      </c>
      <c r="F35" s="24">
        <v>73548000</v>
      </c>
      <c r="G35">
        <f t="shared" ref="G35:G38" si="9">SQRT($L$33/$F35)</f>
        <v>1928.1136801616433</v>
      </c>
      <c r="I35" s="25"/>
      <c r="J35" s="25"/>
      <c r="L35">
        <f t="shared" si="0"/>
        <v>3000000</v>
      </c>
      <c r="M35">
        <f t="shared" si="1"/>
        <v>24.494897427831781</v>
      </c>
      <c r="N35">
        <f>SQRT($L35/($E35+$H35))</f>
        <v>17.320508075688775</v>
      </c>
      <c r="O35">
        <f>SQRT($L35/($E35+$I35))</f>
        <v>17.320508075688775</v>
      </c>
      <c r="P35">
        <f t="shared" si="5"/>
        <v>0</v>
      </c>
      <c r="Q35" t="e">
        <f t="shared" si="2"/>
        <v>#DIV/0!</v>
      </c>
      <c r="R35" t="e">
        <f t="shared" si="3"/>
        <v>#DIV/0!</v>
      </c>
      <c r="S35">
        <f t="shared" si="4"/>
        <v>-149.99999999999997</v>
      </c>
    </row>
    <row r="36" spans="1:19" x14ac:dyDescent="0.2">
      <c r="C36" t="s">
        <v>182</v>
      </c>
      <c r="D36">
        <v>7.0000000000000007E-2</v>
      </c>
      <c r="E36">
        <v>39600</v>
      </c>
      <c r="F36" s="24">
        <v>117647000</v>
      </c>
      <c r="G36">
        <f t="shared" si="9"/>
        <v>1524.5007457037409</v>
      </c>
      <c r="I36" s="25"/>
      <c r="J36" s="25"/>
      <c r="L36">
        <f t="shared" si="0"/>
        <v>109771200.00000001</v>
      </c>
      <c r="M36">
        <f t="shared" si="1"/>
        <v>74.458041875945142</v>
      </c>
      <c r="N36">
        <f>SQRT($L36/($E36+$H36))</f>
        <v>52.649786324352739</v>
      </c>
      <c r="O36">
        <f>SQRT($L36/($E36+$I36))</f>
        <v>52.649786324352739</v>
      </c>
      <c r="P36">
        <f t="shared" si="5"/>
        <v>0</v>
      </c>
      <c r="Q36" t="e">
        <f t="shared" si="2"/>
        <v>#DIV/0!</v>
      </c>
      <c r="R36" t="e">
        <f t="shared" si="3"/>
        <v>#DIV/0!</v>
      </c>
      <c r="S36">
        <f t="shared" si="4"/>
        <v>-1386</v>
      </c>
    </row>
    <row r="37" spans="1:19" x14ac:dyDescent="0.2">
      <c r="C37" t="s">
        <v>183</v>
      </c>
      <c r="D37">
        <v>0.77900000000000003</v>
      </c>
      <c r="E37">
        <v>135340</v>
      </c>
      <c r="F37" s="24">
        <v>354789000</v>
      </c>
      <c r="G37">
        <f t="shared" si="9"/>
        <v>877.87563694419316</v>
      </c>
      <c r="I37" s="25"/>
      <c r="J37" s="25"/>
      <c r="L37">
        <f t="shared" si="0"/>
        <v>14268877252.4</v>
      </c>
      <c r="M37">
        <f t="shared" si="1"/>
        <v>459.1946428258936</v>
      </c>
      <c r="N37">
        <f>SQRT($L37/($E37+$H37))</f>
        <v>324.69964582672401</v>
      </c>
      <c r="O37">
        <f>SQRT($L37/($E37+$I37))</f>
        <v>324.69964582672401</v>
      </c>
      <c r="P37">
        <f t="shared" si="5"/>
        <v>0</v>
      </c>
      <c r="Q37" t="e">
        <f t="shared" si="2"/>
        <v>#DIV/0!</v>
      </c>
      <c r="R37" t="e">
        <f t="shared" si="3"/>
        <v>#DIV/0!</v>
      </c>
      <c r="S37">
        <f t="shared" si="4"/>
        <v>-52714.929999999993</v>
      </c>
    </row>
    <row r="38" spans="1:19" x14ac:dyDescent="0.2">
      <c r="C38" t="s">
        <v>184</v>
      </c>
      <c r="D38">
        <v>7.0000000000000001E-3</v>
      </c>
      <c r="E38">
        <v>32500</v>
      </c>
      <c r="F38" s="24">
        <v>4822700000</v>
      </c>
      <c r="G38">
        <f t="shared" si="9"/>
        <v>238.10742924829151</v>
      </c>
      <c r="I38" s="25"/>
      <c r="J38" s="25"/>
      <c r="L38">
        <f t="shared" si="0"/>
        <v>7393750</v>
      </c>
      <c r="M38">
        <f t="shared" si="1"/>
        <v>21.330729007701542</v>
      </c>
      <c r="N38">
        <f>SQRT($L38/($E38+$H38))</f>
        <v>15.083103128998356</v>
      </c>
      <c r="O38">
        <f>SQRT($L38/($E38+$I38))</f>
        <v>15.083103128998356</v>
      </c>
      <c r="P38">
        <f t="shared" si="5"/>
        <v>0</v>
      </c>
      <c r="Q38" t="e">
        <f t="shared" si="2"/>
        <v>#DIV/0!</v>
      </c>
      <c r="R38" t="e">
        <f t="shared" si="3"/>
        <v>#DIV/0!</v>
      </c>
      <c r="S38">
        <f t="shared" si="4"/>
        <v>-113.75</v>
      </c>
    </row>
    <row r="39" spans="1:19" x14ac:dyDescent="0.2">
      <c r="B39" t="s">
        <v>148</v>
      </c>
      <c r="D39">
        <v>1.0669999999999999</v>
      </c>
      <c r="E39">
        <v>85700</v>
      </c>
      <c r="F39" s="24">
        <v>59063762700</v>
      </c>
      <c r="G39">
        <f>SQRT($L$3/$F39)</f>
        <v>1296.1342846973266</v>
      </c>
      <c r="H39">
        <v>5000</v>
      </c>
      <c r="I39" s="25"/>
      <c r="J39" s="25"/>
      <c r="L39">
        <f t="shared" si="0"/>
        <v>7836570830</v>
      </c>
      <c r="M39">
        <f t="shared" si="1"/>
        <v>427.64915526632342</v>
      </c>
      <c r="N39">
        <f>SQRT($L39/($E39+$H39))</f>
        <v>293.94047260167588</v>
      </c>
      <c r="O39">
        <f>SQRT($L39/($E39+$I39))</f>
        <v>302.39361765751602</v>
      </c>
      <c r="P39">
        <f t="shared" si="5"/>
        <v>0</v>
      </c>
      <c r="Q39" t="e">
        <f t="shared" si="2"/>
        <v>#DIV/0!</v>
      </c>
      <c r="R39" t="e">
        <f t="shared" si="3"/>
        <v>#DIV/0!</v>
      </c>
      <c r="S39">
        <f t="shared" si="4"/>
        <v>-48241.399283351711</v>
      </c>
    </row>
    <row r="40" spans="1:19" x14ac:dyDescent="0.2">
      <c r="C40" t="s">
        <v>185</v>
      </c>
      <c r="D40">
        <v>0.28299999999999997</v>
      </c>
      <c r="E40">
        <v>42514</v>
      </c>
      <c r="F40" s="24">
        <v>1975150</v>
      </c>
      <c r="G40">
        <f>SQRT($L$39/$F40)</f>
        <v>62.988750020677543</v>
      </c>
      <c r="I40" s="25"/>
      <c r="J40" s="25"/>
      <c r="L40">
        <f t="shared" si="0"/>
        <v>511505575.46799994</v>
      </c>
      <c r="M40">
        <f t="shared" si="1"/>
        <v>155.12228724461227</v>
      </c>
      <c r="N40">
        <f>SQRT($L40/($E40+$H40))</f>
        <v>109.68802122383282</v>
      </c>
      <c r="O40">
        <f>SQRT($L40/($E40+$I40))</f>
        <v>109.68802122383282</v>
      </c>
      <c r="P40">
        <f t="shared" si="5"/>
        <v>0</v>
      </c>
      <c r="Q40" t="e">
        <f t="shared" si="2"/>
        <v>#DIV/0!</v>
      </c>
      <c r="R40" t="e">
        <f t="shared" si="3"/>
        <v>#DIV/0!</v>
      </c>
      <c r="S40">
        <f t="shared" si="4"/>
        <v>-6015.7309999999979</v>
      </c>
    </row>
    <row r="41" spans="1:19" x14ac:dyDescent="0.2">
      <c r="C41" t="s">
        <v>186</v>
      </c>
      <c r="D41">
        <v>7.5999999999999998E-2</v>
      </c>
      <c r="E41">
        <v>6100</v>
      </c>
      <c r="F41" s="24">
        <v>4265600</v>
      </c>
      <c r="G41">
        <f>SQRT($L$39/$F41)</f>
        <v>42.862052881022201</v>
      </c>
      <c r="I41" s="25"/>
      <c r="J41" s="25"/>
      <c r="L41">
        <f t="shared" si="0"/>
        <v>2827960</v>
      </c>
      <c r="M41">
        <f t="shared" si="1"/>
        <v>30.44995894906921</v>
      </c>
      <c r="N41">
        <f>SQRT($L41/($E41+$H41))</f>
        <v>21.531372459738837</v>
      </c>
      <c r="O41">
        <f>SQRT($L41/($E41+$I41))</f>
        <v>21.531372459738837</v>
      </c>
      <c r="P41">
        <f t="shared" si="5"/>
        <v>0</v>
      </c>
      <c r="Q41" t="e">
        <f t="shared" si="2"/>
        <v>#DIV/0!</v>
      </c>
      <c r="R41" t="e">
        <f t="shared" si="3"/>
        <v>#DIV/0!</v>
      </c>
      <c r="S41">
        <f t="shared" si="4"/>
        <v>-231.8</v>
      </c>
    </row>
    <row r="42" spans="1:19" x14ac:dyDescent="0.2">
      <c r="B42" t="s">
        <v>187</v>
      </c>
      <c r="D42">
        <v>0.40100000000000002</v>
      </c>
      <c r="E42">
        <v>8160</v>
      </c>
      <c r="F42" s="24">
        <v>64333333333</v>
      </c>
      <c r="G42">
        <f>SQRT($L$3/$F42)</f>
        <v>1241.9168703908324</v>
      </c>
      <c r="I42" s="25"/>
      <c r="J42" s="25"/>
      <c r="L42">
        <f t="shared" si="0"/>
        <v>26700825.600000001</v>
      </c>
      <c r="M42">
        <f t="shared" si="1"/>
        <v>80.896971513153701</v>
      </c>
      <c r="N42">
        <f>SQRT($L42/($E42+$H42))</f>
        <v>57.202797134405941</v>
      </c>
      <c r="O42">
        <f>SQRT($L42/($E42+$I42))</f>
        <v>57.202797134405941</v>
      </c>
      <c r="P42">
        <f t="shared" si="5"/>
        <v>0</v>
      </c>
      <c r="Q42" t="e">
        <f t="shared" si="2"/>
        <v>#DIV/0!</v>
      </c>
      <c r="R42" t="e">
        <f t="shared" si="3"/>
        <v>#DIV/0!</v>
      </c>
      <c r="S42">
        <f t="shared" si="4"/>
        <v>-1636.0800000000002</v>
      </c>
    </row>
    <row r="43" spans="1:19" x14ac:dyDescent="0.2">
      <c r="B43" t="s">
        <v>188</v>
      </c>
      <c r="D43">
        <v>92</v>
      </c>
      <c r="E43">
        <v>2150000</v>
      </c>
      <c r="F43" s="24">
        <v>102073762700</v>
      </c>
      <c r="G43">
        <f>SQRT($L$3/$F43)</f>
        <v>985.9468223992609</v>
      </c>
      <c r="H43">
        <v>300000</v>
      </c>
      <c r="I43" s="25"/>
      <c r="J43" s="25"/>
      <c r="L43">
        <f t="shared" si="0"/>
        <v>425270000000000</v>
      </c>
      <c r="M43">
        <f t="shared" si="1"/>
        <v>19889.695824722912</v>
      </c>
      <c r="N43">
        <f>SQRT($L43/($E43+$H43))</f>
        <v>13174.960790709576</v>
      </c>
      <c r="O43">
        <f>SQRT($L43/($E43+$I43))</f>
        <v>14064.138793399332</v>
      </c>
      <c r="P43">
        <f t="shared" si="5"/>
        <v>0</v>
      </c>
      <c r="Q43" t="e">
        <f>SQRT($L43/$P43)*SQRT($I43/$J43)</f>
        <v>#DIV/0!</v>
      </c>
      <c r="R43" t="e">
        <f t="shared" si="3"/>
        <v>#DIV/0!</v>
      </c>
      <c r="S43">
        <f t="shared" si="4"/>
        <v>-111010204.08163266</v>
      </c>
    </row>
    <row r="47" spans="1:19" x14ac:dyDescent="0.2">
      <c r="A47" s="28"/>
      <c r="B47" s="28"/>
    </row>
    <row r="48" spans="1:19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</sheetData>
  <mergeCells count="2"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92D5-259A-A54B-B7E1-D9F825322AA4}">
  <dimension ref="A1:AQ104"/>
  <sheetViews>
    <sheetView zoomScaleNormal="80" zoomScaleSheetLayoutView="100" workbookViewId="0" xr3:uid="{7A9710E3-2F0C-5C9F-9B6D-D083658D566C}">
      <pane xSplit="1" ySplit="3" topLeftCell="B68" activePane="bottomRight" state="frozen"/>
      <selection pane="bottomLeft" activeCell="A17" sqref="A17"/>
      <selection pane="topRight" activeCell="B1" sqref="B1"/>
      <selection pane="bottomRight" activeCell="AJ37" sqref="AJ37"/>
    </sheetView>
  </sheetViews>
  <sheetFormatPr defaultRowHeight="15" x14ac:dyDescent="0.2"/>
  <cols>
    <col min="1" max="1" width="16.0078125" bestFit="1" customWidth="1"/>
    <col min="2" max="3" width="11.8359375" bestFit="1" customWidth="1"/>
    <col min="4" max="4" width="11.97265625" bestFit="1" customWidth="1"/>
    <col min="6" max="6" width="9.953125" bestFit="1" customWidth="1"/>
    <col min="9" max="9" width="11.703125" bestFit="1" customWidth="1"/>
    <col min="12" max="12" width="11.8359375" bestFit="1" customWidth="1"/>
  </cols>
  <sheetData>
    <row r="1" spans="1:43" x14ac:dyDescent="0.2">
      <c r="B1" t="s">
        <v>5</v>
      </c>
      <c r="E1" t="s">
        <v>4</v>
      </c>
      <c r="F1" t="s">
        <v>40</v>
      </c>
      <c r="G1" t="s">
        <v>6</v>
      </c>
      <c r="H1" t="s">
        <v>7</v>
      </c>
      <c r="I1" t="s">
        <v>8</v>
      </c>
      <c r="J1" t="s">
        <v>9</v>
      </c>
      <c r="N1" t="s">
        <v>87</v>
      </c>
      <c r="T1" t="s">
        <v>112</v>
      </c>
      <c r="U1">
        <v>2</v>
      </c>
      <c r="Z1" t="s">
        <v>91</v>
      </c>
      <c r="AF1" t="s">
        <v>92</v>
      </c>
      <c r="AL1" t="s">
        <v>93</v>
      </c>
    </row>
    <row r="2" spans="1:43" x14ac:dyDescent="0.2">
      <c r="B2" t="s">
        <v>1</v>
      </c>
      <c r="C2" t="s">
        <v>3</v>
      </c>
      <c r="D2" t="s">
        <v>2</v>
      </c>
      <c r="J2" t="s">
        <v>10</v>
      </c>
      <c r="K2" t="s">
        <v>11</v>
      </c>
      <c r="L2" t="s">
        <v>12</v>
      </c>
      <c r="N2" t="s">
        <v>89</v>
      </c>
      <c r="O2" t="s">
        <v>90</v>
      </c>
      <c r="Q2" t="s">
        <v>9</v>
      </c>
      <c r="T2" t="s">
        <v>89</v>
      </c>
      <c r="U2" t="s">
        <v>90</v>
      </c>
      <c r="W2" t="s">
        <v>9</v>
      </c>
      <c r="Z2" t="s">
        <v>89</v>
      </c>
      <c r="AA2" t="s">
        <v>90</v>
      </c>
      <c r="AC2" t="s">
        <v>9</v>
      </c>
      <c r="AF2" t="s">
        <v>89</v>
      </c>
      <c r="AG2" t="s">
        <v>90</v>
      </c>
      <c r="AI2" t="s">
        <v>9</v>
      </c>
      <c r="AL2" t="s">
        <v>89</v>
      </c>
      <c r="AM2" t="s">
        <v>90</v>
      </c>
      <c r="AO2" t="s">
        <v>9</v>
      </c>
    </row>
    <row r="3" spans="1:43" x14ac:dyDescent="0.2">
      <c r="A3" t="s">
        <v>0</v>
      </c>
      <c r="O3" t="s">
        <v>88</v>
      </c>
      <c r="P3" t="s">
        <v>3</v>
      </c>
      <c r="Q3" t="s">
        <v>10</v>
      </c>
      <c r="R3" t="s">
        <v>11</v>
      </c>
      <c r="S3" t="s">
        <v>12</v>
      </c>
      <c r="U3" t="s">
        <v>88</v>
      </c>
      <c r="V3" t="s">
        <v>3</v>
      </c>
      <c r="W3" t="s">
        <v>10</v>
      </c>
      <c r="X3" t="s">
        <v>11</v>
      </c>
      <c r="Y3" t="s">
        <v>12</v>
      </c>
      <c r="AA3" t="s">
        <v>88</v>
      </c>
      <c r="AB3" t="s">
        <v>3</v>
      </c>
      <c r="AC3" t="s">
        <v>10</v>
      </c>
      <c r="AD3" t="s">
        <v>11</v>
      </c>
      <c r="AE3" t="s">
        <v>12</v>
      </c>
      <c r="AG3" t="s">
        <v>88</v>
      </c>
      <c r="AH3" t="s">
        <v>3</v>
      </c>
      <c r="AI3" t="s">
        <v>10</v>
      </c>
      <c r="AJ3" t="s">
        <v>11</v>
      </c>
      <c r="AK3" t="s">
        <v>12</v>
      </c>
      <c r="AM3" t="s">
        <v>88</v>
      </c>
      <c r="AN3" t="s">
        <v>3</v>
      </c>
      <c r="AO3" t="s">
        <v>10</v>
      </c>
      <c r="AP3" t="s">
        <v>11</v>
      </c>
      <c r="AQ3" t="s">
        <v>12</v>
      </c>
    </row>
    <row r="5" spans="1:43" x14ac:dyDescent="0.2">
      <c r="A5" s="1" t="s">
        <v>13</v>
      </c>
    </row>
    <row r="7" spans="1:43" x14ac:dyDescent="0.2">
      <c r="A7" t="s">
        <v>14</v>
      </c>
      <c r="B7">
        <v>4</v>
      </c>
      <c r="D7">
        <f>SUM(B7-C7)</f>
        <v>4</v>
      </c>
      <c r="E7">
        <v>5</v>
      </c>
      <c r="O7">
        <f>($N7*$B7)</f>
        <v>0</v>
      </c>
      <c r="P7">
        <f>($N7*$C7)</f>
        <v>0</v>
      </c>
      <c r="Q7">
        <f>($N7*$J7)</f>
        <v>0</v>
      </c>
      <c r="R7">
        <f>($N7*$K7)</f>
        <v>0</v>
      </c>
      <c r="S7">
        <f>($N7*$L7)</f>
        <v>0</v>
      </c>
      <c r="U7">
        <f>(T7*$B7)</f>
        <v>0</v>
      </c>
      <c r="V7">
        <f>(T7*$C7)</f>
        <v>0</v>
      </c>
      <c r="W7">
        <f>(T7*$J7)</f>
        <v>0</v>
      </c>
      <c r="X7">
        <f>(T7*$K7)</f>
        <v>0</v>
      </c>
      <c r="Y7">
        <f>(T7*$L7)</f>
        <v>0</v>
      </c>
      <c r="AA7">
        <f>($Z7*$B7)</f>
        <v>0</v>
      </c>
      <c r="AB7">
        <f>($Z7*$C7)</f>
        <v>0</v>
      </c>
      <c r="AC7">
        <f>($Z7*$J7)</f>
        <v>0</v>
      </c>
      <c r="AD7">
        <f>($Z7*$K7)</f>
        <v>0</v>
      </c>
      <c r="AE7">
        <f>($Z7*$L7)</f>
        <v>0</v>
      </c>
      <c r="AG7">
        <f>($AF7*$B7)</f>
        <v>0</v>
      </c>
      <c r="AH7">
        <f>($AF7*$C7)</f>
        <v>0</v>
      </c>
      <c r="AI7">
        <f>($AF7*$J7)</f>
        <v>0</v>
      </c>
      <c r="AJ7">
        <f>($AF7*$K7)</f>
        <v>0</v>
      </c>
      <c r="AK7">
        <f>($AF7*$L7)</f>
        <v>0</v>
      </c>
      <c r="AM7">
        <f>($AL7*$B7)</f>
        <v>0</v>
      </c>
      <c r="AN7">
        <f>($AL7*$C7)</f>
        <v>0</v>
      </c>
      <c r="AO7">
        <f>($AL7*$J7)</f>
        <v>0</v>
      </c>
      <c r="AP7">
        <f>($AL7*$K7)</f>
        <v>0</v>
      </c>
      <c r="AQ7">
        <f>($AL7*$L7)</f>
        <v>0</v>
      </c>
    </row>
    <row r="8" spans="1:43" x14ac:dyDescent="0.2">
      <c r="A8" t="s">
        <v>16</v>
      </c>
      <c r="B8">
        <v>0.5</v>
      </c>
      <c r="D8">
        <f>SUM(B8-C8)</f>
        <v>0.5</v>
      </c>
      <c r="O8">
        <f>($N8*$B8)</f>
        <v>0</v>
      </c>
      <c r="P8">
        <f>($N8*$C8)</f>
        <v>0</v>
      </c>
      <c r="Q8">
        <f>($N8*$J8)</f>
        <v>0</v>
      </c>
      <c r="R8">
        <f>($N8*$K8)</f>
        <v>0</v>
      </c>
      <c r="S8">
        <f>($N8*$L8)</f>
        <v>0</v>
      </c>
      <c r="U8">
        <f>(T8*$B8)</f>
        <v>0</v>
      </c>
      <c r="V8">
        <f t="shared" ref="V8:V71" si="0">(T8*$C8)</f>
        <v>0</v>
      </c>
      <c r="W8">
        <f t="shared" ref="W8:W71" si="1">(T8*$J8)</f>
        <v>0</v>
      </c>
      <c r="X8">
        <f t="shared" ref="X8:X71" si="2">(T8*$K8)</f>
        <v>0</v>
      </c>
      <c r="Y8">
        <f t="shared" ref="Y8:Y71" si="3">(T8*$L8)</f>
        <v>0</v>
      </c>
      <c r="AA8">
        <f>($Z8*$B8)</f>
        <v>0</v>
      </c>
      <c r="AB8">
        <f>($Z8*$C8)</f>
        <v>0</v>
      </c>
      <c r="AC8">
        <f>($Z8*$J8)</f>
        <v>0</v>
      </c>
      <c r="AD8">
        <f>($Z8*$K8)</f>
        <v>0</v>
      </c>
      <c r="AE8">
        <f>($Z8*$L8)</f>
        <v>0</v>
      </c>
      <c r="AG8">
        <f>($AF8*$B8)</f>
        <v>0</v>
      </c>
      <c r="AH8">
        <f>($AF8*$C8)</f>
        <v>0</v>
      </c>
      <c r="AI8">
        <f>($AF8*$J8)</f>
        <v>0</v>
      </c>
      <c r="AJ8">
        <f>($AF8*$K8)</f>
        <v>0</v>
      </c>
      <c r="AK8">
        <f>($AF8*$L8)</f>
        <v>0</v>
      </c>
      <c r="AM8">
        <f>($AL8*$B8)</f>
        <v>0</v>
      </c>
      <c r="AN8">
        <f>($AL8*$C8)</f>
        <v>0</v>
      </c>
      <c r="AO8">
        <f>($AL8*$J8)</f>
        <v>0</v>
      </c>
      <c r="AP8">
        <f>($AL8*$K8)</f>
        <v>0</v>
      </c>
      <c r="AQ8">
        <f>($AL8*$L8)</f>
        <v>0</v>
      </c>
    </row>
    <row r="9" spans="1:43" x14ac:dyDescent="0.2">
      <c r="A9" t="s">
        <v>17</v>
      </c>
      <c r="B9">
        <v>0.3</v>
      </c>
      <c r="D9">
        <f>SUM(B9-C9)</f>
        <v>0.3</v>
      </c>
      <c r="O9">
        <f>($N9*$B9)</f>
        <v>0</v>
      </c>
      <c r="P9">
        <f>($N9*$C9)</f>
        <v>0</v>
      </c>
      <c r="Q9">
        <f>($N9*$J9)</f>
        <v>0</v>
      </c>
      <c r="R9">
        <f>($N9*$K9)</f>
        <v>0</v>
      </c>
      <c r="S9">
        <f>($N9*$L9)</f>
        <v>0</v>
      </c>
      <c r="U9">
        <f>(T9*$B9)</f>
        <v>0</v>
      </c>
      <c r="V9">
        <f t="shared" si="0"/>
        <v>0</v>
      </c>
      <c r="W9">
        <f t="shared" si="1"/>
        <v>0</v>
      </c>
      <c r="X9">
        <f t="shared" si="2"/>
        <v>0</v>
      </c>
      <c r="Y9">
        <f t="shared" si="3"/>
        <v>0</v>
      </c>
      <c r="AA9">
        <f>($Z9*$B9)</f>
        <v>0</v>
      </c>
      <c r="AB9">
        <f>($Z9*$C9)</f>
        <v>0</v>
      </c>
      <c r="AC9">
        <f>($Z9*$J9)</f>
        <v>0</v>
      </c>
      <c r="AD9">
        <f>($Z9*$K9)</f>
        <v>0</v>
      </c>
      <c r="AE9">
        <f>($Z9*$L9)</f>
        <v>0</v>
      </c>
      <c r="AG9">
        <f>($AF9*$B9)</f>
        <v>0</v>
      </c>
      <c r="AH9">
        <f>($AF9*$C9)</f>
        <v>0</v>
      </c>
      <c r="AI9">
        <f>($AF9*$J9)</f>
        <v>0</v>
      </c>
      <c r="AJ9">
        <f>($AF9*$K9)</f>
        <v>0</v>
      </c>
      <c r="AK9">
        <f>($AF9*$L9)</f>
        <v>0</v>
      </c>
      <c r="AM9">
        <f>($AL9*$B9)</f>
        <v>0</v>
      </c>
      <c r="AN9">
        <f>($AL9*$C9)</f>
        <v>0</v>
      </c>
      <c r="AO9">
        <f>($AL9*$J9)</f>
        <v>0</v>
      </c>
      <c r="AP9">
        <f>($AL9*$K9)</f>
        <v>0</v>
      </c>
      <c r="AQ9">
        <f>($AL9*$L9)</f>
        <v>0</v>
      </c>
    </row>
    <row r="10" spans="1:43" x14ac:dyDescent="0.2">
      <c r="A10" t="s">
        <v>18</v>
      </c>
      <c r="B10">
        <v>0.5</v>
      </c>
      <c r="D10">
        <f>SUM(B10-C10)</f>
        <v>0.5</v>
      </c>
      <c r="O10">
        <f>($N10*$B10)</f>
        <v>0</v>
      </c>
      <c r="P10">
        <f>($N10*$C10)</f>
        <v>0</v>
      </c>
      <c r="Q10">
        <f>($N10*$J10)</f>
        <v>0</v>
      </c>
      <c r="R10">
        <f>($N10*$K10)</f>
        <v>0</v>
      </c>
      <c r="S10">
        <f>($N10*$L10)</f>
        <v>0</v>
      </c>
      <c r="U10">
        <f>(T10*$B10)</f>
        <v>0</v>
      </c>
      <c r="V10">
        <f t="shared" si="0"/>
        <v>0</v>
      </c>
      <c r="W10">
        <f t="shared" si="1"/>
        <v>0</v>
      </c>
      <c r="X10">
        <f t="shared" si="2"/>
        <v>0</v>
      </c>
      <c r="Y10">
        <f t="shared" si="3"/>
        <v>0</v>
      </c>
      <c r="AA10">
        <f>($Z10*$B10)</f>
        <v>0</v>
      </c>
      <c r="AB10">
        <f>($Z10*$C10)</f>
        <v>0</v>
      </c>
      <c r="AC10">
        <f>($Z10*$J10)</f>
        <v>0</v>
      </c>
      <c r="AD10">
        <f>($Z10*$K10)</f>
        <v>0</v>
      </c>
      <c r="AE10">
        <f>($Z10*$L10)</f>
        <v>0</v>
      </c>
      <c r="AG10">
        <f>($AF10*$B10)</f>
        <v>0</v>
      </c>
      <c r="AH10">
        <f>($AF10*$C10)</f>
        <v>0</v>
      </c>
      <c r="AI10">
        <f>($AF10*$J10)</f>
        <v>0</v>
      </c>
      <c r="AJ10">
        <f>($AF10*$K10)</f>
        <v>0</v>
      </c>
      <c r="AK10">
        <f>($AF10*$L10)</f>
        <v>0</v>
      </c>
      <c r="AM10">
        <f>($AL10*$B10)</f>
        <v>0</v>
      </c>
      <c r="AN10">
        <f>($AL10*$C10)</f>
        <v>0</v>
      </c>
      <c r="AO10">
        <f>($AL10*$J10)</f>
        <v>0</v>
      </c>
      <c r="AP10">
        <f>($AL10*$K10)</f>
        <v>0</v>
      </c>
      <c r="AQ10">
        <f>($AL10*$L10)</f>
        <v>0</v>
      </c>
    </row>
    <row r="11" spans="1:43" x14ac:dyDescent="0.2">
      <c r="A11" t="s">
        <v>19</v>
      </c>
      <c r="B11">
        <v>0.04</v>
      </c>
      <c r="D11">
        <f>SUM(B11-C11)</f>
        <v>0.04</v>
      </c>
      <c r="G11">
        <v>7.5</v>
      </c>
      <c r="H11">
        <v>153</v>
      </c>
      <c r="O11">
        <f>($N11*$B11)</f>
        <v>0</v>
      </c>
      <c r="P11">
        <f>($N11*$C11)</f>
        <v>0</v>
      </c>
      <c r="Q11">
        <f>($N11*$J11)</f>
        <v>0</v>
      </c>
      <c r="R11">
        <f>($N11*$K11)</f>
        <v>0</v>
      </c>
      <c r="S11">
        <f>($N11*$L11)</f>
        <v>0</v>
      </c>
      <c r="U11">
        <f>(T11*$B11)</f>
        <v>0</v>
      </c>
      <c r="V11">
        <f t="shared" si="0"/>
        <v>0</v>
      </c>
      <c r="W11">
        <f t="shared" si="1"/>
        <v>0</v>
      </c>
      <c r="X11">
        <f t="shared" si="2"/>
        <v>0</v>
      </c>
      <c r="Y11">
        <f t="shared" si="3"/>
        <v>0</v>
      </c>
      <c r="AA11">
        <f>($Z11*$B11)</f>
        <v>0</v>
      </c>
      <c r="AB11">
        <f>($Z11*$C11)</f>
        <v>0</v>
      </c>
      <c r="AC11">
        <f>($Z11*$J11)</f>
        <v>0</v>
      </c>
      <c r="AD11">
        <f>($Z11*$K11)</f>
        <v>0</v>
      </c>
      <c r="AE11">
        <f>($Z11*$L11)</f>
        <v>0</v>
      </c>
      <c r="AG11">
        <f>($AF11*$B11)</f>
        <v>0</v>
      </c>
      <c r="AH11">
        <f>($AF11*$C11)</f>
        <v>0</v>
      </c>
      <c r="AI11">
        <f>($AF11*$J11)</f>
        <v>0</v>
      </c>
      <c r="AJ11">
        <f>($AF11*$K11)</f>
        <v>0</v>
      </c>
      <c r="AK11">
        <f>($AF11*$L11)</f>
        <v>0</v>
      </c>
      <c r="AM11">
        <f>($AL11*$B11)</f>
        <v>0</v>
      </c>
      <c r="AN11">
        <f>($AL11*$C11)</f>
        <v>0</v>
      </c>
      <c r="AO11">
        <f>($AL11*$J11)</f>
        <v>0</v>
      </c>
      <c r="AP11">
        <f>($AL11*$K11)</f>
        <v>0</v>
      </c>
      <c r="AQ11">
        <f>($AL11*$L11)</f>
        <v>0</v>
      </c>
    </row>
    <row r="14" spans="1:43" x14ac:dyDescent="0.2">
      <c r="A14" s="1" t="s">
        <v>20</v>
      </c>
    </row>
    <row r="16" spans="1:43" x14ac:dyDescent="0.2">
      <c r="A16" t="s">
        <v>21</v>
      </c>
      <c r="B16">
        <v>0.5</v>
      </c>
      <c r="D16">
        <f>SUM(B16-C16)</f>
        <v>0.5</v>
      </c>
      <c r="K16">
        <v>100</v>
      </c>
      <c r="O16">
        <f>($N16*$B16)</f>
        <v>0</v>
      </c>
      <c r="P16">
        <f>($N16*$C16)</f>
        <v>0</v>
      </c>
      <c r="Q16">
        <f>($N16*$J16)</f>
        <v>0</v>
      </c>
      <c r="R16">
        <f>($N16*$K16)</f>
        <v>0</v>
      </c>
      <c r="S16">
        <f>($N16*$L16)</f>
        <v>0</v>
      </c>
      <c r="U16">
        <f>(T16*$B16)</f>
        <v>0</v>
      </c>
      <c r="V16">
        <f t="shared" si="0"/>
        <v>0</v>
      </c>
      <c r="W16">
        <f t="shared" si="1"/>
        <v>0</v>
      </c>
      <c r="X16">
        <f t="shared" si="2"/>
        <v>0</v>
      </c>
      <c r="Y16">
        <f t="shared" si="3"/>
        <v>0</v>
      </c>
      <c r="AA16">
        <f>($Z16*$B16)</f>
        <v>0</v>
      </c>
      <c r="AB16">
        <f>($Z16*$C16)</f>
        <v>0</v>
      </c>
      <c r="AC16">
        <f>($Z16*$J16)</f>
        <v>0</v>
      </c>
      <c r="AD16">
        <f>($Z16*$K16)</f>
        <v>0</v>
      </c>
      <c r="AE16">
        <f>($Z16*$L16)</f>
        <v>0</v>
      </c>
      <c r="AG16">
        <f>($AF16*$B16)</f>
        <v>0</v>
      </c>
      <c r="AH16">
        <f>($AF16*$C16)</f>
        <v>0</v>
      </c>
      <c r="AI16">
        <f>($AF16*$J16)</f>
        <v>0</v>
      </c>
      <c r="AJ16">
        <f>($AF16*$K16)</f>
        <v>0</v>
      </c>
      <c r="AK16">
        <f>($AF16*$L16)</f>
        <v>0</v>
      </c>
      <c r="AM16">
        <f>($AL16*$B16)</f>
        <v>0</v>
      </c>
      <c r="AN16">
        <f>($AL16*$C16)</f>
        <v>0</v>
      </c>
      <c r="AO16">
        <f>($AL16*$J16)</f>
        <v>0</v>
      </c>
      <c r="AP16">
        <f>($AL16*$K16)</f>
        <v>0</v>
      </c>
      <c r="AQ16">
        <f>($AL16*$L16)</f>
        <v>0</v>
      </c>
    </row>
    <row r="17" spans="1:43" x14ac:dyDescent="0.2">
      <c r="A17" t="s">
        <v>22</v>
      </c>
      <c r="B17">
        <v>1</v>
      </c>
      <c r="D17">
        <f>SUM(B17-C17)</f>
        <v>1</v>
      </c>
      <c r="K17">
        <v>200</v>
      </c>
      <c r="O17">
        <f>($N17*$B17)</f>
        <v>0</v>
      </c>
      <c r="P17">
        <f>($N17*$C17)</f>
        <v>0</v>
      </c>
      <c r="Q17">
        <f>($N17*$J17)</f>
        <v>0</v>
      </c>
      <c r="R17">
        <f>($N17*$K17)</f>
        <v>0</v>
      </c>
      <c r="S17">
        <f>($N17*$L17)</f>
        <v>0</v>
      </c>
      <c r="U17">
        <f>(T17*$B17)</f>
        <v>0</v>
      </c>
      <c r="V17">
        <f t="shared" si="0"/>
        <v>0</v>
      </c>
      <c r="W17">
        <f t="shared" si="1"/>
        <v>0</v>
      </c>
      <c r="X17">
        <f t="shared" si="2"/>
        <v>0</v>
      </c>
      <c r="Y17">
        <f t="shared" si="3"/>
        <v>0</v>
      </c>
      <c r="AA17">
        <f>($Z17*$B17)</f>
        <v>0</v>
      </c>
      <c r="AB17">
        <f>($Z17*$C17)</f>
        <v>0</v>
      </c>
      <c r="AC17">
        <f>($Z17*$J17)</f>
        <v>0</v>
      </c>
      <c r="AD17">
        <f>($Z17*$K17)</f>
        <v>0</v>
      </c>
      <c r="AE17">
        <f>($Z17*$L17)</f>
        <v>0</v>
      </c>
      <c r="AG17">
        <f>($AF17*$B17)</f>
        <v>0</v>
      </c>
      <c r="AH17">
        <f>($AF17*$C17)</f>
        <v>0</v>
      </c>
      <c r="AI17">
        <f>($AF17*$J17)</f>
        <v>0</v>
      </c>
      <c r="AJ17">
        <f>($AF17*$K17)</f>
        <v>0</v>
      </c>
      <c r="AK17">
        <f>($AF17*$L17)</f>
        <v>0</v>
      </c>
      <c r="AM17">
        <f>($AL17*$B17)</f>
        <v>0</v>
      </c>
      <c r="AN17">
        <f>($AL17*$C17)</f>
        <v>0</v>
      </c>
      <c r="AO17">
        <f>($AL17*$J17)</f>
        <v>0</v>
      </c>
      <c r="AP17">
        <f>($AL17*$K17)</f>
        <v>0</v>
      </c>
      <c r="AQ17">
        <f>($AL17*$L17)</f>
        <v>0</v>
      </c>
    </row>
    <row r="18" spans="1:43" x14ac:dyDescent="0.2">
      <c r="A18" t="s">
        <v>23</v>
      </c>
      <c r="B18">
        <v>1.5</v>
      </c>
      <c r="D18">
        <f>SUM(B18-C18)</f>
        <v>1.5</v>
      </c>
      <c r="K18">
        <v>300</v>
      </c>
      <c r="O18">
        <f>($N18*$B18)</f>
        <v>0</v>
      </c>
      <c r="P18">
        <f>($N18*$C18)</f>
        <v>0</v>
      </c>
      <c r="Q18">
        <f>($N18*$J18)</f>
        <v>0</v>
      </c>
      <c r="R18">
        <f>($N18*$K18)</f>
        <v>0</v>
      </c>
      <c r="S18">
        <f>($N18*$L18)</f>
        <v>0</v>
      </c>
      <c r="U18">
        <f>(T18*$B18)</f>
        <v>0</v>
      </c>
      <c r="V18">
        <f t="shared" si="0"/>
        <v>0</v>
      </c>
      <c r="W18">
        <f t="shared" si="1"/>
        <v>0</v>
      </c>
      <c r="X18">
        <f t="shared" si="2"/>
        <v>0</v>
      </c>
      <c r="Y18">
        <f t="shared" si="3"/>
        <v>0</v>
      </c>
      <c r="AA18">
        <f>($Z18*$B18)</f>
        <v>0</v>
      </c>
      <c r="AB18">
        <f>($Z18*$C18)</f>
        <v>0</v>
      </c>
      <c r="AC18">
        <f>($Z18*$J18)</f>
        <v>0</v>
      </c>
      <c r="AD18">
        <f>($Z18*$K18)</f>
        <v>0</v>
      </c>
      <c r="AE18">
        <f>($Z18*$L18)</f>
        <v>0</v>
      </c>
      <c r="AG18">
        <f>($AF18*$B18)</f>
        <v>0</v>
      </c>
      <c r="AH18">
        <f>($AF18*$C18)</f>
        <v>0</v>
      </c>
      <c r="AI18">
        <f>($AF18*$J18)</f>
        <v>0</v>
      </c>
      <c r="AJ18">
        <f>($AF18*$K18)</f>
        <v>0</v>
      </c>
      <c r="AK18">
        <f>($AF18*$L18)</f>
        <v>0</v>
      </c>
      <c r="AM18">
        <f>($AL18*$B18)</f>
        <v>0</v>
      </c>
      <c r="AN18">
        <f>($AL18*$C18)</f>
        <v>0</v>
      </c>
      <c r="AO18">
        <f>($AL18*$J18)</f>
        <v>0</v>
      </c>
      <c r="AP18">
        <f>($AL18*$K18)</f>
        <v>0</v>
      </c>
      <c r="AQ18">
        <f>($AL18*$L18)</f>
        <v>0</v>
      </c>
    </row>
    <row r="19" spans="1:43" x14ac:dyDescent="0.2">
      <c r="A19" t="s">
        <v>24</v>
      </c>
      <c r="B19">
        <v>1</v>
      </c>
      <c r="D19">
        <f>SUM(B19-C19)</f>
        <v>1</v>
      </c>
      <c r="J19">
        <v>1</v>
      </c>
      <c r="O19">
        <f>($N19*$B19)</f>
        <v>0</v>
      </c>
      <c r="P19">
        <f>($N19*$C19)</f>
        <v>0</v>
      </c>
      <c r="Q19">
        <f>($N19*$J19)</f>
        <v>0</v>
      </c>
      <c r="R19">
        <f>($N19*$K19)</f>
        <v>0</v>
      </c>
      <c r="S19">
        <f>($N19*$L19)</f>
        <v>0</v>
      </c>
      <c r="U19">
        <f>(T19*$B19)</f>
        <v>0</v>
      </c>
      <c r="V19">
        <f t="shared" si="0"/>
        <v>0</v>
      </c>
      <c r="W19">
        <f t="shared" si="1"/>
        <v>0</v>
      </c>
      <c r="X19">
        <f t="shared" si="2"/>
        <v>0</v>
      </c>
      <c r="Y19">
        <f t="shared" si="3"/>
        <v>0</v>
      </c>
      <c r="AA19">
        <f>($Z19*$B19)</f>
        <v>0</v>
      </c>
      <c r="AB19">
        <f>($Z19*$C19)</f>
        <v>0</v>
      </c>
      <c r="AC19">
        <f>($Z19*$J19)</f>
        <v>0</v>
      </c>
      <c r="AD19">
        <f>($Z19*$K19)</f>
        <v>0</v>
      </c>
      <c r="AE19">
        <f>($Z19*$L19)</f>
        <v>0</v>
      </c>
      <c r="AG19">
        <f>($AF19*$B19)</f>
        <v>0</v>
      </c>
      <c r="AH19">
        <f>($AF19*$C19)</f>
        <v>0</v>
      </c>
      <c r="AI19">
        <f>($AF19*$J19)</f>
        <v>0</v>
      </c>
      <c r="AJ19">
        <f>($AF19*$K19)</f>
        <v>0</v>
      </c>
      <c r="AK19">
        <f>($AF19*$L19)</f>
        <v>0</v>
      </c>
      <c r="AM19">
        <f>($AL19*$B19)</f>
        <v>0</v>
      </c>
      <c r="AN19">
        <f>($AL19*$C19)</f>
        <v>0</v>
      </c>
      <c r="AO19">
        <f>($AL19*$J19)</f>
        <v>0</v>
      </c>
      <c r="AP19">
        <f>($AL19*$K19)</f>
        <v>0</v>
      </c>
      <c r="AQ19">
        <f>($AL19*$L19)</f>
        <v>0</v>
      </c>
    </row>
    <row r="20" spans="1:43" x14ac:dyDescent="0.2">
      <c r="A20" t="s">
        <v>25</v>
      </c>
      <c r="B20">
        <v>2</v>
      </c>
      <c r="D20">
        <f>SUM(B20-C20)</f>
        <v>2</v>
      </c>
      <c r="J20">
        <v>2</v>
      </c>
      <c r="O20">
        <f>($N20*$B20)</f>
        <v>0</v>
      </c>
      <c r="P20">
        <f>($N20*$C20)</f>
        <v>0</v>
      </c>
      <c r="Q20">
        <f>($N20*$J20)</f>
        <v>0</v>
      </c>
      <c r="R20">
        <f>($N20*$K20)</f>
        <v>0</v>
      </c>
      <c r="S20">
        <f>($N20*$L20)</f>
        <v>0</v>
      </c>
      <c r="U20">
        <f>(T20*$B20)</f>
        <v>0</v>
      </c>
      <c r="V20">
        <f t="shared" si="0"/>
        <v>0</v>
      </c>
      <c r="W20">
        <f t="shared" si="1"/>
        <v>0</v>
      </c>
      <c r="X20">
        <f t="shared" si="2"/>
        <v>0</v>
      </c>
      <c r="Y20">
        <f t="shared" si="3"/>
        <v>0</v>
      </c>
      <c r="AA20">
        <f>($Z20*$B20)</f>
        <v>0</v>
      </c>
      <c r="AB20">
        <f>($Z20*$C20)</f>
        <v>0</v>
      </c>
      <c r="AC20">
        <f>($Z20*$J20)</f>
        <v>0</v>
      </c>
      <c r="AD20">
        <f>($Z20*$K20)</f>
        <v>0</v>
      </c>
      <c r="AE20">
        <f>($Z20*$L20)</f>
        <v>0</v>
      </c>
      <c r="AG20">
        <f>($AF20*$B20)</f>
        <v>0</v>
      </c>
      <c r="AH20">
        <f>($AF20*$C20)</f>
        <v>0</v>
      </c>
      <c r="AI20">
        <f>($AF20*$J20)</f>
        <v>0</v>
      </c>
      <c r="AJ20">
        <f>($AF20*$K20)</f>
        <v>0</v>
      </c>
      <c r="AK20">
        <f>($AF20*$L20)</f>
        <v>0</v>
      </c>
      <c r="AM20">
        <f>($AL20*$B20)</f>
        <v>0</v>
      </c>
      <c r="AN20">
        <f>($AL20*$C20)</f>
        <v>0</v>
      </c>
      <c r="AO20">
        <f>($AL20*$J20)</f>
        <v>0</v>
      </c>
      <c r="AP20">
        <f>($AL20*$K20)</f>
        <v>0</v>
      </c>
      <c r="AQ20">
        <f>($AL20*$L20)</f>
        <v>0</v>
      </c>
    </row>
    <row r="21" spans="1:43" x14ac:dyDescent="0.2">
      <c r="A21" t="s">
        <v>26</v>
      </c>
      <c r="B21">
        <v>1</v>
      </c>
      <c r="D21">
        <f>SUM(B21-C21)</f>
        <v>1</v>
      </c>
      <c r="J21">
        <v>0.5</v>
      </c>
      <c r="O21">
        <f>($N21*$B21)</f>
        <v>0</v>
      </c>
      <c r="P21">
        <f>($N21*$C21)</f>
        <v>0</v>
      </c>
      <c r="Q21">
        <f t="shared" ref="Q21:Q77" si="4">($N21*$J21)</f>
        <v>0</v>
      </c>
      <c r="R21">
        <f>($N21*$K21)</f>
        <v>0</v>
      </c>
      <c r="S21">
        <f>($N21*$L21)</f>
        <v>0</v>
      </c>
      <c r="U21">
        <f>(T21*$B21)</f>
        <v>0</v>
      </c>
      <c r="V21">
        <f t="shared" si="0"/>
        <v>0</v>
      </c>
      <c r="W21">
        <f t="shared" si="1"/>
        <v>0</v>
      </c>
      <c r="X21">
        <f t="shared" si="2"/>
        <v>0</v>
      </c>
      <c r="Y21">
        <f t="shared" si="3"/>
        <v>0</v>
      </c>
      <c r="AA21">
        <f>($Z21*$B21)</f>
        <v>0</v>
      </c>
      <c r="AB21">
        <f>($Z21*$C21)</f>
        <v>0</v>
      </c>
      <c r="AC21">
        <f>($Z21*$J21)</f>
        <v>0</v>
      </c>
      <c r="AD21">
        <f>($Z21*$K21)</f>
        <v>0</v>
      </c>
      <c r="AE21">
        <f>($Z21*$L21)</f>
        <v>0</v>
      </c>
      <c r="AG21">
        <f>($AF21*$B21)</f>
        <v>0</v>
      </c>
      <c r="AH21">
        <f>($AF21*$C21)</f>
        <v>0</v>
      </c>
      <c r="AI21">
        <f>($AF21*$J21)</f>
        <v>0</v>
      </c>
      <c r="AJ21">
        <f>($AF21*$K21)</f>
        <v>0</v>
      </c>
      <c r="AK21">
        <f>($AF21*$L21)</f>
        <v>0</v>
      </c>
      <c r="AM21">
        <f>($AL21*$B21)</f>
        <v>0</v>
      </c>
      <c r="AN21">
        <f>($AL21*$C21)</f>
        <v>0</v>
      </c>
      <c r="AO21">
        <f>($AL21*$J21)</f>
        <v>0</v>
      </c>
      <c r="AP21">
        <f>($AL21*$K21)</f>
        <v>0</v>
      </c>
      <c r="AQ21">
        <f>($AL21*$L21)</f>
        <v>0</v>
      </c>
    </row>
    <row r="24" spans="1:43" x14ac:dyDescent="0.2">
      <c r="A24" s="1" t="s">
        <v>27</v>
      </c>
    </row>
    <row r="25" spans="1:43" x14ac:dyDescent="0.2">
      <c r="A25" t="s">
        <v>28</v>
      </c>
      <c r="B25">
        <v>0.5</v>
      </c>
      <c r="D25">
        <f>SUM(B25-C25)</f>
        <v>0.5</v>
      </c>
      <c r="O25">
        <f>($N25*$B25)</f>
        <v>0</v>
      </c>
      <c r="P25">
        <f>($N25*$C25)</f>
        <v>0</v>
      </c>
      <c r="Q25">
        <f t="shared" si="4"/>
        <v>0</v>
      </c>
      <c r="R25">
        <f>($N25*$K25)</f>
        <v>0</v>
      </c>
      <c r="S25">
        <f>($N25*$L25)</f>
        <v>0</v>
      </c>
      <c r="U25">
        <f>(T25*$B25)</f>
        <v>0</v>
      </c>
      <c r="V25">
        <f t="shared" si="0"/>
        <v>0</v>
      </c>
      <c r="W25">
        <f t="shared" si="1"/>
        <v>0</v>
      </c>
      <c r="X25">
        <f t="shared" si="2"/>
        <v>0</v>
      </c>
      <c r="Y25">
        <f t="shared" si="3"/>
        <v>0</v>
      </c>
      <c r="AA25">
        <f>($Z25*$B25)</f>
        <v>0</v>
      </c>
      <c r="AB25">
        <f>($Z25*$C25)</f>
        <v>0</v>
      </c>
      <c r="AC25">
        <f>($Z25*$J25)</f>
        <v>0</v>
      </c>
      <c r="AD25">
        <f>($Z25*$K25)</f>
        <v>0</v>
      </c>
      <c r="AE25">
        <f>($Z25*$L25)</f>
        <v>0</v>
      </c>
      <c r="AG25">
        <f>($AF25*$B25)</f>
        <v>0</v>
      </c>
      <c r="AH25">
        <f>($AF25*$C25)</f>
        <v>0</v>
      </c>
      <c r="AI25">
        <f>($AF25*$J25)</f>
        <v>0</v>
      </c>
      <c r="AJ25">
        <f>($AF25*$K25)</f>
        <v>0</v>
      </c>
      <c r="AK25">
        <f>($AF25*$L25)</f>
        <v>0</v>
      </c>
      <c r="AM25">
        <f>($AL25*$B25)</f>
        <v>0</v>
      </c>
      <c r="AN25">
        <f>($AL25*$C25)</f>
        <v>0</v>
      </c>
      <c r="AO25">
        <f>($AL25*$J25)</f>
        <v>0</v>
      </c>
      <c r="AP25">
        <f>($AL25*$K25)</f>
        <v>0</v>
      </c>
      <c r="AQ25">
        <f>($AL25*$L25)</f>
        <v>0</v>
      </c>
    </row>
    <row r="26" spans="1:43" x14ac:dyDescent="0.2">
      <c r="A26" t="s">
        <v>29</v>
      </c>
      <c r="B26">
        <v>0.04</v>
      </c>
      <c r="D26">
        <f>SUM(B26-C26)</f>
        <v>0.04</v>
      </c>
      <c r="O26">
        <f>($N26*$B26)</f>
        <v>0</v>
      </c>
      <c r="P26">
        <f>($N26*$C26)</f>
        <v>0</v>
      </c>
      <c r="Q26">
        <f t="shared" si="4"/>
        <v>0</v>
      </c>
      <c r="R26">
        <f>($N26*$K26)</f>
        <v>0</v>
      </c>
      <c r="S26">
        <f>($N26*$L26)</f>
        <v>0</v>
      </c>
      <c r="U26">
        <f>(T26*$B26)</f>
        <v>0</v>
      </c>
      <c r="V26">
        <f t="shared" si="0"/>
        <v>0</v>
      </c>
      <c r="W26">
        <f t="shared" si="1"/>
        <v>0</v>
      </c>
      <c r="X26">
        <f t="shared" si="2"/>
        <v>0</v>
      </c>
      <c r="Y26">
        <f t="shared" si="3"/>
        <v>0</v>
      </c>
      <c r="AA26">
        <f>($Z26*$B26)</f>
        <v>0</v>
      </c>
      <c r="AB26">
        <f>($Z26*$C26)</f>
        <v>0</v>
      </c>
      <c r="AC26">
        <f>($Z26*$J26)</f>
        <v>0</v>
      </c>
      <c r="AD26">
        <f>($Z26*$K26)</f>
        <v>0</v>
      </c>
      <c r="AE26">
        <f>($Z26*$L26)</f>
        <v>0</v>
      </c>
      <c r="AG26">
        <f>($AF26*$B26)</f>
        <v>0</v>
      </c>
      <c r="AH26">
        <f>($AF26*$C26)</f>
        <v>0</v>
      </c>
      <c r="AI26">
        <f>($AF26*$J26)</f>
        <v>0</v>
      </c>
      <c r="AJ26">
        <f>($AF26*$K26)</f>
        <v>0</v>
      </c>
      <c r="AK26">
        <f>($AF26*$L26)</f>
        <v>0</v>
      </c>
      <c r="AM26">
        <f>($AL26*$B26)</f>
        <v>0</v>
      </c>
      <c r="AN26">
        <f>($AL26*$C26)</f>
        <v>0</v>
      </c>
      <c r="AO26">
        <f>($AL26*$J26)</f>
        <v>0</v>
      </c>
      <c r="AP26">
        <f>($AL26*$K26)</f>
        <v>0</v>
      </c>
      <c r="AQ26">
        <f>($AL26*$L26)</f>
        <v>0</v>
      </c>
    </row>
    <row r="27" spans="1:43" x14ac:dyDescent="0.2">
      <c r="A27" t="s">
        <v>30</v>
      </c>
      <c r="B27">
        <v>0.08</v>
      </c>
      <c r="D27">
        <f>SUM(B27-C27)</f>
        <v>0.08</v>
      </c>
      <c r="O27">
        <f>($N27*$B27)</f>
        <v>0</v>
      </c>
      <c r="P27">
        <f>($N27*$C27)</f>
        <v>0</v>
      </c>
      <c r="Q27">
        <f t="shared" si="4"/>
        <v>0</v>
      </c>
      <c r="R27">
        <f>($N27*$K27)</f>
        <v>0</v>
      </c>
      <c r="S27">
        <f>($N27*$L27)</f>
        <v>0</v>
      </c>
      <c r="U27">
        <f>(T27*$B27)</f>
        <v>0</v>
      </c>
      <c r="V27">
        <f t="shared" si="0"/>
        <v>0</v>
      </c>
      <c r="W27">
        <f t="shared" si="1"/>
        <v>0</v>
      </c>
      <c r="X27">
        <f t="shared" si="2"/>
        <v>0</v>
      </c>
      <c r="Y27">
        <f t="shared" si="3"/>
        <v>0</v>
      </c>
      <c r="AA27">
        <f>($Z27*$B27)</f>
        <v>0</v>
      </c>
      <c r="AB27">
        <f>($Z27*$C27)</f>
        <v>0</v>
      </c>
      <c r="AC27">
        <f>($Z27*$J27)</f>
        <v>0</v>
      </c>
      <c r="AD27">
        <f>($Z27*$K27)</f>
        <v>0</v>
      </c>
      <c r="AE27">
        <f>($Z27*$L27)</f>
        <v>0</v>
      </c>
      <c r="AG27">
        <f>($AF27*$B27)</f>
        <v>0</v>
      </c>
      <c r="AH27">
        <f>($AF27*$C27)</f>
        <v>0</v>
      </c>
      <c r="AI27">
        <f>($AF27*$J27)</f>
        <v>0</v>
      </c>
      <c r="AJ27">
        <f>($AF27*$K27)</f>
        <v>0</v>
      </c>
      <c r="AK27">
        <f>($AF27*$L27)</f>
        <v>0</v>
      </c>
      <c r="AM27">
        <f>($AL27*$B27)</f>
        <v>0</v>
      </c>
      <c r="AN27">
        <f>($AL27*$C27)</f>
        <v>0</v>
      </c>
      <c r="AO27">
        <f>($AL27*$J27)</f>
        <v>0</v>
      </c>
      <c r="AP27">
        <f>($AL27*$K27)</f>
        <v>0</v>
      </c>
      <c r="AQ27">
        <f>($AL27*$L27)</f>
        <v>0</v>
      </c>
    </row>
    <row r="28" spans="1:43" x14ac:dyDescent="0.2">
      <c r="A28" t="s">
        <v>31</v>
      </c>
      <c r="B28">
        <v>0.16</v>
      </c>
      <c r="D28">
        <f>SUM(B28-C28)</f>
        <v>0.16</v>
      </c>
      <c r="O28">
        <f>($N28*$B28)</f>
        <v>0</v>
      </c>
      <c r="P28">
        <f>($N28*$C28)</f>
        <v>0</v>
      </c>
      <c r="Q28">
        <f t="shared" si="4"/>
        <v>0</v>
      </c>
      <c r="R28">
        <f>($N28*$K28)</f>
        <v>0</v>
      </c>
      <c r="S28">
        <f>($N28*$L28)</f>
        <v>0</v>
      </c>
      <c r="U28">
        <f>(T28*$B28)</f>
        <v>0</v>
      </c>
      <c r="V28">
        <f t="shared" si="0"/>
        <v>0</v>
      </c>
      <c r="W28">
        <f t="shared" si="1"/>
        <v>0</v>
      </c>
      <c r="X28">
        <f t="shared" si="2"/>
        <v>0</v>
      </c>
      <c r="Y28">
        <f t="shared" si="3"/>
        <v>0</v>
      </c>
      <c r="AA28">
        <f>($Z28*$B28)</f>
        <v>0</v>
      </c>
      <c r="AB28">
        <f>($Z28*$C28)</f>
        <v>0</v>
      </c>
      <c r="AC28">
        <f>($Z28*$J28)</f>
        <v>0</v>
      </c>
      <c r="AD28">
        <f>($Z28*$K28)</f>
        <v>0</v>
      </c>
      <c r="AE28">
        <f>($Z28*$L28)</f>
        <v>0</v>
      </c>
      <c r="AG28">
        <f>($AF28*$B28)</f>
        <v>0</v>
      </c>
      <c r="AH28">
        <f>($AF28*$C28)</f>
        <v>0</v>
      </c>
      <c r="AI28">
        <f>($AF28*$J28)</f>
        <v>0</v>
      </c>
      <c r="AJ28">
        <f>($AF28*$K28)</f>
        <v>0</v>
      </c>
      <c r="AK28">
        <f>($AF28*$L28)</f>
        <v>0</v>
      </c>
      <c r="AM28">
        <f>($AL28*$B28)</f>
        <v>0</v>
      </c>
      <c r="AN28">
        <f>($AL28*$C28)</f>
        <v>0</v>
      </c>
      <c r="AO28">
        <f>($AL28*$J28)</f>
        <v>0</v>
      </c>
      <c r="AP28">
        <f>($AL28*$K28)</f>
        <v>0</v>
      </c>
      <c r="AQ28">
        <f>($AL28*$L28)</f>
        <v>0</v>
      </c>
    </row>
    <row r="29" spans="1:43" x14ac:dyDescent="0.2">
      <c r="A29" t="s">
        <v>32</v>
      </c>
      <c r="B29">
        <v>0.3</v>
      </c>
      <c r="D29">
        <f>SUM(B29-C29)</f>
        <v>0.3</v>
      </c>
      <c r="O29">
        <f>($N29*$B29)</f>
        <v>0</v>
      </c>
      <c r="P29">
        <f>($N29*$C29)</f>
        <v>0</v>
      </c>
      <c r="Q29">
        <f t="shared" si="4"/>
        <v>0</v>
      </c>
      <c r="R29">
        <f>($N29*$K29)</f>
        <v>0</v>
      </c>
      <c r="S29">
        <f>($N29*$L29)</f>
        <v>0</v>
      </c>
      <c r="U29">
        <f>(T29*$B29)</f>
        <v>0</v>
      </c>
      <c r="V29">
        <f t="shared" si="0"/>
        <v>0</v>
      </c>
      <c r="W29">
        <f t="shared" si="1"/>
        <v>0</v>
      </c>
      <c r="X29">
        <f t="shared" si="2"/>
        <v>0</v>
      </c>
      <c r="Y29">
        <f t="shared" si="3"/>
        <v>0</v>
      </c>
      <c r="AA29">
        <f>($Z29*$B29)</f>
        <v>0</v>
      </c>
      <c r="AB29">
        <f>($Z29*$C29)</f>
        <v>0</v>
      </c>
      <c r="AC29">
        <f>($Z29*$J29)</f>
        <v>0</v>
      </c>
      <c r="AD29">
        <f>($Z29*$K29)</f>
        <v>0</v>
      </c>
      <c r="AE29">
        <f>($Z29*$L29)</f>
        <v>0</v>
      </c>
      <c r="AG29">
        <f>($AF29*$B29)</f>
        <v>0</v>
      </c>
      <c r="AH29">
        <f>($AF29*$C29)</f>
        <v>0</v>
      </c>
      <c r="AI29">
        <f>($AF29*$J29)</f>
        <v>0</v>
      </c>
      <c r="AJ29">
        <f>($AF29*$K29)</f>
        <v>0</v>
      </c>
      <c r="AK29">
        <f>($AF29*$L29)</f>
        <v>0</v>
      </c>
      <c r="AM29">
        <f>($AL29*$B29)</f>
        <v>0</v>
      </c>
      <c r="AN29">
        <f>($AL29*$C29)</f>
        <v>0</v>
      </c>
      <c r="AO29">
        <f>($AL29*$J29)</f>
        <v>0</v>
      </c>
      <c r="AP29">
        <f>($AL29*$K29)</f>
        <v>0</v>
      </c>
      <c r="AQ29">
        <f>($AL29*$L29)</f>
        <v>0</v>
      </c>
    </row>
    <row r="30" spans="1:43" x14ac:dyDescent="0.2">
      <c r="A30" t="s">
        <v>33</v>
      </c>
      <c r="B30">
        <v>0.25</v>
      </c>
      <c r="D30">
        <f>SUM(B30-C30)</f>
        <v>0.25</v>
      </c>
      <c r="O30">
        <f>($N30*$B30)</f>
        <v>0</v>
      </c>
      <c r="P30">
        <f>($N30*$C30)</f>
        <v>0</v>
      </c>
      <c r="Q30">
        <f t="shared" si="4"/>
        <v>0</v>
      </c>
      <c r="R30">
        <f>($N30*$K30)</f>
        <v>0</v>
      </c>
      <c r="S30">
        <f>($N30*$L30)</f>
        <v>0</v>
      </c>
      <c r="U30">
        <f>(T30*$B30)</f>
        <v>0</v>
      </c>
      <c r="V30">
        <f t="shared" si="0"/>
        <v>0</v>
      </c>
      <c r="W30">
        <f t="shared" si="1"/>
        <v>0</v>
      </c>
      <c r="X30">
        <f t="shared" si="2"/>
        <v>0</v>
      </c>
      <c r="Y30">
        <f t="shared" si="3"/>
        <v>0</v>
      </c>
      <c r="AA30">
        <f>($Z30*$B30)</f>
        <v>0</v>
      </c>
      <c r="AB30">
        <f>($Z30*$C30)</f>
        <v>0</v>
      </c>
      <c r="AC30">
        <f>($Z30*$J30)</f>
        <v>0</v>
      </c>
      <c r="AD30">
        <f>($Z30*$K30)</f>
        <v>0</v>
      </c>
      <c r="AE30">
        <f>($Z30*$L30)</f>
        <v>0</v>
      </c>
      <c r="AG30">
        <f>($AF30*$B30)</f>
        <v>0</v>
      </c>
      <c r="AH30">
        <f>($AF30*$C30)</f>
        <v>0</v>
      </c>
      <c r="AI30">
        <f>($AF30*$J30)</f>
        <v>0</v>
      </c>
      <c r="AJ30">
        <f>($AF30*$K30)</f>
        <v>0</v>
      </c>
      <c r="AK30">
        <f>($AF30*$L30)</f>
        <v>0</v>
      </c>
      <c r="AM30">
        <f>($AL30*$B30)</f>
        <v>0</v>
      </c>
      <c r="AN30">
        <f>($AL30*$C30)</f>
        <v>0</v>
      </c>
      <c r="AO30">
        <f>($AL30*$J30)</f>
        <v>0</v>
      </c>
      <c r="AP30">
        <f>($AL30*$K30)</f>
        <v>0</v>
      </c>
      <c r="AQ30">
        <f>($AL30*$L30)</f>
        <v>0</v>
      </c>
    </row>
    <row r="31" spans="1:43" x14ac:dyDescent="0.2">
      <c r="A31" t="s">
        <v>34</v>
      </c>
      <c r="B31">
        <v>0.3</v>
      </c>
      <c r="D31">
        <f>SUM(B31-C31)</f>
        <v>0.3</v>
      </c>
      <c r="O31">
        <f>($N31*$B31)</f>
        <v>0</v>
      </c>
      <c r="P31">
        <f>($N31*$C31)</f>
        <v>0</v>
      </c>
      <c r="Q31">
        <f t="shared" si="4"/>
        <v>0</v>
      </c>
      <c r="R31">
        <f>($N31*$K31)</f>
        <v>0</v>
      </c>
      <c r="S31">
        <f>($N31*$L31)</f>
        <v>0</v>
      </c>
      <c r="U31">
        <f>(T31*$B31)</f>
        <v>0</v>
      </c>
      <c r="V31">
        <f t="shared" si="0"/>
        <v>0</v>
      </c>
      <c r="W31">
        <f t="shared" si="1"/>
        <v>0</v>
      </c>
      <c r="X31">
        <f t="shared" si="2"/>
        <v>0</v>
      </c>
      <c r="Y31">
        <f t="shared" si="3"/>
        <v>0</v>
      </c>
      <c r="AA31">
        <f>($Z31*$B31)</f>
        <v>0</v>
      </c>
      <c r="AB31">
        <f>($Z31*$C31)</f>
        <v>0</v>
      </c>
      <c r="AC31">
        <f>($Z31*$J31)</f>
        <v>0</v>
      </c>
      <c r="AD31">
        <f>($Z31*$K31)</f>
        <v>0</v>
      </c>
      <c r="AE31">
        <f>($Z31*$L31)</f>
        <v>0</v>
      </c>
      <c r="AG31">
        <f>($AF31*$B31)</f>
        <v>0</v>
      </c>
      <c r="AH31">
        <f>($AF31*$C31)</f>
        <v>0</v>
      </c>
      <c r="AI31">
        <f>($AF31*$J31)</f>
        <v>0</v>
      </c>
      <c r="AJ31">
        <f>($AF31*$K31)</f>
        <v>0</v>
      </c>
      <c r="AK31">
        <f>($AF31*$L31)</f>
        <v>0</v>
      </c>
      <c r="AM31">
        <f>($AL31*$B31)</f>
        <v>0</v>
      </c>
      <c r="AN31">
        <f>($AL31*$C31)</f>
        <v>0</v>
      </c>
      <c r="AO31">
        <f>($AL31*$J31)</f>
        <v>0</v>
      </c>
      <c r="AP31">
        <f>($AL31*$K31)</f>
        <v>0</v>
      </c>
      <c r="AQ31">
        <f>($AL31*$L31)</f>
        <v>0</v>
      </c>
    </row>
    <row r="32" spans="1:43" x14ac:dyDescent="0.2">
      <c r="A32" t="s">
        <v>35</v>
      </c>
      <c r="B32">
        <v>0.35</v>
      </c>
      <c r="D32">
        <f>SUM(B32-C32)</f>
        <v>0.35</v>
      </c>
      <c r="O32">
        <f>($N32*$B32)</f>
        <v>0</v>
      </c>
      <c r="P32">
        <f>($N32*$C32)</f>
        <v>0</v>
      </c>
      <c r="Q32">
        <f t="shared" si="4"/>
        <v>0</v>
      </c>
      <c r="R32">
        <f>($N32*$K32)</f>
        <v>0</v>
      </c>
      <c r="S32">
        <f>($N32*$L32)</f>
        <v>0</v>
      </c>
      <c r="U32">
        <f>(T32*$B32)</f>
        <v>0</v>
      </c>
      <c r="V32">
        <f t="shared" si="0"/>
        <v>0</v>
      </c>
      <c r="W32">
        <f t="shared" si="1"/>
        <v>0</v>
      </c>
      <c r="X32">
        <f t="shared" si="2"/>
        <v>0</v>
      </c>
      <c r="Y32">
        <f t="shared" si="3"/>
        <v>0</v>
      </c>
      <c r="AA32">
        <f>($Z32*$B32)</f>
        <v>0</v>
      </c>
      <c r="AB32">
        <f>($Z32*$C32)</f>
        <v>0</v>
      </c>
      <c r="AC32">
        <f>($Z32*$J32)</f>
        <v>0</v>
      </c>
      <c r="AD32">
        <f>($Z32*$K32)</f>
        <v>0</v>
      </c>
      <c r="AE32">
        <f>($Z32*$L32)</f>
        <v>0</v>
      </c>
      <c r="AG32">
        <f>($AF32*$B32)</f>
        <v>0</v>
      </c>
      <c r="AH32">
        <f>($AF32*$C32)</f>
        <v>0</v>
      </c>
      <c r="AI32">
        <f>($AF32*$J32)</f>
        <v>0</v>
      </c>
      <c r="AJ32">
        <f>($AF32*$K32)</f>
        <v>0</v>
      </c>
      <c r="AK32">
        <f>($AF32*$L32)</f>
        <v>0</v>
      </c>
      <c r="AM32">
        <f>($AL32*$B32)</f>
        <v>0</v>
      </c>
      <c r="AN32">
        <f>($AL32*$C32)</f>
        <v>0</v>
      </c>
      <c r="AO32">
        <f>($AL32*$J32)</f>
        <v>0</v>
      </c>
      <c r="AP32">
        <f>($AL32*$K32)</f>
        <v>0</v>
      </c>
      <c r="AQ32">
        <f>($AL32*$L32)</f>
        <v>0</v>
      </c>
    </row>
    <row r="33" spans="1:43" x14ac:dyDescent="0.2">
      <c r="A33" t="s">
        <v>36</v>
      </c>
      <c r="B33">
        <v>0.4</v>
      </c>
      <c r="D33">
        <f>SUM(B33-C33)</f>
        <v>0.4</v>
      </c>
      <c r="L33">
        <v>1</v>
      </c>
      <c r="O33">
        <f>($N33*$B33)</f>
        <v>0</v>
      </c>
      <c r="P33">
        <f>($N33*$C33)</f>
        <v>0</v>
      </c>
      <c r="Q33">
        <f t="shared" si="4"/>
        <v>0</v>
      </c>
      <c r="R33">
        <f>($N33*$K33)</f>
        <v>0</v>
      </c>
      <c r="S33">
        <f>($N33*$L33)</f>
        <v>0</v>
      </c>
      <c r="U33">
        <f>(T33*$B33)</f>
        <v>0</v>
      </c>
      <c r="V33">
        <f t="shared" si="0"/>
        <v>0</v>
      </c>
      <c r="W33">
        <f t="shared" si="1"/>
        <v>0</v>
      </c>
      <c r="X33">
        <f t="shared" si="2"/>
        <v>0</v>
      </c>
      <c r="Y33">
        <f t="shared" si="3"/>
        <v>0</v>
      </c>
      <c r="AA33">
        <f>($Z33*$B33)</f>
        <v>0</v>
      </c>
      <c r="AB33">
        <f>($Z33*$C33)</f>
        <v>0</v>
      </c>
      <c r="AC33">
        <f>($Z33*$J33)</f>
        <v>0</v>
      </c>
      <c r="AD33">
        <f>($Z33*$K33)</f>
        <v>0</v>
      </c>
      <c r="AE33">
        <f>($Z33*$L33)</f>
        <v>0</v>
      </c>
      <c r="AG33">
        <f>($AF33*$B33)</f>
        <v>0</v>
      </c>
      <c r="AH33">
        <f>($AF33*$C33)</f>
        <v>0</v>
      </c>
      <c r="AI33">
        <f>($AF33*$J33)</f>
        <v>0</v>
      </c>
      <c r="AJ33">
        <f>($AF33*$K33)</f>
        <v>0</v>
      </c>
      <c r="AK33">
        <f>($AF33*$L33)</f>
        <v>0</v>
      </c>
      <c r="AM33">
        <f>($AL33*$B33)</f>
        <v>0</v>
      </c>
      <c r="AN33">
        <f>($AL33*$C33)</f>
        <v>0</v>
      </c>
      <c r="AO33">
        <f>($AL33*$J33)</f>
        <v>0</v>
      </c>
      <c r="AP33">
        <f>($AL33*$K33)</f>
        <v>0</v>
      </c>
      <c r="AQ33">
        <f>($AL33*$L33)</f>
        <v>0</v>
      </c>
    </row>
    <row r="34" spans="1:43" x14ac:dyDescent="0.2">
      <c r="A34" t="s">
        <v>37</v>
      </c>
      <c r="B34">
        <v>0.6</v>
      </c>
      <c r="D34">
        <f>SUM(B34-C34)</f>
        <v>0.6</v>
      </c>
      <c r="L34">
        <v>2</v>
      </c>
      <c r="O34">
        <f>($N34*$B34)</f>
        <v>0</v>
      </c>
      <c r="P34">
        <f>($N34*$C34)</f>
        <v>0</v>
      </c>
      <c r="Q34">
        <f t="shared" si="4"/>
        <v>0</v>
      </c>
      <c r="R34">
        <f>($N34*$K34)</f>
        <v>0</v>
      </c>
      <c r="S34">
        <f>($N34*$L34)</f>
        <v>0</v>
      </c>
      <c r="U34">
        <f>(T34*$B34)</f>
        <v>0</v>
      </c>
      <c r="V34">
        <f t="shared" si="0"/>
        <v>0</v>
      </c>
      <c r="W34">
        <f t="shared" si="1"/>
        <v>0</v>
      </c>
      <c r="X34">
        <f t="shared" si="2"/>
        <v>0</v>
      </c>
      <c r="Y34">
        <f t="shared" si="3"/>
        <v>0</v>
      </c>
      <c r="AA34">
        <f>($Z34*$B34)</f>
        <v>0</v>
      </c>
      <c r="AB34">
        <f>($Z34*$C34)</f>
        <v>0</v>
      </c>
      <c r="AC34">
        <f>($Z34*$J34)</f>
        <v>0</v>
      </c>
      <c r="AD34">
        <f>($Z34*$K34)</f>
        <v>0</v>
      </c>
      <c r="AE34">
        <f>($Z34*$L34)</f>
        <v>0</v>
      </c>
      <c r="AG34">
        <f>($AF34*$B34)</f>
        <v>0</v>
      </c>
      <c r="AH34">
        <f>($AF34*$C34)</f>
        <v>0</v>
      </c>
      <c r="AI34">
        <f>($AF34*$J34)</f>
        <v>0</v>
      </c>
      <c r="AJ34">
        <f>($AF34*$K34)</f>
        <v>0</v>
      </c>
      <c r="AK34">
        <f>($AF34*$L34)</f>
        <v>0</v>
      </c>
      <c r="AM34">
        <f>($AL34*$B34)</f>
        <v>0</v>
      </c>
      <c r="AN34">
        <f>($AL34*$C34)</f>
        <v>0</v>
      </c>
      <c r="AO34">
        <f>($AL34*$J34)</f>
        <v>0</v>
      </c>
      <c r="AP34">
        <f>($AL34*$K34)</f>
        <v>0</v>
      </c>
      <c r="AQ34">
        <f>($AL34*$L34)</f>
        <v>0</v>
      </c>
    </row>
    <row r="35" spans="1:43" x14ac:dyDescent="0.2">
      <c r="A35" t="s">
        <v>15</v>
      </c>
      <c r="B35">
        <v>2.5</v>
      </c>
      <c r="D35">
        <f>SUM(B35-C35)</f>
        <v>2.5</v>
      </c>
      <c r="E35">
        <v>2</v>
      </c>
      <c r="O35">
        <f>($N35*$B35)</f>
        <v>0</v>
      </c>
      <c r="P35">
        <f>($N35*$C35)</f>
        <v>0</v>
      </c>
      <c r="Q35">
        <f t="shared" si="4"/>
        <v>0</v>
      </c>
      <c r="R35">
        <f>($N35*$K35)</f>
        <v>0</v>
      </c>
      <c r="S35">
        <f>($N35*$L35)</f>
        <v>0</v>
      </c>
      <c r="U35">
        <f>(T35*$B35)</f>
        <v>0</v>
      </c>
      <c r="V35">
        <f t="shared" si="0"/>
        <v>0</v>
      </c>
      <c r="W35">
        <f t="shared" si="1"/>
        <v>0</v>
      </c>
      <c r="X35">
        <f t="shared" si="2"/>
        <v>0</v>
      </c>
      <c r="Y35">
        <f t="shared" si="3"/>
        <v>0</v>
      </c>
      <c r="AA35">
        <f>($Z35*$B35)</f>
        <v>0</v>
      </c>
      <c r="AB35">
        <f>($Z35*$C35)</f>
        <v>0</v>
      </c>
      <c r="AC35">
        <f>($Z35*$J35)</f>
        <v>0</v>
      </c>
      <c r="AD35">
        <f>($Z35*$K35)</f>
        <v>0</v>
      </c>
      <c r="AE35">
        <f>($Z35*$L35)</f>
        <v>0</v>
      </c>
      <c r="AG35">
        <f>($AF35*$B35)</f>
        <v>0</v>
      </c>
      <c r="AH35">
        <f>($AF35*$C35)</f>
        <v>0</v>
      </c>
      <c r="AI35">
        <f>($AF35*$J35)</f>
        <v>0</v>
      </c>
      <c r="AJ35">
        <f>($AF35*$K35)</f>
        <v>0</v>
      </c>
      <c r="AK35">
        <f>($AF35*$L35)</f>
        <v>0</v>
      </c>
      <c r="AM35">
        <f>($AL35*$B35)</f>
        <v>0</v>
      </c>
      <c r="AN35">
        <f>($AL35*$C35)</f>
        <v>0</v>
      </c>
      <c r="AO35">
        <f>($AL35*$J35)</f>
        <v>0</v>
      </c>
      <c r="AP35">
        <f>($AL35*$K35)</f>
        <v>0</v>
      </c>
      <c r="AQ35">
        <f>($AL35*$L35)</f>
        <v>0</v>
      </c>
    </row>
    <row r="38" spans="1:43" x14ac:dyDescent="0.2">
      <c r="A38" s="1" t="s">
        <v>41</v>
      </c>
    </row>
    <row r="39" spans="1:43" x14ac:dyDescent="0.2">
      <c r="A39" t="s">
        <v>42</v>
      </c>
      <c r="B39">
        <v>0.25</v>
      </c>
      <c r="O39">
        <f>($N39*$B39)</f>
        <v>0</v>
      </c>
      <c r="P39">
        <f>($N39*$C39)</f>
        <v>0</v>
      </c>
      <c r="Q39">
        <f t="shared" si="4"/>
        <v>0</v>
      </c>
      <c r="R39">
        <f>($N39*$K39)</f>
        <v>0</v>
      </c>
      <c r="S39">
        <f>($N39*$L39)</f>
        <v>0</v>
      </c>
      <c r="U39">
        <f>(T39*$B39)</f>
        <v>0</v>
      </c>
      <c r="V39">
        <f t="shared" si="0"/>
        <v>0</v>
      </c>
      <c r="W39">
        <f t="shared" si="1"/>
        <v>0</v>
      </c>
      <c r="X39">
        <f t="shared" si="2"/>
        <v>0</v>
      </c>
      <c r="Y39">
        <f t="shared" si="3"/>
        <v>0</v>
      </c>
      <c r="AA39">
        <f>($Z39*$B39)</f>
        <v>0</v>
      </c>
      <c r="AB39">
        <f>($Z39*$C39)</f>
        <v>0</v>
      </c>
      <c r="AC39">
        <f>($Z39*$J39)</f>
        <v>0</v>
      </c>
      <c r="AD39">
        <f>($Z39*$K39)</f>
        <v>0</v>
      </c>
      <c r="AE39">
        <f>($Z39*$L39)</f>
        <v>0</v>
      </c>
      <c r="AG39">
        <f>($AF39*$B39)</f>
        <v>0</v>
      </c>
      <c r="AH39">
        <f>($AF39*$C39)</f>
        <v>0</v>
      </c>
      <c r="AI39">
        <f>($AF39*$J39)</f>
        <v>0</v>
      </c>
      <c r="AJ39">
        <f>($AF39*$K39)</f>
        <v>0</v>
      </c>
      <c r="AK39">
        <f>($AF39*$L39)</f>
        <v>0</v>
      </c>
      <c r="AM39">
        <f>($AL39*$B39)</f>
        <v>0</v>
      </c>
      <c r="AN39">
        <f>($AL39*$C39)</f>
        <v>0</v>
      </c>
      <c r="AO39">
        <f>($AL39*$J39)</f>
        <v>0</v>
      </c>
      <c r="AP39">
        <f>($AL39*$K39)</f>
        <v>0</v>
      </c>
      <c r="AQ39">
        <f>($AL39*$L39)</f>
        <v>0</v>
      </c>
    </row>
    <row r="40" spans="1:43" x14ac:dyDescent="0.2">
      <c r="A40" t="s">
        <v>43</v>
      </c>
      <c r="B40">
        <v>0.8</v>
      </c>
      <c r="O40">
        <f>($N40*$B40)</f>
        <v>0</v>
      </c>
      <c r="P40">
        <f>($N40*$C40)</f>
        <v>0</v>
      </c>
      <c r="Q40">
        <f t="shared" si="4"/>
        <v>0</v>
      </c>
      <c r="R40">
        <f>($N40*$K40)</f>
        <v>0</v>
      </c>
      <c r="S40">
        <f>($N40*$L40)</f>
        <v>0</v>
      </c>
      <c r="U40">
        <f>(T40*$B40)</f>
        <v>0</v>
      </c>
      <c r="V40">
        <f t="shared" si="0"/>
        <v>0</v>
      </c>
      <c r="W40">
        <f t="shared" si="1"/>
        <v>0</v>
      </c>
      <c r="X40">
        <f t="shared" si="2"/>
        <v>0</v>
      </c>
      <c r="Y40">
        <f t="shared" si="3"/>
        <v>0</v>
      </c>
      <c r="AA40">
        <f>($Z40*$B40)</f>
        <v>0</v>
      </c>
      <c r="AB40">
        <f>($Z40*$C40)</f>
        <v>0</v>
      </c>
      <c r="AC40">
        <f>($Z40*$J40)</f>
        <v>0</v>
      </c>
      <c r="AD40">
        <f>($Z40*$K40)</f>
        <v>0</v>
      </c>
      <c r="AE40">
        <f>($Z40*$L40)</f>
        <v>0</v>
      </c>
      <c r="AG40">
        <f>($AF40*$B40)</f>
        <v>0</v>
      </c>
      <c r="AH40">
        <f>($AF40*$C40)</f>
        <v>0</v>
      </c>
      <c r="AI40">
        <f>($AF40*$J40)</f>
        <v>0</v>
      </c>
      <c r="AJ40">
        <f>($AF40*$K40)</f>
        <v>0</v>
      </c>
      <c r="AK40">
        <f>($AF40*$L40)</f>
        <v>0</v>
      </c>
      <c r="AM40">
        <f>($AL40*$B40)</f>
        <v>0</v>
      </c>
      <c r="AN40">
        <f>($AL40*$C40)</f>
        <v>0</v>
      </c>
      <c r="AO40">
        <f>($AL40*$J40)</f>
        <v>0</v>
      </c>
      <c r="AP40">
        <f>($AL40*$K40)</f>
        <v>0</v>
      </c>
      <c r="AQ40">
        <f>($AL40*$L40)</f>
        <v>0</v>
      </c>
    </row>
    <row r="41" spans="1:43" x14ac:dyDescent="0.2">
      <c r="A41" t="s">
        <v>44</v>
      </c>
      <c r="B41">
        <v>0.2</v>
      </c>
      <c r="O41">
        <f>($N41*$B41)</f>
        <v>0</v>
      </c>
      <c r="P41">
        <f>($N41*$C41)</f>
        <v>0</v>
      </c>
      <c r="Q41">
        <f t="shared" si="4"/>
        <v>0</v>
      </c>
      <c r="R41">
        <f>($N41*$K41)</f>
        <v>0</v>
      </c>
      <c r="S41">
        <f>($N41*$L41)</f>
        <v>0</v>
      </c>
      <c r="U41">
        <f>(T41*$B41)</f>
        <v>0</v>
      </c>
      <c r="V41">
        <f t="shared" si="0"/>
        <v>0</v>
      </c>
      <c r="W41">
        <f t="shared" si="1"/>
        <v>0</v>
      </c>
      <c r="X41">
        <f t="shared" si="2"/>
        <v>0</v>
      </c>
      <c r="Y41">
        <f t="shared" si="3"/>
        <v>0</v>
      </c>
      <c r="AA41">
        <f>($Z41*$B41)</f>
        <v>0</v>
      </c>
      <c r="AB41">
        <f>($Z41*$C41)</f>
        <v>0</v>
      </c>
      <c r="AC41">
        <f>($Z41*$J41)</f>
        <v>0</v>
      </c>
      <c r="AD41">
        <f>($Z41*$K41)</f>
        <v>0</v>
      </c>
      <c r="AE41">
        <f>($Z41*$L41)</f>
        <v>0</v>
      </c>
      <c r="AG41">
        <f>($AF41*$B41)</f>
        <v>0</v>
      </c>
      <c r="AH41">
        <f>($AF41*$C41)</f>
        <v>0</v>
      </c>
      <c r="AI41">
        <f>($AF41*$J41)</f>
        <v>0</v>
      </c>
      <c r="AJ41">
        <f>($AF41*$K41)</f>
        <v>0</v>
      </c>
      <c r="AK41">
        <f>($AF41*$L41)</f>
        <v>0</v>
      </c>
      <c r="AM41">
        <f>($AL41*$B41)</f>
        <v>0</v>
      </c>
      <c r="AN41">
        <f>($AL41*$C41)</f>
        <v>0</v>
      </c>
      <c r="AO41">
        <f>($AL41*$J41)</f>
        <v>0</v>
      </c>
      <c r="AP41">
        <f>($AL41*$K41)</f>
        <v>0</v>
      </c>
      <c r="AQ41">
        <f>($AL41*$L41)</f>
        <v>0</v>
      </c>
    </row>
    <row r="42" spans="1:43" x14ac:dyDescent="0.2">
      <c r="A42" t="s">
        <v>45</v>
      </c>
      <c r="B42">
        <v>0.3</v>
      </c>
      <c r="O42">
        <f>($N42*$B42)</f>
        <v>0</v>
      </c>
      <c r="P42">
        <f>($N42*$C42)</f>
        <v>0</v>
      </c>
      <c r="Q42">
        <f t="shared" si="4"/>
        <v>0</v>
      </c>
      <c r="R42">
        <f>($N42*$K42)</f>
        <v>0</v>
      </c>
      <c r="S42">
        <f>($N42*$L42)</f>
        <v>0</v>
      </c>
      <c r="U42">
        <f>(T42*$B42)</f>
        <v>0</v>
      </c>
      <c r="V42">
        <f t="shared" si="0"/>
        <v>0</v>
      </c>
      <c r="W42">
        <f t="shared" si="1"/>
        <v>0</v>
      </c>
      <c r="X42">
        <f t="shared" si="2"/>
        <v>0</v>
      </c>
      <c r="Y42">
        <f t="shared" si="3"/>
        <v>0</v>
      </c>
      <c r="AA42">
        <f>($Z42*$B42)</f>
        <v>0</v>
      </c>
      <c r="AB42">
        <f>($Z42*$C42)</f>
        <v>0</v>
      </c>
      <c r="AC42">
        <f>($Z42*$J42)</f>
        <v>0</v>
      </c>
      <c r="AD42">
        <f>($Z42*$K42)</f>
        <v>0</v>
      </c>
      <c r="AE42">
        <f>($Z42*$L42)</f>
        <v>0</v>
      </c>
      <c r="AG42">
        <f>($AF42*$B42)</f>
        <v>0</v>
      </c>
      <c r="AH42">
        <f>($AF42*$C42)</f>
        <v>0</v>
      </c>
      <c r="AI42">
        <f>($AF42*$J42)</f>
        <v>0</v>
      </c>
      <c r="AJ42">
        <f>($AF42*$K42)</f>
        <v>0</v>
      </c>
      <c r="AK42">
        <f>($AF42*$L42)</f>
        <v>0</v>
      </c>
      <c r="AM42">
        <f>($AL42*$B42)</f>
        <v>0</v>
      </c>
      <c r="AN42">
        <f>($AL42*$C42)</f>
        <v>0</v>
      </c>
      <c r="AO42">
        <f>($AL42*$J42)</f>
        <v>0</v>
      </c>
      <c r="AP42">
        <f>($AL42*$K42)</f>
        <v>0</v>
      </c>
      <c r="AQ42">
        <f>($AL42*$L42)</f>
        <v>0</v>
      </c>
    </row>
    <row r="43" spans="1:43" x14ac:dyDescent="0.2">
      <c r="A43" t="s">
        <v>99</v>
      </c>
      <c r="B43">
        <v>0.2</v>
      </c>
      <c r="O43">
        <f>($N43*$B43)</f>
        <v>0</v>
      </c>
      <c r="P43">
        <f>($N43*$C43)</f>
        <v>0</v>
      </c>
      <c r="Q43">
        <f t="shared" si="4"/>
        <v>0</v>
      </c>
      <c r="R43">
        <f>($N43*$K43)</f>
        <v>0</v>
      </c>
      <c r="S43">
        <f>($N43*$L43)</f>
        <v>0</v>
      </c>
      <c r="U43">
        <f>(T43*$B43)</f>
        <v>0</v>
      </c>
      <c r="V43">
        <f t="shared" si="0"/>
        <v>0</v>
      </c>
      <c r="W43">
        <f t="shared" si="1"/>
        <v>0</v>
      </c>
      <c r="X43">
        <f t="shared" si="2"/>
        <v>0</v>
      </c>
      <c r="Y43">
        <f t="shared" si="3"/>
        <v>0</v>
      </c>
      <c r="AA43">
        <f>($Z43*$B43)</f>
        <v>0</v>
      </c>
      <c r="AB43">
        <f>($Z43*$C43)</f>
        <v>0</v>
      </c>
      <c r="AC43">
        <f>($Z43*$J43)</f>
        <v>0</v>
      </c>
      <c r="AD43">
        <f>($Z43*$K43)</f>
        <v>0</v>
      </c>
      <c r="AE43">
        <f>($Z43*$L43)</f>
        <v>0</v>
      </c>
      <c r="AG43">
        <f>($AF43*$B43)</f>
        <v>0</v>
      </c>
      <c r="AH43">
        <f>($AF43*$C43)</f>
        <v>0</v>
      </c>
      <c r="AI43">
        <f>($AF43*$J43)</f>
        <v>0</v>
      </c>
      <c r="AJ43">
        <f>($AF43*$K43)</f>
        <v>0</v>
      </c>
      <c r="AK43">
        <f>($AF43*$L43)</f>
        <v>0</v>
      </c>
      <c r="AM43">
        <f>($AL43*$B43)</f>
        <v>0</v>
      </c>
      <c r="AN43">
        <f>($AL43*$C43)</f>
        <v>0</v>
      </c>
      <c r="AO43">
        <f>($AL43*$J43)</f>
        <v>0</v>
      </c>
      <c r="AP43">
        <f>($AL43*$K43)</f>
        <v>0</v>
      </c>
      <c r="AQ43">
        <f>($AL43*$L43)</f>
        <v>0</v>
      </c>
    </row>
    <row r="46" spans="1:43" x14ac:dyDescent="0.2">
      <c r="A46" s="1" t="s">
        <v>38</v>
      </c>
    </row>
    <row r="48" spans="1:43" x14ac:dyDescent="0.2">
      <c r="A48" t="s">
        <v>39</v>
      </c>
      <c r="B48">
        <v>5</v>
      </c>
      <c r="C48">
        <v>4.5</v>
      </c>
      <c r="D48">
        <f>SUM(B48-C48)</f>
        <v>0.5</v>
      </c>
      <c r="O48">
        <f>($N48*$B48)</f>
        <v>0</v>
      </c>
      <c r="P48">
        <f>($N48*$C48)</f>
        <v>0</v>
      </c>
      <c r="Q48">
        <f t="shared" si="4"/>
        <v>0</v>
      </c>
      <c r="R48">
        <f>($N48*$K48)</f>
        <v>0</v>
      </c>
      <c r="S48">
        <f>($N48*$L48)</f>
        <v>0</v>
      </c>
      <c r="U48">
        <f>(T48*$B48)</f>
        <v>0</v>
      </c>
      <c r="V48">
        <f t="shared" si="0"/>
        <v>0</v>
      </c>
      <c r="W48">
        <f t="shared" si="1"/>
        <v>0</v>
      </c>
      <c r="X48">
        <f t="shared" si="2"/>
        <v>0</v>
      </c>
      <c r="Y48">
        <f t="shared" si="3"/>
        <v>0</v>
      </c>
      <c r="AA48">
        <f>($Z48*$B48)</f>
        <v>0</v>
      </c>
      <c r="AB48">
        <f>($Z48*$C48)</f>
        <v>0</v>
      </c>
      <c r="AC48">
        <f>($Z48*$J48)</f>
        <v>0</v>
      </c>
      <c r="AD48">
        <f>($Z48*$K48)</f>
        <v>0</v>
      </c>
      <c r="AE48">
        <f>($Z48*$L48)</f>
        <v>0</v>
      </c>
      <c r="AG48">
        <f>($AF48*$B48)</f>
        <v>0</v>
      </c>
      <c r="AH48">
        <f>($AF48*$C48)</f>
        <v>0</v>
      </c>
      <c r="AI48">
        <f>($AF48*$J48)</f>
        <v>0</v>
      </c>
      <c r="AJ48">
        <f>($AF48*$K48)</f>
        <v>0</v>
      </c>
      <c r="AK48">
        <f>($AF48*$L48)</f>
        <v>0</v>
      </c>
      <c r="AM48">
        <f>($AL48*$B48)</f>
        <v>0</v>
      </c>
      <c r="AN48">
        <f>($AL48*$C48)</f>
        <v>0</v>
      </c>
      <c r="AO48">
        <f>($AL48*$J48)</f>
        <v>0</v>
      </c>
      <c r="AP48">
        <f>($AL48*$K48)</f>
        <v>0</v>
      </c>
      <c r="AQ48">
        <f>($AL48*$L48)</f>
        <v>0</v>
      </c>
    </row>
    <row r="49" spans="1:43" x14ac:dyDescent="0.2">
      <c r="A49" t="s">
        <v>46</v>
      </c>
      <c r="B49">
        <v>10</v>
      </c>
      <c r="C49">
        <v>9</v>
      </c>
      <c r="D49">
        <f>SUM(B49-C49)</f>
        <v>1</v>
      </c>
      <c r="O49">
        <f>($N49*$B49)</f>
        <v>0</v>
      </c>
      <c r="P49">
        <f>($N49*$C49)</f>
        <v>0</v>
      </c>
      <c r="Q49">
        <f t="shared" si="4"/>
        <v>0</v>
      </c>
      <c r="R49">
        <f>($N49*$K49)</f>
        <v>0</v>
      </c>
      <c r="S49">
        <f>($N49*$L49)</f>
        <v>0</v>
      </c>
      <c r="U49">
        <f>(T49*$B49)</f>
        <v>0</v>
      </c>
      <c r="V49">
        <f t="shared" si="0"/>
        <v>0</v>
      </c>
      <c r="W49">
        <f t="shared" si="1"/>
        <v>0</v>
      </c>
      <c r="X49">
        <f t="shared" si="2"/>
        <v>0</v>
      </c>
      <c r="Y49">
        <f t="shared" si="3"/>
        <v>0</v>
      </c>
      <c r="AA49">
        <f>($Z49*$B49)</f>
        <v>0</v>
      </c>
      <c r="AB49">
        <f>($Z49*$C49)</f>
        <v>0</v>
      </c>
      <c r="AC49">
        <f>($Z49*$J49)</f>
        <v>0</v>
      </c>
      <c r="AD49">
        <f>($Z49*$K49)</f>
        <v>0</v>
      </c>
      <c r="AE49">
        <f>($Z49*$L49)</f>
        <v>0</v>
      </c>
      <c r="AG49">
        <f>($AF49*$B49)</f>
        <v>0</v>
      </c>
      <c r="AH49">
        <f>($AF49*$C49)</f>
        <v>0</v>
      </c>
      <c r="AI49">
        <f>($AF49*$J49)</f>
        <v>0</v>
      </c>
      <c r="AJ49">
        <f>($AF49*$K49)</f>
        <v>0</v>
      </c>
      <c r="AK49">
        <f>($AF49*$L49)</f>
        <v>0</v>
      </c>
      <c r="AM49">
        <f>($AL49*$B49)</f>
        <v>0</v>
      </c>
      <c r="AN49">
        <f>($AL49*$C49)</f>
        <v>0</v>
      </c>
      <c r="AO49">
        <f>($AL49*$J49)</f>
        <v>0</v>
      </c>
      <c r="AP49">
        <f>($AL49*$K49)</f>
        <v>0</v>
      </c>
      <c r="AQ49">
        <f>($AL49*$L49)</f>
        <v>0</v>
      </c>
    </row>
    <row r="50" spans="1:43" x14ac:dyDescent="0.2">
      <c r="A50" t="s">
        <v>47</v>
      </c>
      <c r="B50">
        <v>20</v>
      </c>
      <c r="C50">
        <v>18</v>
      </c>
      <c r="D50">
        <f>SUM(B50-C50)</f>
        <v>2</v>
      </c>
      <c r="O50">
        <f>($N50*$B50)</f>
        <v>0</v>
      </c>
      <c r="P50">
        <f>($N50*$C50)</f>
        <v>0</v>
      </c>
      <c r="Q50">
        <f t="shared" si="4"/>
        <v>0</v>
      </c>
      <c r="R50">
        <f>($N50*$K50)</f>
        <v>0</v>
      </c>
      <c r="S50">
        <f>($N50*$L50)</f>
        <v>0</v>
      </c>
      <c r="U50">
        <f>(T50*$B50)</f>
        <v>0</v>
      </c>
      <c r="V50">
        <f t="shared" si="0"/>
        <v>0</v>
      </c>
      <c r="W50">
        <f t="shared" si="1"/>
        <v>0</v>
      </c>
      <c r="X50">
        <f t="shared" si="2"/>
        <v>0</v>
      </c>
      <c r="Y50">
        <f t="shared" si="3"/>
        <v>0</v>
      </c>
      <c r="AA50">
        <f>($Z50*$B50)</f>
        <v>0</v>
      </c>
      <c r="AB50">
        <f>($Z50*$C50)</f>
        <v>0</v>
      </c>
      <c r="AC50">
        <f>($Z50*$J50)</f>
        <v>0</v>
      </c>
      <c r="AD50">
        <f>($Z50*$K50)</f>
        <v>0</v>
      </c>
      <c r="AE50">
        <f>($Z50*$L50)</f>
        <v>0</v>
      </c>
      <c r="AG50">
        <f>($AF50*$B50)</f>
        <v>0</v>
      </c>
      <c r="AH50">
        <f>($AF50*$C50)</f>
        <v>0</v>
      </c>
      <c r="AI50">
        <f>($AF50*$J50)</f>
        <v>0</v>
      </c>
      <c r="AJ50">
        <f>($AF50*$K50)</f>
        <v>0</v>
      </c>
      <c r="AK50">
        <f>($AF50*$L50)</f>
        <v>0</v>
      </c>
      <c r="AM50">
        <f>($AL50*$B50)</f>
        <v>0</v>
      </c>
      <c r="AN50">
        <f>($AL50*$C50)</f>
        <v>0</v>
      </c>
      <c r="AO50">
        <f>($AL50*$J50)</f>
        <v>0</v>
      </c>
      <c r="AP50">
        <f>($AL50*$K50)</f>
        <v>0</v>
      </c>
      <c r="AQ50">
        <f>($AL50*$L50)</f>
        <v>0</v>
      </c>
    </row>
    <row r="51" spans="1:43" x14ac:dyDescent="0.2">
      <c r="A51" t="s">
        <v>48</v>
      </c>
      <c r="B51">
        <v>0.3</v>
      </c>
      <c r="F51">
        <v>400</v>
      </c>
      <c r="O51">
        <f>($N51*$B51)</f>
        <v>0</v>
      </c>
      <c r="P51">
        <f>($N51*$C51)</f>
        <v>0</v>
      </c>
      <c r="Q51">
        <f t="shared" si="4"/>
        <v>0</v>
      </c>
      <c r="R51">
        <f>($N51*$K51)</f>
        <v>0</v>
      </c>
      <c r="S51">
        <f>($N51*$L51)</f>
        <v>0</v>
      </c>
      <c r="U51">
        <f>(T51*$B51)</f>
        <v>0</v>
      </c>
      <c r="V51">
        <f t="shared" si="0"/>
        <v>0</v>
      </c>
      <c r="W51">
        <f t="shared" si="1"/>
        <v>0</v>
      </c>
      <c r="X51">
        <f t="shared" si="2"/>
        <v>0</v>
      </c>
      <c r="Y51">
        <f t="shared" si="3"/>
        <v>0</v>
      </c>
      <c r="AA51">
        <f>($Z51*$B51)</f>
        <v>0</v>
      </c>
      <c r="AB51">
        <f>($Z51*$C51)</f>
        <v>0</v>
      </c>
      <c r="AC51">
        <f>($Z51*$J51)</f>
        <v>0</v>
      </c>
      <c r="AD51">
        <f>($Z51*$K51)</f>
        <v>0</v>
      </c>
      <c r="AE51">
        <f>($Z51*$L51)</f>
        <v>0</v>
      </c>
      <c r="AG51">
        <f>($AF51*$B51)</f>
        <v>0</v>
      </c>
      <c r="AH51">
        <f>($AF51*$C51)</f>
        <v>0</v>
      </c>
      <c r="AI51">
        <f>($AF51*$J51)</f>
        <v>0</v>
      </c>
      <c r="AJ51">
        <f>($AF51*$K51)</f>
        <v>0</v>
      </c>
      <c r="AK51">
        <f>($AF51*$L51)</f>
        <v>0</v>
      </c>
      <c r="AM51">
        <f>($AL51*$B51)</f>
        <v>0</v>
      </c>
      <c r="AN51">
        <f>($AL51*$C51)</f>
        <v>0</v>
      </c>
      <c r="AO51">
        <f>($AL51*$J51)</f>
        <v>0</v>
      </c>
      <c r="AP51">
        <f>($AL51*$K51)</f>
        <v>0</v>
      </c>
      <c r="AQ51">
        <f>($AL51*$L51)</f>
        <v>0</v>
      </c>
    </row>
    <row r="52" spans="1:43" x14ac:dyDescent="0.2">
      <c r="A52" t="s">
        <v>49</v>
      </c>
      <c r="B52">
        <v>7.5</v>
      </c>
      <c r="C52">
        <v>6.75</v>
      </c>
      <c r="D52">
        <f>SUM(B52-C52)</f>
        <v>0.75</v>
      </c>
      <c r="O52">
        <f>($N52*$B52)</f>
        <v>0</v>
      </c>
      <c r="P52">
        <f>($N52*$C52)</f>
        <v>0</v>
      </c>
      <c r="Q52">
        <f t="shared" si="4"/>
        <v>0</v>
      </c>
      <c r="R52">
        <f>($N52*$K52)</f>
        <v>0</v>
      </c>
      <c r="S52">
        <f>($N52*$L52)</f>
        <v>0</v>
      </c>
      <c r="U52">
        <f>(T52*$B52)</f>
        <v>0</v>
      </c>
      <c r="V52">
        <f t="shared" si="0"/>
        <v>0</v>
      </c>
      <c r="W52">
        <f t="shared" si="1"/>
        <v>0</v>
      </c>
      <c r="X52">
        <f t="shared" si="2"/>
        <v>0</v>
      </c>
      <c r="Y52">
        <f t="shared" si="3"/>
        <v>0</v>
      </c>
      <c r="AA52">
        <f>($Z52*$B52)</f>
        <v>0</v>
      </c>
      <c r="AB52">
        <f>($Z52*$C52)</f>
        <v>0</v>
      </c>
      <c r="AC52">
        <f>($Z52*$J52)</f>
        <v>0</v>
      </c>
      <c r="AD52">
        <f>($Z52*$K52)</f>
        <v>0</v>
      </c>
      <c r="AE52">
        <f>($Z52*$L52)</f>
        <v>0</v>
      </c>
      <c r="AG52">
        <f>($AF52*$B52)</f>
        <v>0</v>
      </c>
      <c r="AH52">
        <f>($AF52*$C52)</f>
        <v>0</v>
      </c>
      <c r="AI52">
        <f>($AF52*$J52)</f>
        <v>0</v>
      </c>
      <c r="AJ52">
        <f>($AF52*$K52)</f>
        <v>0</v>
      </c>
      <c r="AK52">
        <f>($AF52*$L52)</f>
        <v>0</v>
      </c>
      <c r="AM52">
        <f>($AL52*$B52)</f>
        <v>0</v>
      </c>
      <c r="AN52">
        <f>($AL52*$C52)</f>
        <v>0</v>
      </c>
      <c r="AO52">
        <f>($AL52*$J52)</f>
        <v>0</v>
      </c>
      <c r="AP52">
        <f>($AL52*$K52)</f>
        <v>0</v>
      </c>
      <c r="AQ52">
        <f>($AL52*$L52)</f>
        <v>0</v>
      </c>
    </row>
    <row r="53" spans="1:43" x14ac:dyDescent="0.2">
      <c r="A53" t="s">
        <v>50</v>
      </c>
      <c r="B53">
        <v>15</v>
      </c>
      <c r="C53">
        <v>13.5</v>
      </c>
      <c r="D53">
        <f>SUM(B53-C53)</f>
        <v>1.5</v>
      </c>
      <c r="O53">
        <f>($N53*$B53)</f>
        <v>0</v>
      </c>
      <c r="P53">
        <f>($N53*$C53)</f>
        <v>0</v>
      </c>
      <c r="Q53">
        <f t="shared" si="4"/>
        <v>0</v>
      </c>
      <c r="R53">
        <f>($N53*$K53)</f>
        <v>0</v>
      </c>
      <c r="S53">
        <f>($N53*$L53)</f>
        <v>0</v>
      </c>
      <c r="U53">
        <f>(T53*$B53)</f>
        <v>0</v>
      </c>
      <c r="V53">
        <f t="shared" si="0"/>
        <v>0</v>
      </c>
      <c r="W53">
        <f t="shared" si="1"/>
        <v>0</v>
      </c>
      <c r="X53">
        <f t="shared" si="2"/>
        <v>0</v>
      </c>
      <c r="Y53">
        <f t="shared" si="3"/>
        <v>0</v>
      </c>
      <c r="AA53">
        <f>($Z53*$B53)</f>
        <v>0</v>
      </c>
      <c r="AB53">
        <f>($Z53*$C53)</f>
        <v>0</v>
      </c>
      <c r="AC53">
        <f>($Z53*$J53)</f>
        <v>0</v>
      </c>
      <c r="AD53">
        <f>($Z53*$K53)</f>
        <v>0</v>
      </c>
      <c r="AE53">
        <f>($Z53*$L53)</f>
        <v>0</v>
      </c>
      <c r="AG53">
        <f>($AF53*$B53)</f>
        <v>0</v>
      </c>
      <c r="AH53">
        <f>($AF53*$C53)</f>
        <v>0</v>
      </c>
      <c r="AI53">
        <f>($AF53*$J53)</f>
        <v>0</v>
      </c>
      <c r="AJ53">
        <f>($AF53*$K53)</f>
        <v>0</v>
      </c>
      <c r="AK53">
        <f>($AF53*$L53)</f>
        <v>0</v>
      </c>
      <c r="AM53">
        <f>($AL53*$B53)</f>
        <v>0</v>
      </c>
      <c r="AN53">
        <f>($AL53*$C53)</f>
        <v>0</v>
      </c>
      <c r="AO53">
        <f>($AL53*$J53)</f>
        <v>0</v>
      </c>
      <c r="AP53">
        <f>($AL53*$K53)</f>
        <v>0</v>
      </c>
      <c r="AQ53">
        <f>($AL53*$L53)</f>
        <v>0</v>
      </c>
    </row>
    <row r="54" spans="1:43" x14ac:dyDescent="0.2">
      <c r="A54" t="s">
        <v>51</v>
      </c>
      <c r="B54">
        <v>52</v>
      </c>
      <c r="C54">
        <v>47.25</v>
      </c>
      <c r="D54">
        <f>SUM(B54-C54)</f>
        <v>4.75</v>
      </c>
      <c r="O54">
        <f>($N54*$B54)</f>
        <v>0</v>
      </c>
      <c r="P54">
        <f>($N54*$C54)</f>
        <v>0</v>
      </c>
      <c r="Q54">
        <f t="shared" si="4"/>
        <v>0</v>
      </c>
      <c r="R54">
        <f>($N54*$K54)</f>
        <v>0</v>
      </c>
      <c r="S54">
        <f>($N54*$L54)</f>
        <v>0</v>
      </c>
      <c r="U54">
        <f>(T54*$B54)</f>
        <v>0</v>
      </c>
      <c r="V54">
        <f t="shared" si="0"/>
        <v>0</v>
      </c>
      <c r="W54">
        <f t="shared" si="1"/>
        <v>0</v>
      </c>
      <c r="X54">
        <f t="shared" si="2"/>
        <v>0</v>
      </c>
      <c r="Y54">
        <f t="shared" si="3"/>
        <v>0</v>
      </c>
      <c r="AA54">
        <f>($Z54*$B54)</f>
        <v>0</v>
      </c>
      <c r="AB54">
        <f>($Z54*$C54)</f>
        <v>0</v>
      </c>
      <c r="AC54">
        <f>($Z54*$J54)</f>
        <v>0</v>
      </c>
      <c r="AD54">
        <f>($Z54*$K54)</f>
        <v>0</v>
      </c>
      <c r="AE54">
        <f>($Z54*$L54)</f>
        <v>0</v>
      </c>
      <c r="AG54">
        <f>($AF54*$B54)</f>
        <v>0</v>
      </c>
      <c r="AH54">
        <f>($AF54*$C54)</f>
        <v>0</v>
      </c>
      <c r="AI54">
        <f>($AF54*$J54)</f>
        <v>0</v>
      </c>
      <c r="AJ54">
        <f>($AF54*$K54)</f>
        <v>0</v>
      </c>
      <c r="AK54">
        <f>($AF54*$L54)</f>
        <v>0</v>
      </c>
      <c r="AM54">
        <f>($AL54*$B54)</f>
        <v>0</v>
      </c>
      <c r="AN54">
        <f>($AL54*$C54)</f>
        <v>0</v>
      </c>
      <c r="AO54">
        <f>($AL54*$J54)</f>
        <v>0</v>
      </c>
      <c r="AP54">
        <f>($AL54*$K54)</f>
        <v>0</v>
      </c>
      <c r="AQ54">
        <f>($AL54*$L54)</f>
        <v>0</v>
      </c>
    </row>
    <row r="55" spans="1:43" x14ac:dyDescent="0.2">
      <c r="A55" t="s">
        <v>48</v>
      </c>
      <c r="B55">
        <v>0.45</v>
      </c>
      <c r="F55">
        <v>600</v>
      </c>
      <c r="O55">
        <f>($N55*$B55)</f>
        <v>0</v>
      </c>
      <c r="P55">
        <f>($N55*$C55)</f>
        <v>0</v>
      </c>
      <c r="Q55">
        <f t="shared" si="4"/>
        <v>0</v>
      </c>
      <c r="R55">
        <f>($N55*$K55)</f>
        <v>0</v>
      </c>
      <c r="S55">
        <f>($N55*$L55)</f>
        <v>0</v>
      </c>
      <c r="U55">
        <f>(T55*$B55)</f>
        <v>0</v>
      </c>
      <c r="V55">
        <f t="shared" si="0"/>
        <v>0</v>
      </c>
      <c r="W55">
        <f t="shared" si="1"/>
        <v>0</v>
      </c>
      <c r="X55">
        <f t="shared" si="2"/>
        <v>0</v>
      </c>
      <c r="Y55">
        <f t="shared" si="3"/>
        <v>0</v>
      </c>
      <c r="AA55">
        <f>($Z55*$B55)</f>
        <v>0</v>
      </c>
      <c r="AB55">
        <f>($Z55*$C55)</f>
        <v>0</v>
      </c>
      <c r="AC55">
        <f>($Z55*$J55)</f>
        <v>0</v>
      </c>
      <c r="AD55">
        <f>($Z55*$K55)</f>
        <v>0</v>
      </c>
      <c r="AE55">
        <f>($Z55*$L55)</f>
        <v>0</v>
      </c>
      <c r="AG55">
        <f>($AF55*$B55)</f>
        <v>0</v>
      </c>
      <c r="AH55">
        <f>($AF55*$C55)</f>
        <v>0</v>
      </c>
      <c r="AI55">
        <f>($AF55*$J55)</f>
        <v>0</v>
      </c>
      <c r="AJ55">
        <f>($AF55*$K55)</f>
        <v>0</v>
      </c>
      <c r="AK55">
        <f>($AF55*$L55)</f>
        <v>0</v>
      </c>
      <c r="AM55">
        <f>($AL55*$B55)</f>
        <v>0</v>
      </c>
      <c r="AN55">
        <f>($AL55*$C55)</f>
        <v>0</v>
      </c>
      <c r="AO55">
        <f>($AL55*$J55)</f>
        <v>0</v>
      </c>
      <c r="AP55">
        <f>($AL55*$K55)</f>
        <v>0</v>
      </c>
      <c r="AQ55">
        <f>($AL55*$L55)</f>
        <v>0</v>
      </c>
    </row>
    <row r="56" spans="1:43" x14ac:dyDescent="0.2">
      <c r="A56" t="s">
        <v>52</v>
      </c>
      <c r="B56">
        <v>10</v>
      </c>
      <c r="C56">
        <v>9</v>
      </c>
      <c r="D56">
        <f>SUM(B56-C56)</f>
        <v>1</v>
      </c>
      <c r="O56">
        <f>($N56*$B56)</f>
        <v>0</v>
      </c>
      <c r="P56">
        <f>($N56*$C56)</f>
        <v>0</v>
      </c>
      <c r="Q56">
        <f t="shared" si="4"/>
        <v>0</v>
      </c>
      <c r="R56">
        <f>($N56*$K56)</f>
        <v>0</v>
      </c>
      <c r="S56">
        <f>($N56*$L56)</f>
        <v>0</v>
      </c>
      <c r="U56">
        <f>(T56*$B56)</f>
        <v>0</v>
      </c>
      <c r="V56">
        <f t="shared" si="0"/>
        <v>0</v>
      </c>
      <c r="W56">
        <f t="shared" si="1"/>
        <v>0</v>
      </c>
      <c r="X56">
        <f t="shared" si="2"/>
        <v>0</v>
      </c>
      <c r="Y56">
        <f t="shared" si="3"/>
        <v>0</v>
      </c>
      <c r="AA56">
        <f>($Z56*$B56)</f>
        <v>0</v>
      </c>
      <c r="AB56">
        <f>($Z56*$C56)</f>
        <v>0</v>
      </c>
      <c r="AC56">
        <f>($Z56*$J56)</f>
        <v>0</v>
      </c>
      <c r="AD56">
        <f>($Z56*$K56)</f>
        <v>0</v>
      </c>
      <c r="AE56">
        <f>($Z56*$L56)</f>
        <v>0</v>
      </c>
      <c r="AG56">
        <f>($AF56*$B56)</f>
        <v>0</v>
      </c>
      <c r="AH56">
        <f>($AF56*$C56)</f>
        <v>0</v>
      </c>
      <c r="AI56">
        <f>($AF56*$J56)</f>
        <v>0</v>
      </c>
      <c r="AJ56">
        <f>($AF56*$K56)</f>
        <v>0</v>
      </c>
      <c r="AK56">
        <f>($AF56*$L56)</f>
        <v>0</v>
      </c>
      <c r="AM56">
        <f>($AL56*$B56)</f>
        <v>0</v>
      </c>
      <c r="AN56">
        <f>($AL56*$C56)</f>
        <v>0</v>
      </c>
      <c r="AO56">
        <f>($AL56*$J56)</f>
        <v>0</v>
      </c>
      <c r="AP56">
        <f>($AL56*$K56)</f>
        <v>0</v>
      </c>
      <c r="AQ56">
        <f>($AL56*$L56)</f>
        <v>0</v>
      </c>
    </row>
    <row r="57" spans="1:43" x14ac:dyDescent="0.2">
      <c r="A57" t="s">
        <v>53</v>
      </c>
      <c r="B57">
        <v>20</v>
      </c>
      <c r="C57">
        <v>18</v>
      </c>
      <c r="D57">
        <f>SUM(B57-C57)</f>
        <v>2</v>
      </c>
      <c r="O57">
        <f>($N57*$B57)</f>
        <v>0</v>
      </c>
      <c r="P57">
        <f>($N57*$C57)</f>
        <v>0</v>
      </c>
      <c r="Q57">
        <f t="shared" si="4"/>
        <v>0</v>
      </c>
      <c r="R57">
        <f>($N57*$K57)</f>
        <v>0</v>
      </c>
      <c r="S57">
        <f>($N57*$L57)</f>
        <v>0</v>
      </c>
      <c r="U57">
        <f>(T57*$B57)</f>
        <v>0</v>
      </c>
      <c r="V57">
        <f t="shared" si="0"/>
        <v>0</v>
      </c>
      <c r="W57">
        <f t="shared" si="1"/>
        <v>0</v>
      </c>
      <c r="X57">
        <f t="shared" si="2"/>
        <v>0</v>
      </c>
      <c r="Y57">
        <f t="shared" si="3"/>
        <v>0</v>
      </c>
      <c r="AA57">
        <f>($Z57*$B57)</f>
        <v>0</v>
      </c>
      <c r="AB57">
        <f>($Z57*$C57)</f>
        <v>0</v>
      </c>
      <c r="AC57">
        <f>($Z57*$J57)</f>
        <v>0</v>
      </c>
      <c r="AD57">
        <f>($Z57*$K57)</f>
        <v>0</v>
      </c>
      <c r="AE57">
        <f>($Z57*$L57)</f>
        <v>0</v>
      </c>
      <c r="AG57">
        <f>($AF57*$B57)</f>
        <v>0</v>
      </c>
      <c r="AH57">
        <f>($AF57*$C57)</f>
        <v>0</v>
      </c>
      <c r="AI57">
        <f>($AF57*$J57)</f>
        <v>0</v>
      </c>
      <c r="AJ57">
        <f>($AF57*$K57)</f>
        <v>0</v>
      </c>
      <c r="AK57">
        <f>($AF57*$L57)</f>
        <v>0</v>
      </c>
      <c r="AM57">
        <f>($AL57*$B57)</f>
        <v>0</v>
      </c>
      <c r="AN57">
        <f>($AL57*$C57)</f>
        <v>0</v>
      </c>
      <c r="AO57">
        <f>($AL57*$J57)</f>
        <v>0</v>
      </c>
      <c r="AP57">
        <f>($AL57*$K57)</f>
        <v>0</v>
      </c>
      <c r="AQ57">
        <f>($AL57*$L57)</f>
        <v>0</v>
      </c>
    </row>
    <row r="58" spans="1:43" x14ac:dyDescent="0.2">
      <c r="A58" t="s">
        <v>54</v>
      </c>
      <c r="B58">
        <v>60</v>
      </c>
      <c r="C58">
        <v>54</v>
      </c>
      <c r="D58">
        <f>SUM(B58-C58)</f>
        <v>6</v>
      </c>
      <c r="O58">
        <f>($N58*$B58)</f>
        <v>0</v>
      </c>
      <c r="P58">
        <f>($N58*$C58)</f>
        <v>0</v>
      </c>
      <c r="Q58">
        <f t="shared" si="4"/>
        <v>0</v>
      </c>
      <c r="R58">
        <f>($N58*$K58)</f>
        <v>0</v>
      </c>
      <c r="S58">
        <f>($N58*$L58)</f>
        <v>0</v>
      </c>
      <c r="U58">
        <f>(T58*$B58)</f>
        <v>0</v>
      </c>
      <c r="V58">
        <f t="shared" si="0"/>
        <v>0</v>
      </c>
      <c r="W58">
        <f t="shared" si="1"/>
        <v>0</v>
      </c>
      <c r="X58">
        <f t="shared" si="2"/>
        <v>0</v>
      </c>
      <c r="Y58">
        <f t="shared" si="3"/>
        <v>0</v>
      </c>
      <c r="AA58">
        <f>($Z58*$B58)</f>
        <v>0</v>
      </c>
      <c r="AB58">
        <f>($Z58*$C58)</f>
        <v>0</v>
      </c>
      <c r="AC58">
        <f>($Z58*$J58)</f>
        <v>0</v>
      </c>
      <c r="AD58">
        <f>($Z58*$K58)</f>
        <v>0</v>
      </c>
      <c r="AE58">
        <f>($Z58*$L58)</f>
        <v>0</v>
      </c>
      <c r="AG58">
        <f>($AF58*$B58)</f>
        <v>0</v>
      </c>
      <c r="AH58">
        <f>($AF58*$C58)</f>
        <v>0</v>
      </c>
      <c r="AI58">
        <f>($AF58*$J58)</f>
        <v>0</v>
      </c>
      <c r="AJ58">
        <f>($AF58*$K58)</f>
        <v>0</v>
      </c>
      <c r="AK58">
        <f>($AF58*$L58)</f>
        <v>0</v>
      </c>
      <c r="AM58">
        <f>($AL58*$B58)</f>
        <v>0</v>
      </c>
      <c r="AN58">
        <f>($AL58*$C58)</f>
        <v>0</v>
      </c>
      <c r="AO58">
        <f>($AL58*$J58)</f>
        <v>0</v>
      </c>
      <c r="AP58">
        <f>($AL58*$K58)</f>
        <v>0</v>
      </c>
      <c r="AQ58">
        <f>($AL58*$L58)</f>
        <v>0</v>
      </c>
    </row>
    <row r="59" spans="1:43" x14ac:dyDescent="0.2">
      <c r="A59" t="s">
        <v>48</v>
      </c>
      <c r="B59">
        <v>0.6</v>
      </c>
      <c r="F59">
        <v>800</v>
      </c>
      <c r="O59">
        <f>($N59*$B59)</f>
        <v>0</v>
      </c>
      <c r="P59">
        <f>($N59*$C59)</f>
        <v>0</v>
      </c>
      <c r="Q59">
        <f t="shared" si="4"/>
        <v>0</v>
      </c>
      <c r="R59">
        <f>($N59*$K59)</f>
        <v>0</v>
      </c>
      <c r="S59">
        <f>($N59*$L59)</f>
        <v>0</v>
      </c>
      <c r="U59">
        <f>(T59*$B59)</f>
        <v>0</v>
      </c>
      <c r="V59">
        <f t="shared" si="0"/>
        <v>0</v>
      </c>
      <c r="W59">
        <f t="shared" si="1"/>
        <v>0</v>
      </c>
      <c r="X59">
        <f t="shared" si="2"/>
        <v>0</v>
      </c>
      <c r="Y59">
        <f t="shared" si="3"/>
        <v>0</v>
      </c>
      <c r="AA59">
        <f>($Z59*$B59)</f>
        <v>0</v>
      </c>
      <c r="AB59">
        <f>($Z59*$C59)</f>
        <v>0</v>
      </c>
      <c r="AC59">
        <f>($Z59*$J59)</f>
        <v>0</v>
      </c>
      <c r="AD59">
        <f>($Z59*$K59)</f>
        <v>0</v>
      </c>
      <c r="AE59">
        <f>($Z59*$L59)</f>
        <v>0</v>
      </c>
      <c r="AG59">
        <f>($AF59*$B59)</f>
        <v>0</v>
      </c>
      <c r="AH59">
        <f>($AF59*$C59)</f>
        <v>0</v>
      </c>
      <c r="AI59">
        <f>($AF59*$J59)</f>
        <v>0</v>
      </c>
      <c r="AJ59">
        <f>($AF59*$K59)</f>
        <v>0</v>
      </c>
      <c r="AK59">
        <f>($AF59*$L59)</f>
        <v>0</v>
      </c>
      <c r="AM59">
        <f>($AL59*$B59)</f>
        <v>0</v>
      </c>
      <c r="AN59">
        <f>($AL59*$C59)</f>
        <v>0</v>
      </c>
      <c r="AO59">
        <f>($AL59*$J59)</f>
        <v>0</v>
      </c>
      <c r="AP59">
        <f>($AL59*$K59)</f>
        <v>0</v>
      </c>
      <c r="AQ59">
        <f>($AL59*$L59)</f>
        <v>0</v>
      </c>
    </row>
    <row r="60" spans="1:43" x14ac:dyDescent="0.2">
      <c r="A60" t="s">
        <v>55</v>
      </c>
      <c r="B60">
        <v>12.5</v>
      </c>
      <c r="C60">
        <v>11.25</v>
      </c>
      <c r="D60">
        <f>SUM(B60-C60)</f>
        <v>1.25</v>
      </c>
      <c r="O60">
        <f>($N60*$B60)</f>
        <v>0</v>
      </c>
      <c r="P60">
        <f>($N60*$C60)</f>
        <v>0</v>
      </c>
      <c r="Q60">
        <f t="shared" si="4"/>
        <v>0</v>
      </c>
      <c r="R60">
        <f>($N60*$K60)</f>
        <v>0</v>
      </c>
      <c r="S60">
        <f>($N60*$L60)</f>
        <v>0</v>
      </c>
      <c r="U60">
        <f>(T60*$B60)</f>
        <v>0</v>
      </c>
      <c r="V60">
        <f t="shared" si="0"/>
        <v>0</v>
      </c>
      <c r="W60">
        <f t="shared" si="1"/>
        <v>0</v>
      </c>
      <c r="X60">
        <f t="shared" si="2"/>
        <v>0</v>
      </c>
      <c r="Y60">
        <f t="shared" si="3"/>
        <v>0</v>
      </c>
      <c r="AA60">
        <f>($Z60*$B60)</f>
        <v>0</v>
      </c>
      <c r="AB60">
        <f>($Z60*$C60)</f>
        <v>0</v>
      </c>
      <c r="AC60">
        <f>($Z60*$J60)</f>
        <v>0</v>
      </c>
      <c r="AD60">
        <f>($Z60*$K60)</f>
        <v>0</v>
      </c>
      <c r="AE60">
        <f>($Z60*$L60)</f>
        <v>0</v>
      </c>
      <c r="AG60">
        <f>($AF60*$B60)</f>
        <v>0</v>
      </c>
      <c r="AH60">
        <f>($AF60*$C60)</f>
        <v>0</v>
      </c>
      <c r="AI60">
        <f>($AF60*$J60)</f>
        <v>0</v>
      </c>
      <c r="AJ60">
        <f>($AF60*$K60)</f>
        <v>0</v>
      </c>
      <c r="AK60">
        <f>($AF60*$L60)</f>
        <v>0</v>
      </c>
      <c r="AM60">
        <f>($AL60*$B60)</f>
        <v>0</v>
      </c>
      <c r="AN60">
        <f>($AL60*$C60)</f>
        <v>0</v>
      </c>
      <c r="AO60">
        <f>($AL60*$J60)</f>
        <v>0</v>
      </c>
      <c r="AP60">
        <f>($AL60*$K60)</f>
        <v>0</v>
      </c>
      <c r="AQ60">
        <f>($AL60*$L60)</f>
        <v>0</v>
      </c>
    </row>
    <row r="61" spans="1:43" x14ac:dyDescent="0.2">
      <c r="A61" t="s">
        <v>56</v>
      </c>
      <c r="B61">
        <v>25</v>
      </c>
      <c r="C61">
        <v>22.5</v>
      </c>
      <c r="D61">
        <f>SUM(B61-C61)</f>
        <v>2.5</v>
      </c>
      <c r="O61">
        <f>($N61*$B61)</f>
        <v>0</v>
      </c>
      <c r="P61">
        <f>($N61*$C61)</f>
        <v>0</v>
      </c>
      <c r="Q61">
        <f t="shared" si="4"/>
        <v>0</v>
      </c>
      <c r="R61">
        <f>($N61*$K61)</f>
        <v>0</v>
      </c>
      <c r="S61">
        <f>($N61*$L61)</f>
        <v>0</v>
      </c>
      <c r="U61">
        <f>(T61*$B61)</f>
        <v>0</v>
      </c>
      <c r="V61">
        <f t="shared" si="0"/>
        <v>0</v>
      </c>
      <c r="W61">
        <f t="shared" si="1"/>
        <v>0</v>
      </c>
      <c r="X61">
        <f t="shared" si="2"/>
        <v>0</v>
      </c>
      <c r="Y61">
        <f t="shared" si="3"/>
        <v>0</v>
      </c>
      <c r="AA61">
        <f>($Z61*$B61)</f>
        <v>0</v>
      </c>
      <c r="AB61">
        <f>($Z61*$C61)</f>
        <v>0</v>
      </c>
      <c r="AC61">
        <f>($Z61*$J61)</f>
        <v>0</v>
      </c>
      <c r="AD61">
        <f>($Z61*$K61)</f>
        <v>0</v>
      </c>
      <c r="AE61">
        <f>($Z61*$L61)</f>
        <v>0</v>
      </c>
      <c r="AG61">
        <f>($AF61*$B61)</f>
        <v>0</v>
      </c>
      <c r="AH61">
        <f>($AF61*$C61)</f>
        <v>0</v>
      </c>
      <c r="AI61">
        <f>($AF61*$J61)</f>
        <v>0</v>
      </c>
      <c r="AJ61">
        <f>($AF61*$K61)</f>
        <v>0</v>
      </c>
      <c r="AK61">
        <f>($AF61*$L61)</f>
        <v>0</v>
      </c>
      <c r="AM61">
        <f>($AL61*$B61)</f>
        <v>0</v>
      </c>
      <c r="AN61">
        <f>($AL61*$C61)</f>
        <v>0</v>
      </c>
      <c r="AO61">
        <f>($AL61*$J61)</f>
        <v>0</v>
      </c>
      <c r="AP61">
        <f>($AL61*$K61)</f>
        <v>0</v>
      </c>
      <c r="AQ61">
        <f>($AL61*$L61)</f>
        <v>0</v>
      </c>
    </row>
    <row r="62" spans="1:43" x14ac:dyDescent="0.2">
      <c r="A62" t="s">
        <v>57</v>
      </c>
      <c r="B62">
        <v>75</v>
      </c>
      <c r="C62">
        <v>67.5</v>
      </c>
      <c r="D62">
        <f>SUM(B62-C62)</f>
        <v>7.5</v>
      </c>
      <c r="O62">
        <f>($N62*$B62)</f>
        <v>0</v>
      </c>
      <c r="P62">
        <f>($N62*$C62)</f>
        <v>0</v>
      </c>
      <c r="Q62">
        <f t="shared" si="4"/>
        <v>0</v>
      </c>
      <c r="R62">
        <f>($N62*$K62)</f>
        <v>0</v>
      </c>
      <c r="S62">
        <f>($N62*$L62)</f>
        <v>0</v>
      </c>
      <c r="U62">
        <f>(T62*$B62)</f>
        <v>0</v>
      </c>
      <c r="V62">
        <f t="shared" si="0"/>
        <v>0</v>
      </c>
      <c r="W62">
        <f t="shared" si="1"/>
        <v>0</v>
      </c>
      <c r="X62">
        <f t="shared" si="2"/>
        <v>0</v>
      </c>
      <c r="Y62">
        <f t="shared" si="3"/>
        <v>0</v>
      </c>
      <c r="AA62">
        <f>($Z62*$B62)</f>
        <v>0</v>
      </c>
      <c r="AB62">
        <f>($Z62*$C62)</f>
        <v>0</v>
      </c>
      <c r="AC62">
        <f>($Z62*$J62)</f>
        <v>0</v>
      </c>
      <c r="AD62">
        <f>($Z62*$K62)</f>
        <v>0</v>
      </c>
      <c r="AE62">
        <f>($Z62*$L62)</f>
        <v>0</v>
      </c>
      <c r="AG62">
        <f>($AF62*$B62)</f>
        <v>0</v>
      </c>
      <c r="AH62">
        <f>($AF62*$C62)</f>
        <v>0</v>
      </c>
      <c r="AI62">
        <f>($AF62*$J62)</f>
        <v>0</v>
      </c>
      <c r="AJ62">
        <f>($AF62*$K62)</f>
        <v>0</v>
      </c>
      <c r="AK62">
        <f>($AF62*$L62)</f>
        <v>0</v>
      </c>
      <c r="AM62">
        <f>($AL62*$B62)</f>
        <v>0</v>
      </c>
      <c r="AN62">
        <f>($AL62*$C62)</f>
        <v>0</v>
      </c>
      <c r="AO62">
        <f>($AL62*$J62)</f>
        <v>0</v>
      </c>
      <c r="AP62">
        <f>($AL62*$K62)</f>
        <v>0</v>
      </c>
      <c r="AQ62">
        <f>($AL62*$L62)</f>
        <v>0</v>
      </c>
    </row>
    <row r="63" spans="1:43" x14ac:dyDescent="0.2">
      <c r="A63" t="s">
        <v>48</v>
      </c>
      <c r="B63">
        <v>0.75</v>
      </c>
      <c r="F63">
        <v>1000</v>
      </c>
      <c r="O63">
        <f>($N63*$B63)</f>
        <v>0</v>
      </c>
      <c r="P63">
        <f>($N63*$C63)</f>
        <v>0</v>
      </c>
      <c r="Q63">
        <f t="shared" si="4"/>
        <v>0</v>
      </c>
      <c r="R63">
        <f>($N63*$K63)</f>
        <v>0</v>
      </c>
      <c r="S63">
        <f>($N63*$L63)</f>
        <v>0</v>
      </c>
      <c r="U63">
        <f>(T63*$B63)</f>
        <v>0</v>
      </c>
      <c r="V63">
        <f t="shared" si="0"/>
        <v>0</v>
      </c>
      <c r="W63">
        <f t="shared" si="1"/>
        <v>0</v>
      </c>
      <c r="X63">
        <f t="shared" si="2"/>
        <v>0</v>
      </c>
      <c r="Y63">
        <f t="shared" si="3"/>
        <v>0</v>
      </c>
      <c r="AA63">
        <f>($Z63*$B63)</f>
        <v>0</v>
      </c>
      <c r="AB63">
        <f>($Z63*$C63)</f>
        <v>0</v>
      </c>
      <c r="AC63">
        <f>($Z63*$J63)</f>
        <v>0</v>
      </c>
      <c r="AD63">
        <f>($Z63*$K63)</f>
        <v>0</v>
      </c>
      <c r="AE63">
        <f>($Z63*$L63)</f>
        <v>0</v>
      </c>
      <c r="AG63">
        <f>($AF63*$B63)</f>
        <v>0</v>
      </c>
      <c r="AH63">
        <f>($AF63*$C63)</f>
        <v>0</v>
      </c>
      <c r="AI63">
        <f>($AF63*$J63)</f>
        <v>0</v>
      </c>
      <c r="AJ63">
        <f>($AF63*$K63)</f>
        <v>0</v>
      </c>
      <c r="AK63">
        <f>($AF63*$L63)</f>
        <v>0</v>
      </c>
      <c r="AM63">
        <f>($AL63*$B63)</f>
        <v>0</v>
      </c>
      <c r="AN63">
        <f>($AL63*$C63)</f>
        <v>0</v>
      </c>
      <c r="AO63">
        <f>($AL63*$J63)</f>
        <v>0</v>
      </c>
      <c r="AP63">
        <f>($AL63*$K63)</f>
        <v>0</v>
      </c>
      <c r="AQ63">
        <f>($AL63*$L63)</f>
        <v>0</v>
      </c>
    </row>
    <row r="64" spans="1:43" x14ac:dyDescent="0.2">
      <c r="A64" t="s">
        <v>58</v>
      </c>
      <c r="B64">
        <v>15</v>
      </c>
      <c r="C64">
        <v>13.5</v>
      </c>
      <c r="D64">
        <f>SUM(B64-C64)</f>
        <v>1.5</v>
      </c>
      <c r="O64">
        <f>($N64*$B64)</f>
        <v>0</v>
      </c>
      <c r="P64">
        <f>($N64*$C64)</f>
        <v>0</v>
      </c>
      <c r="Q64">
        <f t="shared" si="4"/>
        <v>0</v>
      </c>
      <c r="R64">
        <f>($N64*$K64)</f>
        <v>0</v>
      </c>
      <c r="S64">
        <f>($N64*$L64)</f>
        <v>0</v>
      </c>
      <c r="U64">
        <f>(T64*$B64)</f>
        <v>0</v>
      </c>
      <c r="V64">
        <f t="shared" si="0"/>
        <v>0</v>
      </c>
      <c r="W64">
        <f t="shared" si="1"/>
        <v>0</v>
      </c>
      <c r="X64">
        <f t="shared" si="2"/>
        <v>0</v>
      </c>
      <c r="Y64">
        <f t="shared" si="3"/>
        <v>0</v>
      </c>
      <c r="AA64">
        <f>($Z64*$B64)</f>
        <v>0</v>
      </c>
      <c r="AB64">
        <f>($Z64*$C64)</f>
        <v>0</v>
      </c>
      <c r="AC64">
        <f>($Z64*$J64)</f>
        <v>0</v>
      </c>
      <c r="AD64">
        <f>($Z64*$K64)</f>
        <v>0</v>
      </c>
      <c r="AE64">
        <f>($Z64*$L64)</f>
        <v>0</v>
      </c>
      <c r="AG64">
        <f>($AF64*$B64)</f>
        <v>0</v>
      </c>
      <c r="AH64">
        <f>($AF64*$C64)</f>
        <v>0</v>
      </c>
      <c r="AI64">
        <f>($AF64*$J64)</f>
        <v>0</v>
      </c>
      <c r="AJ64">
        <f>($AF64*$K64)</f>
        <v>0</v>
      </c>
      <c r="AK64">
        <f>($AF64*$L64)</f>
        <v>0</v>
      </c>
      <c r="AM64">
        <f>($AL64*$B64)</f>
        <v>0</v>
      </c>
      <c r="AN64">
        <f>($AL64*$C64)</f>
        <v>0</v>
      </c>
      <c r="AO64">
        <f>($AL64*$J64)</f>
        <v>0</v>
      </c>
      <c r="AP64">
        <f>($AL64*$K64)</f>
        <v>0</v>
      </c>
      <c r="AQ64">
        <f>($AL64*$L64)</f>
        <v>0</v>
      </c>
    </row>
    <row r="65" spans="1:43" x14ac:dyDescent="0.2">
      <c r="A65" t="s">
        <v>59</v>
      </c>
      <c r="B65">
        <v>30</v>
      </c>
      <c r="C65">
        <v>27</v>
      </c>
      <c r="D65">
        <f>SUM(B65-C65)</f>
        <v>3</v>
      </c>
      <c r="O65">
        <f>($N65*$B65)</f>
        <v>0</v>
      </c>
      <c r="P65">
        <f>($N65*$C65)</f>
        <v>0</v>
      </c>
      <c r="Q65">
        <f t="shared" si="4"/>
        <v>0</v>
      </c>
      <c r="R65">
        <f>($N65*$K65)</f>
        <v>0</v>
      </c>
      <c r="S65">
        <f>($N65*$L65)</f>
        <v>0</v>
      </c>
      <c r="U65">
        <f>(T65*$B65)</f>
        <v>0</v>
      </c>
      <c r="V65">
        <f t="shared" si="0"/>
        <v>0</v>
      </c>
      <c r="W65">
        <f t="shared" si="1"/>
        <v>0</v>
      </c>
      <c r="X65">
        <f t="shared" si="2"/>
        <v>0</v>
      </c>
      <c r="Y65">
        <f t="shared" si="3"/>
        <v>0</v>
      </c>
      <c r="AA65">
        <f>($Z65*$B65)</f>
        <v>0</v>
      </c>
      <c r="AB65">
        <f>($Z65*$C65)</f>
        <v>0</v>
      </c>
      <c r="AC65">
        <f>($Z65*$J65)</f>
        <v>0</v>
      </c>
      <c r="AD65">
        <f>($Z65*$K65)</f>
        <v>0</v>
      </c>
      <c r="AE65">
        <f>($Z65*$L65)</f>
        <v>0</v>
      </c>
      <c r="AG65">
        <f>($AF65*$B65)</f>
        <v>0</v>
      </c>
      <c r="AH65">
        <f>($AF65*$C65)</f>
        <v>0</v>
      </c>
      <c r="AI65">
        <f>($AF65*$J65)</f>
        <v>0</v>
      </c>
      <c r="AJ65">
        <f>($AF65*$K65)</f>
        <v>0</v>
      </c>
      <c r="AK65">
        <f>($AF65*$L65)</f>
        <v>0</v>
      </c>
      <c r="AM65">
        <f>($AL65*$B65)</f>
        <v>0</v>
      </c>
      <c r="AN65">
        <f>($AL65*$C65)</f>
        <v>0</v>
      </c>
      <c r="AO65">
        <f>($AL65*$J65)</f>
        <v>0</v>
      </c>
      <c r="AP65">
        <f>($AL65*$K65)</f>
        <v>0</v>
      </c>
      <c r="AQ65">
        <f>($AL65*$L65)</f>
        <v>0</v>
      </c>
    </row>
    <row r="66" spans="1:43" x14ac:dyDescent="0.2">
      <c r="A66" t="s">
        <v>60</v>
      </c>
      <c r="B66">
        <v>90</v>
      </c>
      <c r="C66">
        <v>81</v>
      </c>
      <c r="D66">
        <f>SUM(B66-C66)</f>
        <v>9</v>
      </c>
      <c r="O66">
        <f>($N66*$B66)</f>
        <v>0</v>
      </c>
      <c r="P66">
        <f>($N66*$C66)</f>
        <v>0</v>
      </c>
      <c r="Q66">
        <f t="shared" si="4"/>
        <v>0</v>
      </c>
      <c r="R66">
        <f>($N66*$K66)</f>
        <v>0</v>
      </c>
      <c r="S66">
        <f>($N66*$L66)</f>
        <v>0</v>
      </c>
      <c r="U66">
        <f>(T66*$B66)</f>
        <v>0</v>
      </c>
      <c r="V66">
        <f t="shared" si="0"/>
        <v>0</v>
      </c>
      <c r="W66">
        <f t="shared" si="1"/>
        <v>0</v>
      </c>
      <c r="X66">
        <f t="shared" si="2"/>
        <v>0</v>
      </c>
      <c r="Y66">
        <f t="shared" si="3"/>
        <v>0</v>
      </c>
      <c r="AA66">
        <f>($Z66*$B66)</f>
        <v>0</v>
      </c>
      <c r="AB66">
        <f>($Z66*$C66)</f>
        <v>0</v>
      </c>
      <c r="AC66">
        <f>($Z66*$J66)</f>
        <v>0</v>
      </c>
      <c r="AD66">
        <f>($Z66*$K66)</f>
        <v>0</v>
      </c>
      <c r="AE66">
        <f>($Z66*$L66)</f>
        <v>0</v>
      </c>
      <c r="AG66">
        <f>($AF66*$B66)</f>
        <v>0</v>
      </c>
      <c r="AH66">
        <f>($AF66*$C66)</f>
        <v>0</v>
      </c>
      <c r="AI66">
        <f>($AF66*$J66)</f>
        <v>0</v>
      </c>
      <c r="AJ66">
        <f>($AF66*$K66)</f>
        <v>0</v>
      </c>
      <c r="AK66">
        <f>($AF66*$L66)</f>
        <v>0</v>
      </c>
      <c r="AM66">
        <f>($AL66*$B66)</f>
        <v>0</v>
      </c>
      <c r="AN66">
        <f>($AL66*$C66)</f>
        <v>0</v>
      </c>
      <c r="AO66">
        <f>($AL66*$J66)</f>
        <v>0</v>
      </c>
      <c r="AP66">
        <f>($AL66*$K66)</f>
        <v>0</v>
      </c>
      <c r="AQ66">
        <f>($AL66*$L66)</f>
        <v>0</v>
      </c>
    </row>
    <row r="67" spans="1:43" x14ac:dyDescent="0.2">
      <c r="A67" t="s">
        <v>48</v>
      </c>
      <c r="B67">
        <v>0.9</v>
      </c>
      <c r="D67">
        <f>SUM(B67-C67)</f>
        <v>0.9</v>
      </c>
      <c r="F67">
        <v>1200</v>
      </c>
      <c r="O67">
        <f>($N67*$B67)</f>
        <v>0</v>
      </c>
      <c r="P67">
        <f>($N67*$C67)</f>
        <v>0</v>
      </c>
      <c r="Q67">
        <f t="shared" si="4"/>
        <v>0</v>
      </c>
      <c r="R67">
        <f>($N67*$K67)</f>
        <v>0</v>
      </c>
      <c r="S67">
        <f>($N67*$L67)</f>
        <v>0</v>
      </c>
      <c r="U67">
        <f>(T67*$B67)</f>
        <v>0</v>
      </c>
      <c r="V67">
        <f t="shared" si="0"/>
        <v>0</v>
      </c>
      <c r="W67">
        <f t="shared" si="1"/>
        <v>0</v>
      </c>
      <c r="X67">
        <f t="shared" si="2"/>
        <v>0</v>
      </c>
      <c r="Y67">
        <f t="shared" si="3"/>
        <v>0</v>
      </c>
      <c r="AA67">
        <f>($Z67*$B67)</f>
        <v>0</v>
      </c>
      <c r="AB67">
        <f>($Z67*$C67)</f>
        <v>0</v>
      </c>
      <c r="AC67">
        <f>($Z67*$J67)</f>
        <v>0</v>
      </c>
      <c r="AD67">
        <f>($Z67*$K67)</f>
        <v>0</v>
      </c>
      <c r="AE67">
        <f>($Z67*$L67)</f>
        <v>0</v>
      </c>
      <c r="AG67">
        <f>($AF67*$B67)</f>
        <v>0</v>
      </c>
      <c r="AH67">
        <f>($AF67*$C67)</f>
        <v>0</v>
      </c>
      <c r="AI67">
        <f>($AF67*$J67)</f>
        <v>0</v>
      </c>
      <c r="AJ67">
        <f>($AF67*$K67)</f>
        <v>0</v>
      </c>
      <c r="AK67">
        <f>($AF67*$L67)</f>
        <v>0</v>
      </c>
      <c r="AM67">
        <f>($AL67*$B67)</f>
        <v>0</v>
      </c>
      <c r="AN67">
        <f>($AL67*$C67)</f>
        <v>0</v>
      </c>
      <c r="AO67">
        <f>($AL67*$J67)</f>
        <v>0</v>
      </c>
      <c r="AP67">
        <f>($AL67*$K67)</f>
        <v>0</v>
      </c>
      <c r="AQ67">
        <f>($AL67*$L67)</f>
        <v>0</v>
      </c>
    </row>
    <row r="70" spans="1:43" x14ac:dyDescent="0.2">
      <c r="A70" s="1" t="s">
        <v>61</v>
      </c>
    </row>
    <row r="72" spans="1:43" x14ac:dyDescent="0.2">
      <c r="A72" t="s">
        <v>62</v>
      </c>
      <c r="B72">
        <v>10</v>
      </c>
      <c r="G72">
        <v>2941.99</v>
      </c>
      <c r="H72">
        <v>244</v>
      </c>
      <c r="I72">
        <v>1.25</v>
      </c>
      <c r="O72">
        <f>($N72*$B72)</f>
        <v>0</v>
      </c>
      <c r="P72">
        <f t="shared" ref="P72:P76" si="5">($N72*$C72)</f>
        <v>0</v>
      </c>
      <c r="Q72">
        <f t="shared" si="4"/>
        <v>0</v>
      </c>
      <c r="R72">
        <f t="shared" ref="R72:R77" si="6">($N72*$K72)</f>
        <v>0</v>
      </c>
      <c r="S72">
        <f t="shared" ref="S72:S77" si="7">($N72*$L72)</f>
        <v>0</v>
      </c>
      <c r="U72">
        <f>(T72*$B72)</f>
        <v>0</v>
      </c>
      <c r="V72">
        <f t="shared" ref="V72:V78" si="8">(T72*$C72)</f>
        <v>0</v>
      </c>
      <c r="W72">
        <f t="shared" ref="W72:W78" si="9">(T72*$J72)</f>
        <v>0</v>
      </c>
      <c r="X72">
        <f t="shared" ref="X72:X78" si="10">(T72*$K72)</f>
        <v>0</v>
      </c>
      <c r="Y72">
        <f t="shared" ref="Y72:Y78" si="11">(T72*$L72)</f>
        <v>0</v>
      </c>
      <c r="AA72">
        <f>($Z72*$B72)</f>
        <v>0</v>
      </c>
      <c r="AB72">
        <f>($Z72*$C72)</f>
        <v>0</v>
      </c>
      <c r="AC72">
        <f>($Z72*$J72)</f>
        <v>0</v>
      </c>
      <c r="AD72">
        <f>($Z72*$K72)</f>
        <v>0</v>
      </c>
      <c r="AE72">
        <f>($Z72*$L72)</f>
        <v>0</v>
      </c>
      <c r="AG72">
        <f>($AF72*$B72)</f>
        <v>0</v>
      </c>
      <c r="AH72">
        <f>($AF72*$C72)</f>
        <v>0</v>
      </c>
      <c r="AI72">
        <f>($AF72*$J72)</f>
        <v>0</v>
      </c>
      <c r="AJ72">
        <f>($AF72*$K72)</f>
        <v>0</v>
      </c>
      <c r="AK72">
        <f>($AF72*$L72)</f>
        <v>0</v>
      </c>
      <c r="AM72">
        <f>($AL72*$B72)</f>
        <v>0</v>
      </c>
      <c r="AN72">
        <f>($AL72*$C72)</f>
        <v>0</v>
      </c>
      <c r="AO72">
        <f>($AL72*$J72)</f>
        <v>0</v>
      </c>
      <c r="AP72">
        <f>($AL72*$K72)</f>
        <v>0</v>
      </c>
      <c r="AQ72">
        <f>($AL72*$L72)</f>
        <v>0</v>
      </c>
    </row>
    <row r="73" spans="1:43" x14ac:dyDescent="0.2">
      <c r="A73" t="s">
        <v>63</v>
      </c>
      <c r="B73">
        <v>4</v>
      </c>
      <c r="G73">
        <v>1127.25</v>
      </c>
      <c r="H73">
        <v>250</v>
      </c>
      <c r="I73">
        <v>0.46800000000000003</v>
      </c>
      <c r="O73">
        <f>($N73*$B73)</f>
        <v>0</v>
      </c>
      <c r="P73">
        <f t="shared" si="5"/>
        <v>0</v>
      </c>
      <c r="Q73">
        <f t="shared" si="4"/>
        <v>0</v>
      </c>
      <c r="R73">
        <f t="shared" si="6"/>
        <v>0</v>
      </c>
      <c r="S73">
        <f t="shared" si="7"/>
        <v>0</v>
      </c>
      <c r="U73">
        <f>(T73*$B73)</f>
        <v>0</v>
      </c>
      <c r="V73">
        <f t="shared" si="8"/>
        <v>0</v>
      </c>
      <c r="W73">
        <f t="shared" si="9"/>
        <v>0</v>
      </c>
      <c r="X73">
        <f t="shared" si="10"/>
        <v>0</v>
      </c>
      <c r="Y73">
        <f t="shared" si="11"/>
        <v>0</v>
      </c>
      <c r="AA73">
        <f>($Z73*$B73)</f>
        <v>0</v>
      </c>
      <c r="AB73">
        <f>($Z73*$C73)</f>
        <v>0</v>
      </c>
      <c r="AC73">
        <f>($Z73*$J73)</f>
        <v>0</v>
      </c>
      <c r="AD73">
        <f>($Z73*$K73)</f>
        <v>0</v>
      </c>
      <c r="AE73">
        <f>($Z73*$L73)</f>
        <v>0</v>
      </c>
      <c r="AG73">
        <f>($AF73*$B73)</f>
        <v>0</v>
      </c>
      <c r="AH73">
        <f>($AF73*$C73)</f>
        <v>0</v>
      </c>
      <c r="AI73">
        <f>($AF73*$J73)</f>
        <v>0</v>
      </c>
      <c r="AJ73">
        <f>($AF73*$K73)</f>
        <v>0</v>
      </c>
      <c r="AK73">
        <f>($AF73*$L73)</f>
        <v>0</v>
      </c>
      <c r="AM73">
        <f>($AL73*$B73)</f>
        <v>0</v>
      </c>
      <c r="AN73">
        <f>($AL73*$C73)</f>
        <v>0</v>
      </c>
      <c r="AO73">
        <f>($AL73*$J73)</f>
        <v>0</v>
      </c>
      <c r="AP73">
        <f>($AL73*$K73)</f>
        <v>0</v>
      </c>
      <c r="AQ73">
        <f>($AL73*$L73)</f>
        <v>0</v>
      </c>
    </row>
    <row r="74" spans="1:43" x14ac:dyDescent="0.2">
      <c r="A74" t="s">
        <v>64</v>
      </c>
      <c r="B74">
        <v>8</v>
      </c>
      <c r="G74">
        <v>1098.3399999999999</v>
      </c>
      <c r="H74">
        <v>285</v>
      </c>
      <c r="I74">
        <v>0.4</v>
      </c>
      <c r="O74">
        <f>($N74*$B74)</f>
        <v>0</v>
      </c>
      <c r="P74">
        <f t="shared" si="5"/>
        <v>0</v>
      </c>
      <c r="Q74">
        <f t="shared" si="4"/>
        <v>0</v>
      </c>
      <c r="R74">
        <f t="shared" si="6"/>
        <v>0</v>
      </c>
      <c r="S74">
        <f t="shared" si="7"/>
        <v>0</v>
      </c>
      <c r="U74">
        <f>(T74*$B74)</f>
        <v>0</v>
      </c>
      <c r="V74">
        <f t="shared" si="8"/>
        <v>0</v>
      </c>
      <c r="W74">
        <f t="shared" si="9"/>
        <v>0</v>
      </c>
      <c r="X74">
        <f t="shared" si="10"/>
        <v>0</v>
      </c>
      <c r="Y74">
        <f t="shared" si="11"/>
        <v>0</v>
      </c>
      <c r="AA74">
        <f>($Z74*$B74)</f>
        <v>0</v>
      </c>
      <c r="AB74">
        <f>($Z74*$C74)</f>
        <v>0</v>
      </c>
      <c r="AC74">
        <f>($Z74*$J74)</f>
        <v>0</v>
      </c>
      <c r="AD74">
        <f>($Z74*$K74)</f>
        <v>0</v>
      </c>
      <c r="AE74">
        <f>($Z74*$L74)</f>
        <v>0</v>
      </c>
      <c r="AG74">
        <f>($AF74*$B74)</f>
        <v>0</v>
      </c>
      <c r="AH74">
        <f>($AF74*$C74)</f>
        <v>0</v>
      </c>
      <c r="AI74">
        <f>($AF74*$J74)</f>
        <v>0</v>
      </c>
      <c r="AJ74">
        <f>($AF74*$K74)</f>
        <v>0</v>
      </c>
      <c r="AK74">
        <f>($AF74*$L74)</f>
        <v>0</v>
      </c>
      <c r="AM74">
        <f>($AL74*$B74)</f>
        <v>0</v>
      </c>
      <c r="AN74">
        <f>($AL74*$C74)</f>
        <v>0</v>
      </c>
      <c r="AO74">
        <f>($AL74*$J74)</f>
        <v>0</v>
      </c>
      <c r="AP74">
        <f>($AL74*$K74)</f>
        <v>0</v>
      </c>
      <c r="AQ74">
        <f>($AL74*$L74)</f>
        <v>0</v>
      </c>
    </row>
    <row r="75" spans="1:43" x14ac:dyDescent="0.2">
      <c r="A75" t="s">
        <v>65</v>
      </c>
      <c r="B75">
        <v>2.5</v>
      </c>
      <c r="G75">
        <v>392.27</v>
      </c>
      <c r="H75">
        <v>281</v>
      </c>
      <c r="I75">
        <v>0.14499999999999999</v>
      </c>
      <c r="O75">
        <f>($N75*$B75)</f>
        <v>0</v>
      </c>
      <c r="P75">
        <f t="shared" si="5"/>
        <v>0</v>
      </c>
      <c r="Q75">
        <f t="shared" si="4"/>
        <v>0</v>
      </c>
      <c r="R75">
        <f t="shared" si="6"/>
        <v>0</v>
      </c>
      <c r="S75">
        <f t="shared" si="7"/>
        <v>0</v>
      </c>
      <c r="U75">
        <f>(T75*$B75)</f>
        <v>0</v>
      </c>
      <c r="V75">
        <f t="shared" si="8"/>
        <v>0</v>
      </c>
      <c r="W75">
        <f t="shared" si="9"/>
        <v>0</v>
      </c>
      <c r="X75">
        <f t="shared" si="10"/>
        <v>0</v>
      </c>
      <c r="Y75">
        <f t="shared" si="11"/>
        <v>0</v>
      </c>
      <c r="AA75">
        <f>($Z75*$B75)</f>
        <v>0</v>
      </c>
      <c r="AB75">
        <f>($Z75*$C75)</f>
        <v>0</v>
      </c>
      <c r="AC75">
        <f>($Z75*$J75)</f>
        <v>0</v>
      </c>
      <c r="AD75">
        <f>($Z75*$K75)</f>
        <v>0</v>
      </c>
      <c r="AE75">
        <f>($Z75*$L75)</f>
        <v>0</v>
      </c>
      <c r="AG75">
        <f>($AF75*$B75)</f>
        <v>0</v>
      </c>
      <c r="AH75">
        <f>($AF75*$C75)</f>
        <v>0</v>
      </c>
      <c r="AI75">
        <f>($AF75*$J75)</f>
        <v>0</v>
      </c>
      <c r="AJ75">
        <f>($AF75*$K75)</f>
        <v>0</v>
      </c>
      <c r="AK75">
        <f>($AF75*$L75)</f>
        <v>0</v>
      </c>
      <c r="AM75">
        <f>($AL75*$B75)</f>
        <v>0</v>
      </c>
      <c r="AN75">
        <f>($AL75*$C75)</f>
        <v>0</v>
      </c>
      <c r="AO75">
        <f>($AL75*$J75)</f>
        <v>0</v>
      </c>
      <c r="AP75">
        <f>($AL75*$K75)</f>
        <v>0</v>
      </c>
      <c r="AQ75">
        <f>($AL75*$L75)</f>
        <v>0</v>
      </c>
    </row>
    <row r="76" spans="1:43" x14ac:dyDescent="0.2">
      <c r="A76" t="s">
        <v>66</v>
      </c>
      <c r="B76">
        <v>0.5</v>
      </c>
      <c r="G76">
        <v>88.26</v>
      </c>
      <c r="H76">
        <v>244</v>
      </c>
      <c r="I76">
        <v>0.04</v>
      </c>
      <c r="O76">
        <f>($N76*$B76)</f>
        <v>0</v>
      </c>
      <c r="P76">
        <f t="shared" si="5"/>
        <v>0</v>
      </c>
      <c r="Q76">
        <f t="shared" si="4"/>
        <v>0</v>
      </c>
      <c r="R76">
        <f t="shared" si="6"/>
        <v>0</v>
      </c>
      <c r="S76">
        <f t="shared" si="7"/>
        <v>0</v>
      </c>
      <c r="U76">
        <f>(T76*$B76)</f>
        <v>0</v>
      </c>
      <c r="V76">
        <f t="shared" si="8"/>
        <v>0</v>
      </c>
      <c r="W76">
        <f t="shared" si="9"/>
        <v>0</v>
      </c>
      <c r="X76">
        <f t="shared" si="10"/>
        <v>0</v>
      </c>
      <c r="Y76">
        <f t="shared" si="11"/>
        <v>0</v>
      </c>
      <c r="AA76">
        <f>($Z76*$B76)</f>
        <v>0</v>
      </c>
      <c r="AB76">
        <f>($Z76*$C76)</f>
        <v>0</v>
      </c>
      <c r="AC76">
        <f>($Z76*$J76)</f>
        <v>0</v>
      </c>
      <c r="AD76">
        <f>($Z76*$K76)</f>
        <v>0</v>
      </c>
      <c r="AE76">
        <f>($Z76*$L76)</f>
        <v>0</v>
      </c>
      <c r="AG76">
        <f>($AF76*$B76)</f>
        <v>0</v>
      </c>
      <c r="AH76">
        <f>($AF76*$C76)</f>
        <v>0</v>
      </c>
      <c r="AI76">
        <f>($AF76*$J76)</f>
        <v>0</v>
      </c>
      <c r="AJ76">
        <f>($AF76*$K76)</f>
        <v>0</v>
      </c>
      <c r="AK76">
        <f>($AF76*$L76)</f>
        <v>0</v>
      </c>
      <c r="AM76">
        <f>($AL76*$B76)</f>
        <v>0</v>
      </c>
      <c r="AN76">
        <f>($AL76*$C76)</f>
        <v>0</v>
      </c>
      <c r="AO76">
        <f>($AL76*$J76)</f>
        <v>0</v>
      </c>
      <c r="AP76">
        <f>($AL76*$K76)</f>
        <v>0</v>
      </c>
      <c r="AQ76">
        <f>($AL76*$L76)</f>
        <v>0</v>
      </c>
    </row>
    <row r="77" spans="1:43" x14ac:dyDescent="0.2">
      <c r="A77" t="s">
        <v>67</v>
      </c>
      <c r="B77">
        <v>0.6</v>
      </c>
      <c r="G77">
        <v>19.61</v>
      </c>
      <c r="H77">
        <v>1020</v>
      </c>
      <c r="I77">
        <v>2.3999999999999998E-3</v>
      </c>
      <c r="L77">
        <v>2</v>
      </c>
      <c r="O77">
        <f>($N77*$B77)</f>
        <v>0</v>
      </c>
      <c r="P77">
        <f>($N77*$C77)</f>
        <v>0</v>
      </c>
      <c r="Q77">
        <f t="shared" si="4"/>
        <v>0</v>
      </c>
      <c r="R77">
        <f t="shared" si="6"/>
        <v>0</v>
      </c>
      <c r="S77">
        <f t="shared" si="7"/>
        <v>0</v>
      </c>
      <c r="U77">
        <f>(T77*$B77)</f>
        <v>0</v>
      </c>
      <c r="V77">
        <f t="shared" si="8"/>
        <v>0</v>
      </c>
      <c r="W77">
        <f t="shared" si="9"/>
        <v>0</v>
      </c>
      <c r="X77">
        <f t="shared" si="10"/>
        <v>0</v>
      </c>
      <c r="Y77">
        <f t="shared" si="11"/>
        <v>0</v>
      </c>
      <c r="AA77">
        <f>($Z77*$B77)</f>
        <v>0</v>
      </c>
      <c r="AB77">
        <f>($Z77*$C77)</f>
        <v>0</v>
      </c>
      <c r="AC77">
        <f>($Z77*$J77)</f>
        <v>0</v>
      </c>
      <c r="AD77">
        <f>($Z77*$K77)</f>
        <v>0</v>
      </c>
      <c r="AE77">
        <f>($Z77*$L77)</f>
        <v>0</v>
      </c>
      <c r="AG77">
        <f>($AF77*$B77)</f>
        <v>0</v>
      </c>
      <c r="AH77">
        <f>($AF77*$C77)</f>
        <v>0</v>
      </c>
      <c r="AI77">
        <f>($AF77*$J77)</f>
        <v>0</v>
      </c>
      <c r="AJ77">
        <f>($AF77*$K77)</f>
        <v>0</v>
      </c>
      <c r="AK77">
        <f>($AF77*$L77)</f>
        <v>0</v>
      </c>
      <c r="AM77">
        <f>($AL77*$B77)</f>
        <v>0</v>
      </c>
      <c r="AN77">
        <f>($AL77*$C77)</f>
        <v>0</v>
      </c>
      <c r="AO77">
        <f>($AL77*$J77)</f>
        <v>0</v>
      </c>
      <c r="AP77">
        <f>($AL77*$K77)</f>
        <v>0</v>
      </c>
      <c r="AQ77">
        <f>($AL77*$L77)</f>
        <v>0</v>
      </c>
    </row>
    <row r="78" spans="1:43" x14ac:dyDescent="0.2">
      <c r="O78">
        <f>SUM(O7:O77)</f>
        <v>0</v>
      </c>
      <c r="P78">
        <f t="shared" ref="P78:S78" si="12">SUM(P7:P77)</f>
        <v>0</v>
      </c>
      <c r="Q78">
        <f t="shared" si="12"/>
        <v>0</v>
      </c>
      <c r="R78">
        <f t="shared" si="12"/>
        <v>0</v>
      </c>
      <c r="S78">
        <f t="shared" si="12"/>
        <v>0</v>
      </c>
      <c r="U78">
        <f>SUM(U7:U77)</f>
        <v>0</v>
      </c>
      <c r="V78">
        <f t="shared" ref="V78:Y78" si="13">SUM(V7:V77)</f>
        <v>0</v>
      </c>
      <c r="W78">
        <f t="shared" si="13"/>
        <v>0</v>
      </c>
      <c r="X78">
        <f t="shared" si="13"/>
        <v>0</v>
      </c>
      <c r="Y78">
        <f t="shared" si="13"/>
        <v>0</v>
      </c>
      <c r="AA78">
        <f>SUM(AA7:AA77)</f>
        <v>0</v>
      </c>
      <c r="AB78">
        <f t="shared" ref="AB78:AE78" si="14">SUM(AB7:AB77)</f>
        <v>0</v>
      </c>
      <c r="AC78">
        <f t="shared" si="14"/>
        <v>0</v>
      </c>
      <c r="AD78">
        <f t="shared" si="14"/>
        <v>0</v>
      </c>
      <c r="AE78">
        <f t="shared" si="14"/>
        <v>0</v>
      </c>
      <c r="AG78">
        <f>SUM(AG7:AG77)</f>
        <v>0</v>
      </c>
      <c r="AH78">
        <f t="shared" ref="AH78:AK78" si="15">SUM(AH7:AH77)</f>
        <v>0</v>
      </c>
      <c r="AI78">
        <f t="shared" si="15"/>
        <v>0</v>
      </c>
      <c r="AJ78">
        <f t="shared" si="15"/>
        <v>0</v>
      </c>
      <c r="AK78">
        <f t="shared" si="15"/>
        <v>0</v>
      </c>
      <c r="AM78">
        <f>SUM(AM7:AM77)</f>
        <v>0</v>
      </c>
      <c r="AN78">
        <f t="shared" ref="AN78:AQ78" si="16">SUM(AN7:AN77)</f>
        <v>0</v>
      </c>
      <c r="AO78">
        <f t="shared" si="16"/>
        <v>0</v>
      </c>
      <c r="AP78">
        <f t="shared" si="16"/>
        <v>0</v>
      </c>
      <c r="AQ78">
        <f t="shared" si="16"/>
        <v>0</v>
      </c>
    </row>
    <row r="81" spans="1:10" x14ac:dyDescent="0.2">
      <c r="B81" t="s">
        <v>95</v>
      </c>
      <c r="C81" t="s">
        <v>87</v>
      </c>
      <c r="F81" t="s">
        <v>91</v>
      </c>
      <c r="H81" t="s">
        <v>92</v>
      </c>
      <c r="J81" t="s">
        <v>93</v>
      </c>
    </row>
    <row r="82" spans="1:10" ht="27.75" x14ac:dyDescent="0.2">
      <c r="A82" s="3"/>
      <c r="B82" s="3" t="s">
        <v>88</v>
      </c>
      <c r="C82" s="3" t="s">
        <v>102</v>
      </c>
      <c r="D82" t="s">
        <v>112</v>
      </c>
      <c r="E82" s="3" t="s">
        <v>103</v>
      </c>
      <c r="F82" s="3" t="s">
        <v>102</v>
      </c>
      <c r="G82" s="3" t="s">
        <v>103</v>
      </c>
      <c r="H82" s="3" t="s">
        <v>102</v>
      </c>
      <c r="I82" s="3" t="s">
        <v>103</v>
      </c>
      <c r="J82" s="3" t="s">
        <v>102</v>
      </c>
    </row>
    <row r="83" spans="1:10" x14ac:dyDescent="0.2">
      <c r="A83" t="s">
        <v>94</v>
      </c>
      <c r="B83">
        <f>SUM(E83)</f>
        <v>0</v>
      </c>
      <c r="C83">
        <f>SUM(N7:N77)</f>
        <v>0</v>
      </c>
      <c r="D83">
        <f>SUM(T7:T77)*U1</f>
        <v>0</v>
      </c>
      <c r="E83">
        <f>C83+F83+H83+J83+D83</f>
        <v>0</v>
      </c>
      <c r="F83">
        <f>SUM(Z7:Z77)</f>
        <v>0</v>
      </c>
      <c r="G83">
        <f>F83+I83</f>
        <v>0</v>
      </c>
      <c r="H83">
        <f>SUM(AF7:AF77)</f>
        <v>0</v>
      </c>
      <c r="I83">
        <f>H83+J83</f>
        <v>0</v>
      </c>
      <c r="J83">
        <f>SUM(AL7:AL77)</f>
        <v>0</v>
      </c>
    </row>
    <row r="84" spans="1:10" x14ac:dyDescent="0.2">
      <c r="A84" t="s">
        <v>72</v>
      </c>
      <c r="B84">
        <v>9.81</v>
      </c>
      <c r="C84">
        <v>9.81</v>
      </c>
      <c r="D84">
        <v>9.81</v>
      </c>
      <c r="E84">
        <v>9.81</v>
      </c>
      <c r="F84">
        <v>9.81</v>
      </c>
      <c r="G84">
        <v>9.81</v>
      </c>
      <c r="H84">
        <v>9.81</v>
      </c>
      <c r="I84">
        <v>9.81</v>
      </c>
      <c r="J84">
        <v>9.81</v>
      </c>
    </row>
    <row r="85" spans="1:10" x14ac:dyDescent="0.2">
      <c r="A85" t="s">
        <v>69</v>
      </c>
      <c r="B85">
        <f>SUM(C85)</f>
        <v>0</v>
      </c>
      <c r="C85">
        <f>($G$72*N72)+($G$73*N73)+($G$74*N74)+($G$75*N75)+($G$76*N76)+($G$77*N77)</f>
        <v>0</v>
      </c>
      <c r="D85">
        <f>($G$72*(T72*U1))+($G$73*(T73*U1))+($G$74*(T74*U1))+($G$75*(T75*U1))+($G$76*(T76*U1))+($G$77*(T77*U1))</f>
        <v>0</v>
      </c>
      <c r="E85">
        <f>C85+D85</f>
        <v>0</v>
      </c>
      <c r="F85">
        <f>($G$72*Z72)+($G$73*Z73)+($G$74*Z74)+($G$75*Z75)+($G$76*Z76)+($G$77*Z77)</f>
        <v>0</v>
      </c>
      <c r="G85">
        <f>($G$72*Z72)+($G$73*Z73)+($G$74*Z74)+($G$75*Z75)+($G$76*Z76)+($G$77*Z77)</f>
        <v>0</v>
      </c>
      <c r="H85">
        <f>($G$72*AF72)+($G$73*AF73)+($G$74*AF74)+($G$75*AF75)+($G$76*AF76)+($G$77*AF77)</f>
        <v>0</v>
      </c>
      <c r="I85">
        <f>($G$72*AF72)+($G$73*AF73)+($G$74*AF74)+($G$75*AF75)+($G$76*AF76)+($G$77*AF77)</f>
        <v>0</v>
      </c>
      <c r="J85">
        <f>($G$72*AL72)+($G$73*AL73)+($G$74*AL74)+($G$75*AL75)+($G$76*AL76)+($G$77*AL77)</f>
        <v>0</v>
      </c>
    </row>
    <row r="86" spans="1:10" x14ac:dyDescent="0.2">
      <c r="A86" t="s">
        <v>78</v>
      </c>
      <c r="B86">
        <f>E86</f>
        <v>0</v>
      </c>
      <c r="C86">
        <f>O78</f>
        <v>0</v>
      </c>
      <c r="D86">
        <f>U78*U1</f>
        <v>0</v>
      </c>
      <c r="E86">
        <f>C86+F86+D86+H86+J86</f>
        <v>0</v>
      </c>
      <c r="F86">
        <f>AA78</f>
        <v>0</v>
      </c>
      <c r="G86">
        <f>F86+I86</f>
        <v>0</v>
      </c>
      <c r="H86">
        <f>AG78</f>
        <v>0</v>
      </c>
      <c r="I86">
        <f>H86+J86</f>
        <v>0</v>
      </c>
      <c r="J86">
        <f>AM78*2</f>
        <v>0</v>
      </c>
    </row>
    <row r="87" spans="1:10" x14ac:dyDescent="0.2">
      <c r="A87" t="s">
        <v>100</v>
      </c>
      <c r="B87">
        <f>C87+F87+H87+D87</f>
        <v>0</v>
      </c>
      <c r="C87">
        <f>P78</f>
        <v>0</v>
      </c>
      <c r="D87">
        <f>V78*U1</f>
        <v>0</v>
      </c>
      <c r="E87">
        <f>C87+D87</f>
        <v>0</v>
      </c>
      <c r="F87">
        <f>AB78</f>
        <v>0</v>
      </c>
      <c r="G87">
        <f>F87</f>
        <v>0</v>
      </c>
      <c r="H87">
        <f>AH78</f>
        <v>0</v>
      </c>
      <c r="I87">
        <f>H87</f>
        <v>0</v>
      </c>
      <c r="J87">
        <f>AN78*2</f>
        <v>0</v>
      </c>
    </row>
    <row r="88" spans="1:10" x14ac:dyDescent="0.2">
      <c r="A88" t="s">
        <v>79</v>
      </c>
      <c r="B88">
        <f>B86-B87</f>
        <v>0</v>
      </c>
      <c r="C88">
        <f>C86-C87</f>
        <v>0</v>
      </c>
      <c r="D88">
        <f>D86-D87</f>
        <v>0</v>
      </c>
      <c r="E88">
        <f>C88+G86+D88</f>
        <v>0</v>
      </c>
      <c r="F88">
        <f>(AA78-AB78)</f>
        <v>0</v>
      </c>
      <c r="G88">
        <f>F88+I86</f>
        <v>0</v>
      </c>
      <c r="H88">
        <f>H86-H87</f>
        <v>0</v>
      </c>
      <c r="I88">
        <f>H88+J86</f>
        <v>0</v>
      </c>
      <c r="J88">
        <f>(AM78-AN78)</f>
        <v>0</v>
      </c>
    </row>
    <row r="89" spans="1:10" x14ac:dyDescent="0.2">
      <c r="A89" t="s">
        <v>84</v>
      </c>
      <c r="B89">
        <f>C89+D89</f>
        <v>0</v>
      </c>
      <c r="C89">
        <f>($I$72*N72)+($I$73*N73)+($I$74*N74)+($I$75*N75)+($I$76*N76)+($I$77*N77)</f>
        <v>0</v>
      </c>
      <c r="D89">
        <f>($I$72*(T72*U1))+($I$73*(T73*U1))+($I$74*(T74*U1))+($I$75*(T75*U1))+($I$76*(T76*U1))+($I$77*(T77*U1))</f>
        <v>0</v>
      </c>
      <c r="E89">
        <f>B89</f>
        <v>0</v>
      </c>
      <c r="F89">
        <f>($I$72*Z72)+($I$73*Z73)+($I$74*Z74)+($I$75*Z75)+($I$76*Z76)+($I$77*Z77)</f>
        <v>0</v>
      </c>
      <c r="G89">
        <f>F89</f>
        <v>0</v>
      </c>
      <c r="H89">
        <f>($I$72*AF72)+($I$73*AF73)+($I$74*AF74)+($I$75*AF75)+($I$76*AF76)+($I$77*AF77)</f>
        <v>0</v>
      </c>
      <c r="I89">
        <f>H89</f>
        <v>0</v>
      </c>
      <c r="J89">
        <f>($I$72*AL72)+($I$73*AL73)+($I$74*AL74)+($I$75*AL75)+($I$76*AL76)+($I$77*AL77)</f>
        <v>0</v>
      </c>
    </row>
    <row r="90" spans="1:10" x14ac:dyDescent="0.2">
      <c r="A90" t="s">
        <v>71</v>
      </c>
      <c r="B90" t="e">
        <f>E85/B86</f>
        <v>#DIV/0!</v>
      </c>
      <c r="C90" t="e">
        <f>C85/C86</f>
        <v>#DIV/0!</v>
      </c>
      <c r="D90" t="e">
        <f>D85/D86</f>
        <v>#DIV/0!</v>
      </c>
      <c r="E90" t="e">
        <f>E85/E86</f>
        <v>#DIV/0!</v>
      </c>
      <c r="F90" t="e">
        <f>F85/F86</f>
        <v>#DIV/0!</v>
      </c>
      <c r="G90" t="e">
        <f>G85/G86</f>
        <v>#DIV/0!</v>
      </c>
      <c r="H90" t="e">
        <f>H85/H86</f>
        <v>#DIV/0!</v>
      </c>
      <c r="I90" t="e">
        <f>I85/I86</f>
        <v>#DIV/0!</v>
      </c>
      <c r="J90" t="e">
        <f>J85/J86</f>
        <v>#DIV/0!</v>
      </c>
    </row>
    <row r="91" spans="1:10" x14ac:dyDescent="0.2">
      <c r="A91" t="s">
        <v>68</v>
      </c>
      <c r="B91" t="e">
        <f>B90/B84</f>
        <v>#DIV/0!</v>
      </c>
      <c r="C91" t="e">
        <f>C90/C84</f>
        <v>#DIV/0!</v>
      </c>
      <c r="D91" t="e">
        <f>D90/D84</f>
        <v>#DIV/0!</v>
      </c>
      <c r="E91" t="e">
        <f>E90/E84</f>
        <v>#DIV/0!</v>
      </c>
      <c r="F91" t="e">
        <f>F90/F84</f>
        <v>#DIV/0!</v>
      </c>
      <c r="G91" t="e">
        <f>G90/G84</f>
        <v>#DIV/0!</v>
      </c>
      <c r="H91" t="e">
        <f>H90/H84</f>
        <v>#DIV/0!</v>
      </c>
      <c r="I91" t="e">
        <f>I90/I84</f>
        <v>#DIV/0!</v>
      </c>
      <c r="J91" t="e">
        <f>J90/J84</f>
        <v>#DIV/0!</v>
      </c>
    </row>
    <row r="92" spans="1:10" x14ac:dyDescent="0.2">
      <c r="A92" t="s">
        <v>7</v>
      </c>
      <c r="B92" t="e">
        <f>$B$85/((($G$72/$H$72)*$N$72)+(($G$73/$H$73)*$N$73)+(($G$74/$H$74)*$N$74)+($N$75*($G$75/$H$75))+($N$76*($G$76/$H$76))+($N$77*($G$77/$H$77)))</f>
        <v>#DIV/0!</v>
      </c>
      <c r="C92" t="e">
        <f>$B$85/((($G$72/$H$72)*$N$72)+(($G$73/$H$73)*$N$73)+(($G$74/$H$74)*$N$74)+($N$75*($G$75/$H$75))+($N$76*($G$76/$H$76))+($N$77*($G$77/$H$77)))</f>
        <v>#DIV/0!</v>
      </c>
      <c r="D92" t="e">
        <f>D85/((($G$72/$H$72)*(T72*U1))+(($G$73/$H$73)*(T73*U1))+(($G$74/$H$74)*(T74*U1))+((T75*U1)*($G$75/$H$75))+((T76*U1)*($G$76/$H$76))+((T77*U1)*($G$77/$H$77)))</f>
        <v>#DIV/0!</v>
      </c>
      <c r="F92" t="e">
        <f>F85/((($G$72/$H$72)*Z72)+(($G$73/$H$73)*Z73)+(($G$74/$H$74)*Z74)+(Z75*($G$75/$H$75))+(Z76*($G$76/H76))+(Z77*($G$77/$H$77)))</f>
        <v>#DIV/0!</v>
      </c>
      <c r="H92" t="e">
        <f>H85/((($G$72/$H$72)*AF72)+(($G$73/$H$73)*AF73)+(($G$74/$H$74)*AF74)+(AF75*($G$75/$H$75))+(AF76*($G$76/$H$76))+(AF77*($G$77/$H$77)))</f>
        <v>#DIV/0!</v>
      </c>
      <c r="J92" t="e">
        <f>J85/((($G$72/$H$72)*AL72)+(($G$73/$H$73)*AL73)+(($G$74/$H$74)*AL74)+(AL75*($G$75/$H$75))+(AL76*($G$76/$H$76))+(AL77*($G$77/$H$77)))</f>
        <v>#DIV/0!</v>
      </c>
    </row>
    <row r="93" spans="1:10" x14ac:dyDescent="0.2">
      <c r="A93" t="s">
        <v>76</v>
      </c>
      <c r="B93" t="e">
        <f>B85/B89</f>
        <v>#DIV/0!</v>
      </c>
      <c r="C93" t="e">
        <f>C85/C89</f>
        <v>#DIV/0!</v>
      </c>
      <c r="D93" t="e">
        <f>D85/D89</f>
        <v>#DIV/0!</v>
      </c>
      <c r="F93" t="e">
        <f>F85/F89</f>
        <v>#DIV/0!</v>
      </c>
      <c r="H93" t="e">
        <f>H85/H89</f>
        <v>#DIV/0!</v>
      </c>
      <c r="J93" t="e">
        <f>J85/J89</f>
        <v>#DIV/0!</v>
      </c>
    </row>
    <row r="94" spans="1:10" x14ac:dyDescent="0.2">
      <c r="A94" t="s">
        <v>80</v>
      </c>
      <c r="B94" t="e">
        <f>SUM(E94+G94+I94)</f>
        <v>#DIV/0!</v>
      </c>
      <c r="C94" t="e">
        <f>C84*C92*LN(C86/C88)</f>
        <v>#DIV/0!</v>
      </c>
      <c r="D94" t="e">
        <f>D84*D92*LN(D86/D88)</f>
        <v>#DIV/0!</v>
      </c>
      <c r="E94" t="e">
        <f>E84*C92*LN(E86/E88)</f>
        <v>#DIV/0!</v>
      </c>
      <c r="F94" t="e">
        <f>F84*F92*LN(F86/F88)</f>
        <v>#DIV/0!</v>
      </c>
      <c r="G94" t="e">
        <f>G84*F92*LN(G86/G88)</f>
        <v>#DIV/0!</v>
      </c>
      <c r="H94" t="e">
        <f>H84*H92*LN(H86/H88)</f>
        <v>#DIV/0!</v>
      </c>
      <c r="I94" t="e">
        <f>I84*H92*LN(I86/I88)</f>
        <v>#DIV/0!</v>
      </c>
      <c r="J94" t="e">
        <f>J84*J92*LN(J86/J88)</f>
        <v>#DIV/0!</v>
      </c>
    </row>
    <row r="95" spans="1:10" x14ac:dyDescent="0.2">
      <c r="A95" t="s">
        <v>81</v>
      </c>
      <c r="B95" t="e">
        <f>C95+F95+H95</f>
        <v>#DIV/0!</v>
      </c>
      <c r="C95" t="e">
        <f t="shared" ref="C95:D95" si="17">(C87/C89)</f>
        <v>#DIV/0!</v>
      </c>
      <c r="D95" t="e">
        <f t="shared" si="17"/>
        <v>#DIV/0!</v>
      </c>
      <c r="E95" t="e">
        <f>(C95-D95)</f>
        <v>#DIV/0!</v>
      </c>
      <c r="F95" t="e">
        <f>(F87/F89)</f>
        <v>#DIV/0!</v>
      </c>
      <c r="G95" t="e">
        <f>(G87/G89)</f>
        <v>#DIV/0!</v>
      </c>
      <c r="H95" t="e">
        <f>(H87/H89)</f>
        <v>#DIV/0!</v>
      </c>
    </row>
    <row r="96" spans="1:10" x14ac:dyDescent="0.2">
      <c r="A96" t="s">
        <v>82</v>
      </c>
      <c r="B96" t="e">
        <f>(B94*B95)/2</f>
        <v>#DIV/0!</v>
      </c>
      <c r="C96" t="e">
        <f>(C94*C95)/2</f>
        <v>#DIV/0!</v>
      </c>
      <c r="D96" t="e">
        <f>(D94*D95)/2</f>
        <v>#DIV/0!</v>
      </c>
      <c r="E96" t="e">
        <f>(E94*C95)/2</f>
        <v>#DIV/0!</v>
      </c>
      <c r="F96" t="e">
        <f>(F94*F95)/2</f>
        <v>#DIV/0!</v>
      </c>
      <c r="G96" t="e">
        <f>(G94*G95)/2</f>
        <v>#DIV/0!</v>
      </c>
      <c r="H96" t="e">
        <f>(H94*H95)/2</f>
        <v>#DIV/0!</v>
      </c>
      <c r="I96" t="e">
        <f>(I94*I95)/2</f>
        <v>#DIV/0!</v>
      </c>
      <c r="J96" t="e">
        <f>(J94*J95)/2</f>
        <v>#DIV/0!</v>
      </c>
    </row>
    <row r="97" spans="1:10" x14ac:dyDescent="0.2">
      <c r="A97" t="s">
        <v>96</v>
      </c>
      <c r="B97">
        <f>SUM(C97:J97)</f>
        <v>0</v>
      </c>
      <c r="C97">
        <f>SUM(Q7:Q77)</f>
        <v>0</v>
      </c>
      <c r="D97">
        <f>W78</f>
        <v>0</v>
      </c>
      <c r="F97">
        <f>SUM(AC7:AC77)</f>
        <v>0</v>
      </c>
      <c r="H97">
        <f>SUM(AI7:AI77)</f>
        <v>0</v>
      </c>
      <c r="J97">
        <f>SUM(AO7:AO77)</f>
        <v>0</v>
      </c>
    </row>
    <row r="98" spans="1:10" x14ac:dyDescent="0.2">
      <c r="A98" t="s">
        <v>97</v>
      </c>
      <c r="B98">
        <f>SUM(C98:J98)</f>
        <v>0</v>
      </c>
      <c r="C98">
        <f>SUM(R7:R77)</f>
        <v>0</v>
      </c>
      <c r="D98">
        <f>X78</f>
        <v>0</v>
      </c>
      <c r="F98">
        <f>SUM(AD7:AD77)</f>
        <v>0</v>
      </c>
      <c r="H98">
        <f>SUM(AJ7:AJ77)</f>
        <v>0</v>
      </c>
      <c r="J98">
        <f>SUM(AP7:AP77)</f>
        <v>0</v>
      </c>
    </row>
    <row r="99" spans="1:10" x14ac:dyDescent="0.2">
      <c r="A99" t="s">
        <v>98</v>
      </c>
      <c r="B99">
        <f>SUM(C99:J99)</f>
        <v>0</v>
      </c>
      <c r="C99">
        <f>SUM(S7:S77)</f>
        <v>0</v>
      </c>
      <c r="D99">
        <f>Y78</f>
        <v>0</v>
      </c>
      <c r="F99">
        <f>SUM(AE7:AE77)</f>
        <v>0</v>
      </c>
      <c r="H99">
        <f>SUM(AK7:AK77)</f>
        <v>0</v>
      </c>
      <c r="J99">
        <f>SUM(AQ7:AQ77)</f>
        <v>0</v>
      </c>
    </row>
    <row r="100" spans="1:10" x14ac:dyDescent="0.2">
      <c r="A100" t="s">
        <v>111</v>
      </c>
      <c r="B100" t="e">
        <f>B98/B97</f>
        <v>#DIV/0!</v>
      </c>
      <c r="C100" t="e">
        <f t="shared" ref="B100:D100" si="18">C98/C97</f>
        <v>#DIV/0!</v>
      </c>
      <c r="D100" t="e">
        <f t="shared" si="18"/>
        <v>#DIV/0!</v>
      </c>
      <c r="E100" t="e">
        <f>E98/E97</f>
        <v>#DIV/0!</v>
      </c>
      <c r="F100" t="e">
        <f>F98/F97</f>
        <v>#DIV/0!</v>
      </c>
      <c r="G100" t="e">
        <f>G98/G97</f>
        <v>#DIV/0!</v>
      </c>
      <c r="H100" t="e">
        <f>H98/H97</f>
        <v>#DIV/0!</v>
      </c>
      <c r="I100" t="e">
        <f>I98/I97</f>
        <v>#DIV/0!</v>
      </c>
      <c r="J100" t="e">
        <f>J98/J97</f>
        <v>#DIV/0!</v>
      </c>
    </row>
    <row r="101" spans="1:10" x14ac:dyDescent="0.2">
      <c r="A101" t="s">
        <v>109</v>
      </c>
      <c r="B101" t="e">
        <f t="shared" ref="B101:D101" si="19">B98/(B99-B97)</f>
        <v>#DIV/0!</v>
      </c>
      <c r="C101" t="e">
        <f t="shared" si="19"/>
        <v>#DIV/0!</v>
      </c>
      <c r="D101" t="e">
        <f t="shared" si="19"/>
        <v>#DIV/0!</v>
      </c>
      <c r="E101" t="e">
        <f>E98/(E99-E97)</f>
        <v>#DIV/0!</v>
      </c>
      <c r="F101" t="e">
        <f>F98/(F99-F97)</f>
        <v>#DIV/0!</v>
      </c>
      <c r="G101" t="e">
        <f>G98/(G99-G97)</f>
        <v>#DIV/0!</v>
      </c>
      <c r="H101" t="e">
        <f>H98/(H99-H97)</f>
        <v>#DIV/0!</v>
      </c>
      <c r="I101" t="e">
        <f>I98/(I99-I97)</f>
        <v>#DIV/0!</v>
      </c>
      <c r="J101" t="e">
        <f>J98/(J99-J97)</f>
        <v>#DIV/0!</v>
      </c>
    </row>
    <row r="104" spans="1:10" x14ac:dyDescent="0.2">
      <c r="C104" t="e">
        <f>C95+F95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D3FE-9580-A74F-B96A-2C0A5730BE67}">
  <dimension ref="A1:AG76"/>
  <sheetViews>
    <sheetView zoomScaleNormal="80" zoomScaleSheetLayoutView="100" workbookViewId="0" xr3:uid="{B618E281-4E3C-549E-A597-34C95D8EF2E8}">
      <pane xSplit="1" ySplit="2" topLeftCell="W23" activePane="bottomRight" state="frozen"/>
      <selection pane="bottomLeft" activeCell="A53" sqref="A53"/>
      <selection pane="topRight" activeCell="O1" sqref="O1"/>
      <selection pane="bottomRight" activeCell="Z82" sqref="Z82"/>
    </sheetView>
  </sheetViews>
  <sheetFormatPr defaultRowHeight="15" x14ac:dyDescent="0.2"/>
  <cols>
    <col min="1" max="1" width="16.27734375" bestFit="1" customWidth="1"/>
    <col min="2" max="2" width="9.68359375" bestFit="1" customWidth="1"/>
    <col min="30" max="30" width="11.8359375" bestFit="1" customWidth="1"/>
  </cols>
  <sheetData>
    <row r="1" spans="1:33" x14ac:dyDescent="0.2">
      <c r="B1" s="4" t="s">
        <v>113</v>
      </c>
      <c r="C1" s="4"/>
      <c r="D1" s="4"/>
      <c r="E1" s="4"/>
      <c r="F1" s="10" t="s">
        <v>124</v>
      </c>
      <c r="G1" s="10"/>
      <c r="H1" s="10"/>
      <c r="I1" s="10"/>
      <c r="J1" s="7" t="s">
        <v>114</v>
      </c>
      <c r="K1" s="7"/>
      <c r="L1" s="7"/>
      <c r="M1" s="7"/>
      <c r="N1" s="9" t="s">
        <v>115</v>
      </c>
      <c r="O1" s="9"/>
      <c r="P1" s="9"/>
      <c r="Q1" s="9"/>
      <c r="R1" s="10" t="s">
        <v>120</v>
      </c>
      <c r="S1" s="10"/>
      <c r="T1" s="10"/>
      <c r="U1" s="10"/>
      <c r="V1" s="13" t="s">
        <v>116</v>
      </c>
      <c r="W1" s="13"/>
      <c r="X1" s="13"/>
      <c r="Y1" s="13"/>
      <c r="Z1" s="14" t="s">
        <v>130</v>
      </c>
      <c r="AA1" s="14"/>
      <c r="AB1" s="14"/>
      <c r="AC1" s="14"/>
      <c r="AD1" s="15" t="s">
        <v>131</v>
      </c>
      <c r="AE1" s="15"/>
      <c r="AF1" s="15"/>
      <c r="AG1" s="15"/>
    </row>
    <row r="2" spans="1:33" x14ac:dyDescent="0.2">
      <c r="B2" s="5" t="s">
        <v>87</v>
      </c>
      <c r="C2" s="5" t="s">
        <v>112</v>
      </c>
      <c r="D2" s="5" t="s">
        <v>91</v>
      </c>
      <c r="E2" s="5" t="s">
        <v>92</v>
      </c>
      <c r="F2" s="11" t="s">
        <v>87</v>
      </c>
      <c r="G2" s="11" t="s">
        <v>112</v>
      </c>
      <c r="H2" s="11" t="s">
        <v>91</v>
      </c>
      <c r="I2" s="11" t="s">
        <v>92</v>
      </c>
      <c r="J2" s="6" t="s">
        <v>87</v>
      </c>
      <c r="K2" s="6" t="s">
        <v>112</v>
      </c>
      <c r="L2" s="6" t="s">
        <v>91</v>
      </c>
      <c r="M2" s="6" t="s">
        <v>92</v>
      </c>
      <c r="N2" s="8" t="s">
        <v>87</v>
      </c>
      <c r="O2" s="8" t="s">
        <v>112</v>
      </c>
      <c r="P2" s="8" t="s">
        <v>91</v>
      </c>
      <c r="Q2" s="8" t="s">
        <v>92</v>
      </c>
      <c r="R2" s="11" t="s">
        <v>87</v>
      </c>
      <c r="S2" s="11" t="s">
        <v>112</v>
      </c>
      <c r="T2" s="11" t="s">
        <v>91</v>
      </c>
      <c r="U2" s="11" t="s">
        <v>92</v>
      </c>
      <c r="V2" s="12" t="s">
        <v>87</v>
      </c>
      <c r="W2" s="12" t="s">
        <v>112</v>
      </c>
      <c r="X2" s="12" t="s">
        <v>91</v>
      </c>
      <c r="Y2" s="18" t="s">
        <v>92</v>
      </c>
      <c r="Z2" s="16" t="s">
        <v>87</v>
      </c>
      <c r="AA2" s="16" t="s">
        <v>112</v>
      </c>
      <c r="AB2" s="16" t="s">
        <v>91</v>
      </c>
      <c r="AC2" s="16" t="s">
        <v>92</v>
      </c>
      <c r="AD2" s="17" t="s">
        <v>87</v>
      </c>
      <c r="AE2" s="17" t="s">
        <v>112</v>
      </c>
      <c r="AF2" s="17" t="s">
        <v>91</v>
      </c>
      <c r="AG2" s="17" t="s">
        <v>92</v>
      </c>
    </row>
    <row r="3" spans="1:33" x14ac:dyDescent="0.2">
      <c r="A3" s="1" t="s">
        <v>13</v>
      </c>
      <c r="B3" s="5"/>
      <c r="C3" s="5"/>
      <c r="D3" s="5"/>
      <c r="E3" s="5"/>
      <c r="F3" s="11"/>
      <c r="G3" s="11"/>
      <c r="H3" s="11"/>
      <c r="I3" s="11"/>
      <c r="J3" s="6"/>
      <c r="K3" s="6"/>
      <c r="L3" s="6"/>
      <c r="M3" s="6"/>
      <c r="N3" s="8"/>
      <c r="O3" s="8"/>
      <c r="P3" s="8"/>
      <c r="Q3" s="8"/>
      <c r="R3" s="11"/>
      <c r="S3" s="11"/>
      <c r="T3" s="11"/>
      <c r="U3" s="11"/>
      <c r="V3" s="12"/>
      <c r="W3" s="12"/>
      <c r="X3" s="12"/>
      <c r="Y3" s="18"/>
      <c r="Z3" s="16"/>
      <c r="AA3" s="16"/>
      <c r="AB3" s="16"/>
      <c r="AC3" s="16"/>
      <c r="AD3" s="17"/>
      <c r="AE3" s="17"/>
      <c r="AF3" s="17"/>
      <c r="AG3" s="17"/>
    </row>
    <row r="4" spans="1:33" x14ac:dyDescent="0.2">
      <c r="B4" s="5"/>
      <c r="C4" s="5"/>
      <c r="D4" s="5"/>
      <c r="E4" s="5"/>
      <c r="F4" s="11"/>
      <c r="G4" s="11"/>
      <c r="H4" s="11"/>
      <c r="I4" s="11"/>
      <c r="J4" s="6"/>
      <c r="K4" s="6"/>
      <c r="L4" s="6"/>
      <c r="M4" s="6"/>
      <c r="N4" s="8"/>
      <c r="O4" s="8"/>
      <c r="P4" s="8"/>
      <c r="Q4" s="8"/>
      <c r="R4" s="11"/>
      <c r="S4" s="11"/>
      <c r="T4" s="11"/>
      <c r="U4" s="11"/>
      <c r="V4" s="12"/>
      <c r="W4" s="12"/>
      <c r="X4" s="12"/>
      <c r="Y4" s="18"/>
      <c r="Z4" s="16"/>
      <c r="AA4" s="16"/>
      <c r="AB4" s="16"/>
      <c r="AC4" s="16"/>
      <c r="AD4" s="17"/>
      <c r="AE4" s="17"/>
      <c r="AF4" s="17"/>
      <c r="AG4" s="17"/>
    </row>
    <row r="5" spans="1:33" x14ac:dyDescent="0.2">
      <c r="A5" t="s">
        <v>14</v>
      </c>
      <c r="B5" s="5"/>
      <c r="C5" s="5"/>
      <c r="D5" s="5"/>
      <c r="E5" s="5"/>
      <c r="F5" s="11"/>
      <c r="G5" s="11"/>
      <c r="H5" s="11"/>
      <c r="I5" s="11">
        <v>1</v>
      </c>
      <c r="J5" s="6"/>
      <c r="K5" s="6"/>
      <c r="L5" s="6"/>
      <c r="M5" s="6"/>
      <c r="N5" s="8"/>
      <c r="O5" s="8"/>
      <c r="P5" s="8"/>
      <c r="Q5" s="8"/>
      <c r="R5" s="11"/>
      <c r="S5" s="11"/>
      <c r="T5" s="11"/>
      <c r="U5" s="11"/>
      <c r="V5" s="12"/>
      <c r="W5" s="12"/>
      <c r="X5" s="12"/>
      <c r="Y5" s="18"/>
      <c r="Z5" s="16"/>
      <c r="AA5" s="16"/>
      <c r="AB5" s="16"/>
      <c r="AC5" s="16"/>
      <c r="AD5" s="17"/>
      <c r="AE5" s="17"/>
      <c r="AF5" s="17"/>
      <c r="AG5" s="17"/>
    </row>
    <row r="6" spans="1:33" x14ac:dyDescent="0.2">
      <c r="A6" t="s">
        <v>16</v>
      </c>
      <c r="B6" s="5"/>
      <c r="C6" s="5"/>
      <c r="D6" s="5"/>
      <c r="E6" s="5"/>
      <c r="F6" s="11"/>
      <c r="G6" s="11"/>
      <c r="H6" s="11"/>
      <c r="I6" s="11"/>
      <c r="J6" s="6"/>
      <c r="K6" s="6"/>
      <c r="L6" s="6"/>
      <c r="M6" s="6"/>
      <c r="N6" s="8"/>
      <c r="O6" s="8"/>
      <c r="P6" s="8"/>
      <c r="Q6" s="8"/>
      <c r="R6" s="11"/>
      <c r="S6" s="11"/>
      <c r="T6" s="11"/>
      <c r="U6" s="11"/>
      <c r="V6" s="12"/>
      <c r="W6" s="12"/>
      <c r="X6" s="12"/>
      <c r="Y6" s="18"/>
      <c r="Z6" s="16"/>
      <c r="AA6" s="16"/>
      <c r="AB6" s="16"/>
      <c r="AC6" s="16"/>
      <c r="AD6" s="17"/>
      <c r="AE6" s="17"/>
      <c r="AF6" s="17"/>
      <c r="AG6" s="17"/>
    </row>
    <row r="7" spans="1:33" x14ac:dyDescent="0.2">
      <c r="A7" t="s">
        <v>17</v>
      </c>
      <c r="B7" s="5"/>
      <c r="C7" s="5"/>
      <c r="D7" s="5"/>
      <c r="E7" s="5"/>
      <c r="F7" s="11"/>
      <c r="G7" s="11"/>
      <c r="H7" s="11"/>
      <c r="I7" s="11"/>
      <c r="J7" s="6"/>
      <c r="K7" s="6"/>
      <c r="L7" s="6"/>
      <c r="M7" s="6"/>
      <c r="N7" s="8">
        <v>72</v>
      </c>
      <c r="O7" s="8"/>
      <c r="P7" s="8"/>
      <c r="Q7" s="8"/>
      <c r="R7" s="11"/>
      <c r="S7" s="11"/>
      <c r="T7" s="11"/>
      <c r="U7" s="11"/>
      <c r="V7" s="12"/>
      <c r="W7" s="12"/>
      <c r="X7" s="12"/>
      <c r="Y7" s="18"/>
      <c r="Z7" s="16"/>
      <c r="AA7" s="16"/>
      <c r="AB7" s="16"/>
      <c r="AC7" s="16"/>
      <c r="AD7" s="17"/>
      <c r="AE7" s="17"/>
      <c r="AF7" s="17"/>
      <c r="AG7" s="17"/>
    </row>
    <row r="8" spans="1:33" x14ac:dyDescent="0.2">
      <c r="A8" t="s">
        <v>18</v>
      </c>
      <c r="B8" s="5"/>
      <c r="C8" s="5"/>
      <c r="D8" s="5"/>
      <c r="E8" s="5"/>
      <c r="F8" s="11"/>
      <c r="G8" s="11"/>
      <c r="H8" s="11"/>
      <c r="I8" s="11"/>
      <c r="J8" s="6"/>
      <c r="K8" s="6"/>
      <c r="L8" s="6"/>
      <c r="M8" s="6"/>
      <c r="N8" s="8">
        <v>8</v>
      </c>
      <c r="O8" s="8"/>
      <c r="P8" s="8"/>
      <c r="Q8" s="8"/>
      <c r="R8" s="11"/>
      <c r="S8" s="11"/>
      <c r="T8" s="11"/>
      <c r="U8" s="11"/>
      <c r="V8" s="12"/>
      <c r="W8" s="12"/>
      <c r="X8" s="12"/>
      <c r="Y8" s="18"/>
      <c r="Z8" s="16"/>
      <c r="AA8" s="16"/>
      <c r="AB8" s="16"/>
      <c r="AC8" s="16"/>
      <c r="AD8" s="17"/>
      <c r="AE8" s="17"/>
      <c r="AF8" s="17"/>
      <c r="AG8" s="17"/>
    </row>
    <row r="9" spans="1:33" x14ac:dyDescent="0.2">
      <c r="A9" t="s">
        <v>19</v>
      </c>
      <c r="B9" s="5"/>
      <c r="C9" s="5"/>
      <c r="D9" s="5"/>
      <c r="E9" s="5"/>
      <c r="F9" s="11"/>
      <c r="G9" s="11"/>
      <c r="H9" s="11"/>
      <c r="I9" s="11">
        <v>2</v>
      </c>
      <c r="J9" s="6"/>
      <c r="K9" s="6"/>
      <c r="L9" s="6"/>
      <c r="M9" s="6"/>
      <c r="N9" s="8"/>
      <c r="O9" s="8"/>
      <c r="P9" s="8"/>
      <c r="Q9" s="8"/>
      <c r="R9" s="11"/>
      <c r="S9" s="11"/>
      <c r="T9" s="11"/>
      <c r="U9" s="11"/>
      <c r="V9" s="12"/>
      <c r="W9" s="12">
        <v>4</v>
      </c>
      <c r="X9" s="12"/>
      <c r="Y9" s="18"/>
      <c r="Z9" s="16"/>
      <c r="AA9" s="16">
        <v>4</v>
      </c>
      <c r="AB9" s="16"/>
      <c r="AC9" s="16"/>
      <c r="AD9" s="17"/>
      <c r="AE9" s="17"/>
      <c r="AF9" s="17"/>
      <c r="AG9" s="17"/>
    </row>
    <row r="10" spans="1:33" x14ac:dyDescent="0.2">
      <c r="B10" s="5"/>
      <c r="C10" s="5"/>
      <c r="D10" s="5"/>
      <c r="E10" s="5"/>
      <c r="F10" s="11"/>
      <c r="G10" s="11"/>
      <c r="H10" s="11"/>
      <c r="I10" s="11"/>
      <c r="J10" s="6"/>
      <c r="K10" s="6"/>
      <c r="L10" s="6"/>
      <c r="M10" s="6"/>
      <c r="N10" s="8"/>
      <c r="O10" s="8"/>
      <c r="P10" s="8"/>
      <c r="Q10" s="8"/>
      <c r="R10" s="11"/>
      <c r="S10" s="11"/>
      <c r="T10" s="11"/>
      <c r="U10" s="11"/>
      <c r="V10" s="12"/>
      <c r="W10" s="12"/>
      <c r="X10" s="12"/>
      <c r="Y10" s="18"/>
      <c r="Z10" s="16"/>
      <c r="AA10" s="16"/>
      <c r="AB10" s="16"/>
      <c r="AC10" s="16"/>
      <c r="AD10" s="17"/>
      <c r="AE10" s="17"/>
      <c r="AF10" s="17"/>
      <c r="AG10" s="17"/>
    </row>
    <row r="11" spans="1:33" x14ac:dyDescent="0.2">
      <c r="B11" s="5"/>
      <c r="C11" s="5"/>
      <c r="D11" s="5"/>
      <c r="E11" s="5"/>
      <c r="F11" s="11"/>
      <c r="G11" s="11"/>
      <c r="H11" s="11"/>
      <c r="I11" s="11"/>
      <c r="J11" s="6"/>
      <c r="K11" s="6"/>
      <c r="L11" s="6"/>
      <c r="M11" s="6"/>
      <c r="N11" s="8"/>
      <c r="O11" s="8"/>
      <c r="P11" s="8"/>
      <c r="Q11" s="8"/>
      <c r="R11" s="11"/>
      <c r="S11" s="11"/>
      <c r="T11" s="11"/>
      <c r="U11" s="11"/>
      <c r="V11" s="12"/>
      <c r="W11" s="12"/>
      <c r="X11" s="12"/>
      <c r="Y11" s="18"/>
      <c r="Z11" s="16"/>
      <c r="AA11" s="16"/>
      <c r="AB11" s="16"/>
      <c r="AC11" s="16"/>
      <c r="AD11" s="17"/>
      <c r="AE11" s="17"/>
      <c r="AF11" s="17"/>
      <c r="AG11" s="17"/>
    </row>
    <row r="12" spans="1:33" x14ac:dyDescent="0.2">
      <c r="A12" s="1" t="s">
        <v>20</v>
      </c>
      <c r="B12" s="5"/>
      <c r="C12" s="5"/>
      <c r="D12" s="5"/>
      <c r="E12" s="5"/>
      <c r="F12" s="11"/>
      <c r="G12" s="11"/>
      <c r="H12" s="11"/>
      <c r="I12" s="11"/>
      <c r="J12" s="6"/>
      <c r="K12" s="6"/>
      <c r="L12" s="6"/>
      <c r="M12" s="6"/>
      <c r="N12" s="8"/>
      <c r="O12" s="8"/>
      <c r="P12" s="8"/>
      <c r="Q12" s="8"/>
      <c r="R12" s="11"/>
      <c r="S12" s="11"/>
      <c r="T12" s="11"/>
      <c r="U12" s="11"/>
      <c r="V12" s="12"/>
      <c r="W12" s="12"/>
      <c r="X12" s="12"/>
      <c r="Y12" s="18"/>
      <c r="Z12" s="16"/>
      <c r="AA12" s="16"/>
      <c r="AB12" s="16"/>
      <c r="AC12" s="16"/>
      <c r="AD12" s="17"/>
      <c r="AE12" s="17"/>
      <c r="AF12" s="17"/>
      <c r="AG12" s="17"/>
    </row>
    <row r="13" spans="1:33" x14ac:dyDescent="0.2">
      <c r="B13" s="5"/>
      <c r="C13" s="5"/>
      <c r="D13" s="5"/>
      <c r="E13" s="5"/>
      <c r="F13" s="11"/>
      <c r="G13" s="11"/>
      <c r="H13" s="11"/>
      <c r="I13" s="11"/>
      <c r="J13" s="6"/>
      <c r="K13" s="6"/>
      <c r="L13" s="6"/>
      <c r="M13" s="6"/>
      <c r="N13" s="8"/>
      <c r="O13" s="8"/>
      <c r="P13" s="8"/>
      <c r="Q13" s="8"/>
      <c r="R13" s="11"/>
      <c r="S13" s="11"/>
      <c r="T13" s="11"/>
      <c r="U13" s="11"/>
      <c r="V13" s="12"/>
      <c r="W13" s="12"/>
      <c r="X13" s="12"/>
      <c r="Y13" s="18"/>
      <c r="Z13" s="16"/>
      <c r="AA13" s="16"/>
      <c r="AB13" s="16"/>
      <c r="AC13" s="16"/>
      <c r="AD13" s="17"/>
      <c r="AE13" s="17"/>
      <c r="AF13" s="17"/>
      <c r="AG13" s="17"/>
    </row>
    <row r="14" spans="1:33" x14ac:dyDescent="0.2">
      <c r="A14" t="s">
        <v>21</v>
      </c>
      <c r="B14" s="5"/>
      <c r="C14" s="5"/>
      <c r="D14" s="5"/>
      <c r="E14" s="5"/>
      <c r="F14" s="11"/>
      <c r="G14" s="11"/>
      <c r="H14" s="11"/>
      <c r="I14" s="11"/>
      <c r="J14" s="6"/>
      <c r="K14" s="6"/>
      <c r="L14" s="6"/>
      <c r="M14" s="6"/>
      <c r="N14" s="8"/>
      <c r="O14" s="8"/>
      <c r="P14" s="8"/>
      <c r="Q14" s="8"/>
      <c r="R14" s="11"/>
      <c r="S14" s="11"/>
      <c r="T14" s="11"/>
      <c r="U14" s="11"/>
      <c r="V14" s="12"/>
      <c r="W14" s="12"/>
      <c r="X14" s="12"/>
      <c r="Y14" s="18"/>
      <c r="Z14" s="16"/>
      <c r="AA14" s="16"/>
      <c r="AB14" s="16"/>
      <c r="AC14" s="16"/>
      <c r="AD14" s="17"/>
      <c r="AE14" s="17"/>
      <c r="AF14" s="17"/>
      <c r="AG14" s="17"/>
    </row>
    <row r="15" spans="1:33" x14ac:dyDescent="0.2">
      <c r="A15" t="s">
        <v>22</v>
      </c>
      <c r="B15" s="5"/>
      <c r="C15" s="5"/>
      <c r="D15" s="5"/>
      <c r="E15" s="5"/>
      <c r="F15" s="11"/>
      <c r="G15" s="11"/>
      <c r="H15" s="11"/>
      <c r="I15" s="11"/>
      <c r="J15" s="6"/>
      <c r="K15" s="6"/>
      <c r="L15" s="6"/>
      <c r="M15" s="6"/>
      <c r="N15" s="8"/>
      <c r="O15" s="8"/>
      <c r="P15" s="8"/>
      <c r="Q15" s="8"/>
      <c r="R15" s="11"/>
      <c r="S15" s="11"/>
      <c r="T15" s="11"/>
      <c r="U15" s="11"/>
      <c r="V15" s="12"/>
      <c r="W15" s="12"/>
      <c r="X15" s="12"/>
      <c r="Y15" s="18"/>
      <c r="Z15" s="16"/>
      <c r="AA15" s="16"/>
      <c r="AB15" s="16"/>
      <c r="AC15" s="16"/>
      <c r="AD15" s="17"/>
      <c r="AE15" s="17"/>
      <c r="AF15" s="17"/>
      <c r="AG15" s="17"/>
    </row>
    <row r="16" spans="1:33" x14ac:dyDescent="0.2">
      <c r="A16" t="s">
        <v>23</v>
      </c>
      <c r="B16" s="5"/>
      <c r="C16" s="5"/>
      <c r="D16" s="5"/>
      <c r="E16" s="5"/>
      <c r="F16" s="11"/>
      <c r="G16" s="11"/>
      <c r="H16" s="11"/>
      <c r="I16" s="11"/>
      <c r="J16" s="6"/>
      <c r="K16" s="6"/>
      <c r="L16" s="6"/>
      <c r="M16" s="6"/>
      <c r="N16" s="8"/>
      <c r="O16" s="8"/>
      <c r="P16" s="8"/>
      <c r="Q16" s="8"/>
      <c r="R16" s="11"/>
      <c r="S16" s="11"/>
      <c r="T16" s="11"/>
      <c r="U16" s="11"/>
      <c r="V16" s="12"/>
      <c r="W16" s="12"/>
      <c r="X16" s="12"/>
      <c r="Y16" s="18"/>
      <c r="Z16" s="16"/>
      <c r="AA16" s="16"/>
      <c r="AB16" s="16"/>
      <c r="AC16" s="16"/>
      <c r="AD16" s="17"/>
      <c r="AE16" s="17"/>
      <c r="AF16" s="17"/>
      <c r="AG16" s="17"/>
    </row>
    <row r="17" spans="1:33" x14ac:dyDescent="0.2">
      <c r="A17" t="s">
        <v>24</v>
      </c>
      <c r="B17" s="5"/>
      <c r="C17" s="5"/>
      <c r="D17" s="5"/>
      <c r="E17" s="5"/>
      <c r="F17" s="11"/>
      <c r="G17" s="11"/>
      <c r="H17" s="11"/>
      <c r="I17" s="11"/>
      <c r="J17" s="6"/>
      <c r="K17" s="6"/>
      <c r="L17" s="6"/>
      <c r="M17" s="6"/>
      <c r="N17" s="8">
        <v>16</v>
      </c>
      <c r="O17" s="8"/>
      <c r="P17" s="8"/>
      <c r="Q17" s="8"/>
      <c r="R17" s="11"/>
      <c r="S17" s="11"/>
      <c r="T17" s="11"/>
      <c r="U17" s="11"/>
      <c r="V17" s="12"/>
      <c r="W17" s="12">
        <v>2</v>
      </c>
      <c r="X17" s="12"/>
      <c r="Y17" s="18"/>
      <c r="Z17" s="16"/>
      <c r="AA17" s="16">
        <v>2</v>
      </c>
      <c r="AB17" s="16"/>
      <c r="AC17" s="16"/>
      <c r="AD17" s="17"/>
      <c r="AE17" s="17"/>
      <c r="AF17" s="17"/>
      <c r="AG17" s="17"/>
    </row>
    <row r="18" spans="1:33" x14ac:dyDescent="0.2">
      <c r="A18" t="s">
        <v>25</v>
      </c>
      <c r="B18" s="5"/>
      <c r="C18" s="5"/>
      <c r="D18" s="5"/>
      <c r="E18" s="5"/>
      <c r="F18" s="11"/>
      <c r="G18" s="11"/>
      <c r="H18" s="11"/>
      <c r="I18" s="11"/>
      <c r="J18" s="6"/>
      <c r="K18" s="6"/>
      <c r="L18" s="6"/>
      <c r="M18" s="6"/>
      <c r="N18" s="8"/>
      <c r="O18" s="8"/>
      <c r="P18" s="8"/>
      <c r="Q18" s="8"/>
      <c r="R18" s="11"/>
      <c r="S18" s="11"/>
      <c r="T18" s="11"/>
      <c r="U18" s="11"/>
      <c r="V18" s="12"/>
      <c r="W18" s="12"/>
      <c r="X18" s="12"/>
      <c r="Y18" s="18"/>
      <c r="Z18" s="16"/>
      <c r="AA18" s="16"/>
      <c r="AB18" s="16"/>
      <c r="AC18" s="16"/>
      <c r="AD18" s="17"/>
      <c r="AE18" s="17"/>
      <c r="AF18" s="17"/>
      <c r="AG18" s="17"/>
    </row>
    <row r="19" spans="1:33" x14ac:dyDescent="0.2">
      <c r="A19" t="s">
        <v>26</v>
      </c>
      <c r="B19" s="5"/>
      <c r="C19" s="5"/>
      <c r="D19" s="5"/>
      <c r="E19" s="5"/>
      <c r="F19" s="11"/>
      <c r="G19" s="11"/>
      <c r="H19" s="11"/>
      <c r="I19" s="11"/>
      <c r="J19" s="6"/>
      <c r="K19" s="6"/>
      <c r="L19" s="6"/>
      <c r="M19" s="6"/>
      <c r="N19" s="8"/>
      <c r="O19" s="8"/>
      <c r="P19" s="8"/>
      <c r="Q19" s="8"/>
      <c r="R19" s="11"/>
      <c r="S19" s="11"/>
      <c r="T19" s="11"/>
      <c r="U19" s="11"/>
      <c r="V19" s="12"/>
      <c r="W19" s="12"/>
      <c r="X19" s="12"/>
      <c r="Y19" s="18"/>
      <c r="Z19" s="16"/>
      <c r="AA19" s="16"/>
      <c r="AB19" s="16"/>
      <c r="AC19" s="16"/>
      <c r="AD19" s="17"/>
      <c r="AE19" s="17"/>
      <c r="AF19" s="17"/>
      <c r="AG19" s="17"/>
    </row>
    <row r="20" spans="1:33" x14ac:dyDescent="0.2">
      <c r="B20" s="5"/>
      <c r="C20" s="5"/>
      <c r="D20" s="5"/>
      <c r="E20" s="5"/>
      <c r="F20" s="11"/>
      <c r="G20" s="11"/>
      <c r="H20" s="11"/>
      <c r="I20" s="11"/>
      <c r="J20" s="6"/>
      <c r="K20" s="6"/>
      <c r="L20" s="6"/>
      <c r="M20" s="6"/>
      <c r="N20" s="8"/>
      <c r="O20" s="8"/>
      <c r="P20" s="8"/>
      <c r="Q20" s="8"/>
      <c r="R20" s="11"/>
      <c r="S20" s="11"/>
      <c r="T20" s="11"/>
      <c r="U20" s="11"/>
      <c r="V20" s="12"/>
      <c r="W20" s="12"/>
      <c r="X20" s="12"/>
      <c r="Y20" s="18"/>
      <c r="Z20" s="16"/>
      <c r="AA20" s="16"/>
      <c r="AB20" s="16"/>
      <c r="AC20" s="16"/>
      <c r="AD20" s="17"/>
      <c r="AE20" s="17"/>
      <c r="AF20" s="17"/>
      <c r="AG20" s="17"/>
    </row>
    <row r="21" spans="1:33" x14ac:dyDescent="0.2">
      <c r="B21" s="5"/>
      <c r="C21" s="5"/>
      <c r="D21" s="5"/>
      <c r="E21" s="5"/>
      <c r="F21" s="11"/>
      <c r="G21" s="11"/>
      <c r="H21" s="11"/>
      <c r="I21" s="11"/>
      <c r="J21" s="6"/>
      <c r="K21" s="6"/>
      <c r="L21" s="6"/>
      <c r="M21" s="6"/>
      <c r="N21" s="8"/>
      <c r="O21" s="8"/>
      <c r="P21" s="8"/>
      <c r="Q21" s="8"/>
      <c r="R21" s="11"/>
      <c r="S21" s="11"/>
      <c r="T21" s="11"/>
      <c r="U21" s="11"/>
      <c r="V21" s="12"/>
      <c r="W21" s="12"/>
      <c r="X21" s="12"/>
      <c r="Y21" s="18"/>
      <c r="Z21" s="16"/>
      <c r="AA21" s="16"/>
      <c r="AB21" s="16"/>
      <c r="AC21" s="16"/>
      <c r="AD21" s="17"/>
      <c r="AE21" s="17"/>
      <c r="AF21" s="17"/>
      <c r="AG21" s="17"/>
    </row>
    <row r="22" spans="1:33" x14ac:dyDescent="0.2">
      <c r="A22" s="1" t="s">
        <v>27</v>
      </c>
      <c r="B22" s="5"/>
      <c r="C22" s="5"/>
      <c r="D22" s="5"/>
      <c r="E22" s="5"/>
      <c r="F22" s="11"/>
      <c r="G22" s="11"/>
      <c r="H22" s="11"/>
      <c r="I22" s="11"/>
      <c r="J22" s="6"/>
      <c r="K22" s="6"/>
      <c r="L22" s="6"/>
      <c r="M22" s="6"/>
      <c r="N22" s="8"/>
      <c r="O22" s="8"/>
      <c r="P22" s="8"/>
      <c r="Q22" s="8"/>
      <c r="R22" s="11"/>
      <c r="S22" s="11"/>
      <c r="T22" s="11"/>
      <c r="U22" s="11"/>
      <c r="V22" s="12"/>
      <c r="W22" s="12"/>
      <c r="X22" s="12"/>
      <c r="Y22" s="18"/>
      <c r="Z22" s="16"/>
      <c r="AA22" s="16"/>
      <c r="AB22" s="16"/>
      <c r="AC22" s="16"/>
      <c r="AD22" s="17"/>
      <c r="AE22" s="17"/>
      <c r="AF22" s="17"/>
      <c r="AG22" s="17"/>
    </row>
    <row r="23" spans="1:33" x14ac:dyDescent="0.2">
      <c r="A23" t="s">
        <v>28</v>
      </c>
      <c r="B23" s="5"/>
      <c r="C23" s="5"/>
      <c r="D23" s="5"/>
      <c r="E23" s="5"/>
      <c r="F23" s="11"/>
      <c r="G23" s="11"/>
      <c r="H23" s="11"/>
      <c r="I23" s="11"/>
      <c r="J23" s="6"/>
      <c r="K23" s="6"/>
      <c r="L23" s="6"/>
      <c r="M23" s="6"/>
      <c r="N23" s="8"/>
      <c r="O23" s="8"/>
      <c r="P23" s="8"/>
      <c r="Q23" s="8"/>
      <c r="R23" s="11"/>
      <c r="S23" s="11"/>
      <c r="T23" s="11"/>
      <c r="U23" s="11"/>
      <c r="V23" s="12"/>
      <c r="W23" s="12"/>
      <c r="X23" s="12"/>
      <c r="Y23" s="18"/>
      <c r="Z23" s="16"/>
      <c r="AA23" s="16"/>
      <c r="AB23" s="16"/>
      <c r="AC23" s="16"/>
      <c r="AD23" s="17"/>
      <c r="AE23" s="17"/>
      <c r="AF23" s="17"/>
      <c r="AG23" s="17"/>
    </row>
    <row r="24" spans="1:33" x14ac:dyDescent="0.2">
      <c r="A24" t="s">
        <v>29</v>
      </c>
      <c r="B24" s="5"/>
      <c r="C24" s="5"/>
      <c r="D24" s="5"/>
      <c r="E24" s="5"/>
      <c r="F24" s="11"/>
      <c r="G24" s="11"/>
      <c r="H24" s="11"/>
      <c r="I24" s="11"/>
      <c r="J24" s="6"/>
      <c r="K24" s="6"/>
      <c r="L24" s="6"/>
      <c r="M24" s="6"/>
      <c r="N24" s="8">
        <v>12</v>
      </c>
      <c r="O24" s="8"/>
      <c r="P24" s="8"/>
      <c r="Q24" s="8"/>
      <c r="R24" s="11"/>
      <c r="S24" s="11"/>
      <c r="T24" s="11"/>
      <c r="U24" s="11"/>
      <c r="V24" s="12"/>
      <c r="W24" s="12"/>
      <c r="X24" s="12"/>
      <c r="Y24" s="18"/>
      <c r="Z24" s="16"/>
      <c r="AA24" s="16"/>
      <c r="AB24" s="16"/>
      <c r="AC24" s="16"/>
      <c r="AD24" s="17"/>
      <c r="AE24" s="17"/>
      <c r="AF24" s="17"/>
      <c r="AG24" s="17"/>
    </row>
    <row r="25" spans="1:33" x14ac:dyDescent="0.2">
      <c r="A25" t="s">
        <v>30</v>
      </c>
      <c r="B25" s="5"/>
      <c r="C25" s="5"/>
      <c r="D25" s="5"/>
      <c r="E25" s="5"/>
      <c r="F25" s="11"/>
      <c r="G25" s="11"/>
      <c r="H25" s="11"/>
      <c r="I25" s="11"/>
      <c r="J25" s="6"/>
      <c r="K25" s="6"/>
      <c r="L25" s="6"/>
      <c r="M25" s="6"/>
      <c r="N25" s="8"/>
      <c r="O25" s="8"/>
      <c r="P25" s="8"/>
      <c r="Q25" s="8"/>
      <c r="R25" s="11"/>
      <c r="S25" s="11"/>
      <c r="T25" s="11"/>
      <c r="U25" s="11"/>
      <c r="V25" s="12"/>
      <c r="W25" s="12">
        <v>1</v>
      </c>
      <c r="X25" s="12"/>
      <c r="Y25" s="18"/>
      <c r="Z25" s="16"/>
      <c r="AA25" s="16">
        <v>1</v>
      </c>
      <c r="AB25" s="16"/>
      <c r="AC25" s="16"/>
      <c r="AD25" s="17"/>
      <c r="AE25" s="17"/>
      <c r="AF25" s="17"/>
      <c r="AG25" s="17"/>
    </row>
    <row r="26" spans="1:33" x14ac:dyDescent="0.2">
      <c r="A26" t="s">
        <v>31</v>
      </c>
      <c r="B26" s="5"/>
      <c r="C26" s="5"/>
      <c r="D26" s="5"/>
      <c r="E26" s="5"/>
      <c r="F26" s="11"/>
      <c r="G26" s="11"/>
      <c r="H26" s="11"/>
      <c r="I26" s="11"/>
      <c r="J26" s="6"/>
      <c r="K26" s="6"/>
      <c r="L26" s="6"/>
      <c r="M26" s="6"/>
      <c r="N26" s="8">
        <v>4</v>
      </c>
      <c r="O26" s="8"/>
      <c r="P26" s="8"/>
      <c r="Q26" s="8"/>
      <c r="R26" s="11"/>
      <c r="S26" s="11"/>
      <c r="T26" s="11"/>
      <c r="U26" s="11"/>
      <c r="V26" s="12"/>
      <c r="W26" s="12">
        <v>1</v>
      </c>
      <c r="X26" s="12"/>
      <c r="Y26" s="18"/>
      <c r="Z26" s="16"/>
      <c r="AA26" s="16">
        <v>1</v>
      </c>
      <c r="AB26" s="16"/>
      <c r="AC26" s="16"/>
      <c r="AD26" s="17"/>
      <c r="AE26" s="17"/>
      <c r="AF26" s="17"/>
      <c r="AG26" s="17"/>
    </row>
    <row r="27" spans="1:33" x14ac:dyDescent="0.2">
      <c r="A27" t="s">
        <v>32</v>
      </c>
      <c r="B27" s="5"/>
      <c r="C27" s="5"/>
      <c r="D27" s="5"/>
      <c r="E27" s="5"/>
      <c r="F27" s="11"/>
      <c r="G27" s="11"/>
      <c r="H27" s="11"/>
      <c r="I27" s="11"/>
      <c r="J27" s="6"/>
      <c r="K27" s="6"/>
      <c r="L27" s="6"/>
      <c r="M27" s="6"/>
      <c r="N27" s="8">
        <v>8</v>
      </c>
      <c r="O27" s="8"/>
      <c r="P27" s="8"/>
      <c r="Q27" s="8"/>
      <c r="R27" s="11"/>
      <c r="S27" s="11"/>
      <c r="T27" s="11"/>
      <c r="U27" s="11"/>
      <c r="V27" s="12"/>
      <c r="W27" s="12"/>
      <c r="X27" s="12"/>
      <c r="Y27" s="18"/>
      <c r="Z27" s="16"/>
      <c r="AA27" s="16"/>
      <c r="AB27" s="16"/>
      <c r="AC27" s="16"/>
      <c r="AD27" s="17"/>
      <c r="AE27" s="17"/>
      <c r="AF27" s="17"/>
      <c r="AG27" s="17"/>
    </row>
    <row r="28" spans="1:33" x14ac:dyDescent="0.2">
      <c r="A28" t="s">
        <v>33</v>
      </c>
      <c r="B28" s="5"/>
      <c r="C28" s="5"/>
      <c r="D28" s="5"/>
      <c r="E28" s="5"/>
      <c r="F28" s="11"/>
      <c r="G28" s="11"/>
      <c r="H28" s="11"/>
      <c r="I28" s="11">
        <v>1</v>
      </c>
      <c r="J28" s="6"/>
      <c r="K28" s="6"/>
      <c r="L28" s="6"/>
      <c r="M28" s="6"/>
      <c r="N28" s="8">
        <v>16</v>
      </c>
      <c r="O28" s="8"/>
      <c r="P28" s="8"/>
      <c r="Q28" s="8"/>
      <c r="R28" s="11"/>
      <c r="S28" s="11"/>
      <c r="T28" s="11"/>
      <c r="U28" s="11"/>
      <c r="V28" s="12"/>
      <c r="W28" s="12"/>
      <c r="X28" s="12"/>
      <c r="Y28" s="18"/>
      <c r="Z28" s="16"/>
      <c r="AA28" s="16"/>
      <c r="AB28" s="16"/>
      <c r="AC28" s="16"/>
      <c r="AD28" s="17"/>
      <c r="AE28" s="17"/>
      <c r="AF28" s="17"/>
      <c r="AG28" s="17"/>
    </row>
    <row r="29" spans="1:33" x14ac:dyDescent="0.2">
      <c r="A29" t="s">
        <v>34</v>
      </c>
      <c r="B29" s="5"/>
      <c r="C29" s="5"/>
      <c r="D29" s="5"/>
      <c r="E29" s="5"/>
      <c r="F29" s="11"/>
      <c r="G29" s="11"/>
      <c r="H29" s="11"/>
      <c r="I29" s="11"/>
      <c r="J29" s="6"/>
      <c r="K29" s="6"/>
      <c r="L29" s="6"/>
      <c r="M29" s="6"/>
      <c r="N29" s="8"/>
      <c r="O29" s="8"/>
      <c r="P29" s="8"/>
      <c r="Q29" s="8"/>
      <c r="R29" s="11"/>
      <c r="S29" s="11"/>
      <c r="T29" s="11"/>
      <c r="U29" s="11"/>
      <c r="V29" s="12"/>
      <c r="W29" s="12">
        <v>1</v>
      </c>
      <c r="X29" s="12">
        <v>2</v>
      </c>
      <c r="Y29" s="18"/>
      <c r="Z29" s="16"/>
      <c r="AA29" s="16">
        <v>1</v>
      </c>
      <c r="AB29" s="16">
        <v>2</v>
      </c>
      <c r="AC29" s="16"/>
      <c r="AD29" s="17"/>
      <c r="AE29" s="17"/>
      <c r="AF29" s="17">
        <v>2</v>
      </c>
      <c r="AG29" s="17"/>
    </row>
    <row r="30" spans="1:33" x14ac:dyDescent="0.2">
      <c r="A30" t="s">
        <v>35</v>
      </c>
      <c r="B30" s="5"/>
      <c r="C30" s="5"/>
      <c r="D30" s="5"/>
      <c r="E30" s="5"/>
      <c r="F30" s="11"/>
      <c r="G30" s="11"/>
      <c r="H30" s="11"/>
      <c r="I30" s="11"/>
      <c r="J30" s="6"/>
      <c r="K30" s="6"/>
      <c r="L30" s="6"/>
      <c r="M30" s="6"/>
      <c r="N30" s="8"/>
      <c r="O30" s="8"/>
      <c r="P30" s="8"/>
      <c r="Q30" s="8"/>
      <c r="R30" s="11"/>
      <c r="S30" s="11"/>
      <c r="T30" s="11"/>
      <c r="U30" s="11"/>
      <c r="V30" s="12"/>
      <c r="W30" s="12"/>
      <c r="X30" s="12">
        <v>2</v>
      </c>
      <c r="Y30" s="18"/>
      <c r="Z30" s="16"/>
      <c r="AA30" s="16"/>
      <c r="AB30" s="16">
        <v>2</v>
      </c>
      <c r="AC30" s="16"/>
      <c r="AD30" s="17"/>
      <c r="AE30" s="17"/>
      <c r="AF30" s="17"/>
      <c r="AG30" s="17"/>
    </row>
    <row r="31" spans="1:33" x14ac:dyDescent="0.2">
      <c r="A31" t="s">
        <v>36</v>
      </c>
      <c r="B31" s="5"/>
      <c r="C31" s="5"/>
      <c r="D31" s="5"/>
      <c r="E31" s="5"/>
      <c r="F31" s="11"/>
      <c r="G31" s="11"/>
      <c r="H31" s="11"/>
      <c r="I31" s="11"/>
      <c r="J31" s="6"/>
      <c r="K31" s="6"/>
      <c r="L31" s="6"/>
      <c r="M31" s="6"/>
      <c r="N31" s="8"/>
      <c r="O31" s="8"/>
      <c r="P31" s="8"/>
      <c r="Q31" s="8"/>
      <c r="R31" s="11"/>
      <c r="S31" s="11"/>
      <c r="T31" s="11"/>
      <c r="U31" s="11"/>
      <c r="V31" s="12"/>
      <c r="W31" s="12"/>
      <c r="X31" s="12"/>
      <c r="Y31" s="18"/>
      <c r="Z31" s="16"/>
      <c r="AA31" s="16"/>
      <c r="AB31" s="16"/>
      <c r="AC31" s="16"/>
      <c r="AD31" s="17"/>
      <c r="AE31" s="17"/>
      <c r="AF31" s="17"/>
      <c r="AG31" s="17"/>
    </row>
    <row r="32" spans="1:33" x14ac:dyDescent="0.2">
      <c r="A32" t="s">
        <v>37</v>
      </c>
      <c r="B32" s="5"/>
      <c r="C32" s="5"/>
      <c r="D32" s="5"/>
      <c r="E32" s="5"/>
      <c r="F32" s="11"/>
      <c r="G32" s="11"/>
      <c r="H32" s="11"/>
      <c r="I32" s="11"/>
      <c r="J32" s="6"/>
      <c r="K32" s="6"/>
      <c r="L32" s="6"/>
      <c r="M32" s="6"/>
      <c r="N32" s="8"/>
      <c r="O32" s="8"/>
      <c r="P32" s="8"/>
      <c r="Q32" s="8"/>
      <c r="R32" s="11"/>
      <c r="S32" s="11"/>
      <c r="T32" s="11"/>
      <c r="U32" s="11"/>
      <c r="V32" s="12"/>
      <c r="W32" s="12"/>
      <c r="X32" s="12"/>
      <c r="Y32" s="18"/>
      <c r="Z32" s="16"/>
      <c r="AA32" s="16"/>
      <c r="AB32" s="16"/>
      <c r="AC32" s="16"/>
      <c r="AD32" s="17"/>
      <c r="AE32" s="17"/>
      <c r="AF32" s="17"/>
      <c r="AG32" s="17"/>
    </row>
    <row r="33" spans="1:33" x14ac:dyDescent="0.2">
      <c r="A33" t="s">
        <v>15</v>
      </c>
      <c r="B33" s="5"/>
      <c r="C33" s="5"/>
      <c r="D33" s="5"/>
      <c r="E33" s="5"/>
      <c r="F33" s="11"/>
      <c r="G33" s="11"/>
      <c r="H33" s="11"/>
      <c r="I33" s="11"/>
      <c r="J33" s="6"/>
      <c r="K33" s="6"/>
      <c r="L33" s="6"/>
      <c r="M33" s="6"/>
      <c r="N33" s="8"/>
      <c r="O33" s="8"/>
      <c r="P33" s="8"/>
      <c r="Q33" s="8"/>
      <c r="R33" s="11"/>
      <c r="S33" s="11"/>
      <c r="T33" s="11"/>
      <c r="U33" s="11"/>
      <c r="V33" s="12"/>
      <c r="W33" s="12"/>
      <c r="X33" s="12">
        <v>1</v>
      </c>
      <c r="Y33" s="18"/>
      <c r="Z33" s="16"/>
      <c r="AA33" s="16"/>
      <c r="AB33" s="16">
        <v>1</v>
      </c>
      <c r="AC33" s="16"/>
      <c r="AD33" s="17"/>
      <c r="AE33" s="17"/>
      <c r="AF33" s="17"/>
      <c r="AG33" s="17"/>
    </row>
    <row r="34" spans="1:33" x14ac:dyDescent="0.2">
      <c r="B34" s="5"/>
      <c r="C34" s="5"/>
      <c r="D34" s="5"/>
      <c r="E34" s="5"/>
      <c r="F34" s="11"/>
      <c r="G34" s="11"/>
      <c r="H34" s="11"/>
      <c r="I34" s="11"/>
      <c r="J34" s="6"/>
      <c r="K34" s="6"/>
      <c r="L34" s="6"/>
      <c r="M34" s="6"/>
      <c r="N34" s="8"/>
      <c r="O34" s="8"/>
      <c r="P34" s="8"/>
      <c r="Q34" s="8"/>
      <c r="R34" s="11"/>
      <c r="S34" s="11"/>
      <c r="T34" s="11"/>
      <c r="U34" s="11"/>
      <c r="V34" s="12"/>
      <c r="W34" s="12"/>
      <c r="X34" s="12"/>
      <c r="Y34" s="18"/>
      <c r="Z34" s="16"/>
      <c r="AA34" s="16"/>
      <c r="AB34" s="16"/>
      <c r="AC34" s="16"/>
      <c r="AD34" s="17"/>
      <c r="AE34" s="17"/>
      <c r="AF34" s="17"/>
      <c r="AG34" s="17"/>
    </row>
    <row r="35" spans="1:33" x14ac:dyDescent="0.2">
      <c r="B35" s="5"/>
      <c r="C35" s="5"/>
      <c r="D35" s="5"/>
      <c r="E35" s="5"/>
      <c r="F35" s="11"/>
      <c r="G35" s="11"/>
      <c r="H35" s="11"/>
      <c r="I35" s="11"/>
      <c r="J35" s="6"/>
      <c r="K35" s="6"/>
      <c r="L35" s="6"/>
      <c r="M35" s="6"/>
      <c r="N35" s="8"/>
      <c r="O35" s="8"/>
      <c r="P35" s="8"/>
      <c r="Q35" s="8"/>
      <c r="R35" s="11"/>
      <c r="S35" s="11"/>
      <c r="T35" s="11"/>
      <c r="U35" s="11"/>
      <c r="V35" s="12"/>
      <c r="W35" s="12"/>
      <c r="X35" s="12"/>
      <c r="Y35" s="18"/>
      <c r="Z35" s="16"/>
      <c r="AA35" s="16"/>
      <c r="AB35" s="16"/>
      <c r="AC35" s="16"/>
      <c r="AD35" s="17"/>
      <c r="AE35" s="17"/>
      <c r="AF35" s="17"/>
      <c r="AG35" s="17"/>
    </row>
    <row r="36" spans="1:33" x14ac:dyDescent="0.2">
      <c r="A36" s="1" t="s">
        <v>41</v>
      </c>
      <c r="B36" s="5"/>
      <c r="C36" s="5"/>
      <c r="D36" s="5"/>
      <c r="E36" s="5"/>
      <c r="F36" s="11"/>
      <c r="G36" s="11"/>
      <c r="H36" s="11"/>
      <c r="I36" s="11"/>
      <c r="J36" s="6"/>
      <c r="K36" s="6"/>
      <c r="L36" s="6"/>
      <c r="M36" s="6"/>
      <c r="N36" s="8"/>
      <c r="O36" s="8"/>
      <c r="P36" s="8"/>
      <c r="Q36" s="8"/>
      <c r="R36" s="11"/>
      <c r="S36" s="11"/>
      <c r="T36" s="11"/>
      <c r="U36" s="11"/>
      <c r="V36" s="12"/>
      <c r="W36" s="12"/>
      <c r="X36" s="12"/>
      <c r="Y36" s="18"/>
      <c r="Z36" s="16"/>
      <c r="AA36" s="16"/>
      <c r="AB36" s="16"/>
      <c r="AC36" s="16"/>
      <c r="AD36" s="17"/>
      <c r="AE36" s="17"/>
      <c r="AF36" s="17"/>
      <c r="AG36" s="17"/>
    </row>
    <row r="37" spans="1:33" x14ac:dyDescent="0.2">
      <c r="A37" t="s">
        <v>42</v>
      </c>
      <c r="B37" s="5"/>
      <c r="C37" s="5"/>
      <c r="D37" s="5">
        <v>2</v>
      </c>
      <c r="E37" s="5"/>
      <c r="F37" s="11"/>
      <c r="G37" s="11"/>
      <c r="H37" s="11"/>
      <c r="I37" s="11"/>
      <c r="J37" s="6"/>
      <c r="K37" s="6"/>
      <c r="L37" s="6"/>
      <c r="M37" s="6"/>
      <c r="N37" s="8"/>
      <c r="O37" s="8"/>
      <c r="P37" s="8"/>
      <c r="Q37" s="8"/>
      <c r="R37" s="11"/>
      <c r="S37" s="11"/>
      <c r="T37" s="11"/>
      <c r="U37" s="11"/>
      <c r="V37" s="12"/>
      <c r="W37" s="12">
        <v>5</v>
      </c>
      <c r="X37" s="12"/>
      <c r="Y37" s="18"/>
      <c r="Z37" s="16"/>
      <c r="AA37" s="16">
        <v>5</v>
      </c>
      <c r="AB37" s="16"/>
      <c r="AC37" s="16"/>
      <c r="AD37" s="17">
        <v>2</v>
      </c>
      <c r="AE37" s="17"/>
      <c r="AF37" s="17"/>
      <c r="AG37" s="17"/>
    </row>
    <row r="38" spans="1:33" x14ac:dyDescent="0.2">
      <c r="A38" t="s">
        <v>43</v>
      </c>
      <c r="B38" s="5"/>
      <c r="C38" s="5"/>
      <c r="D38" s="5"/>
      <c r="E38" s="5"/>
      <c r="F38" s="11">
        <v>2</v>
      </c>
      <c r="G38" s="11"/>
      <c r="H38" s="11"/>
      <c r="I38" s="11"/>
      <c r="J38" s="6"/>
      <c r="K38" s="6"/>
      <c r="L38" s="6"/>
      <c r="M38" s="6"/>
      <c r="N38" s="8"/>
      <c r="O38" s="8"/>
      <c r="P38" s="8"/>
      <c r="Q38" s="8"/>
      <c r="R38" s="11"/>
      <c r="S38" s="11"/>
      <c r="T38" s="11"/>
      <c r="U38" s="11"/>
      <c r="V38" s="12"/>
      <c r="W38" s="12"/>
      <c r="X38" s="12"/>
      <c r="Y38" s="18"/>
      <c r="Z38" s="16"/>
      <c r="AA38" s="16"/>
      <c r="AB38" s="16"/>
      <c r="AC38" s="16"/>
      <c r="AD38" s="17"/>
      <c r="AE38" s="17"/>
      <c r="AF38" s="17"/>
      <c r="AG38" s="17"/>
    </row>
    <row r="39" spans="1:33" x14ac:dyDescent="0.2">
      <c r="A39" t="s">
        <v>44</v>
      </c>
      <c r="B39" s="5"/>
      <c r="C39" s="5"/>
      <c r="D39" s="5"/>
      <c r="E39" s="5"/>
      <c r="F39" s="11"/>
      <c r="G39" s="11"/>
      <c r="H39" s="11"/>
      <c r="I39" s="11"/>
      <c r="J39" s="6"/>
      <c r="K39" s="6"/>
      <c r="L39" s="6"/>
      <c r="M39" s="6"/>
      <c r="N39" s="8">
        <v>4</v>
      </c>
      <c r="O39" s="8"/>
      <c r="P39" s="8"/>
      <c r="Q39" s="8"/>
      <c r="R39" s="11"/>
      <c r="S39" s="11"/>
      <c r="T39" s="11"/>
      <c r="U39" s="11"/>
      <c r="V39" s="12"/>
      <c r="W39" s="12">
        <v>3</v>
      </c>
      <c r="X39" s="12">
        <v>2</v>
      </c>
      <c r="Y39" s="18"/>
      <c r="Z39" s="16"/>
      <c r="AA39" s="16">
        <v>3</v>
      </c>
      <c r="AB39" s="16">
        <v>2</v>
      </c>
      <c r="AC39" s="16"/>
      <c r="AD39" s="17"/>
      <c r="AE39" s="17"/>
      <c r="AF39" s="17"/>
      <c r="AG39" s="17"/>
    </row>
    <row r="40" spans="1:33" x14ac:dyDescent="0.2">
      <c r="A40" t="s">
        <v>45</v>
      </c>
      <c r="B40" s="5">
        <v>2</v>
      </c>
      <c r="C40" s="5"/>
      <c r="D40" s="5"/>
      <c r="E40" s="5"/>
      <c r="F40" s="11"/>
      <c r="G40" s="11"/>
      <c r="H40" s="11"/>
      <c r="I40" s="11"/>
      <c r="J40" s="6"/>
      <c r="K40" s="6"/>
      <c r="L40" s="6"/>
      <c r="M40" s="6"/>
      <c r="N40" s="8">
        <v>4</v>
      </c>
      <c r="O40" s="8"/>
      <c r="P40" s="8"/>
      <c r="Q40" s="8"/>
      <c r="R40" s="11"/>
      <c r="S40" s="11"/>
      <c r="T40" s="11"/>
      <c r="U40" s="11"/>
      <c r="V40" s="12"/>
      <c r="W40" s="12">
        <v>1</v>
      </c>
      <c r="X40" s="12">
        <v>2</v>
      </c>
      <c r="Y40" s="18"/>
      <c r="Z40" s="16"/>
      <c r="AA40" s="16">
        <v>1</v>
      </c>
      <c r="AB40" s="16">
        <v>2</v>
      </c>
      <c r="AC40" s="16"/>
      <c r="AD40" s="17"/>
      <c r="AE40" s="17"/>
      <c r="AF40" s="17"/>
      <c r="AG40" s="17"/>
    </row>
    <row r="41" spans="1:33" x14ac:dyDescent="0.2">
      <c r="A41" t="s">
        <v>99</v>
      </c>
      <c r="B41" s="5"/>
      <c r="C41" s="5"/>
      <c r="D41" s="5"/>
      <c r="E41" s="5"/>
      <c r="F41" s="11"/>
      <c r="G41" s="11"/>
      <c r="H41" s="11"/>
      <c r="I41" s="11">
        <v>5</v>
      </c>
      <c r="J41" s="6"/>
      <c r="K41" s="6"/>
      <c r="L41" s="6"/>
      <c r="M41" s="6"/>
      <c r="N41" s="8"/>
      <c r="O41" s="8"/>
      <c r="P41" s="8"/>
      <c r="Q41" s="8"/>
      <c r="R41" s="11"/>
      <c r="S41" s="11"/>
      <c r="T41" s="11"/>
      <c r="U41" s="11"/>
      <c r="V41" s="12"/>
      <c r="W41" s="12"/>
      <c r="X41" s="12"/>
      <c r="Y41" s="18"/>
      <c r="Z41" s="16"/>
      <c r="AA41" s="16"/>
      <c r="AB41" s="16"/>
      <c r="AC41" s="16"/>
      <c r="AD41" s="17"/>
      <c r="AE41" s="17"/>
      <c r="AF41" s="17"/>
      <c r="AG41" s="17"/>
    </row>
    <row r="42" spans="1:33" x14ac:dyDescent="0.2">
      <c r="B42" s="5"/>
      <c r="C42" s="5"/>
      <c r="D42" s="5"/>
      <c r="E42" s="5"/>
      <c r="F42" s="11"/>
      <c r="G42" s="11"/>
      <c r="H42" s="11"/>
      <c r="I42" s="11"/>
      <c r="J42" s="6"/>
      <c r="K42" s="6"/>
      <c r="L42" s="6"/>
      <c r="M42" s="6"/>
      <c r="N42" s="8"/>
      <c r="O42" s="8"/>
      <c r="P42" s="8"/>
      <c r="Q42" s="8"/>
      <c r="R42" s="11"/>
      <c r="S42" s="11"/>
      <c r="T42" s="11"/>
      <c r="U42" s="11"/>
      <c r="V42" s="12"/>
      <c r="W42" s="12"/>
      <c r="X42" s="12"/>
      <c r="Y42" s="18"/>
      <c r="Z42" s="16"/>
      <c r="AA42" s="16"/>
      <c r="AB42" s="16"/>
      <c r="AC42" s="16"/>
      <c r="AD42" s="17"/>
      <c r="AE42" s="17"/>
      <c r="AF42" s="17"/>
      <c r="AG42" s="17"/>
    </row>
    <row r="43" spans="1:33" x14ac:dyDescent="0.2">
      <c r="B43" s="5"/>
      <c r="C43" s="5"/>
      <c r="D43" s="5"/>
      <c r="E43" s="5"/>
      <c r="F43" s="11"/>
      <c r="G43" s="11"/>
      <c r="H43" s="11"/>
      <c r="I43" s="11"/>
      <c r="J43" s="6"/>
      <c r="K43" s="6"/>
      <c r="L43" s="6"/>
      <c r="M43" s="6"/>
      <c r="N43" s="8"/>
      <c r="O43" s="8"/>
      <c r="P43" s="8"/>
      <c r="Q43" s="8"/>
      <c r="R43" s="11"/>
      <c r="S43" s="11"/>
      <c r="T43" s="11"/>
      <c r="U43" s="11"/>
      <c r="V43" s="12"/>
      <c r="W43" s="12"/>
      <c r="X43" s="12"/>
      <c r="Y43" s="18"/>
      <c r="Z43" s="16"/>
      <c r="AA43" s="16"/>
      <c r="AB43" s="16"/>
      <c r="AC43" s="16"/>
      <c r="AD43" s="17"/>
      <c r="AE43" s="17"/>
      <c r="AF43" s="17"/>
      <c r="AG43" s="17"/>
    </row>
    <row r="44" spans="1:33" x14ac:dyDescent="0.2">
      <c r="A44" s="1" t="s">
        <v>38</v>
      </c>
      <c r="B44" s="5"/>
      <c r="C44" s="5"/>
      <c r="D44" s="5"/>
      <c r="E44" s="5"/>
      <c r="F44" s="11"/>
      <c r="G44" s="11"/>
      <c r="H44" s="11"/>
      <c r="I44" s="11"/>
      <c r="J44" s="6"/>
      <c r="K44" s="6"/>
      <c r="L44" s="6"/>
      <c r="M44" s="6"/>
      <c r="N44" s="8"/>
      <c r="O44" s="8"/>
      <c r="P44" s="8"/>
      <c r="Q44" s="8"/>
      <c r="R44" s="11"/>
      <c r="S44" s="11"/>
      <c r="T44" s="11"/>
      <c r="U44" s="11"/>
      <c r="V44" s="12"/>
      <c r="W44" s="12"/>
      <c r="X44" s="12"/>
      <c r="Y44" s="18"/>
      <c r="Z44" s="16"/>
      <c r="AA44" s="16"/>
      <c r="AB44" s="16"/>
      <c r="AC44" s="16"/>
      <c r="AD44" s="17"/>
      <c r="AE44" s="17"/>
      <c r="AF44" s="17"/>
      <c r="AG44" s="17"/>
    </row>
    <row r="45" spans="1:33" x14ac:dyDescent="0.2">
      <c r="B45" s="5"/>
      <c r="C45" s="5"/>
      <c r="D45" s="5"/>
      <c r="E45" s="5"/>
      <c r="F45" s="11"/>
      <c r="G45" s="11"/>
      <c r="H45" s="11"/>
      <c r="I45" s="11"/>
      <c r="J45" s="6"/>
      <c r="K45" s="6"/>
      <c r="L45" s="6"/>
      <c r="M45" s="6"/>
      <c r="N45" s="8"/>
      <c r="O45" s="8"/>
      <c r="P45" s="8"/>
      <c r="Q45" s="8"/>
      <c r="R45" s="11"/>
      <c r="S45" s="11"/>
      <c r="T45" s="11"/>
      <c r="U45" s="11"/>
      <c r="V45" s="12"/>
      <c r="W45" s="12"/>
      <c r="X45" s="12"/>
      <c r="Y45" s="18"/>
      <c r="Z45" s="16"/>
      <c r="AA45" s="16"/>
      <c r="AB45" s="16"/>
      <c r="AC45" s="16"/>
      <c r="AD45" s="17"/>
      <c r="AE45" s="17"/>
      <c r="AF45" s="17"/>
      <c r="AG45" s="17"/>
    </row>
    <row r="46" spans="1:33" x14ac:dyDescent="0.2">
      <c r="A46" t="s">
        <v>39</v>
      </c>
      <c r="B46" s="5"/>
      <c r="C46" s="5"/>
      <c r="D46" s="5"/>
      <c r="E46" s="5"/>
      <c r="F46" s="11"/>
      <c r="G46" s="11"/>
      <c r="H46" s="11"/>
      <c r="I46" s="11">
        <v>1</v>
      </c>
      <c r="J46" s="6"/>
      <c r="K46" s="6"/>
      <c r="L46" s="6"/>
      <c r="M46" s="6"/>
      <c r="N46" s="8">
        <v>7</v>
      </c>
      <c r="O46" s="8"/>
      <c r="P46" s="8"/>
      <c r="Q46" s="8"/>
      <c r="R46" s="11"/>
      <c r="S46" s="11"/>
      <c r="T46" s="11"/>
      <c r="U46" s="11"/>
      <c r="V46" s="12">
        <v>8</v>
      </c>
      <c r="W46" s="12">
        <v>11</v>
      </c>
      <c r="X46" s="12">
        <v>34</v>
      </c>
      <c r="Y46" s="18"/>
      <c r="Z46" s="16">
        <v>8</v>
      </c>
      <c r="AA46" s="16">
        <v>11</v>
      </c>
      <c r="AB46" s="16">
        <v>34</v>
      </c>
      <c r="AC46" s="16"/>
      <c r="AD46" s="17">
        <v>14</v>
      </c>
      <c r="AE46" s="17"/>
      <c r="AF46" s="17">
        <v>16</v>
      </c>
      <c r="AG46" s="17"/>
    </row>
    <row r="47" spans="1:33" x14ac:dyDescent="0.2">
      <c r="A47" t="s">
        <v>46</v>
      </c>
      <c r="B47" s="5"/>
      <c r="C47" s="5"/>
      <c r="D47" s="5"/>
      <c r="E47" s="5"/>
      <c r="F47" s="11"/>
      <c r="G47" s="11"/>
      <c r="H47" s="11"/>
      <c r="I47" s="11"/>
      <c r="J47" s="6"/>
      <c r="K47" s="6"/>
      <c r="L47" s="6"/>
      <c r="M47" s="6"/>
      <c r="N47" s="8">
        <v>2</v>
      </c>
      <c r="O47" s="8"/>
      <c r="P47" s="8"/>
      <c r="Q47" s="8"/>
      <c r="R47" s="11"/>
      <c r="S47" s="11"/>
      <c r="T47" s="11"/>
      <c r="U47" s="11"/>
      <c r="V47" s="12">
        <v>11</v>
      </c>
      <c r="W47" s="12"/>
      <c r="X47" s="12"/>
      <c r="Y47" s="18"/>
      <c r="Z47" s="16">
        <v>11</v>
      </c>
      <c r="AA47" s="16"/>
      <c r="AB47" s="16"/>
      <c r="AC47" s="16"/>
      <c r="AD47" s="17">
        <v>1</v>
      </c>
      <c r="AE47" s="17"/>
      <c r="AF47" s="17"/>
      <c r="AG47" s="17"/>
    </row>
    <row r="48" spans="1:33" x14ac:dyDescent="0.2">
      <c r="A48" t="s">
        <v>47</v>
      </c>
      <c r="B48" s="5"/>
      <c r="C48" s="5"/>
      <c r="D48" s="5">
        <v>2</v>
      </c>
      <c r="E48" s="5"/>
      <c r="F48" s="11"/>
      <c r="G48" s="11"/>
      <c r="H48" s="11"/>
      <c r="I48" s="11">
        <v>1</v>
      </c>
      <c r="J48" s="6"/>
      <c r="K48" s="6"/>
      <c r="L48" s="6"/>
      <c r="M48" s="6"/>
      <c r="N48" s="8">
        <v>4</v>
      </c>
      <c r="O48" s="8"/>
      <c r="P48" s="8"/>
      <c r="Q48" s="8"/>
      <c r="R48" s="11"/>
      <c r="S48" s="11"/>
      <c r="T48" s="11"/>
      <c r="U48" s="11"/>
      <c r="V48" s="12"/>
      <c r="W48" s="12">
        <v>5</v>
      </c>
      <c r="X48" s="12"/>
      <c r="Y48" s="18"/>
      <c r="Z48" s="16"/>
      <c r="AA48" s="16">
        <v>5</v>
      </c>
      <c r="AB48" s="16"/>
      <c r="AC48" s="16"/>
      <c r="AD48" s="17"/>
      <c r="AE48" s="17"/>
      <c r="AF48" s="17"/>
      <c r="AG48" s="17"/>
    </row>
    <row r="49" spans="1:33" x14ac:dyDescent="0.2">
      <c r="A49" t="s">
        <v>48</v>
      </c>
      <c r="B49" s="5"/>
      <c r="C49" s="5"/>
      <c r="D49" s="5"/>
      <c r="E49" s="5"/>
      <c r="F49" s="11"/>
      <c r="G49" s="11"/>
      <c r="H49" s="11"/>
      <c r="I49" s="11"/>
      <c r="J49" s="6"/>
      <c r="K49" s="6"/>
      <c r="L49" s="6"/>
      <c r="M49" s="6"/>
      <c r="N49" s="8"/>
      <c r="O49" s="8"/>
      <c r="P49" s="8"/>
      <c r="Q49" s="8"/>
      <c r="R49" s="11"/>
      <c r="S49" s="11"/>
      <c r="T49" s="11"/>
      <c r="U49" s="11"/>
      <c r="V49" s="12"/>
      <c r="W49" s="12"/>
      <c r="X49" s="12"/>
      <c r="Y49" s="18"/>
      <c r="Z49" s="16"/>
      <c r="AA49" s="16"/>
      <c r="AB49" s="16"/>
      <c r="AC49" s="16"/>
      <c r="AD49" s="17">
        <v>1</v>
      </c>
      <c r="AE49" s="17"/>
      <c r="AF49" s="17"/>
      <c r="AG49" s="17"/>
    </row>
    <row r="50" spans="1:33" x14ac:dyDescent="0.2">
      <c r="A50" t="s">
        <v>49</v>
      </c>
      <c r="B50" s="5"/>
      <c r="C50" s="5"/>
      <c r="D50" s="5"/>
      <c r="E50" s="5"/>
      <c r="F50" s="11">
        <v>3</v>
      </c>
      <c r="G50" s="11"/>
      <c r="H50" s="11">
        <v>1</v>
      </c>
      <c r="I50" s="11"/>
      <c r="J50" s="6"/>
      <c r="K50" s="6"/>
      <c r="L50" s="6"/>
      <c r="M50" s="6"/>
      <c r="N50" s="8">
        <v>14</v>
      </c>
      <c r="O50" s="8"/>
      <c r="P50" s="8"/>
      <c r="Q50" s="8"/>
      <c r="R50" s="11"/>
      <c r="S50" s="11"/>
      <c r="T50" s="11"/>
      <c r="U50" s="11"/>
      <c r="V50" s="12">
        <v>2</v>
      </c>
      <c r="W50" s="12">
        <v>10</v>
      </c>
      <c r="X50" s="12">
        <v>7</v>
      </c>
      <c r="Y50" s="18"/>
      <c r="Z50" s="16">
        <v>2</v>
      </c>
      <c r="AA50" s="16">
        <v>10</v>
      </c>
      <c r="AB50" s="16">
        <v>7</v>
      </c>
      <c r="AC50" s="16"/>
      <c r="AD50" s="17">
        <v>2</v>
      </c>
      <c r="AE50" s="17"/>
      <c r="AF50" s="17"/>
      <c r="AG50" s="17"/>
    </row>
    <row r="51" spans="1:33" x14ac:dyDescent="0.2">
      <c r="A51" t="s">
        <v>50</v>
      </c>
      <c r="B51" s="5"/>
      <c r="C51" s="5"/>
      <c r="D51" s="5"/>
      <c r="E51" s="5"/>
      <c r="F51" s="11"/>
      <c r="G51" s="11"/>
      <c r="H51" s="11"/>
      <c r="I51" s="11"/>
      <c r="J51" s="6"/>
      <c r="K51" s="6"/>
      <c r="L51" s="6"/>
      <c r="M51" s="6"/>
      <c r="N51" s="8"/>
      <c r="O51" s="8"/>
      <c r="P51" s="8"/>
      <c r="Q51" s="8"/>
      <c r="R51" s="11"/>
      <c r="S51" s="11"/>
      <c r="T51" s="11"/>
      <c r="U51" s="11"/>
      <c r="V51" s="12">
        <v>2</v>
      </c>
      <c r="W51" s="12"/>
      <c r="X51" s="12">
        <v>6</v>
      </c>
      <c r="Y51" s="18"/>
      <c r="Z51" s="16">
        <v>2</v>
      </c>
      <c r="AA51" s="16"/>
      <c r="AB51" s="16">
        <v>6</v>
      </c>
      <c r="AC51" s="16"/>
      <c r="AD51" s="17">
        <v>30</v>
      </c>
      <c r="AE51" s="17"/>
      <c r="AF51" s="17">
        <v>15</v>
      </c>
      <c r="AG51" s="17"/>
    </row>
    <row r="52" spans="1:33" x14ac:dyDescent="0.2">
      <c r="A52" t="s">
        <v>51</v>
      </c>
      <c r="B52" s="5"/>
      <c r="C52" s="5"/>
      <c r="D52" s="5"/>
      <c r="E52" s="5"/>
      <c r="F52" s="11">
        <v>3</v>
      </c>
      <c r="G52" s="11"/>
      <c r="H52" s="11">
        <v>1</v>
      </c>
      <c r="I52" s="11"/>
      <c r="J52" s="6"/>
      <c r="K52" s="6"/>
      <c r="L52" s="6"/>
      <c r="M52" s="6"/>
      <c r="N52" s="8">
        <v>2</v>
      </c>
      <c r="O52" s="8"/>
      <c r="P52" s="8"/>
      <c r="Q52" s="8"/>
      <c r="R52" s="11"/>
      <c r="S52" s="11"/>
      <c r="T52" s="11"/>
      <c r="U52" s="11"/>
      <c r="V52" s="12">
        <v>6</v>
      </c>
      <c r="W52" s="12"/>
      <c r="X52" s="12">
        <v>2</v>
      </c>
      <c r="Y52" s="18"/>
      <c r="Z52" s="16">
        <v>6</v>
      </c>
      <c r="AA52" s="16"/>
      <c r="AB52" s="16">
        <v>2</v>
      </c>
      <c r="AC52" s="16"/>
      <c r="AD52" s="17"/>
      <c r="AE52" s="17"/>
      <c r="AF52" s="17"/>
      <c r="AG52" s="17"/>
    </row>
    <row r="53" spans="1:33" x14ac:dyDescent="0.2">
      <c r="A53" t="s">
        <v>48</v>
      </c>
      <c r="B53" s="5"/>
      <c r="C53" s="5"/>
      <c r="D53" s="5"/>
      <c r="E53" s="5">
        <v>1</v>
      </c>
      <c r="F53" s="11">
        <v>1</v>
      </c>
      <c r="G53" s="11"/>
      <c r="H53" s="11">
        <v>1</v>
      </c>
      <c r="I53" s="11"/>
      <c r="J53" s="6"/>
      <c r="K53" s="6"/>
      <c r="L53" s="6"/>
      <c r="M53" s="6"/>
      <c r="N53" s="8"/>
      <c r="O53" s="8"/>
      <c r="P53" s="8"/>
      <c r="Q53" s="8"/>
      <c r="R53" s="11"/>
      <c r="S53" s="11"/>
      <c r="T53" s="11"/>
      <c r="U53" s="11"/>
      <c r="V53" s="12"/>
      <c r="W53" s="12"/>
      <c r="X53" s="12"/>
      <c r="Y53" s="18"/>
      <c r="Z53" s="16"/>
      <c r="AA53" s="16"/>
      <c r="AB53" s="16"/>
      <c r="AC53" s="16"/>
      <c r="AD53" s="17"/>
      <c r="AE53" s="17"/>
      <c r="AF53" s="17"/>
      <c r="AG53" s="17"/>
    </row>
    <row r="54" spans="1:33" x14ac:dyDescent="0.2">
      <c r="A54" t="s">
        <v>52</v>
      </c>
      <c r="B54" s="5"/>
      <c r="C54" s="5"/>
      <c r="D54" s="5"/>
      <c r="E54" s="5"/>
      <c r="F54" s="11"/>
      <c r="G54" s="11"/>
      <c r="H54" s="11"/>
      <c r="I54" s="11"/>
      <c r="J54" s="6"/>
      <c r="K54" s="6"/>
      <c r="L54" s="6"/>
      <c r="M54" s="6"/>
      <c r="N54" s="8">
        <v>7</v>
      </c>
      <c r="O54" s="8"/>
      <c r="P54" s="8"/>
      <c r="Q54" s="8"/>
      <c r="R54" s="11"/>
      <c r="S54" s="11"/>
      <c r="T54" s="11"/>
      <c r="U54" s="11"/>
      <c r="V54" s="12">
        <v>4</v>
      </c>
      <c r="W54" s="12">
        <v>4</v>
      </c>
      <c r="X54" s="12">
        <v>4</v>
      </c>
      <c r="Y54" s="18"/>
      <c r="Z54" s="16">
        <v>4</v>
      </c>
      <c r="AA54" s="16">
        <v>4</v>
      </c>
      <c r="AB54" s="16">
        <v>4</v>
      </c>
      <c r="AC54" s="16"/>
      <c r="AD54" s="17">
        <v>2</v>
      </c>
      <c r="AE54" s="17"/>
      <c r="AF54" s="17">
        <v>5</v>
      </c>
      <c r="AG54" s="17"/>
    </row>
    <row r="55" spans="1:33" x14ac:dyDescent="0.2">
      <c r="A55" t="s">
        <v>53</v>
      </c>
      <c r="B55" s="5"/>
      <c r="C55" s="5"/>
      <c r="D55" s="5"/>
      <c r="E55" s="5"/>
      <c r="F55" s="11"/>
      <c r="G55" s="11"/>
      <c r="H55" s="11"/>
      <c r="I55" s="11"/>
      <c r="J55" s="6"/>
      <c r="K55" s="6"/>
      <c r="L55" s="6"/>
      <c r="M55" s="6"/>
      <c r="N55" s="8"/>
      <c r="O55" s="8"/>
      <c r="P55" s="8"/>
      <c r="Q55" s="8"/>
      <c r="R55" s="11"/>
      <c r="S55" s="11"/>
      <c r="T55" s="11"/>
      <c r="U55" s="11"/>
      <c r="V55" s="12"/>
      <c r="W55" s="12"/>
      <c r="X55" s="12">
        <v>2</v>
      </c>
      <c r="Y55" s="18"/>
      <c r="Z55" s="16"/>
      <c r="AA55" s="16"/>
      <c r="AB55" s="16">
        <v>2</v>
      </c>
      <c r="AC55" s="16"/>
      <c r="AD55" s="17"/>
      <c r="AE55" s="17"/>
      <c r="AF55" s="17"/>
      <c r="AG55" s="17"/>
    </row>
    <row r="56" spans="1:33" x14ac:dyDescent="0.2">
      <c r="A56" t="s">
        <v>54</v>
      </c>
      <c r="B56" s="5"/>
      <c r="C56" s="5"/>
      <c r="D56" s="5"/>
      <c r="E56" s="5"/>
      <c r="F56" s="11"/>
      <c r="G56" s="11"/>
      <c r="H56" s="11"/>
      <c r="I56" s="11"/>
      <c r="J56" s="6"/>
      <c r="K56" s="6"/>
      <c r="L56" s="6"/>
      <c r="M56" s="6"/>
      <c r="N56" s="8"/>
      <c r="O56" s="8"/>
      <c r="P56" s="8"/>
      <c r="Q56" s="8"/>
      <c r="R56" s="11"/>
      <c r="S56" s="11"/>
      <c r="T56" s="11"/>
      <c r="U56" s="11"/>
      <c r="V56" s="12"/>
      <c r="W56" s="12"/>
      <c r="X56" s="12"/>
      <c r="Y56" s="18"/>
      <c r="Z56" s="16"/>
      <c r="AA56" s="16"/>
      <c r="AB56" s="16"/>
      <c r="AC56" s="16"/>
      <c r="AD56" s="17"/>
      <c r="AE56" s="17"/>
      <c r="AF56" s="17"/>
      <c r="AG56" s="17"/>
    </row>
    <row r="57" spans="1:33" x14ac:dyDescent="0.2">
      <c r="A57" t="s">
        <v>48</v>
      </c>
      <c r="B57" s="5"/>
      <c r="C57" s="5"/>
      <c r="D57" s="5"/>
      <c r="E57" s="5"/>
      <c r="F57" s="11"/>
      <c r="G57" s="11"/>
      <c r="H57" s="11"/>
      <c r="I57" s="11"/>
      <c r="J57" s="6"/>
      <c r="K57" s="6"/>
      <c r="L57" s="6"/>
      <c r="M57" s="6"/>
      <c r="N57" s="8"/>
      <c r="O57" s="8"/>
      <c r="P57" s="8"/>
      <c r="Q57" s="8"/>
      <c r="R57" s="11"/>
      <c r="S57" s="11"/>
      <c r="T57" s="11"/>
      <c r="U57" s="11"/>
      <c r="V57" s="12">
        <v>2</v>
      </c>
      <c r="W57" s="12"/>
      <c r="X57" s="12"/>
      <c r="Y57" s="18"/>
      <c r="Z57" s="16">
        <v>2</v>
      </c>
      <c r="AA57" s="16"/>
      <c r="AB57" s="16"/>
      <c r="AC57" s="16"/>
      <c r="AD57" s="17">
        <v>2</v>
      </c>
      <c r="AE57" s="17"/>
      <c r="AF57" s="17"/>
      <c r="AG57" s="17"/>
    </row>
    <row r="58" spans="1:33" x14ac:dyDescent="0.2">
      <c r="A58" t="s">
        <v>55</v>
      </c>
      <c r="B58" s="5"/>
      <c r="C58" s="5"/>
      <c r="D58" s="5"/>
      <c r="E58" s="5">
        <v>2</v>
      </c>
      <c r="F58" s="11"/>
      <c r="G58" s="11"/>
      <c r="H58" s="11"/>
      <c r="I58" s="11"/>
      <c r="J58" s="6"/>
      <c r="K58" s="6"/>
      <c r="L58" s="6"/>
      <c r="M58" s="6"/>
      <c r="N58" s="8">
        <v>25</v>
      </c>
      <c r="O58" s="8"/>
      <c r="P58" s="8"/>
      <c r="Q58" s="8"/>
      <c r="R58" s="11"/>
      <c r="S58" s="11"/>
      <c r="T58" s="11"/>
      <c r="U58" s="11"/>
      <c r="V58" s="12">
        <v>20</v>
      </c>
      <c r="W58" s="12">
        <v>3</v>
      </c>
      <c r="X58" s="12">
        <v>20</v>
      </c>
      <c r="Y58" s="18"/>
      <c r="Z58" s="16">
        <v>20</v>
      </c>
      <c r="AA58" s="16">
        <v>3</v>
      </c>
      <c r="AB58" s="16">
        <v>20</v>
      </c>
      <c r="AC58" s="16"/>
      <c r="AD58" s="17">
        <v>30</v>
      </c>
      <c r="AE58" s="17"/>
      <c r="AF58" s="17">
        <v>30</v>
      </c>
      <c r="AG58" s="17"/>
    </row>
    <row r="59" spans="1:33" x14ac:dyDescent="0.2">
      <c r="A59" t="s">
        <v>56</v>
      </c>
      <c r="B59" s="5"/>
      <c r="C59" s="5"/>
      <c r="D59" s="5"/>
      <c r="E59" s="5"/>
      <c r="F59" s="11"/>
      <c r="G59" s="11"/>
      <c r="H59" s="11"/>
      <c r="I59" s="11"/>
      <c r="J59" s="6"/>
      <c r="K59" s="6"/>
      <c r="L59" s="6"/>
      <c r="M59" s="6"/>
      <c r="N59" s="8"/>
      <c r="O59" s="8"/>
      <c r="P59" s="8"/>
      <c r="Q59" s="8"/>
      <c r="R59" s="11"/>
      <c r="S59" s="11"/>
      <c r="T59" s="11"/>
      <c r="U59" s="11"/>
      <c r="V59" s="12"/>
      <c r="W59" s="12"/>
      <c r="X59" s="12"/>
      <c r="Y59" s="18"/>
      <c r="Z59" s="16"/>
      <c r="AA59" s="16"/>
      <c r="AB59" s="16"/>
      <c r="AC59" s="16"/>
      <c r="AD59" s="17"/>
      <c r="AE59" s="17"/>
      <c r="AF59" s="17"/>
      <c r="AG59" s="17"/>
    </row>
    <row r="60" spans="1:33" x14ac:dyDescent="0.2">
      <c r="A60" t="s">
        <v>57</v>
      </c>
      <c r="B60" s="5"/>
      <c r="C60" s="5"/>
      <c r="D60" s="5"/>
      <c r="E60" s="5"/>
      <c r="F60" s="11"/>
      <c r="G60" s="11"/>
      <c r="H60" s="11"/>
      <c r="I60" s="11"/>
      <c r="J60" s="6"/>
      <c r="K60" s="6"/>
      <c r="L60" s="6"/>
      <c r="M60" s="6"/>
      <c r="N60" s="8"/>
      <c r="O60" s="8"/>
      <c r="P60" s="8"/>
      <c r="Q60" s="8"/>
      <c r="R60" s="11"/>
      <c r="S60" s="11"/>
      <c r="T60" s="11"/>
      <c r="U60" s="11"/>
      <c r="V60" s="12"/>
      <c r="W60" s="12"/>
      <c r="X60" s="12"/>
      <c r="Y60" s="18"/>
      <c r="Z60" s="16"/>
      <c r="AA60" s="16"/>
      <c r="AB60" s="16"/>
      <c r="AC60" s="16"/>
      <c r="AD60" s="17"/>
      <c r="AE60" s="17"/>
      <c r="AF60" s="17"/>
      <c r="AG60" s="17"/>
    </row>
    <row r="61" spans="1:33" x14ac:dyDescent="0.2">
      <c r="A61" t="s">
        <v>48</v>
      </c>
      <c r="B61" s="5"/>
      <c r="C61" s="5"/>
      <c r="D61" s="5"/>
      <c r="E61" s="5"/>
      <c r="F61" s="11"/>
      <c r="G61" s="11"/>
      <c r="H61" s="11"/>
      <c r="I61" s="11"/>
      <c r="J61" s="6"/>
      <c r="K61" s="6"/>
      <c r="L61" s="6"/>
      <c r="M61" s="6"/>
      <c r="N61" s="8"/>
      <c r="O61" s="8"/>
      <c r="P61" s="8"/>
      <c r="Q61" s="8"/>
      <c r="R61" s="11"/>
      <c r="S61" s="11"/>
      <c r="T61" s="11"/>
      <c r="U61" s="11"/>
      <c r="V61" s="12"/>
      <c r="W61" s="12"/>
      <c r="X61" s="12"/>
      <c r="Y61" s="18"/>
      <c r="Z61" s="16"/>
      <c r="AA61" s="16"/>
      <c r="AB61" s="16"/>
      <c r="AC61" s="16"/>
      <c r="AD61" s="17"/>
      <c r="AE61" s="17"/>
      <c r="AF61" s="17"/>
      <c r="AG61" s="17"/>
    </row>
    <row r="62" spans="1:33" x14ac:dyDescent="0.2">
      <c r="A62" t="s">
        <v>58</v>
      </c>
      <c r="B62" s="5">
        <v>1</v>
      </c>
      <c r="C62" s="5"/>
      <c r="D62" s="5">
        <v>1</v>
      </c>
      <c r="E62" s="5"/>
      <c r="F62" s="11"/>
      <c r="G62" s="11"/>
      <c r="H62" s="11"/>
      <c r="I62" s="11"/>
      <c r="J62" s="6"/>
      <c r="K62" s="6"/>
      <c r="L62" s="6"/>
      <c r="M62" s="6"/>
      <c r="N62" s="8">
        <v>21</v>
      </c>
      <c r="O62" s="8"/>
      <c r="P62" s="8"/>
      <c r="Q62" s="8"/>
      <c r="R62" s="11"/>
      <c r="S62" s="11"/>
      <c r="T62" s="11"/>
      <c r="U62" s="11"/>
      <c r="V62" s="12">
        <v>28</v>
      </c>
      <c r="W62" s="12">
        <v>20</v>
      </c>
      <c r="X62" s="12">
        <v>28</v>
      </c>
      <c r="Y62" s="18"/>
      <c r="Z62" s="16">
        <v>28</v>
      </c>
      <c r="AA62" s="16">
        <v>20</v>
      </c>
      <c r="AB62" s="16">
        <v>28</v>
      </c>
      <c r="AC62" s="16"/>
      <c r="AD62" s="17">
        <v>44</v>
      </c>
      <c r="AE62" s="17"/>
      <c r="AF62" s="17">
        <v>30</v>
      </c>
      <c r="AG62" s="17"/>
    </row>
    <row r="63" spans="1:33" x14ac:dyDescent="0.2">
      <c r="A63" t="s">
        <v>59</v>
      </c>
      <c r="B63" s="5"/>
      <c r="C63" s="5"/>
      <c r="D63" s="5"/>
      <c r="E63" s="5"/>
      <c r="F63" s="11"/>
      <c r="G63" s="11"/>
      <c r="H63" s="11"/>
      <c r="I63" s="11"/>
      <c r="J63" s="6"/>
      <c r="K63" s="6"/>
      <c r="L63" s="6"/>
      <c r="M63" s="6"/>
      <c r="N63" s="8"/>
      <c r="O63" s="8"/>
      <c r="P63" s="8"/>
      <c r="Q63" s="8"/>
      <c r="R63" s="11"/>
      <c r="S63" s="11"/>
      <c r="T63" s="11"/>
      <c r="U63" s="11"/>
      <c r="V63" s="12"/>
      <c r="W63" s="12"/>
      <c r="X63" s="12"/>
      <c r="Y63" s="18"/>
      <c r="Z63" s="16"/>
      <c r="AA63" s="16"/>
      <c r="AB63" s="16"/>
      <c r="AC63" s="16"/>
      <c r="AD63" s="17"/>
      <c r="AE63" s="17"/>
      <c r="AF63" s="17"/>
      <c r="AG63" s="17"/>
    </row>
    <row r="64" spans="1:33" x14ac:dyDescent="0.2">
      <c r="A64" t="s">
        <v>60</v>
      </c>
      <c r="B64" s="5">
        <v>1</v>
      </c>
      <c r="C64" s="5"/>
      <c r="D64" s="5">
        <v>1</v>
      </c>
      <c r="E64" s="5"/>
      <c r="F64" s="11"/>
      <c r="G64" s="11"/>
      <c r="H64" s="11"/>
      <c r="I64" s="11"/>
      <c r="J64" s="6"/>
      <c r="K64" s="6"/>
      <c r="L64" s="6"/>
      <c r="M64" s="6"/>
      <c r="N64" s="8"/>
      <c r="O64" s="8"/>
      <c r="P64" s="8"/>
      <c r="Q64" s="8"/>
      <c r="R64" s="11"/>
      <c r="S64" s="11"/>
      <c r="T64" s="11"/>
      <c r="U64" s="11"/>
      <c r="V64" s="12"/>
      <c r="W64" s="12"/>
      <c r="X64" s="12"/>
      <c r="Y64" s="18"/>
      <c r="Z64" s="16"/>
      <c r="AA64" s="16"/>
      <c r="AB64" s="16"/>
      <c r="AC64" s="16"/>
      <c r="AD64" s="17"/>
      <c r="AE64" s="17"/>
      <c r="AF64" s="17"/>
      <c r="AG64" s="17"/>
    </row>
    <row r="65" spans="1:33" x14ac:dyDescent="0.2">
      <c r="A65" t="s">
        <v>48</v>
      </c>
      <c r="B65" s="5">
        <v>1</v>
      </c>
      <c r="C65" s="5"/>
      <c r="D65" s="5">
        <v>1</v>
      </c>
      <c r="E65" s="5"/>
      <c r="F65" s="11"/>
      <c r="G65" s="11"/>
      <c r="H65" s="11"/>
      <c r="I65" s="11"/>
      <c r="J65" s="6"/>
      <c r="K65" s="6"/>
      <c r="L65" s="6"/>
      <c r="M65" s="6"/>
      <c r="N65" s="8"/>
      <c r="O65" s="8"/>
      <c r="P65" s="8"/>
      <c r="Q65" s="8"/>
      <c r="R65" s="11"/>
      <c r="S65" s="11"/>
      <c r="T65" s="11"/>
      <c r="U65" s="11"/>
      <c r="V65" s="12"/>
      <c r="W65" s="12"/>
      <c r="X65" s="12"/>
      <c r="Y65" s="18"/>
      <c r="Z65" s="16"/>
      <c r="AA65" s="16"/>
      <c r="AB65" s="16"/>
      <c r="AC65" s="16"/>
      <c r="AD65" s="17"/>
      <c r="AE65" s="17"/>
      <c r="AF65" s="17"/>
      <c r="AG65" s="17"/>
    </row>
    <row r="66" spans="1:33" x14ac:dyDescent="0.2">
      <c r="B66" s="5"/>
      <c r="C66" s="5"/>
      <c r="D66" s="5"/>
      <c r="E66" s="5"/>
      <c r="F66" s="11"/>
      <c r="G66" s="11"/>
      <c r="H66" s="11"/>
      <c r="I66" s="11"/>
      <c r="J66" s="6"/>
      <c r="K66" s="6"/>
      <c r="L66" s="6"/>
      <c r="M66" s="6"/>
      <c r="N66" s="8"/>
      <c r="O66" s="8"/>
      <c r="P66" s="8"/>
      <c r="Q66" s="8"/>
      <c r="R66" s="11"/>
      <c r="S66" s="11"/>
      <c r="T66" s="11"/>
      <c r="U66" s="11"/>
      <c r="V66" s="12"/>
      <c r="W66" s="12"/>
      <c r="X66" s="12"/>
      <c r="Y66" s="18"/>
      <c r="Z66" s="16"/>
      <c r="AA66" s="16"/>
      <c r="AB66" s="16"/>
      <c r="AC66" s="16"/>
      <c r="AD66" s="17"/>
      <c r="AE66" s="17"/>
      <c r="AF66" s="17"/>
      <c r="AG66" s="17"/>
    </row>
    <row r="67" spans="1:33" x14ac:dyDescent="0.2">
      <c r="B67" s="5"/>
      <c r="C67" s="5"/>
      <c r="D67" s="5"/>
      <c r="E67" s="5"/>
      <c r="F67" s="11"/>
      <c r="G67" s="11"/>
      <c r="H67" s="11"/>
      <c r="I67" s="11"/>
      <c r="J67" s="6"/>
      <c r="K67" s="6"/>
      <c r="L67" s="6"/>
      <c r="M67" s="6"/>
      <c r="N67" s="8"/>
      <c r="O67" s="8"/>
      <c r="P67" s="8"/>
      <c r="Q67" s="8"/>
      <c r="R67" s="11"/>
      <c r="S67" s="11"/>
      <c r="T67" s="11"/>
      <c r="U67" s="11"/>
      <c r="V67" s="12"/>
      <c r="W67" s="12"/>
      <c r="X67" s="12"/>
      <c r="Y67" s="18"/>
      <c r="Z67" s="16"/>
      <c r="AA67" s="16"/>
      <c r="AB67" s="16"/>
      <c r="AC67" s="16"/>
      <c r="AD67" s="17"/>
      <c r="AE67" s="17"/>
      <c r="AF67" s="17"/>
      <c r="AG67" s="17"/>
    </row>
    <row r="68" spans="1:33" x14ac:dyDescent="0.2">
      <c r="A68" s="1" t="s">
        <v>61</v>
      </c>
      <c r="B68" s="5"/>
      <c r="C68" s="5"/>
      <c r="D68" s="5"/>
      <c r="E68" s="5"/>
      <c r="F68" s="11"/>
      <c r="G68" s="11"/>
      <c r="H68" s="11"/>
      <c r="I68" s="11"/>
      <c r="J68" s="6"/>
      <c r="K68" s="6"/>
      <c r="L68" s="6"/>
      <c r="M68" s="6"/>
      <c r="N68" s="8"/>
      <c r="O68" s="8"/>
      <c r="P68" s="8"/>
      <c r="Q68" s="8"/>
      <c r="R68" s="11"/>
      <c r="S68" s="11"/>
      <c r="T68" s="11"/>
      <c r="U68" s="11"/>
      <c r="V68" s="12"/>
      <c r="W68" s="12"/>
      <c r="X68" s="12"/>
      <c r="Y68" s="18"/>
      <c r="Z68" s="16"/>
      <c r="AA68" s="16"/>
      <c r="AB68" s="16"/>
      <c r="AC68" s="16"/>
      <c r="AD68" s="17"/>
      <c r="AE68" s="17"/>
      <c r="AF68" s="17"/>
      <c r="AG68" s="17"/>
    </row>
    <row r="69" spans="1:33" x14ac:dyDescent="0.2">
      <c r="B69" s="5"/>
      <c r="C69" s="5"/>
      <c r="D69" s="5"/>
      <c r="E69" s="5"/>
      <c r="F69" s="11"/>
      <c r="G69" s="11"/>
      <c r="H69" s="11"/>
      <c r="I69" s="11"/>
      <c r="J69" s="6"/>
      <c r="K69" s="6"/>
      <c r="L69" s="6"/>
      <c r="M69" s="6"/>
      <c r="N69" s="8"/>
      <c r="O69" s="8"/>
      <c r="P69" s="8"/>
      <c r="Q69" s="8"/>
      <c r="R69" s="11"/>
      <c r="S69" s="11"/>
      <c r="T69" s="11"/>
      <c r="U69" s="11"/>
      <c r="V69" s="12"/>
      <c r="W69" s="12"/>
      <c r="X69" s="12"/>
      <c r="Y69" s="18"/>
      <c r="Z69" s="16"/>
      <c r="AA69" s="16"/>
      <c r="AB69" s="16"/>
      <c r="AC69" s="16"/>
      <c r="AD69" s="17"/>
      <c r="AE69" s="17"/>
      <c r="AF69" s="17"/>
      <c r="AG69" s="17"/>
    </row>
    <row r="70" spans="1:33" x14ac:dyDescent="0.2">
      <c r="A70" t="s">
        <v>62</v>
      </c>
      <c r="B70" s="5"/>
      <c r="C70" s="5"/>
      <c r="D70" s="5"/>
      <c r="E70" s="5"/>
      <c r="F70" s="11"/>
      <c r="G70" s="11"/>
      <c r="H70" s="11"/>
      <c r="I70" s="11"/>
      <c r="J70" s="6"/>
      <c r="K70" s="6"/>
      <c r="L70" s="6"/>
      <c r="M70" s="6"/>
      <c r="N70" s="8">
        <v>5</v>
      </c>
      <c r="O70" s="8"/>
      <c r="P70" s="8"/>
      <c r="Q70" s="8"/>
      <c r="R70" s="11"/>
      <c r="S70" s="11"/>
      <c r="T70" s="11"/>
      <c r="U70" s="11"/>
      <c r="V70" s="12">
        <v>9</v>
      </c>
      <c r="W70" s="12">
        <v>3</v>
      </c>
      <c r="X70" s="12">
        <v>6</v>
      </c>
      <c r="Y70" s="18"/>
      <c r="Z70" s="16">
        <v>9</v>
      </c>
      <c r="AA70" s="16">
        <v>3</v>
      </c>
      <c r="AB70" s="16">
        <v>6</v>
      </c>
      <c r="AC70" s="16"/>
      <c r="AD70" s="17">
        <v>12</v>
      </c>
      <c r="AE70" s="17"/>
      <c r="AF70" s="17">
        <v>6</v>
      </c>
      <c r="AG70" s="17"/>
    </row>
    <row r="71" spans="1:33" x14ac:dyDescent="0.2">
      <c r="A71" t="s">
        <v>63</v>
      </c>
      <c r="B71" s="5"/>
      <c r="C71" s="5"/>
      <c r="D71" s="5">
        <v>2</v>
      </c>
      <c r="E71" s="5"/>
      <c r="F71" s="11"/>
      <c r="G71" s="11"/>
      <c r="H71" s="11"/>
      <c r="I71" s="11">
        <v>1</v>
      </c>
      <c r="J71" s="6"/>
      <c r="K71" s="6"/>
      <c r="L71" s="6"/>
      <c r="M71" s="6"/>
      <c r="N71" s="8">
        <v>4</v>
      </c>
      <c r="O71" s="8"/>
      <c r="P71" s="8"/>
      <c r="Q71" s="8"/>
      <c r="R71" s="11"/>
      <c r="S71" s="11"/>
      <c r="T71" s="11"/>
      <c r="U71" s="11"/>
      <c r="V71" s="12"/>
      <c r="W71" s="12"/>
      <c r="X71" s="12"/>
      <c r="Y71" s="18"/>
      <c r="Z71" s="16"/>
      <c r="AA71" s="16"/>
      <c r="AB71" s="16"/>
      <c r="AC71" s="16"/>
      <c r="AD71" s="17"/>
      <c r="AE71" s="17"/>
      <c r="AF71" s="17"/>
      <c r="AG71" s="17"/>
    </row>
    <row r="72" spans="1:33" x14ac:dyDescent="0.2">
      <c r="A72" t="s">
        <v>64</v>
      </c>
      <c r="B72" s="5">
        <v>4</v>
      </c>
      <c r="C72" s="5"/>
      <c r="D72" s="5">
        <v>2</v>
      </c>
      <c r="E72" s="5">
        <v>2</v>
      </c>
      <c r="F72" s="11">
        <v>3</v>
      </c>
      <c r="G72" s="11"/>
      <c r="H72" s="11">
        <v>1</v>
      </c>
      <c r="I72" s="11"/>
      <c r="J72" s="6"/>
      <c r="K72" s="6"/>
      <c r="L72" s="6"/>
      <c r="M72" s="6"/>
      <c r="N72" s="8"/>
      <c r="O72" s="8"/>
      <c r="P72" s="8"/>
      <c r="Q72" s="8"/>
      <c r="R72" s="11"/>
      <c r="S72" s="11"/>
      <c r="T72" s="11"/>
      <c r="U72" s="11"/>
      <c r="V72" s="12"/>
      <c r="W72" s="12">
        <v>1</v>
      </c>
      <c r="X72" s="12">
        <v>2</v>
      </c>
      <c r="Y72" s="18"/>
      <c r="Z72" s="16"/>
      <c r="AA72" s="16">
        <v>1</v>
      </c>
      <c r="AB72" s="16">
        <v>2</v>
      </c>
      <c r="AC72" s="16"/>
      <c r="AD72" s="17"/>
      <c r="AE72" s="17"/>
      <c r="AF72" s="17">
        <v>3</v>
      </c>
      <c r="AG72" s="17"/>
    </row>
    <row r="73" spans="1:33" x14ac:dyDescent="0.2">
      <c r="A73" t="s">
        <v>65</v>
      </c>
      <c r="B73" s="5"/>
      <c r="C73" s="5"/>
      <c r="D73" s="5"/>
      <c r="E73" s="5"/>
      <c r="F73" s="11"/>
      <c r="G73" s="11"/>
      <c r="H73" s="11"/>
      <c r="I73" s="11"/>
      <c r="J73" s="6"/>
      <c r="K73" s="6"/>
      <c r="L73" s="6"/>
      <c r="M73" s="6"/>
      <c r="N73" s="8"/>
      <c r="O73" s="8"/>
      <c r="P73" s="8"/>
      <c r="Q73" s="8"/>
      <c r="R73" s="11"/>
      <c r="S73" s="11"/>
      <c r="T73" s="11"/>
      <c r="U73" s="11"/>
      <c r="V73" s="12"/>
      <c r="W73" s="12"/>
      <c r="X73" s="12"/>
      <c r="Y73" s="18"/>
      <c r="Z73" s="16"/>
      <c r="AA73" s="16"/>
      <c r="AB73" s="16"/>
      <c r="AC73" s="16"/>
      <c r="AD73" s="17"/>
      <c r="AE73" s="17"/>
      <c r="AF73" s="17"/>
      <c r="AG73" s="17"/>
    </row>
    <row r="74" spans="1:33" x14ac:dyDescent="0.2">
      <c r="A74" t="s">
        <v>66</v>
      </c>
      <c r="B74" s="5"/>
      <c r="C74" s="5"/>
      <c r="D74" s="5"/>
      <c r="E74" s="5"/>
      <c r="F74" s="11"/>
      <c r="G74" s="11"/>
      <c r="H74" s="11"/>
      <c r="I74" s="11"/>
      <c r="J74" s="6"/>
      <c r="K74" s="6"/>
      <c r="L74" s="6"/>
      <c r="M74" s="6"/>
      <c r="N74" s="8"/>
      <c r="O74" s="8"/>
      <c r="P74" s="8"/>
      <c r="Q74" s="8"/>
      <c r="R74" s="11"/>
      <c r="S74" s="11"/>
      <c r="T74" s="11"/>
      <c r="U74" s="11"/>
      <c r="V74" s="12"/>
      <c r="W74" s="12"/>
      <c r="X74" s="12"/>
      <c r="Y74" s="18"/>
      <c r="Z74" s="16"/>
      <c r="AA74" s="16"/>
      <c r="AB74" s="16"/>
      <c r="AC74" s="16"/>
      <c r="AD74" s="17"/>
      <c r="AE74" s="17"/>
      <c r="AF74" s="17"/>
      <c r="AG74" s="17"/>
    </row>
    <row r="75" spans="1:33" x14ac:dyDescent="0.2">
      <c r="A75" t="s">
        <v>67</v>
      </c>
      <c r="B75" s="5"/>
      <c r="C75" s="5"/>
      <c r="D75" s="5"/>
      <c r="E75" s="5"/>
      <c r="F75" s="11"/>
      <c r="G75" s="11"/>
      <c r="H75" s="11"/>
      <c r="I75" s="11"/>
      <c r="J75" s="6"/>
      <c r="K75" s="6"/>
      <c r="L75" s="6"/>
      <c r="M75" s="6"/>
      <c r="N75" s="8"/>
      <c r="O75" s="8"/>
      <c r="P75" s="8"/>
      <c r="Q75" s="8"/>
      <c r="R75" s="11"/>
      <c r="S75" s="11"/>
      <c r="T75" s="11"/>
      <c r="U75" s="11"/>
      <c r="V75" s="12"/>
      <c r="W75" s="12"/>
      <c r="X75" s="12"/>
      <c r="Y75" s="18"/>
      <c r="Z75" s="16"/>
      <c r="AA75" s="16"/>
      <c r="AB75" s="16"/>
      <c r="AC75" s="16"/>
      <c r="AD75" s="17"/>
      <c r="AE75" s="17"/>
      <c r="AF75" s="17"/>
      <c r="AG75" s="17"/>
    </row>
    <row r="76" spans="1:33" x14ac:dyDescent="0.2">
      <c r="B76" t="s">
        <v>121</v>
      </c>
      <c r="J76" t="s">
        <v>123</v>
      </c>
      <c r="R76" t="s">
        <v>122</v>
      </c>
      <c r="V76" t="s">
        <v>125</v>
      </c>
      <c r="Z76" t="s">
        <v>125</v>
      </c>
      <c r="AD7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8432-78D6-FE4F-845F-0FB9D97FD690}">
  <dimension ref="A1:D75"/>
  <sheetViews>
    <sheetView zoomScaleNormal="80" zoomScaleSheetLayoutView="100" workbookViewId="0" xr3:uid="{D68BDE23-2C4C-58D3-B43B-A4BCE675F4DD}">
      <pane xSplit="1" ySplit="2" topLeftCell="B12" activePane="bottomRight" state="frozen"/>
      <selection activeCell="C24" sqref="C24"/>
      <selection pane="bottomLeft" activeCell="A50" sqref="A50"/>
      <selection pane="topRight" activeCell="B1" sqref="B1"/>
      <selection pane="bottomRight" activeCell="H28" sqref="H28"/>
    </sheetView>
  </sheetViews>
  <sheetFormatPr defaultRowHeight="15" x14ac:dyDescent="0.2"/>
  <cols>
    <col min="1" max="1" width="16.27734375" bestFit="1" customWidth="1"/>
    <col min="2" max="2" width="8.7421875" bestFit="1" customWidth="1"/>
  </cols>
  <sheetData>
    <row r="1" spans="1:4" s="3" customFormat="1" x14ac:dyDescent="0.2">
      <c r="B1" s="3" t="s">
        <v>126</v>
      </c>
    </row>
    <row r="2" spans="1:4" s="3" customFormat="1" x14ac:dyDescent="0.2">
      <c r="B2" s="19" t="s">
        <v>127</v>
      </c>
      <c r="C2" s="20" t="s">
        <v>128</v>
      </c>
      <c r="D2" s="21" t="s">
        <v>129</v>
      </c>
    </row>
    <row r="3" spans="1:4" x14ac:dyDescent="0.2">
      <c r="A3" s="1" t="s">
        <v>13</v>
      </c>
      <c r="B3" s="22"/>
      <c r="C3" s="16"/>
      <c r="D3" s="17"/>
    </row>
    <row r="4" spans="1:4" x14ac:dyDescent="0.2">
      <c r="B4" s="22"/>
      <c r="C4" s="16"/>
      <c r="D4" s="17"/>
    </row>
    <row r="5" spans="1:4" x14ac:dyDescent="0.2">
      <c r="A5" t="s">
        <v>14</v>
      </c>
      <c r="B5" s="22"/>
      <c r="C5" s="16"/>
      <c r="D5" s="17"/>
    </row>
    <row r="6" spans="1:4" x14ac:dyDescent="0.2">
      <c r="A6" t="s">
        <v>16</v>
      </c>
      <c r="B6" s="22"/>
      <c r="C6" s="16"/>
      <c r="D6" s="17"/>
    </row>
    <row r="7" spans="1:4" x14ac:dyDescent="0.2">
      <c r="A7" t="s">
        <v>17</v>
      </c>
      <c r="B7" s="22"/>
      <c r="C7" s="16"/>
      <c r="D7" s="17"/>
    </row>
    <row r="8" spans="1:4" x14ac:dyDescent="0.2">
      <c r="A8" t="s">
        <v>18</v>
      </c>
      <c r="B8" s="22"/>
      <c r="C8" s="16"/>
      <c r="D8" s="17"/>
    </row>
    <row r="9" spans="1:4" x14ac:dyDescent="0.2">
      <c r="A9" t="s">
        <v>19</v>
      </c>
      <c r="B9" s="22"/>
      <c r="C9" s="16"/>
      <c r="D9" s="17">
        <v>4</v>
      </c>
    </row>
    <row r="10" spans="1:4" x14ac:dyDescent="0.2">
      <c r="B10" s="22"/>
      <c r="C10" s="16"/>
      <c r="D10" s="17"/>
    </row>
    <row r="11" spans="1:4" x14ac:dyDescent="0.2">
      <c r="B11" s="22"/>
      <c r="C11" s="16"/>
      <c r="D11" s="17"/>
    </row>
    <row r="12" spans="1:4" x14ac:dyDescent="0.2">
      <c r="A12" s="1" t="s">
        <v>20</v>
      </c>
      <c r="B12" s="22"/>
      <c r="C12" s="16"/>
      <c r="D12" s="17"/>
    </row>
    <row r="13" spans="1:4" x14ac:dyDescent="0.2">
      <c r="B13" s="22"/>
      <c r="C13" s="16"/>
      <c r="D13" s="17"/>
    </row>
    <row r="14" spans="1:4" x14ac:dyDescent="0.2">
      <c r="A14" t="s">
        <v>21</v>
      </c>
      <c r="B14" s="22"/>
      <c r="C14" s="16"/>
      <c r="D14" s="17"/>
    </row>
    <row r="15" spans="1:4" x14ac:dyDescent="0.2">
      <c r="A15" t="s">
        <v>22</v>
      </c>
      <c r="B15" s="22"/>
      <c r="C15" s="16"/>
      <c r="D15" s="17"/>
    </row>
    <row r="16" spans="1:4" x14ac:dyDescent="0.2">
      <c r="A16" t="s">
        <v>23</v>
      </c>
      <c r="B16" s="22"/>
      <c r="C16" s="16"/>
      <c r="D16" s="17"/>
    </row>
    <row r="17" spans="1:4" x14ac:dyDescent="0.2">
      <c r="A17" t="s">
        <v>24</v>
      </c>
      <c r="B17" s="22"/>
      <c r="C17" s="16"/>
      <c r="D17" s="17">
        <v>9</v>
      </c>
    </row>
    <row r="18" spans="1:4" x14ac:dyDescent="0.2">
      <c r="A18" t="s">
        <v>25</v>
      </c>
      <c r="B18" s="22"/>
      <c r="C18" s="16"/>
      <c r="D18" s="17"/>
    </row>
    <row r="19" spans="1:4" x14ac:dyDescent="0.2">
      <c r="A19" t="s">
        <v>26</v>
      </c>
      <c r="B19" s="22"/>
      <c r="C19" s="16"/>
      <c r="D19" s="17"/>
    </row>
    <row r="20" spans="1:4" x14ac:dyDescent="0.2">
      <c r="B20" s="22"/>
      <c r="C20" s="16"/>
      <c r="D20" s="17"/>
    </row>
    <row r="21" spans="1:4" x14ac:dyDescent="0.2">
      <c r="B21" s="22"/>
      <c r="C21" s="16"/>
      <c r="D21" s="17"/>
    </row>
    <row r="22" spans="1:4" x14ac:dyDescent="0.2">
      <c r="A22" s="1" t="s">
        <v>27</v>
      </c>
      <c r="B22" s="22"/>
      <c r="C22" s="16"/>
      <c r="D22" s="17"/>
    </row>
    <row r="23" spans="1:4" x14ac:dyDescent="0.2">
      <c r="A23" t="s">
        <v>28</v>
      </c>
      <c r="B23" s="22"/>
      <c r="C23" s="16"/>
      <c r="D23" s="17"/>
    </row>
    <row r="24" spans="1:4" x14ac:dyDescent="0.2">
      <c r="A24" t="s">
        <v>29</v>
      </c>
      <c r="B24" s="22"/>
      <c r="C24" s="16"/>
      <c r="D24" s="17"/>
    </row>
    <row r="25" spans="1:4" x14ac:dyDescent="0.2">
      <c r="A25" t="s">
        <v>30</v>
      </c>
      <c r="B25" s="22"/>
      <c r="C25" s="16"/>
      <c r="D25" s="17"/>
    </row>
    <row r="26" spans="1:4" x14ac:dyDescent="0.2">
      <c r="A26" t="s">
        <v>31</v>
      </c>
      <c r="B26" s="22"/>
      <c r="C26" s="16"/>
      <c r="D26" s="17"/>
    </row>
    <row r="27" spans="1:4" x14ac:dyDescent="0.2">
      <c r="A27" t="s">
        <v>32</v>
      </c>
      <c r="B27" s="22"/>
      <c r="C27" s="16"/>
      <c r="D27" s="17"/>
    </row>
    <row r="28" spans="1:4" x14ac:dyDescent="0.2">
      <c r="A28" t="s">
        <v>33</v>
      </c>
      <c r="B28" s="22"/>
      <c r="C28" s="16"/>
      <c r="D28" s="17"/>
    </row>
    <row r="29" spans="1:4" x14ac:dyDescent="0.2">
      <c r="A29" t="s">
        <v>34</v>
      </c>
      <c r="B29" s="22"/>
      <c r="C29" s="16"/>
      <c r="D29" s="17">
        <v>1</v>
      </c>
    </row>
    <row r="30" spans="1:4" x14ac:dyDescent="0.2">
      <c r="A30" t="s">
        <v>35</v>
      </c>
      <c r="B30" s="22"/>
      <c r="C30" s="16"/>
      <c r="D30" s="17"/>
    </row>
    <row r="31" spans="1:4" x14ac:dyDescent="0.2">
      <c r="A31" t="s">
        <v>36</v>
      </c>
      <c r="B31" s="22"/>
      <c r="C31" s="16"/>
      <c r="D31" s="17"/>
    </row>
    <row r="32" spans="1:4" x14ac:dyDescent="0.2">
      <c r="A32" t="s">
        <v>37</v>
      </c>
      <c r="B32" s="22"/>
      <c r="C32" s="16"/>
      <c r="D32" s="17"/>
    </row>
    <row r="33" spans="1:4" x14ac:dyDescent="0.2">
      <c r="A33" t="s">
        <v>15</v>
      </c>
      <c r="B33" s="22"/>
      <c r="C33" s="16"/>
      <c r="D33" s="17"/>
    </row>
    <row r="34" spans="1:4" x14ac:dyDescent="0.2">
      <c r="B34" s="22"/>
      <c r="C34" s="16"/>
      <c r="D34" s="17"/>
    </row>
    <row r="35" spans="1:4" x14ac:dyDescent="0.2">
      <c r="B35" s="22"/>
      <c r="C35" s="16"/>
      <c r="D35" s="17"/>
    </row>
    <row r="36" spans="1:4" x14ac:dyDescent="0.2">
      <c r="A36" s="1" t="s">
        <v>41</v>
      </c>
      <c r="B36" s="22"/>
      <c r="C36" s="16"/>
      <c r="D36" s="17"/>
    </row>
    <row r="37" spans="1:4" x14ac:dyDescent="0.2">
      <c r="A37" t="s">
        <v>42</v>
      </c>
      <c r="B37" s="22"/>
      <c r="C37" s="16"/>
      <c r="D37" s="17">
        <v>5</v>
      </c>
    </row>
    <row r="38" spans="1:4" x14ac:dyDescent="0.2">
      <c r="A38" t="s">
        <v>43</v>
      </c>
      <c r="B38" s="22"/>
      <c r="C38" s="16"/>
      <c r="D38" s="17"/>
    </row>
    <row r="39" spans="1:4" x14ac:dyDescent="0.2">
      <c r="A39" t="s">
        <v>44</v>
      </c>
      <c r="B39" s="22"/>
      <c r="C39" s="16"/>
      <c r="D39" s="17">
        <v>2</v>
      </c>
    </row>
    <row r="40" spans="1:4" x14ac:dyDescent="0.2">
      <c r="A40" t="s">
        <v>45</v>
      </c>
      <c r="B40" s="22"/>
      <c r="C40" s="16"/>
      <c r="D40" s="17">
        <v>1</v>
      </c>
    </row>
    <row r="41" spans="1:4" x14ac:dyDescent="0.2">
      <c r="A41" t="s">
        <v>99</v>
      </c>
      <c r="B41" s="22"/>
      <c r="C41" s="16"/>
      <c r="D41" s="17"/>
    </row>
    <row r="42" spans="1:4" x14ac:dyDescent="0.2">
      <c r="B42" s="22"/>
      <c r="C42" s="16"/>
      <c r="D42" s="17"/>
    </row>
    <row r="43" spans="1:4" x14ac:dyDescent="0.2">
      <c r="B43" s="22"/>
      <c r="C43" s="16"/>
      <c r="D43" s="17"/>
    </row>
    <row r="44" spans="1:4" x14ac:dyDescent="0.2">
      <c r="A44" s="1" t="s">
        <v>38</v>
      </c>
      <c r="B44" s="22"/>
      <c r="C44" s="16"/>
      <c r="D44" s="17"/>
    </row>
    <row r="45" spans="1:4" x14ac:dyDescent="0.2">
      <c r="B45" s="22"/>
      <c r="C45" s="16"/>
      <c r="D45" s="17"/>
    </row>
    <row r="46" spans="1:4" x14ac:dyDescent="0.2">
      <c r="A46" t="s">
        <v>39</v>
      </c>
      <c r="B46" s="22"/>
      <c r="C46" s="16"/>
      <c r="D46" s="17">
        <v>16</v>
      </c>
    </row>
    <row r="47" spans="1:4" x14ac:dyDescent="0.2">
      <c r="A47" t="s">
        <v>46</v>
      </c>
      <c r="B47" s="22"/>
      <c r="C47" s="16"/>
      <c r="D47" s="17"/>
    </row>
    <row r="48" spans="1:4" x14ac:dyDescent="0.2">
      <c r="A48" t="s">
        <v>47</v>
      </c>
      <c r="B48" s="22"/>
      <c r="C48" s="16"/>
      <c r="D48" s="17">
        <v>3</v>
      </c>
    </row>
    <row r="49" spans="1:4" x14ac:dyDescent="0.2">
      <c r="A49" t="s">
        <v>48</v>
      </c>
      <c r="B49" s="22"/>
      <c r="C49" s="16"/>
      <c r="D49" s="17"/>
    </row>
    <row r="50" spans="1:4" x14ac:dyDescent="0.2">
      <c r="A50" t="s">
        <v>49</v>
      </c>
      <c r="B50" s="22"/>
      <c r="C50" s="16"/>
      <c r="D50" s="17">
        <v>11</v>
      </c>
    </row>
    <row r="51" spans="1:4" x14ac:dyDescent="0.2">
      <c r="A51" t="s">
        <v>50</v>
      </c>
      <c r="B51" s="22"/>
      <c r="C51" s="16"/>
      <c r="D51" s="17"/>
    </row>
    <row r="52" spans="1:4" x14ac:dyDescent="0.2">
      <c r="A52" t="s">
        <v>51</v>
      </c>
      <c r="B52" s="22"/>
      <c r="C52" s="16"/>
      <c r="D52" s="17"/>
    </row>
    <row r="53" spans="1:4" x14ac:dyDescent="0.2">
      <c r="A53" t="s">
        <v>48</v>
      </c>
      <c r="B53" s="22"/>
      <c r="C53" s="16"/>
      <c r="D53" s="17"/>
    </row>
    <row r="54" spans="1:4" x14ac:dyDescent="0.2">
      <c r="A54" t="s">
        <v>52</v>
      </c>
      <c r="B54" s="22"/>
      <c r="C54" s="16"/>
      <c r="D54" s="17">
        <v>9</v>
      </c>
    </row>
    <row r="55" spans="1:4" x14ac:dyDescent="0.2">
      <c r="A55" t="s">
        <v>53</v>
      </c>
      <c r="B55" s="22"/>
      <c r="C55" s="16"/>
      <c r="D55" s="17"/>
    </row>
    <row r="56" spans="1:4" x14ac:dyDescent="0.2">
      <c r="A56" t="s">
        <v>54</v>
      </c>
      <c r="B56" s="22"/>
      <c r="C56" s="16"/>
      <c r="D56" s="17"/>
    </row>
    <row r="57" spans="1:4" x14ac:dyDescent="0.2">
      <c r="A57" t="s">
        <v>48</v>
      </c>
      <c r="B57" s="22"/>
      <c r="C57" s="16"/>
      <c r="D57" s="17"/>
    </row>
    <row r="58" spans="1:4" x14ac:dyDescent="0.2">
      <c r="A58" t="s">
        <v>55</v>
      </c>
      <c r="B58" s="22"/>
      <c r="C58" s="16"/>
      <c r="D58" s="17"/>
    </row>
    <row r="59" spans="1:4" x14ac:dyDescent="0.2">
      <c r="A59" t="s">
        <v>56</v>
      </c>
      <c r="B59" s="22"/>
      <c r="C59" s="16"/>
      <c r="D59" s="17"/>
    </row>
    <row r="60" spans="1:4" x14ac:dyDescent="0.2">
      <c r="A60" t="s">
        <v>57</v>
      </c>
      <c r="B60" s="22"/>
      <c r="C60" s="16"/>
      <c r="D60" s="17"/>
    </row>
    <row r="61" spans="1:4" x14ac:dyDescent="0.2">
      <c r="A61" t="s">
        <v>48</v>
      </c>
      <c r="B61" s="22"/>
      <c r="C61" s="16"/>
      <c r="D61" s="17"/>
    </row>
    <row r="62" spans="1:4" x14ac:dyDescent="0.2">
      <c r="A62" t="s">
        <v>58</v>
      </c>
      <c r="B62" s="22"/>
      <c r="C62" s="16"/>
      <c r="D62" s="17">
        <v>20</v>
      </c>
    </row>
    <row r="63" spans="1:4" x14ac:dyDescent="0.2">
      <c r="A63" t="s">
        <v>59</v>
      </c>
      <c r="B63" s="22"/>
      <c r="C63" s="16"/>
      <c r="D63" s="17"/>
    </row>
    <row r="64" spans="1:4" x14ac:dyDescent="0.2">
      <c r="A64" t="s">
        <v>60</v>
      </c>
      <c r="B64" s="22"/>
      <c r="C64" s="16"/>
      <c r="D64" s="17"/>
    </row>
    <row r="65" spans="1:4" x14ac:dyDescent="0.2">
      <c r="A65" t="s">
        <v>48</v>
      </c>
      <c r="B65" s="22"/>
      <c r="C65" s="16"/>
      <c r="D65" s="17"/>
    </row>
    <row r="66" spans="1:4" x14ac:dyDescent="0.2">
      <c r="B66" s="22"/>
      <c r="C66" s="16"/>
      <c r="D66" s="17"/>
    </row>
    <row r="67" spans="1:4" x14ac:dyDescent="0.2">
      <c r="B67" s="22"/>
      <c r="C67" s="16"/>
      <c r="D67" s="17"/>
    </row>
    <row r="68" spans="1:4" x14ac:dyDescent="0.2">
      <c r="A68" s="1" t="s">
        <v>61</v>
      </c>
      <c r="B68" s="22"/>
      <c r="C68" s="16"/>
      <c r="D68" s="17"/>
    </row>
    <row r="69" spans="1:4" x14ac:dyDescent="0.2">
      <c r="B69" s="22"/>
      <c r="C69" s="16"/>
      <c r="D69" s="17"/>
    </row>
    <row r="70" spans="1:4" x14ac:dyDescent="0.2">
      <c r="A70" t="s">
        <v>62</v>
      </c>
      <c r="B70" s="22"/>
      <c r="C70" s="16"/>
      <c r="D70" s="17"/>
    </row>
    <row r="71" spans="1:4" x14ac:dyDescent="0.2">
      <c r="A71" t="s">
        <v>63</v>
      </c>
      <c r="B71" s="22"/>
      <c r="C71" s="16"/>
      <c r="D71" s="17"/>
    </row>
    <row r="72" spans="1:4" x14ac:dyDescent="0.2">
      <c r="A72" t="s">
        <v>64</v>
      </c>
      <c r="B72" s="22"/>
      <c r="C72" s="16"/>
      <c r="D72" s="17">
        <v>10</v>
      </c>
    </row>
    <row r="73" spans="1:4" x14ac:dyDescent="0.2">
      <c r="A73" t="s">
        <v>65</v>
      </c>
      <c r="B73" s="22"/>
      <c r="C73" s="16"/>
      <c r="D73" s="17"/>
    </row>
    <row r="74" spans="1:4" x14ac:dyDescent="0.2">
      <c r="A74" t="s">
        <v>66</v>
      </c>
      <c r="B74" s="22"/>
      <c r="C74" s="16"/>
      <c r="D74" s="17"/>
    </row>
    <row r="75" spans="1:4" x14ac:dyDescent="0.2">
      <c r="A75" t="s">
        <v>67</v>
      </c>
      <c r="B75" s="22"/>
      <c r="C75" s="16"/>
      <c r="D75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5530-2AE7-5D48-B64A-612AB95672B1}">
  <dimension ref="A1:F75"/>
  <sheetViews>
    <sheetView zoomScaleNormal="80" zoomScaleSheetLayoutView="100" workbookViewId="0" xr3:uid="{5499D96D-ABF8-56EB-9F48-D475340031BE}">
      <pane xSplit="1" ySplit="2" topLeftCell="B53" activePane="bottomRight" state="frozen"/>
      <selection activeCell="C24" sqref="C24"/>
      <selection pane="bottomLeft" activeCell="A50" sqref="A50"/>
      <selection pane="topRight" activeCell="B1" sqref="B1"/>
      <selection pane="bottomRight" activeCell="B81" sqref="B81"/>
    </sheetView>
  </sheetViews>
  <sheetFormatPr defaultRowHeight="15" x14ac:dyDescent="0.2"/>
  <cols>
    <col min="1" max="1" width="16.27734375" bestFit="1" customWidth="1"/>
    <col min="2" max="2" width="16.27734375" customWidth="1"/>
    <col min="3" max="3" width="8.7421875" bestFit="1" customWidth="1"/>
  </cols>
  <sheetData>
    <row r="1" spans="1:6" s="3" customFormat="1" ht="15" customHeight="1" x14ac:dyDescent="0.2">
      <c r="B1" s="27"/>
      <c r="C1" s="27"/>
      <c r="D1" s="27"/>
      <c r="E1" s="27"/>
      <c r="F1" s="27"/>
    </row>
    <row r="2" spans="1:6" s="3" customFormat="1" x14ac:dyDescent="0.2"/>
    <row r="3" spans="1:6" x14ac:dyDescent="0.2">
      <c r="A3" s="1" t="s">
        <v>13</v>
      </c>
      <c r="B3" s="1"/>
    </row>
    <row r="5" spans="1:6" x14ac:dyDescent="0.2">
      <c r="A5" t="s">
        <v>14</v>
      </c>
    </row>
    <row r="6" spans="1:6" x14ac:dyDescent="0.2">
      <c r="A6" t="s">
        <v>16</v>
      </c>
    </row>
    <row r="7" spans="1:6" x14ac:dyDescent="0.2">
      <c r="A7" t="s">
        <v>17</v>
      </c>
    </row>
    <row r="8" spans="1:6" x14ac:dyDescent="0.2">
      <c r="A8" t="s">
        <v>18</v>
      </c>
    </row>
    <row r="9" spans="1:6" x14ac:dyDescent="0.2">
      <c r="A9" t="s">
        <v>19</v>
      </c>
    </row>
    <row r="12" spans="1:6" x14ac:dyDescent="0.2">
      <c r="A12" s="1" t="s">
        <v>20</v>
      </c>
      <c r="B12" s="1"/>
    </row>
    <row r="14" spans="1:6" x14ac:dyDescent="0.2">
      <c r="A14" t="s">
        <v>21</v>
      </c>
    </row>
    <row r="15" spans="1:6" x14ac:dyDescent="0.2">
      <c r="A15" t="s">
        <v>22</v>
      </c>
    </row>
    <row r="16" spans="1:6" x14ac:dyDescent="0.2">
      <c r="A16" t="s">
        <v>23</v>
      </c>
    </row>
    <row r="17" spans="1:2" x14ac:dyDescent="0.2">
      <c r="A17" t="s">
        <v>24</v>
      </c>
    </row>
    <row r="18" spans="1:2" x14ac:dyDescent="0.2">
      <c r="A18" t="s">
        <v>25</v>
      </c>
    </row>
    <row r="19" spans="1:2" x14ac:dyDescent="0.2">
      <c r="A19" t="s">
        <v>26</v>
      </c>
    </row>
    <row r="22" spans="1:2" x14ac:dyDescent="0.2">
      <c r="A22" s="1" t="s">
        <v>27</v>
      </c>
      <c r="B22" s="1"/>
    </row>
    <row r="23" spans="1:2" x14ac:dyDescent="0.2">
      <c r="A23" t="s">
        <v>28</v>
      </c>
    </row>
    <row r="24" spans="1:2" x14ac:dyDescent="0.2">
      <c r="A24" t="s">
        <v>29</v>
      </c>
    </row>
    <row r="25" spans="1:2" x14ac:dyDescent="0.2">
      <c r="A25" t="s">
        <v>30</v>
      </c>
    </row>
    <row r="26" spans="1:2" x14ac:dyDescent="0.2">
      <c r="A26" t="s">
        <v>31</v>
      </c>
    </row>
    <row r="27" spans="1:2" x14ac:dyDescent="0.2">
      <c r="A27" t="s">
        <v>32</v>
      </c>
    </row>
    <row r="28" spans="1:2" x14ac:dyDescent="0.2">
      <c r="A28" t="s">
        <v>33</v>
      </c>
    </row>
    <row r="29" spans="1:2" x14ac:dyDescent="0.2">
      <c r="A29" t="s">
        <v>34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2" x14ac:dyDescent="0.2">
      <c r="A33" t="s">
        <v>15</v>
      </c>
    </row>
    <row r="36" spans="1:2" x14ac:dyDescent="0.2">
      <c r="A36" s="1" t="s">
        <v>41</v>
      </c>
      <c r="B36" s="1"/>
    </row>
    <row r="37" spans="1:2" x14ac:dyDescent="0.2">
      <c r="A37" t="s">
        <v>42</v>
      </c>
    </row>
    <row r="38" spans="1:2" x14ac:dyDescent="0.2">
      <c r="A38" t="s">
        <v>43</v>
      </c>
    </row>
    <row r="39" spans="1:2" x14ac:dyDescent="0.2">
      <c r="A39" t="s">
        <v>44</v>
      </c>
    </row>
    <row r="40" spans="1:2" x14ac:dyDescent="0.2">
      <c r="A40" t="s">
        <v>45</v>
      </c>
    </row>
    <row r="41" spans="1:2" x14ac:dyDescent="0.2">
      <c r="A41" t="s">
        <v>99</v>
      </c>
    </row>
    <row r="44" spans="1:2" x14ac:dyDescent="0.2">
      <c r="A44" s="1" t="s">
        <v>38</v>
      </c>
      <c r="B44" s="1"/>
    </row>
    <row r="46" spans="1:2" x14ac:dyDescent="0.2">
      <c r="A46" t="s">
        <v>39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48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48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48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2" x14ac:dyDescent="0.2">
      <c r="A65" t="s">
        <v>48</v>
      </c>
    </row>
    <row r="68" spans="1:2" x14ac:dyDescent="0.2">
      <c r="A68" s="1" t="s">
        <v>61</v>
      </c>
      <c r="B68" s="1"/>
    </row>
    <row r="70" spans="1:2" x14ac:dyDescent="0.2">
      <c r="A70" t="s">
        <v>62</v>
      </c>
    </row>
    <row r="71" spans="1:2" x14ac:dyDescent="0.2">
      <c r="A71" t="s">
        <v>63</v>
      </c>
    </row>
    <row r="72" spans="1:2" x14ac:dyDescent="0.2">
      <c r="A72" t="s">
        <v>64</v>
      </c>
    </row>
    <row r="73" spans="1:2" x14ac:dyDescent="0.2">
      <c r="A73" t="s">
        <v>65</v>
      </c>
    </row>
    <row r="74" spans="1:2" x14ac:dyDescent="0.2">
      <c r="A74" t="s">
        <v>66</v>
      </c>
    </row>
    <row r="75" spans="1:2" x14ac:dyDescent="0.2">
      <c r="A75" t="s">
        <v>67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Calculations</vt:lpstr>
      <vt:lpstr>Celestial Data</vt:lpstr>
      <vt:lpstr>Master</vt:lpstr>
      <vt:lpstr>Rockets</vt:lpstr>
      <vt:lpstr>Boosters</vt:lpstr>
      <vt:lpstr>Payloads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Allen</dc:creator>
  <dcterms:created xsi:type="dcterms:W3CDTF">2018-10-05T11:53:58Z</dcterms:created>
</cp:coreProperties>
</file>