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\GitHub\MicrofluidicsData\"/>
    </mc:Choice>
  </mc:AlternateContent>
  <xr:revisionPtr revIDLastSave="0" documentId="13_ncr:1_{04390977-77B7-4E93-A38C-21CEE9F083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1" l="1"/>
  <c r="T23" i="1"/>
  <c r="S24" i="1"/>
  <c r="S25" i="1"/>
  <c r="S26" i="1"/>
  <c r="S27" i="1"/>
  <c r="S28" i="1"/>
  <c r="S29" i="1"/>
  <c r="S30" i="1"/>
  <c r="S33" i="1"/>
  <c r="S34" i="1"/>
  <c r="S35" i="1"/>
  <c r="S36" i="1"/>
  <c r="S37" i="1"/>
  <c r="S38" i="1"/>
  <c r="S39" i="1"/>
  <c r="S40" i="1"/>
  <c r="R24" i="1"/>
  <c r="R25" i="1"/>
  <c r="R26" i="1"/>
  <c r="R27" i="1"/>
  <c r="R28" i="1"/>
  <c r="R29" i="1"/>
  <c r="R30" i="1"/>
  <c r="R33" i="1"/>
  <c r="R34" i="1"/>
  <c r="R35" i="1"/>
  <c r="R36" i="1"/>
  <c r="R37" i="1"/>
  <c r="R38" i="1"/>
  <c r="R39" i="1"/>
  <c r="R40" i="1"/>
  <c r="Q24" i="1"/>
  <c r="Q25" i="1"/>
  <c r="Q26" i="1"/>
  <c r="Q27" i="1"/>
  <c r="Q28" i="1"/>
  <c r="Q29" i="1"/>
  <c r="Q30" i="1"/>
  <c r="Q33" i="1"/>
  <c r="Q34" i="1"/>
  <c r="Q35" i="1"/>
  <c r="Q36" i="1"/>
  <c r="Q37" i="1"/>
  <c r="Q38" i="1"/>
  <c r="Q39" i="1"/>
  <c r="Q40" i="1"/>
  <c r="P24" i="1"/>
  <c r="P25" i="1"/>
  <c r="P26" i="1"/>
  <c r="P27" i="1"/>
  <c r="P28" i="1"/>
  <c r="P29" i="1"/>
  <c r="P30" i="1"/>
  <c r="P33" i="1"/>
  <c r="P34" i="1"/>
  <c r="P35" i="1"/>
  <c r="P36" i="1"/>
  <c r="P37" i="1"/>
  <c r="P38" i="1"/>
  <c r="P39" i="1"/>
  <c r="P40" i="1"/>
  <c r="S23" i="1"/>
  <c r="R23" i="1"/>
  <c r="Q23" i="1"/>
  <c r="P23" i="1"/>
  <c r="T12" i="1"/>
  <c r="T2" i="1"/>
  <c r="S3" i="1"/>
  <c r="S4" i="1"/>
  <c r="S5" i="1"/>
  <c r="S6" i="1"/>
  <c r="S7" i="1"/>
  <c r="S8" i="1"/>
  <c r="S9" i="1"/>
  <c r="S12" i="1"/>
  <c r="S13" i="1"/>
  <c r="S14" i="1"/>
  <c r="S15" i="1"/>
  <c r="S16" i="1"/>
  <c r="S17" i="1"/>
  <c r="S18" i="1"/>
  <c r="S19" i="1"/>
  <c r="S2" i="1"/>
  <c r="R3" i="1"/>
  <c r="R4" i="1"/>
  <c r="R5" i="1"/>
  <c r="R6" i="1"/>
  <c r="R7" i="1"/>
  <c r="R8" i="1"/>
  <c r="R9" i="1"/>
  <c r="R12" i="1"/>
  <c r="R13" i="1"/>
  <c r="R14" i="1"/>
  <c r="R15" i="1"/>
  <c r="R16" i="1"/>
  <c r="R17" i="1"/>
  <c r="R18" i="1"/>
  <c r="R19" i="1"/>
  <c r="R2" i="1"/>
  <c r="Q3" i="1"/>
  <c r="Q4" i="1"/>
  <c r="Q5" i="1"/>
  <c r="Q6" i="1"/>
  <c r="Q7" i="1"/>
  <c r="Q8" i="1"/>
  <c r="Q9" i="1"/>
  <c r="Q12" i="1"/>
  <c r="Q13" i="1"/>
  <c r="Q14" i="1"/>
  <c r="Q15" i="1"/>
  <c r="Q16" i="1"/>
  <c r="Q17" i="1"/>
  <c r="Q18" i="1"/>
  <c r="Q19" i="1"/>
  <c r="Q2" i="1"/>
  <c r="P3" i="1"/>
  <c r="P4" i="1"/>
  <c r="P5" i="1"/>
  <c r="P6" i="1"/>
  <c r="P7" i="1"/>
  <c r="P8" i="1"/>
  <c r="P9" i="1"/>
  <c r="P12" i="1"/>
  <c r="P13" i="1"/>
  <c r="P14" i="1"/>
  <c r="P15" i="1"/>
  <c r="P16" i="1"/>
  <c r="P17" i="1"/>
  <c r="P18" i="1"/>
  <c r="P19" i="1"/>
  <c r="P2" i="1"/>
  <c r="N33" i="1"/>
  <c r="M33" i="1"/>
  <c r="M34" i="1"/>
  <c r="M35" i="1"/>
  <c r="M36" i="1"/>
  <c r="M37" i="1"/>
  <c r="M38" i="1"/>
  <c r="M39" i="1"/>
  <c r="M40" i="1"/>
  <c r="N23" i="1"/>
  <c r="M23" i="1"/>
  <c r="M24" i="1"/>
  <c r="M25" i="1"/>
  <c r="M26" i="1"/>
  <c r="M27" i="1"/>
  <c r="M28" i="1"/>
  <c r="M29" i="1"/>
  <c r="M30" i="1"/>
  <c r="N12" i="1"/>
  <c r="N2" i="1"/>
  <c r="M12" i="1"/>
  <c r="M13" i="1"/>
  <c r="M14" i="1"/>
  <c r="M15" i="1"/>
  <c r="M16" i="1"/>
  <c r="M17" i="1"/>
  <c r="M18" i="1"/>
  <c r="M19" i="1"/>
  <c r="M3" i="1"/>
  <c r="M4" i="1"/>
  <c r="M5" i="1"/>
  <c r="M6" i="1"/>
  <c r="M7" i="1"/>
  <c r="M8" i="1"/>
  <c r="M9" i="1"/>
  <c r="M2" i="1"/>
  <c r="J33" i="1"/>
  <c r="H12" i="1"/>
  <c r="H2" i="1"/>
  <c r="I24" i="1"/>
  <c r="I25" i="1"/>
  <c r="I26" i="1"/>
  <c r="I28" i="1"/>
  <c r="I29" i="1"/>
  <c r="I30" i="1"/>
  <c r="I33" i="1"/>
  <c r="I34" i="1"/>
  <c r="I35" i="1"/>
  <c r="I36" i="1"/>
  <c r="I37" i="1"/>
  <c r="I38" i="1"/>
  <c r="I39" i="1"/>
  <c r="I40" i="1"/>
  <c r="I23" i="1"/>
  <c r="G33" i="1"/>
  <c r="G34" i="1"/>
  <c r="G35" i="1"/>
  <c r="G36" i="1"/>
  <c r="G37" i="1"/>
  <c r="G38" i="1"/>
  <c r="G39" i="1"/>
  <c r="G40" i="1"/>
  <c r="G24" i="1"/>
  <c r="G25" i="1"/>
  <c r="G26" i="1"/>
  <c r="G28" i="1"/>
  <c r="G29" i="1"/>
  <c r="G30" i="1"/>
  <c r="G23" i="1"/>
  <c r="G12" i="1"/>
  <c r="G13" i="1"/>
  <c r="G14" i="1"/>
  <c r="G15" i="1"/>
  <c r="G16" i="1"/>
  <c r="G17" i="1"/>
  <c r="G18" i="1"/>
  <c r="G19" i="1"/>
  <c r="G3" i="1"/>
  <c r="G4" i="1"/>
  <c r="G5" i="1"/>
  <c r="G6" i="1"/>
  <c r="G7" i="1"/>
  <c r="G8" i="1"/>
  <c r="G9" i="1"/>
  <c r="G2" i="1"/>
  <c r="E3" i="1" l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" i="1"/>
  <c r="E33" i="1" l="1"/>
  <c r="E34" i="1"/>
  <c r="E35" i="1"/>
  <c r="E36" i="1"/>
  <c r="E37" i="1"/>
  <c r="E38" i="1"/>
  <c r="E39" i="1"/>
  <c r="E40" i="1"/>
  <c r="E24" i="1"/>
  <c r="E25" i="1"/>
  <c r="E26" i="1"/>
  <c r="E27" i="1"/>
  <c r="G27" i="1" s="1"/>
  <c r="I27" i="1" s="1"/>
  <c r="J23" i="1" s="1"/>
  <c r="E28" i="1"/>
  <c r="E29" i="1"/>
  <c r="E30" i="1"/>
  <c r="E23" i="1"/>
  <c r="C19" i="1"/>
  <c r="C12" i="1"/>
  <c r="C13" i="1"/>
  <c r="C14" i="1"/>
  <c r="C15" i="1"/>
  <c r="C16" i="1"/>
  <c r="C17" i="1"/>
  <c r="C18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<sst xmlns="http://schemas.openxmlformats.org/spreadsheetml/2006/main" count="31" uniqueCount="23">
  <si>
    <t>Ch1_before</t>
  </si>
  <si>
    <t>ch1_after</t>
  </si>
  <si>
    <t>xf</t>
  </si>
  <si>
    <t>yf</t>
  </si>
  <si>
    <t>xi</t>
  </si>
  <si>
    <t>yi</t>
  </si>
  <si>
    <t>displacement</t>
  </si>
  <si>
    <t>10x</t>
  </si>
  <si>
    <t>ch2_in</t>
  </si>
  <si>
    <t>ch2_out</t>
  </si>
  <si>
    <t>conversion factor</t>
  </si>
  <si>
    <t>displacement(mm)</t>
  </si>
  <si>
    <t>shutter time</t>
  </si>
  <si>
    <t>velocity</t>
  </si>
  <si>
    <t>avg</t>
  </si>
  <si>
    <t>true displacement</t>
  </si>
  <si>
    <t>Shutter time</t>
  </si>
  <si>
    <t>average</t>
  </si>
  <si>
    <t>Velocity</t>
  </si>
  <si>
    <t>delta t</t>
  </si>
  <si>
    <t>delta k</t>
  </si>
  <si>
    <t>delta 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</si>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</sst>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workbookViewId="0">
      <selection activeCell="P2" sqref="P2"/>
    </sheetView>
  </sheetViews>
  <sheetFormatPr defaultRowHeight="14.4" x14ac:dyDescent="0.3"/>
  <cols>
    <col min="18" max="18" width="11" bestFit="1" customWidth="1"/>
  </cols>
  <sheetData>
    <row r="1" spans="1:20" x14ac:dyDescent="0.3">
      <c r="A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P1" t="s">
        <v>21</v>
      </c>
      <c r="Q1" t="s">
        <v>20</v>
      </c>
      <c r="R1" t="s">
        <v>19</v>
      </c>
      <c r="T1" t="s">
        <v>22</v>
      </c>
    </row>
    <row r="2" spans="1:20" x14ac:dyDescent="0.3">
      <c r="A2">
        <v>683</v>
      </c>
      <c r="B2">
        <v>705</v>
      </c>
      <c r="C2">
        <f>B2-A2</f>
        <v>22</v>
      </c>
      <c r="D2">
        <v>1080</v>
      </c>
      <c r="E2">
        <f>C2/D2</f>
        <v>2.0370370370370372E-2</v>
      </c>
      <c r="F2">
        <v>2.8199999999999999E-2</v>
      </c>
      <c r="G2">
        <f>E2/F2</f>
        <v>0.72235355923299194</v>
      </c>
      <c r="H2">
        <f>AVERAGE(G2:G9)</f>
        <v>0.58691226687680587</v>
      </c>
      <c r="M2">
        <f>(G2-H2)^2</f>
        <v>1.8344343675113867E-2</v>
      </c>
      <c r="N2">
        <f>SQRT(SUM(M2:M9)/7)</f>
        <v>0.1852715474687518</v>
      </c>
      <c r="P2">
        <f>(4/(D2*F2))^2</f>
        <v>1.7249410397903189E-2</v>
      </c>
      <c r="Q2">
        <f>(138*C2/(F2*D2^2))^2</f>
        <v>8.5194252327113092E-3</v>
      </c>
      <c r="R2">
        <f>(0.00005*C2/(D2*F2^2))^2</f>
        <v>1.6403685193670196E-6</v>
      </c>
      <c r="S2">
        <f>SQRT(P2+Q2+R2)</f>
        <v>0.160531853534225</v>
      </c>
      <c r="T2">
        <f>AVERAGE(S2:S9)</f>
        <v>0.15242907129986552</v>
      </c>
    </row>
    <row r="3" spans="1:20" x14ac:dyDescent="0.3">
      <c r="A3">
        <v>734</v>
      </c>
      <c r="B3">
        <v>746</v>
      </c>
      <c r="C3">
        <f t="shared" ref="C3:C19" si="0">B3-A3</f>
        <v>12</v>
      </c>
      <c r="D3">
        <v>1080</v>
      </c>
      <c r="E3">
        <f t="shared" ref="E3:E19" si="1">C3/D3</f>
        <v>1.1111111111111112E-2</v>
      </c>
      <c r="F3">
        <v>2.8199999999999999E-2</v>
      </c>
      <c r="G3">
        <f t="shared" ref="G3:G19" si="2">E3/F3</f>
        <v>0.39401103230890466</v>
      </c>
      <c r="H3">
        <v>0.58691199999999999</v>
      </c>
      <c r="M3">
        <f t="shared" ref="M3:M19" si="3">(G3-H3)^2</f>
        <v>3.7210783336161006E-2</v>
      </c>
      <c r="P3">
        <f t="shared" ref="P3:P19" si="4">(4/(D3*F3))^2</f>
        <v>1.7249410397903189E-2</v>
      </c>
      <c r="Q3">
        <f t="shared" ref="Q3:Q19" si="5">(138*C3/(F3*D3^2))^2</f>
        <v>2.5347050279141085E-3</v>
      </c>
      <c r="R3">
        <f t="shared" ref="R3:R19" si="6">(0.00005*C3/(D3*F3^2))^2</f>
        <v>4.8804352642324558E-7</v>
      </c>
      <c r="S3">
        <f t="shared" ref="S3:S19" si="7">SQRT(P3+Q3+R3)</f>
        <v>0.14065775296564254</v>
      </c>
    </row>
    <row r="4" spans="1:20" x14ac:dyDescent="0.3">
      <c r="A4">
        <v>775</v>
      </c>
      <c r="B4">
        <v>788</v>
      </c>
      <c r="C4">
        <f t="shared" si="0"/>
        <v>13</v>
      </c>
      <c r="D4">
        <v>1080</v>
      </c>
      <c r="E4">
        <f t="shared" si="1"/>
        <v>1.2037037037037037E-2</v>
      </c>
      <c r="F4">
        <v>2.8199999999999999E-2</v>
      </c>
      <c r="G4">
        <f t="shared" si="2"/>
        <v>0.42684528500131336</v>
      </c>
      <c r="H4">
        <v>0.58691199999999999</v>
      </c>
      <c r="M4">
        <f t="shared" si="3"/>
        <v>2.5621353250470772E-2</v>
      </c>
      <c r="P4">
        <f t="shared" si="4"/>
        <v>1.7249410397903189E-2</v>
      </c>
      <c r="Q4">
        <f t="shared" si="5"/>
        <v>2.9747579841491968E-3</v>
      </c>
      <c r="R4">
        <f t="shared" si="6"/>
        <v>5.7277330531617017E-7</v>
      </c>
      <c r="S4">
        <f t="shared" si="7"/>
        <v>0.1422137164810684</v>
      </c>
    </row>
    <row r="5" spans="1:20" x14ac:dyDescent="0.3">
      <c r="A5">
        <v>822</v>
      </c>
      <c r="B5">
        <v>839</v>
      </c>
      <c r="C5">
        <f t="shared" si="0"/>
        <v>17</v>
      </c>
      <c r="D5">
        <v>1080</v>
      </c>
      <c r="E5">
        <f t="shared" si="1"/>
        <v>1.5740740740740739E-2</v>
      </c>
      <c r="F5">
        <v>2.8199999999999999E-2</v>
      </c>
      <c r="G5">
        <f t="shared" si="2"/>
        <v>0.55818229577094824</v>
      </c>
      <c r="H5">
        <v>0.58691199999999999</v>
      </c>
      <c r="M5">
        <f t="shared" si="3"/>
        <v>8.2539590508879366E-4</v>
      </c>
      <c r="P5">
        <f t="shared" si="4"/>
        <v>1.7249410397903189E-2</v>
      </c>
      <c r="Q5">
        <f t="shared" si="5"/>
        <v>5.0870121740776196E-3</v>
      </c>
      <c r="R5">
        <f t="shared" si="6"/>
        <v>9.7947624400220812E-7</v>
      </c>
      <c r="S5">
        <f t="shared" si="7"/>
        <v>0.14945702408460035</v>
      </c>
    </row>
    <row r="6" spans="1:20" x14ac:dyDescent="0.3">
      <c r="A6">
        <v>892</v>
      </c>
      <c r="B6">
        <v>906</v>
      </c>
      <c r="C6">
        <f t="shared" si="0"/>
        <v>14</v>
      </c>
      <c r="D6">
        <v>1080</v>
      </c>
      <c r="E6">
        <f t="shared" si="1"/>
        <v>1.2962962962962963E-2</v>
      </c>
      <c r="F6">
        <v>2.8199999999999999E-2</v>
      </c>
      <c r="G6">
        <f t="shared" si="2"/>
        <v>0.45967953769372211</v>
      </c>
      <c r="H6">
        <v>0.58691199999999999</v>
      </c>
      <c r="M6">
        <f t="shared" si="3"/>
        <v>1.6188099464518421E-2</v>
      </c>
      <c r="P6">
        <f t="shared" si="4"/>
        <v>1.7249410397903189E-2</v>
      </c>
      <c r="Q6">
        <f t="shared" si="5"/>
        <v>3.4500151768830918E-3</v>
      </c>
      <c r="R6">
        <f t="shared" si="6"/>
        <v>6.6428146652052847E-7</v>
      </c>
      <c r="S6">
        <f t="shared" si="7"/>
        <v>0.14387525797110776</v>
      </c>
    </row>
    <row r="7" spans="1:20" x14ac:dyDescent="0.3">
      <c r="A7">
        <v>530</v>
      </c>
      <c r="B7">
        <v>555</v>
      </c>
      <c r="C7">
        <f t="shared" si="0"/>
        <v>25</v>
      </c>
      <c r="D7">
        <v>1080</v>
      </c>
      <c r="E7">
        <f t="shared" si="1"/>
        <v>2.3148148148148147E-2</v>
      </c>
      <c r="F7">
        <v>2.8199999999999999E-2</v>
      </c>
      <c r="G7">
        <f t="shared" si="2"/>
        <v>0.82085631731021802</v>
      </c>
      <c r="H7">
        <v>0.58691199999999999</v>
      </c>
      <c r="M7">
        <f t="shared" si="3"/>
        <v>5.4729943601743977E-2</v>
      </c>
      <c r="P7">
        <f t="shared" si="4"/>
        <v>1.7249410397903189E-2</v>
      </c>
      <c r="Q7">
        <f t="shared" si="5"/>
        <v>1.1001323905877205E-2</v>
      </c>
      <c r="R7">
        <f t="shared" si="6"/>
        <v>2.1182444723231141E-6</v>
      </c>
      <c r="S7">
        <f t="shared" si="7"/>
        <v>0.168085848744779</v>
      </c>
    </row>
    <row r="8" spans="1:20" x14ac:dyDescent="0.3">
      <c r="A8">
        <v>655</v>
      </c>
      <c r="B8">
        <v>681</v>
      </c>
      <c r="C8">
        <f t="shared" si="0"/>
        <v>26</v>
      </c>
      <c r="D8">
        <v>1080</v>
      </c>
      <c r="E8">
        <f t="shared" si="1"/>
        <v>2.4074074074074074E-2</v>
      </c>
      <c r="F8">
        <v>2.8199999999999999E-2</v>
      </c>
      <c r="G8">
        <f t="shared" si="2"/>
        <v>0.85369057000262671</v>
      </c>
      <c r="H8">
        <v>0.58691199999999999</v>
      </c>
      <c r="M8">
        <f t="shared" si="3"/>
        <v>7.1170805412646407E-2</v>
      </c>
      <c r="P8">
        <f t="shared" si="4"/>
        <v>1.7249410397903189E-2</v>
      </c>
      <c r="Q8">
        <f t="shared" si="5"/>
        <v>1.1899031936596787E-2</v>
      </c>
      <c r="R8">
        <f t="shared" si="6"/>
        <v>2.2910932212646807E-6</v>
      </c>
      <c r="S8">
        <f t="shared" si="7"/>
        <v>0.17073585864639343</v>
      </c>
    </row>
    <row r="9" spans="1:20" x14ac:dyDescent="0.3">
      <c r="A9">
        <v>882</v>
      </c>
      <c r="B9">
        <v>896</v>
      </c>
      <c r="C9">
        <f t="shared" si="0"/>
        <v>14</v>
      </c>
      <c r="D9">
        <v>1080</v>
      </c>
      <c r="E9">
        <f t="shared" si="1"/>
        <v>1.2962962962962963E-2</v>
      </c>
      <c r="F9">
        <v>2.8199999999999999E-2</v>
      </c>
      <c r="G9">
        <f t="shared" si="2"/>
        <v>0.45967953769372211</v>
      </c>
      <c r="H9">
        <v>0.58691199999999999</v>
      </c>
      <c r="M9">
        <f t="shared" si="3"/>
        <v>1.6188099464518421E-2</v>
      </c>
      <c r="P9">
        <f t="shared" si="4"/>
        <v>1.7249410397903189E-2</v>
      </c>
      <c r="Q9">
        <f t="shared" si="5"/>
        <v>3.4500151768830918E-3</v>
      </c>
      <c r="R9">
        <f t="shared" si="6"/>
        <v>6.6428146652052847E-7</v>
      </c>
      <c r="S9">
        <f t="shared" si="7"/>
        <v>0.14387525797110776</v>
      </c>
    </row>
    <row r="11" spans="1:20" x14ac:dyDescent="0.3">
      <c r="A11" t="s">
        <v>1</v>
      </c>
    </row>
    <row r="12" spans="1:20" x14ac:dyDescent="0.3">
      <c r="A12">
        <v>780</v>
      </c>
      <c r="B12">
        <v>796</v>
      </c>
      <c r="C12">
        <f t="shared" si="0"/>
        <v>16</v>
      </c>
      <c r="D12">
        <v>1080</v>
      </c>
      <c r="E12">
        <f t="shared" si="1"/>
        <v>1.4814814814814815E-2</v>
      </c>
      <c r="F12">
        <v>2.8199999999999999E-2</v>
      </c>
      <c r="G12">
        <f t="shared" si="2"/>
        <v>0.52534804307853955</v>
      </c>
      <c r="H12">
        <f>AVERAGE(G12:G19)</f>
        <v>0.71824927764644086</v>
      </c>
      <c r="M12">
        <f t="shared" si="3"/>
        <v>3.7210886297820482E-2</v>
      </c>
      <c r="N12">
        <f>SQRT(SUM(M12:M19)/7)</f>
        <v>0.164112667015923</v>
      </c>
      <c r="P12">
        <f t="shared" si="4"/>
        <v>1.7249410397903189E-2</v>
      </c>
      <c r="Q12">
        <f t="shared" si="5"/>
        <v>4.5061422718473028E-3</v>
      </c>
      <c r="R12">
        <f t="shared" si="6"/>
        <v>8.6763293586354744E-7</v>
      </c>
      <c r="S12">
        <f t="shared" si="7"/>
        <v>0.14750057729611216</v>
      </c>
      <c r="T12">
        <f>AVERAGE(S12:S19)</f>
        <v>0.1610666762340944</v>
      </c>
    </row>
    <row r="13" spans="1:20" x14ac:dyDescent="0.3">
      <c r="A13">
        <v>836</v>
      </c>
      <c r="B13">
        <v>855</v>
      </c>
      <c r="C13">
        <f t="shared" si="0"/>
        <v>19</v>
      </c>
      <c r="D13">
        <v>1080</v>
      </c>
      <c r="E13">
        <f t="shared" si="1"/>
        <v>1.7592592592592594E-2</v>
      </c>
      <c r="F13">
        <v>2.8199999999999999E-2</v>
      </c>
      <c r="G13">
        <f t="shared" si="2"/>
        <v>0.62385080115576574</v>
      </c>
      <c r="H13">
        <v>0.71824900000000003</v>
      </c>
      <c r="M13">
        <f t="shared" si="3"/>
        <v>8.9110199450355941E-3</v>
      </c>
      <c r="P13">
        <f t="shared" si="4"/>
        <v>1.7249410397903189E-2</v>
      </c>
      <c r="Q13">
        <f t="shared" si="5"/>
        <v>6.3543646880346739E-3</v>
      </c>
      <c r="R13">
        <f t="shared" si="6"/>
        <v>1.2234980072138308E-6</v>
      </c>
      <c r="S13">
        <f t="shared" si="7"/>
        <v>0.15363918310100805</v>
      </c>
    </row>
    <row r="14" spans="1:20" x14ac:dyDescent="0.3">
      <c r="A14">
        <v>853</v>
      </c>
      <c r="B14">
        <v>881</v>
      </c>
      <c r="C14">
        <f t="shared" si="0"/>
        <v>28</v>
      </c>
      <c r="D14">
        <v>1080</v>
      </c>
      <c r="E14">
        <f t="shared" si="1"/>
        <v>2.5925925925925925E-2</v>
      </c>
      <c r="F14">
        <v>2.8199999999999999E-2</v>
      </c>
      <c r="G14">
        <f t="shared" si="2"/>
        <v>0.91935907538744421</v>
      </c>
      <c r="H14">
        <v>0.71824900000000003</v>
      </c>
      <c r="M14">
        <f t="shared" si="3"/>
        <v>4.0445262422343482E-2</v>
      </c>
      <c r="P14">
        <f t="shared" si="4"/>
        <v>1.7249410397903189E-2</v>
      </c>
      <c r="Q14">
        <f t="shared" si="5"/>
        <v>1.3800060707532367E-2</v>
      </c>
      <c r="R14">
        <f t="shared" si="6"/>
        <v>2.6571258660821139E-6</v>
      </c>
      <c r="S14">
        <f t="shared" si="7"/>
        <v>0.17621614066623306</v>
      </c>
    </row>
    <row r="15" spans="1:20" x14ac:dyDescent="0.3">
      <c r="A15">
        <v>1044</v>
      </c>
      <c r="B15">
        <v>1070</v>
      </c>
      <c r="C15">
        <f t="shared" si="0"/>
        <v>26</v>
      </c>
      <c r="D15">
        <v>1080</v>
      </c>
      <c r="E15">
        <f t="shared" si="1"/>
        <v>2.4074074074074074E-2</v>
      </c>
      <c r="F15">
        <v>2.8199999999999999E-2</v>
      </c>
      <c r="G15">
        <f t="shared" si="2"/>
        <v>0.85369057000262671</v>
      </c>
      <c r="H15">
        <v>0.71824900000000003</v>
      </c>
      <c r="M15">
        <f t="shared" si="3"/>
        <v>1.8344418884776427E-2</v>
      </c>
      <c r="P15">
        <f t="shared" si="4"/>
        <v>1.7249410397903189E-2</v>
      </c>
      <c r="Q15">
        <f t="shared" si="5"/>
        <v>1.1899031936596787E-2</v>
      </c>
      <c r="R15">
        <f t="shared" si="6"/>
        <v>2.2910932212646807E-6</v>
      </c>
      <c r="S15">
        <f t="shared" si="7"/>
        <v>0.17073585864639343</v>
      </c>
    </row>
    <row r="16" spans="1:20" x14ac:dyDescent="0.3">
      <c r="A16">
        <v>1071</v>
      </c>
      <c r="B16">
        <v>1096</v>
      </c>
      <c r="C16">
        <f t="shared" si="0"/>
        <v>25</v>
      </c>
      <c r="D16">
        <v>1080</v>
      </c>
      <c r="E16">
        <f t="shared" si="1"/>
        <v>2.3148148148148147E-2</v>
      </c>
      <c r="F16">
        <v>2.8199999999999999E-2</v>
      </c>
      <c r="G16">
        <f t="shared" si="2"/>
        <v>0.82085631731021802</v>
      </c>
      <c r="H16">
        <v>0.71824900000000003</v>
      </c>
      <c r="M16">
        <f t="shared" si="3"/>
        <v>1.052826156559976E-2</v>
      </c>
      <c r="P16">
        <f t="shared" si="4"/>
        <v>1.7249410397903189E-2</v>
      </c>
      <c r="Q16">
        <f t="shared" si="5"/>
        <v>1.1001323905877205E-2</v>
      </c>
      <c r="R16">
        <f t="shared" si="6"/>
        <v>2.1182444723231141E-6</v>
      </c>
      <c r="S16">
        <f t="shared" si="7"/>
        <v>0.168085848744779</v>
      </c>
    </row>
    <row r="17" spans="1:20" x14ac:dyDescent="0.3">
      <c r="A17">
        <v>1296</v>
      </c>
      <c r="B17">
        <v>1320</v>
      </c>
      <c r="C17">
        <f t="shared" si="0"/>
        <v>24</v>
      </c>
      <c r="D17">
        <v>1080</v>
      </c>
      <c r="E17">
        <f t="shared" si="1"/>
        <v>2.2222222222222223E-2</v>
      </c>
      <c r="F17">
        <v>2.8199999999999999E-2</v>
      </c>
      <c r="G17">
        <f t="shared" si="2"/>
        <v>0.78802206461780933</v>
      </c>
      <c r="H17">
        <v>0.71824900000000003</v>
      </c>
      <c r="M17">
        <f t="shared" si="3"/>
        <v>4.8682805461609923E-3</v>
      </c>
      <c r="P17">
        <f t="shared" si="4"/>
        <v>1.7249410397903189E-2</v>
      </c>
      <c r="Q17">
        <f t="shared" si="5"/>
        <v>1.0138820111656434E-2</v>
      </c>
      <c r="R17">
        <f t="shared" si="6"/>
        <v>1.9521741056929823E-6</v>
      </c>
      <c r="S17">
        <f t="shared" si="7"/>
        <v>0.16549979662726272</v>
      </c>
    </row>
    <row r="18" spans="1:20" x14ac:dyDescent="0.3">
      <c r="A18">
        <v>604</v>
      </c>
      <c r="B18">
        <v>618</v>
      </c>
      <c r="C18">
        <f t="shared" si="0"/>
        <v>14</v>
      </c>
      <c r="D18">
        <v>1080</v>
      </c>
      <c r="E18">
        <f t="shared" si="1"/>
        <v>1.2962962962962963E-2</v>
      </c>
      <c r="F18">
        <v>2.8199999999999999E-2</v>
      </c>
      <c r="G18">
        <f t="shared" si="2"/>
        <v>0.45967953769372211</v>
      </c>
      <c r="H18">
        <v>0.71824900000000003</v>
      </c>
      <c r="M18">
        <f t="shared" si="3"/>
        <v>6.685816683735768E-2</v>
      </c>
      <c r="P18">
        <f t="shared" si="4"/>
        <v>1.7249410397903189E-2</v>
      </c>
      <c r="Q18">
        <f t="shared" si="5"/>
        <v>3.4500151768830918E-3</v>
      </c>
      <c r="R18">
        <f t="shared" si="6"/>
        <v>6.6428146652052847E-7</v>
      </c>
      <c r="S18">
        <f t="shared" si="7"/>
        <v>0.14387525797110776</v>
      </c>
    </row>
    <row r="19" spans="1:20" x14ac:dyDescent="0.3">
      <c r="A19">
        <v>655</v>
      </c>
      <c r="B19">
        <v>678</v>
      </c>
      <c r="C19">
        <f t="shared" si="0"/>
        <v>23</v>
      </c>
      <c r="D19">
        <v>1080</v>
      </c>
      <c r="E19">
        <f t="shared" si="1"/>
        <v>2.1296296296296296E-2</v>
      </c>
      <c r="F19">
        <v>2.8199999999999999E-2</v>
      </c>
      <c r="G19">
        <f t="shared" si="2"/>
        <v>0.75518781192540063</v>
      </c>
      <c r="H19">
        <v>0.71824900000000003</v>
      </c>
      <c r="M19">
        <f t="shared" si="3"/>
        <v>1.364475826460118E-3</v>
      </c>
      <c r="P19">
        <f t="shared" si="4"/>
        <v>1.7249410397903189E-2</v>
      </c>
      <c r="Q19">
        <f t="shared" si="5"/>
        <v>9.3115205539344662E-3</v>
      </c>
      <c r="R19">
        <f t="shared" si="6"/>
        <v>1.7928821213742834E-6</v>
      </c>
      <c r="S19">
        <f t="shared" si="7"/>
        <v>0.16298074681985913</v>
      </c>
    </row>
    <row r="21" spans="1:20" x14ac:dyDescent="0.3">
      <c r="A21" t="s">
        <v>8</v>
      </c>
      <c r="G21" t="s">
        <v>7</v>
      </c>
    </row>
    <row r="22" spans="1:20" x14ac:dyDescent="0.3">
      <c r="A22" t="s">
        <v>4</v>
      </c>
      <c r="B22" t="s">
        <v>5</v>
      </c>
      <c r="C22" t="s">
        <v>2</v>
      </c>
      <c r="D22" t="s">
        <v>3</v>
      </c>
      <c r="E22" t="s">
        <v>6</v>
      </c>
      <c r="F22" t="s">
        <v>10</v>
      </c>
      <c r="G22" t="s">
        <v>15</v>
      </c>
      <c r="H22" t="s">
        <v>16</v>
      </c>
      <c r="I22" t="s">
        <v>18</v>
      </c>
      <c r="J22" t="s">
        <v>17</v>
      </c>
      <c r="P22" t="s">
        <v>21</v>
      </c>
      <c r="Q22" t="s">
        <v>20</v>
      </c>
      <c r="R22" t="s">
        <v>19</v>
      </c>
    </row>
    <row r="23" spans="1:20" x14ac:dyDescent="0.3">
      <c r="A23">
        <v>123</v>
      </c>
      <c r="B23">
        <v>485</v>
      </c>
      <c r="C23">
        <v>147</v>
      </c>
      <c r="D23">
        <v>505</v>
      </c>
      <c r="E23">
        <f>SQRT((C23-A23)^2+(D23-B23)^2)</f>
        <v>31.240998703626616</v>
      </c>
      <c r="F23">
        <v>1080</v>
      </c>
      <c r="G23">
        <f>E23/F23</f>
        <v>2.8926850651506127E-2</v>
      </c>
      <c r="H23">
        <v>5.0599999999999999E-2</v>
      </c>
      <c r="I23">
        <f>G23/H23</f>
        <v>0.57167689034597091</v>
      </c>
      <c r="J23">
        <f>AVERAGE(I23:I30)</f>
        <v>0.59737023850929849</v>
      </c>
      <c r="M23">
        <f>(I23-J23)^2</f>
        <v>6.6014813984196868E-4</v>
      </c>
      <c r="N23">
        <f>SQRT(SUM(M23:M30)/7)</f>
        <v>5.1472419361441778E-2</v>
      </c>
      <c r="P23">
        <f>(4/(F23*H23))^2</f>
        <v>5.3576142123875296E-3</v>
      </c>
      <c r="Q23">
        <f>(138*E23/(H23*F23^2))^2</f>
        <v>5.3359522536892941E-3</v>
      </c>
      <c r="R23">
        <f>(0.00005*E23/(F23*H23^2))^2</f>
        <v>3.191098780597643E-7</v>
      </c>
      <c r="S23">
        <f>SQRT(P23+Q23+R23)</f>
        <v>0.10341124492024494</v>
      </c>
      <c r="T23">
        <f>AVERAGE(S23:S30)</f>
        <v>0.10584253518376224</v>
      </c>
    </row>
    <row r="24" spans="1:20" x14ac:dyDescent="0.3">
      <c r="A24">
        <v>167</v>
      </c>
      <c r="B24">
        <v>503</v>
      </c>
      <c r="C24">
        <v>191</v>
      </c>
      <c r="D24">
        <v>523</v>
      </c>
      <c r="E24">
        <f t="shared" ref="E24:E40" si="8">SQRT((C24-A24)^2+(D24-B24)^2)</f>
        <v>31.240998703626616</v>
      </c>
      <c r="F24">
        <v>1080</v>
      </c>
      <c r="G24">
        <f t="shared" ref="G24:G40" si="9">E24/F24</f>
        <v>2.8926850651506127E-2</v>
      </c>
      <c r="H24">
        <v>5.0599999999999999E-2</v>
      </c>
      <c r="I24">
        <f t="shared" ref="I24:I40" si="10">G24/H24</f>
        <v>0.57167689034597091</v>
      </c>
      <c r="J24">
        <v>0.59736999999999996</v>
      </c>
      <c r="M24">
        <f t="shared" ref="M24:M40" si="11">(I24-J24)^2</f>
        <v>6.6013588369396052E-4</v>
      </c>
      <c r="P24">
        <f t="shared" ref="P24:P40" si="12">(4/(F24*H24))^2</f>
        <v>5.3576142123875296E-3</v>
      </c>
      <c r="Q24">
        <f t="shared" ref="Q24:Q40" si="13">(138*E24/(H24*F24^2))^2</f>
        <v>5.3359522536892941E-3</v>
      </c>
      <c r="R24">
        <f t="shared" ref="R24:R40" si="14">(0.00005*E24/(F24*H24^2))^2</f>
        <v>3.191098780597643E-7</v>
      </c>
      <c r="S24">
        <f t="shared" ref="S24:S40" si="15">SQRT(P24+Q24+R24)</f>
        <v>0.10341124492024494</v>
      </c>
    </row>
    <row r="25" spans="1:20" x14ac:dyDescent="0.3">
      <c r="A25">
        <v>135</v>
      </c>
      <c r="B25">
        <v>461</v>
      </c>
      <c r="C25">
        <v>161</v>
      </c>
      <c r="D25">
        <v>483</v>
      </c>
      <c r="E25">
        <f t="shared" si="8"/>
        <v>34.058772731852805</v>
      </c>
      <c r="F25">
        <v>1080</v>
      </c>
      <c r="G25">
        <f t="shared" si="9"/>
        <v>3.1535900677641483E-2</v>
      </c>
      <c r="H25">
        <v>5.0599999999999999E-2</v>
      </c>
      <c r="I25">
        <f t="shared" si="10"/>
        <v>0.62323914382690682</v>
      </c>
      <c r="J25">
        <v>0.59736999999999996</v>
      </c>
      <c r="M25">
        <f t="shared" si="11"/>
        <v>6.6921260233719334E-4</v>
      </c>
      <c r="P25">
        <f t="shared" si="12"/>
        <v>5.3576142123875296E-3</v>
      </c>
      <c r="Q25">
        <f t="shared" si="13"/>
        <v>6.3419104654503936E-3</v>
      </c>
      <c r="R25">
        <f t="shared" si="14"/>
        <v>3.7926993703824456E-7</v>
      </c>
      <c r="S25">
        <f t="shared" si="15"/>
        <v>0.10816609426144111</v>
      </c>
    </row>
    <row r="26" spans="1:20" x14ac:dyDescent="0.3">
      <c r="A26">
        <v>87</v>
      </c>
      <c r="B26">
        <v>433</v>
      </c>
      <c r="C26">
        <v>111</v>
      </c>
      <c r="D26">
        <v>455</v>
      </c>
      <c r="E26">
        <f t="shared" si="8"/>
        <v>32.557641192199412</v>
      </c>
      <c r="F26">
        <v>1080</v>
      </c>
      <c r="G26">
        <f t="shared" si="9"/>
        <v>3.0145964066851307E-2</v>
      </c>
      <c r="H26">
        <v>5.0599999999999999E-2</v>
      </c>
      <c r="I26">
        <f t="shared" si="10"/>
        <v>0.5957700408468638</v>
      </c>
      <c r="J26">
        <v>0.59736999999999996</v>
      </c>
      <c r="M26">
        <f t="shared" si="11"/>
        <v>2.5598692917041609E-6</v>
      </c>
      <c r="P26">
        <f t="shared" si="12"/>
        <v>5.3576142123875296E-3</v>
      </c>
      <c r="Q26">
        <f t="shared" si="13"/>
        <v>5.795194046015013E-3</v>
      </c>
      <c r="R26">
        <f t="shared" si="14"/>
        <v>3.4657425281080967E-7</v>
      </c>
      <c r="S26">
        <f t="shared" si="15"/>
        <v>0.10560849791875346</v>
      </c>
    </row>
    <row r="27" spans="1:20" x14ac:dyDescent="0.3">
      <c r="A27">
        <v>21</v>
      </c>
      <c r="B27">
        <v>413</v>
      </c>
      <c r="C27">
        <v>49</v>
      </c>
      <c r="D27">
        <v>437</v>
      </c>
      <c r="E27">
        <f t="shared" si="8"/>
        <v>36.878177829171548</v>
      </c>
      <c r="F27">
        <v>1080</v>
      </c>
      <c r="G27">
        <f t="shared" si="9"/>
        <v>3.4146460952936622E-2</v>
      </c>
      <c r="H27">
        <v>5.0599999999999999E-2</v>
      </c>
      <c r="I27">
        <f t="shared" si="10"/>
        <v>0.67483124412918227</v>
      </c>
      <c r="J27">
        <v>0.59736999999999996</v>
      </c>
      <c r="M27">
        <f t="shared" si="11"/>
        <v>6.000244342040782E-3</v>
      </c>
      <c r="P27">
        <f t="shared" si="12"/>
        <v>5.3576142123875296E-3</v>
      </c>
      <c r="Q27">
        <f t="shared" si="13"/>
        <v>7.4353433043211478E-3</v>
      </c>
      <c r="R27">
        <f t="shared" si="14"/>
        <v>4.4466130549311429E-7</v>
      </c>
      <c r="S27">
        <f t="shared" si="15"/>
        <v>0.11310792270223236</v>
      </c>
    </row>
    <row r="28" spans="1:20" x14ac:dyDescent="0.3">
      <c r="A28">
        <v>41</v>
      </c>
      <c r="B28">
        <v>379</v>
      </c>
      <c r="C28">
        <v>67</v>
      </c>
      <c r="D28">
        <v>403</v>
      </c>
      <c r="E28">
        <f t="shared" si="8"/>
        <v>35.383612025908263</v>
      </c>
      <c r="F28">
        <v>1080</v>
      </c>
      <c r="G28">
        <f t="shared" si="9"/>
        <v>3.2762603727692838E-2</v>
      </c>
      <c r="H28">
        <v>5.0599999999999999E-2</v>
      </c>
      <c r="I28">
        <f t="shared" si="10"/>
        <v>0.64748228710855416</v>
      </c>
      <c r="J28">
        <v>0.59736999999999996</v>
      </c>
      <c r="M28">
        <f t="shared" si="11"/>
        <v>2.5112413192501675E-3</v>
      </c>
      <c r="P28">
        <f t="shared" si="12"/>
        <v>5.3576142123875296E-3</v>
      </c>
      <c r="Q28">
        <f t="shared" si="13"/>
        <v>6.8448895713309399E-3</v>
      </c>
      <c r="R28">
        <f t="shared" si="14"/>
        <v>4.0934996652748456E-7</v>
      </c>
      <c r="S28">
        <f t="shared" si="15"/>
        <v>0.11046679652133032</v>
      </c>
    </row>
    <row r="29" spans="1:20" x14ac:dyDescent="0.3">
      <c r="A29">
        <v>283</v>
      </c>
      <c r="B29">
        <v>647</v>
      </c>
      <c r="C29">
        <v>307</v>
      </c>
      <c r="D29">
        <v>661</v>
      </c>
      <c r="E29">
        <f t="shared" si="8"/>
        <v>27.784887978899608</v>
      </c>
      <c r="F29">
        <v>1080</v>
      </c>
      <c r="G29">
        <f t="shared" si="9"/>
        <v>2.5726748128610748E-2</v>
      </c>
      <c r="H29">
        <v>5.0599999999999999E-2</v>
      </c>
      <c r="I29">
        <f t="shared" si="10"/>
        <v>0.50843375748242581</v>
      </c>
      <c r="J29">
        <v>0.59736999999999996</v>
      </c>
      <c r="M29">
        <f t="shared" si="11"/>
        <v>7.9096552331447637E-3</v>
      </c>
      <c r="P29">
        <f t="shared" si="12"/>
        <v>5.3576142123875296E-3</v>
      </c>
      <c r="Q29">
        <f t="shared" si="13"/>
        <v>4.2206507580411223E-3</v>
      </c>
      <c r="R29">
        <f t="shared" si="14"/>
        <v>2.5241068223579725E-7</v>
      </c>
      <c r="S29">
        <f t="shared" si="15"/>
        <v>9.786990028150068E-2</v>
      </c>
    </row>
    <row r="30" spans="1:20" x14ac:dyDescent="0.3">
      <c r="A30">
        <v>251</v>
      </c>
      <c r="B30">
        <v>651</v>
      </c>
      <c r="C30">
        <v>276</v>
      </c>
      <c r="D30">
        <v>631</v>
      </c>
      <c r="E30">
        <f t="shared" si="8"/>
        <v>32.015621187164243</v>
      </c>
      <c r="F30">
        <v>1080</v>
      </c>
      <c r="G30">
        <f t="shared" si="9"/>
        <v>2.9644093691818744E-2</v>
      </c>
      <c r="H30">
        <v>5.0599999999999999E-2</v>
      </c>
      <c r="I30">
        <f t="shared" si="10"/>
        <v>0.5858516539885128</v>
      </c>
      <c r="J30">
        <v>0.59736999999999996</v>
      </c>
      <c r="M30">
        <f t="shared" si="11"/>
        <v>1.326722948403421E-4</v>
      </c>
      <c r="P30">
        <f t="shared" si="12"/>
        <v>5.3576142123875296E-3</v>
      </c>
      <c r="Q30">
        <f t="shared" si="13"/>
        <v>5.6038432992126319E-3</v>
      </c>
      <c r="R30">
        <f t="shared" si="14"/>
        <v>3.3513076333120748E-7</v>
      </c>
      <c r="S30">
        <f t="shared" si="15"/>
        <v>0.10469857994435022</v>
      </c>
    </row>
    <row r="31" spans="1:20" x14ac:dyDescent="0.3">
      <c r="A31" t="s">
        <v>9</v>
      </c>
    </row>
    <row r="32" spans="1:20" x14ac:dyDescent="0.3">
      <c r="A32" t="s">
        <v>4</v>
      </c>
      <c r="B32" t="s">
        <v>5</v>
      </c>
      <c r="C32" t="s">
        <v>2</v>
      </c>
      <c r="D32" t="s">
        <v>3</v>
      </c>
    </row>
    <row r="33" spans="1:20" x14ac:dyDescent="0.3">
      <c r="A33">
        <v>945</v>
      </c>
      <c r="B33">
        <v>711</v>
      </c>
      <c r="C33">
        <v>971</v>
      </c>
      <c r="D33">
        <v>697</v>
      </c>
      <c r="E33">
        <f t="shared" si="8"/>
        <v>29.529646120466801</v>
      </c>
      <c r="F33">
        <v>1080</v>
      </c>
      <c r="G33">
        <f t="shared" si="9"/>
        <v>2.7342264926358148E-2</v>
      </c>
      <c r="H33">
        <v>5.0599999999999999E-2</v>
      </c>
      <c r="I33">
        <f t="shared" si="10"/>
        <v>0.54036096692407409</v>
      </c>
      <c r="J33">
        <f>AVERAGE(I33:I40)</f>
        <v>0.58704243669426315</v>
      </c>
      <c r="M33">
        <f t="shared" si="11"/>
        <v>2.1791596199050747E-3</v>
      </c>
      <c r="N33">
        <f>SQRT(SUM(M33:M40)/7)</f>
        <v>0.1160694217070605</v>
      </c>
      <c r="P33">
        <f t="shared" si="12"/>
        <v>5.3576142123875296E-3</v>
      </c>
      <c r="Q33">
        <f t="shared" si="13"/>
        <v>4.767367177476502E-3</v>
      </c>
      <c r="R33">
        <f t="shared" si="14"/>
        <v>2.8510636646323209E-7</v>
      </c>
      <c r="S33">
        <f t="shared" si="15"/>
        <v>0.10062438320919287</v>
      </c>
      <c r="T33">
        <f>AVERAGE(S33:S40)</f>
        <v>0.10524794513422557</v>
      </c>
    </row>
    <row r="34" spans="1:20" x14ac:dyDescent="0.3">
      <c r="A34">
        <v>961</v>
      </c>
      <c r="B34">
        <v>709</v>
      </c>
      <c r="C34">
        <v>981</v>
      </c>
      <c r="D34">
        <v>699</v>
      </c>
      <c r="E34">
        <f t="shared" si="8"/>
        <v>22.360679774997898</v>
      </c>
      <c r="F34">
        <v>1080</v>
      </c>
      <c r="G34">
        <f t="shared" si="9"/>
        <v>2.0704333124998055E-2</v>
      </c>
      <c r="H34">
        <v>5.0599999999999999E-2</v>
      </c>
      <c r="I34">
        <f t="shared" si="10"/>
        <v>0.40917654397229358</v>
      </c>
      <c r="J34">
        <v>0.58704199999999995</v>
      </c>
      <c r="M34">
        <f t="shared" si="11"/>
        <v>3.163612044794395E-2</v>
      </c>
      <c r="P34">
        <f t="shared" si="12"/>
        <v>5.3576142123875296E-3</v>
      </c>
      <c r="Q34">
        <f t="shared" si="13"/>
        <v>2.7335820971768933E-3</v>
      </c>
      <c r="R34">
        <f t="shared" si="14"/>
        <v>1.6347842113717439E-7</v>
      </c>
      <c r="S34">
        <f t="shared" si="15"/>
        <v>8.9951986014682073E-2</v>
      </c>
    </row>
    <row r="35" spans="1:20" x14ac:dyDescent="0.3">
      <c r="A35">
        <v>947</v>
      </c>
      <c r="B35">
        <v>667</v>
      </c>
      <c r="C35">
        <v>975</v>
      </c>
      <c r="D35">
        <v>653</v>
      </c>
      <c r="E35">
        <f t="shared" si="8"/>
        <v>31.304951684997057</v>
      </c>
      <c r="F35">
        <v>1080</v>
      </c>
      <c r="G35">
        <f t="shared" si="9"/>
        <v>2.8986066374997274E-2</v>
      </c>
      <c r="H35">
        <v>5.0599999999999999E-2</v>
      </c>
      <c r="I35">
        <f t="shared" si="10"/>
        <v>0.57284716156121096</v>
      </c>
      <c r="J35">
        <v>0.58704199999999995</v>
      </c>
      <c r="M35">
        <f t="shared" si="11"/>
        <v>2.0149343830332152E-4</v>
      </c>
      <c r="P35">
        <f t="shared" si="12"/>
        <v>5.3576142123875296E-3</v>
      </c>
      <c r="Q35">
        <f t="shared" si="13"/>
        <v>5.3578209104667108E-3</v>
      </c>
      <c r="R35">
        <f t="shared" si="14"/>
        <v>3.2041770542886188E-7</v>
      </c>
      <c r="S35">
        <f t="shared" si="15"/>
        <v>0.10351693359329993</v>
      </c>
    </row>
    <row r="36" spans="1:20" x14ac:dyDescent="0.3">
      <c r="A36">
        <v>1205</v>
      </c>
      <c r="B36">
        <v>499</v>
      </c>
      <c r="C36">
        <v>1229</v>
      </c>
      <c r="D36">
        <v>477</v>
      </c>
      <c r="E36">
        <f t="shared" si="8"/>
        <v>32.557641192199412</v>
      </c>
      <c r="F36">
        <v>1080</v>
      </c>
      <c r="G36">
        <f t="shared" si="9"/>
        <v>3.0145964066851307E-2</v>
      </c>
      <c r="H36">
        <v>5.0599999999999999E-2</v>
      </c>
      <c r="I36">
        <f t="shared" si="10"/>
        <v>0.5957700408468638</v>
      </c>
      <c r="J36">
        <v>0.58704199999999995</v>
      </c>
      <c r="M36">
        <f t="shared" si="11"/>
        <v>7.6178697024523821E-5</v>
      </c>
      <c r="P36">
        <f t="shared" si="12"/>
        <v>5.3576142123875296E-3</v>
      </c>
      <c r="Q36">
        <f t="shared" si="13"/>
        <v>5.795194046015013E-3</v>
      </c>
      <c r="R36">
        <f t="shared" si="14"/>
        <v>3.4657425281080967E-7</v>
      </c>
      <c r="S36">
        <f t="shared" si="15"/>
        <v>0.10560849791875346</v>
      </c>
    </row>
    <row r="37" spans="1:20" x14ac:dyDescent="0.3">
      <c r="A37">
        <v>1117</v>
      </c>
      <c r="B37">
        <v>495</v>
      </c>
      <c r="C37">
        <v>1147</v>
      </c>
      <c r="D37">
        <v>469</v>
      </c>
      <c r="E37">
        <f t="shared" si="8"/>
        <v>39.698866482558415</v>
      </c>
      <c r="F37">
        <v>1080</v>
      </c>
      <c r="G37">
        <f t="shared" si="9"/>
        <v>3.675820970607261E-2</v>
      </c>
      <c r="H37">
        <v>5.0599999999999999E-2</v>
      </c>
      <c r="I37">
        <f t="shared" si="10"/>
        <v>0.7264468321358224</v>
      </c>
      <c r="J37">
        <v>0.58704199999999995</v>
      </c>
      <c r="M37">
        <f t="shared" si="11"/>
        <v>1.9433707222816832E-2</v>
      </c>
      <c r="P37">
        <f t="shared" si="12"/>
        <v>5.3576142123875296E-3</v>
      </c>
      <c r="Q37">
        <f t="shared" si="13"/>
        <v>8.6162507703015662E-3</v>
      </c>
      <c r="R37">
        <f t="shared" si="14"/>
        <v>5.1528398342437366E-7</v>
      </c>
      <c r="S37">
        <f t="shared" si="15"/>
        <v>0.11821328295361956</v>
      </c>
    </row>
    <row r="38" spans="1:20" x14ac:dyDescent="0.3">
      <c r="A38">
        <v>1187</v>
      </c>
      <c r="B38">
        <v>413</v>
      </c>
      <c r="C38">
        <v>1209</v>
      </c>
      <c r="D38">
        <v>394</v>
      </c>
      <c r="E38">
        <f t="shared" si="8"/>
        <v>29.068883707497267</v>
      </c>
      <c r="F38">
        <v>1080</v>
      </c>
      <c r="G38">
        <f t="shared" si="9"/>
        <v>2.691563306249747E-2</v>
      </c>
      <c r="H38">
        <v>5.0599999999999999E-2</v>
      </c>
      <c r="I38">
        <f t="shared" si="10"/>
        <v>0.53192950716398169</v>
      </c>
      <c r="J38">
        <v>0.58704199999999995</v>
      </c>
      <c r="M38">
        <f t="shared" si="11"/>
        <v>3.0373868666001649E-3</v>
      </c>
      <c r="P38">
        <f t="shared" si="12"/>
        <v>5.3576142123875296E-3</v>
      </c>
      <c r="Q38">
        <f t="shared" si="13"/>
        <v>4.61975374422895E-3</v>
      </c>
      <c r="R38">
        <f t="shared" si="14"/>
        <v>2.762785317218247E-7</v>
      </c>
      <c r="S38">
        <f t="shared" si="15"/>
        <v>9.9888158633284471E-2</v>
      </c>
    </row>
    <row r="39" spans="1:20" x14ac:dyDescent="0.3">
      <c r="A39">
        <v>1319</v>
      </c>
      <c r="B39">
        <v>323</v>
      </c>
      <c r="C39">
        <v>1349</v>
      </c>
      <c r="D39">
        <v>293</v>
      </c>
      <c r="E39">
        <f t="shared" si="8"/>
        <v>42.426406871192853</v>
      </c>
      <c r="F39">
        <v>1080</v>
      </c>
      <c r="G39">
        <f t="shared" si="9"/>
        <v>3.9283710065919311E-2</v>
      </c>
      <c r="H39">
        <v>5.0599999999999999E-2</v>
      </c>
      <c r="I39">
        <f t="shared" si="10"/>
        <v>0.77635790644109315</v>
      </c>
      <c r="J39">
        <v>0.58704199999999995</v>
      </c>
      <c r="M39">
        <f t="shared" si="11"/>
        <v>3.584051243161275E-2</v>
      </c>
      <c r="P39">
        <f t="shared" si="12"/>
        <v>5.3576142123875296E-3</v>
      </c>
      <c r="Q39">
        <f t="shared" si="13"/>
        <v>9.8408955498368138E-3</v>
      </c>
      <c r="R39">
        <f t="shared" si="14"/>
        <v>5.8852231609382776E-7</v>
      </c>
      <c r="S39">
        <f t="shared" si="15"/>
        <v>0.12328462306605978</v>
      </c>
    </row>
    <row r="40" spans="1:20" x14ac:dyDescent="0.3">
      <c r="A40">
        <v>1328</v>
      </c>
      <c r="B40">
        <v>402</v>
      </c>
      <c r="C40">
        <v>1349</v>
      </c>
      <c r="D40">
        <v>381</v>
      </c>
      <c r="E40">
        <f t="shared" si="8"/>
        <v>29.698484809834994</v>
      </c>
      <c r="F40">
        <v>1080</v>
      </c>
      <c r="G40">
        <f t="shared" si="9"/>
        <v>2.7498597046143512E-2</v>
      </c>
      <c r="H40">
        <v>5.0599999999999999E-2</v>
      </c>
      <c r="I40">
        <f t="shared" si="10"/>
        <v>0.54345053450876513</v>
      </c>
      <c r="J40">
        <v>0.58704199999999995</v>
      </c>
      <c r="M40">
        <f t="shared" si="11"/>
        <v>1.9002158636735168E-3</v>
      </c>
      <c r="P40">
        <f t="shared" si="12"/>
        <v>5.3576142123875296E-3</v>
      </c>
      <c r="Q40">
        <f t="shared" si="13"/>
        <v>4.8220388194200395E-3</v>
      </c>
      <c r="R40">
        <f t="shared" si="14"/>
        <v>2.8837593488597562E-7</v>
      </c>
      <c r="S40">
        <f t="shared" si="15"/>
        <v>0.10089569568491243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戴琦宸Eric Dai</dc:creator>
  <cp:lastModifiedBy>戴琦宸</cp:lastModifiedBy>
  <dcterms:created xsi:type="dcterms:W3CDTF">2015-06-05T18:17:20Z</dcterms:created>
  <dcterms:modified xsi:type="dcterms:W3CDTF">2020-12-09T04:32:42Z</dcterms:modified>
</cp:coreProperties>
</file>