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제1작업" sheetId="3" r:id="rId1"/>
    <sheet name="제2작업" sheetId="2" r:id="rId2"/>
    <sheet name="제3작업" sheetId="1" r:id="rId3"/>
    <sheet name="제4작업" sheetId="4" r:id="rId4"/>
  </sheets>
  <definedNames>
    <definedName name="_xlnm._FilterDatabase" localSheetId="1" hidden="1">제2작업!$B$18:$H$23</definedName>
    <definedName name="_xlnm.Criteria" localSheetId="1">제2작업!$B$14:$C$16</definedName>
    <definedName name="_xlnm.Extract" localSheetId="1">제2작업!$B$18:$H$18</definedName>
    <definedName name="항목">제1작업!$E$5:$E$12</definedName>
  </definedNames>
  <calcPr calcId="144525"/>
  <fileRecoveryPr repairLoad="1"/>
</workbook>
</file>

<file path=xl/calcChain.xml><?xml version="1.0" encoding="utf-8"?>
<calcChain xmlns="http://schemas.openxmlformats.org/spreadsheetml/2006/main">
  <c r="F15" i="1" l="1"/>
  <c r="F10" i="1"/>
  <c r="F17" i="1" s="1"/>
  <c r="F6" i="1"/>
  <c r="B16" i="1"/>
  <c r="B11" i="1"/>
  <c r="B18" i="1" s="1"/>
  <c r="B7" i="1"/>
  <c r="H11" i="2" l="1"/>
  <c r="J14" i="3"/>
  <c r="J13" i="3"/>
  <c r="E13" i="3"/>
  <c r="J5" i="3"/>
  <c r="J6" i="3"/>
  <c r="J7" i="3"/>
  <c r="J8" i="3"/>
  <c r="J9" i="3"/>
  <c r="J10" i="3"/>
  <c r="J11" i="3"/>
  <c r="J12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<sst xmlns="http://schemas.openxmlformats.org/spreadsheetml/2006/main" count="139" uniqueCount="46">
  <si>
    <t>코드</t>
    <phoneticPr fontId="2" type="noConversion"/>
  </si>
  <si>
    <t>창업주</t>
    <phoneticPr fontId="2" type="noConversion"/>
  </si>
  <si>
    <t>창업일</t>
    <phoneticPr fontId="2" type="noConversion"/>
  </si>
  <si>
    <t>항목</t>
    <phoneticPr fontId="2" type="noConversion"/>
  </si>
  <si>
    <t>창업비용(원)</t>
    <phoneticPr fontId="2" type="noConversion"/>
  </si>
  <si>
    <t>지역</t>
    <phoneticPr fontId="2" type="noConversion"/>
  </si>
  <si>
    <t>국산재료
사용비율</t>
    <phoneticPr fontId="2" type="noConversion"/>
  </si>
  <si>
    <t>비고</t>
    <phoneticPr fontId="2" type="noConversion"/>
  </si>
  <si>
    <t>K2661</t>
  </si>
  <si>
    <t>K2661</t>
    <phoneticPr fontId="2" type="noConversion"/>
  </si>
  <si>
    <t>K3968</t>
    <phoneticPr fontId="2" type="noConversion"/>
  </si>
  <si>
    <t>T1092</t>
    <phoneticPr fontId="2" type="noConversion"/>
  </si>
  <si>
    <t>K2154</t>
    <phoneticPr fontId="2" type="noConversion"/>
  </si>
  <si>
    <t>P1514</t>
    <phoneticPr fontId="2" type="noConversion"/>
  </si>
  <si>
    <t>P2603</t>
    <phoneticPr fontId="2" type="noConversion"/>
  </si>
  <si>
    <t>T1536</t>
    <phoneticPr fontId="2" type="noConversion"/>
  </si>
  <si>
    <t>K3843</t>
    <phoneticPr fontId="2" type="noConversion"/>
  </si>
  <si>
    <t>한사랑</t>
    <phoneticPr fontId="2" type="noConversion"/>
  </si>
  <si>
    <t>홍준표</t>
    <phoneticPr fontId="2" type="noConversion"/>
  </si>
  <si>
    <t>한예지</t>
    <phoneticPr fontId="2" type="noConversion"/>
  </si>
  <si>
    <t>이소영</t>
    <phoneticPr fontId="2" type="noConversion"/>
  </si>
  <si>
    <t>임용균</t>
    <phoneticPr fontId="2" type="noConversion"/>
  </si>
  <si>
    <t>임유나</t>
    <phoneticPr fontId="2" type="noConversion"/>
  </si>
  <si>
    <t>조형준</t>
    <phoneticPr fontId="2" type="noConversion"/>
  </si>
  <si>
    <t>김유진</t>
    <phoneticPr fontId="2" type="noConversion"/>
  </si>
  <si>
    <t>핫도그</t>
    <phoneticPr fontId="2" type="noConversion"/>
  </si>
  <si>
    <t>떡갈비</t>
    <phoneticPr fontId="2" type="noConversion"/>
  </si>
  <si>
    <t>떡볶이</t>
    <phoneticPr fontId="2" type="noConversion"/>
  </si>
  <si>
    <t>핫도그 창업 개수</t>
    <phoneticPr fontId="2" type="noConversion"/>
  </si>
  <si>
    <t xml:space="preserve"> </t>
    <phoneticPr fontId="2" type="noConversion"/>
  </si>
  <si>
    <t xml:space="preserve"> </t>
    <phoneticPr fontId="2" type="noConversion"/>
  </si>
  <si>
    <t>떡볶이 창업비용(원) 평균</t>
    <phoneticPr fontId="2" type="noConversion"/>
  </si>
  <si>
    <t>최대 인테리어 경비</t>
    <phoneticPr fontId="2" type="noConversion"/>
  </si>
  <si>
    <t>인테리어
경비</t>
    <phoneticPr fontId="2" type="noConversion"/>
  </si>
  <si>
    <t>인테리어
경비</t>
    <phoneticPr fontId="2" type="noConversion"/>
  </si>
  <si>
    <t>핫도그의 창업비용(원) 평균</t>
    <phoneticPr fontId="2" type="noConversion"/>
  </si>
  <si>
    <t>T</t>
    <phoneticPr fontId="2" type="noConversion"/>
  </si>
  <si>
    <t>&lt;=10000</t>
    <phoneticPr fontId="2" type="noConversion"/>
  </si>
  <si>
    <t>핫도그 평균</t>
  </si>
  <si>
    <t>떡볶이 평균</t>
  </si>
  <si>
    <t>떡갈비 평균</t>
  </si>
  <si>
    <t>전체 평균</t>
  </si>
  <si>
    <t>핫도그 개수</t>
  </si>
  <si>
    <t>떡볶이 개수</t>
  </si>
  <si>
    <t>떡갈비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</si>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</sst>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&quot;천&quot;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41" fontId="3" fillId="0" borderId="8" xfId="1" applyFont="1" applyBorder="1" applyAlignment="1">
      <alignment horizontal="right" vertical="center"/>
    </xf>
    <xf numFmtId="10" fontId="3" fillId="0" borderId="8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0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41" fontId="3" fillId="0" borderId="16" xfId="1" applyFont="1" applyBorder="1" applyAlignment="1">
      <alignment horizontal="right" vertical="center"/>
    </xf>
    <xf numFmtId="176" fontId="3" fillId="0" borderId="16" xfId="1" applyNumberFormat="1" applyFont="1" applyBorder="1" applyAlignment="1">
      <alignment horizontal="right" vertical="center"/>
    </xf>
    <xf numFmtId="10" fontId="3" fillId="0" borderId="16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10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2000">
                <a:latin typeface="굴림" pitchFamily="50" charset="-127"/>
                <a:ea typeface="굴림" pitchFamily="50" charset="-127"/>
              </a:rPr>
              <a:t>핫도그 및 떡갈비의 창업비용 현황</a:t>
            </a:r>
            <a:endParaRPr lang="ko-KR" sz="2000">
              <a:latin typeface="굴림" pitchFamily="50" charset="-127"/>
              <a:ea typeface="굴림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인테리어
경비</c:v>
                </c:pt>
              </c:strCache>
            </c:strRef>
          </c:tx>
          <c:invertIfNegative val="0"/>
          <c:cat>
            <c:strRef>
              <c:f>(제1작업!$C$5:$C$8,제1작업!$C$11:$C$12)</c:f>
              <c:strCache>
                <c:ptCount val="6"/>
                <c:pt idx="0">
                  <c:v>한사랑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(제1작업!$G$5:$G$8,제1작업!$G$11:$G$12)</c:f>
              <c:numCache>
                <c:formatCode>0"천""원"</c:formatCode>
                <c:ptCount val="6"/>
                <c:pt idx="0">
                  <c:v>10000</c:v>
                </c:pt>
                <c:pt idx="1">
                  <c:v>15000</c:v>
                </c:pt>
                <c:pt idx="2">
                  <c:v>18000</c:v>
                </c:pt>
                <c:pt idx="3">
                  <c:v>20000</c:v>
                </c:pt>
                <c:pt idx="4">
                  <c:v>19500</c:v>
                </c:pt>
                <c:pt idx="5">
                  <c:v>9500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007360"/>
        <c:axId val="85948608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창업비용(원)</c:v>
                </c:pt>
              </c:strCache>
            </c:strRef>
          </c:tx>
          <c:dLbls>
            <c:dLbl>
              <c:idx val="4"/>
              <c:layout>
                <c:manualLayout>
                  <c:x val="-4.6384227042520085E-2"/>
                  <c:y val="-3.9641403828114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(제1작업!$C$5:$C$8,제1작업!$C$11:$C$12)</c:f>
              <c:strCache>
                <c:ptCount val="6"/>
                <c:pt idx="0">
                  <c:v>한사랑</c:v>
                </c:pt>
                <c:pt idx="1">
                  <c:v>홍준표</c:v>
                </c:pt>
                <c:pt idx="2">
                  <c:v>한예지</c:v>
                </c:pt>
                <c:pt idx="3">
                  <c:v>이소영</c:v>
                </c:pt>
                <c:pt idx="4">
                  <c:v>조형준</c:v>
                </c:pt>
                <c:pt idx="5">
                  <c:v>김유진</c:v>
                </c:pt>
              </c:strCache>
            </c:strRef>
          </c:cat>
          <c:val>
            <c:numRef>
              <c:f>(제1작업!$F$5:$F$8,제1작업!$F$11:$F$12)</c:f>
              <c:numCache>
                <c:formatCode>_(* #,##0_);_(* \(#,##0\);_(* "-"_);_(@_)</c:formatCode>
                <c:ptCount val="6"/>
                <c:pt idx="0">
                  <c:v>45000000</c:v>
                </c:pt>
                <c:pt idx="1">
                  <c:v>50000000</c:v>
                </c:pt>
                <c:pt idx="2">
                  <c:v>60000000</c:v>
                </c:pt>
                <c:pt idx="3">
                  <c:v>55455500</c:v>
                </c:pt>
                <c:pt idx="4">
                  <c:v>62550000</c:v>
                </c:pt>
                <c:pt idx="5">
                  <c:v>40000000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32128"/>
        <c:axId val="155848640"/>
      </c:lineChart>
      <c:catAx>
        <c:axId val="149007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굴림" pitchFamily="50" charset="-127"/>
                <a:ea typeface="굴림" pitchFamily="50" charset="-127"/>
              </a:defRPr>
            </a:pPr>
            <a:endParaRPr lang="ko-KR"/>
          </a:p>
        </c:txPr>
        <c:crossAx val="85948608"/>
        <c:crosses val="autoZero"/>
        <c:auto val="1"/>
        <c:lblAlgn val="ctr"/>
        <c:lblOffset val="100"/>
        <c:noMultiLvlLbl val="0"/>
      </c:catAx>
      <c:valAx>
        <c:axId val="85948608"/>
        <c:scaling>
          <c:orientation val="minMax"/>
          <c:max val="25000"/>
          <c:min val="50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&quot;천&quot;&quot;원&quot;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굴림" pitchFamily="50" charset="-127"/>
                <a:ea typeface="굴림" pitchFamily="50" charset="-127"/>
              </a:defRPr>
            </a:pPr>
            <a:endParaRPr lang="ko-KR"/>
          </a:p>
        </c:txPr>
        <c:crossAx val="149007360"/>
        <c:crosses val="autoZero"/>
        <c:crossBetween val="between"/>
        <c:majorUnit val="5000"/>
        <c:minorUnit val="1000"/>
      </c:valAx>
      <c:valAx>
        <c:axId val="15584864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86032128"/>
        <c:crosses val="max"/>
        <c:crossBetween val="between"/>
      </c:valAx>
      <c:catAx>
        <c:axId val="18603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5848640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32107961168302451"/>
          <c:y val="0.929521756772963"/>
          <c:w val="0.3578406692133233"/>
          <c:h val="5.7959905176053504E-2"/>
        </c:manualLayout>
      </c:layout>
      <c:overlay val="0"/>
      <c:txPr>
        <a:bodyPr/>
        <a:lstStyle/>
        <a:p>
          <a:pPr>
            <a:defRPr sz="1100">
              <a:latin typeface="굴림" pitchFamily="50" charset="-127"/>
              <a:ea typeface="굴림" pitchFamily="50" charset="-127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66675</xdr:rowOff>
    </xdr:from>
    <xdr:to>
      <xdr:col>6</xdr:col>
      <xdr:colOff>381000</xdr:colOff>
      <xdr:row>2</xdr:row>
      <xdr:rowOff>142875</xdr:rowOff>
    </xdr:to>
    <xdr:sp macro="" textlink="">
      <xdr:nvSpPr>
        <xdr:cNvPr id="4" name="순서도: 수행의 시작/종료 3"/>
        <xdr:cNvSpPr/>
      </xdr:nvSpPr>
      <xdr:spPr>
        <a:xfrm>
          <a:off x="228600" y="66675"/>
          <a:ext cx="4333875" cy="476250"/>
        </a:xfrm>
        <a:prstGeom prst="flowChartTerminator">
          <a:avLst/>
        </a:prstGeom>
        <a:solidFill>
          <a:srgbClr val="FFFF00"/>
        </a:solidFill>
        <a:ln cap="sq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프랜차이즈 창업 현황</a:t>
          </a:r>
        </a:p>
      </xdr:txBody>
    </xdr:sp>
    <xdr:clientData/>
  </xdr:twoCellAnchor>
  <xdr:twoCellAnchor editAs="oneCell">
    <xdr:from>
      <xdr:col>7</xdr:col>
      <xdr:colOff>85725</xdr:colOff>
      <xdr:row>0</xdr:row>
      <xdr:rowOff>38100</xdr:rowOff>
    </xdr:from>
    <xdr:to>
      <xdr:col>9</xdr:col>
      <xdr:colOff>771525</xdr:colOff>
      <xdr:row>2</xdr:row>
      <xdr:rowOff>152400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38100"/>
          <a:ext cx="236220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8707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0.52838</cdr:x>
      <cdr:y>0.11614</cdr:y>
    </cdr:from>
    <cdr:to>
      <cdr:x>0.63629</cdr:x>
      <cdr:y>0.16137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4918770" y="706933"/>
          <a:ext cx="1004590" cy="275332"/>
        </a:xfrm>
        <a:prstGeom xmlns:a="http://schemas.openxmlformats.org/drawingml/2006/main" prst="wedgeRoundRectCallout">
          <a:avLst>
            <a:gd name="adj1" fmla="val 94723"/>
            <a:gd name="adj2" fmla="val 76014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800">
              <a:solidFill>
                <a:schemeClr val="tx1"/>
              </a:solidFill>
              <a:effectLst/>
              <a:latin typeface="굴림" pitchFamily="50" charset="-127"/>
              <a:ea typeface="굴림" pitchFamily="50" charset="-127"/>
              <a:cs typeface="+mn-cs"/>
            </a:rPr>
            <a:t>최대 창업비용</a:t>
          </a:r>
          <a:endParaRPr lang="ko-KR" altLang="ko-KR" sz="800">
            <a:solidFill>
              <a:schemeClr val="tx1"/>
            </a:solidFill>
            <a:effectLst/>
            <a:latin typeface="굴림" pitchFamily="50" charset="-127"/>
            <a:ea typeface="굴림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9" sqref="F19"/>
    </sheetView>
  </sheetViews>
  <sheetFormatPr defaultRowHeight="13.5" x14ac:dyDescent="0.3"/>
  <cols>
    <col min="1" max="1" width="1.625" style="1" customWidth="1"/>
    <col min="2" max="2" width="11.125" style="1" customWidth="1"/>
    <col min="3" max="3" width="11.875" style="1" customWidth="1"/>
    <col min="4" max="4" width="14.125" style="1" customWidth="1"/>
    <col min="5" max="5" width="9.75" style="1" customWidth="1"/>
    <col min="6" max="6" width="14" style="1" customWidth="1"/>
    <col min="7" max="7" width="10.5" style="1" customWidth="1"/>
    <col min="8" max="8" width="11.75" style="1" customWidth="1"/>
    <col min="9" max="9" width="10.25" style="1" customWidth="1"/>
    <col min="10" max="10" width="11" style="1" customWidth="1"/>
    <col min="11" max="11" width="9" style="1"/>
    <col min="12" max="12" width="3.875" style="1" customWidth="1"/>
    <col min="13" max="16384" width="9" style="1"/>
  </cols>
  <sheetData>
    <row r="1" spans="1:10" ht="15.75" customHeight="1" x14ac:dyDescent="0.3"/>
    <row r="2" spans="1:10" ht="15.75" customHeight="1" x14ac:dyDescent="0.3"/>
    <row r="3" spans="1:10" ht="15.75" customHeight="1" thickBot="1" x14ac:dyDescent="0.35"/>
    <row r="4" spans="1:10" ht="27.75" thickBot="1" x14ac:dyDescent="0.35">
      <c r="B4" s="22" t="s">
        <v>0</v>
      </c>
      <c r="C4" s="23" t="s">
        <v>1</v>
      </c>
      <c r="D4" s="23" t="s">
        <v>2</v>
      </c>
      <c r="E4" s="23" t="s">
        <v>3</v>
      </c>
      <c r="F4" s="23" t="s">
        <v>4</v>
      </c>
      <c r="G4" s="24" t="s">
        <v>33</v>
      </c>
      <c r="H4" s="24" t="s">
        <v>6</v>
      </c>
      <c r="I4" s="23" t="s">
        <v>5</v>
      </c>
      <c r="J4" s="25" t="s">
        <v>7</v>
      </c>
    </row>
    <row r="5" spans="1:10" x14ac:dyDescent="0.3">
      <c r="B5" s="26" t="s">
        <v>9</v>
      </c>
      <c r="C5" s="27" t="s">
        <v>17</v>
      </c>
      <c r="D5" s="28">
        <v>43480</v>
      </c>
      <c r="E5" s="27" t="s">
        <v>25</v>
      </c>
      <c r="F5" s="29">
        <v>45000000</v>
      </c>
      <c r="G5" s="30">
        <v>10000</v>
      </c>
      <c r="H5" s="31">
        <v>0.95</v>
      </c>
      <c r="I5" s="27" t="str">
        <f t="shared" ref="I5:I12" si="0">CHOOSE(MID(B5,2,1),"안산","부천","안양")</f>
        <v>부천</v>
      </c>
      <c r="J5" s="32">
        <f t="shared" ref="J5:J12" si="1">RANK(H5,$H$5:$H$12,0)</f>
        <v>1</v>
      </c>
    </row>
    <row r="6" spans="1:10" x14ac:dyDescent="0.3">
      <c r="B6" s="8" t="s">
        <v>10</v>
      </c>
      <c r="C6" s="2" t="s">
        <v>18</v>
      </c>
      <c r="D6" s="4">
        <v>43497</v>
      </c>
      <c r="E6" s="2" t="s">
        <v>26</v>
      </c>
      <c r="F6" s="5">
        <v>50000000</v>
      </c>
      <c r="G6" s="20">
        <v>15000</v>
      </c>
      <c r="H6" s="6">
        <v>0.8</v>
      </c>
      <c r="I6" s="2" t="str">
        <f t="shared" si="0"/>
        <v>안양</v>
      </c>
      <c r="J6" s="33">
        <f t="shared" si="1"/>
        <v>6</v>
      </c>
    </row>
    <row r="7" spans="1:10" x14ac:dyDescent="0.3">
      <c r="B7" s="8" t="s">
        <v>11</v>
      </c>
      <c r="C7" s="2" t="s">
        <v>19</v>
      </c>
      <c r="D7" s="4">
        <v>43475</v>
      </c>
      <c r="E7" s="2" t="s">
        <v>25</v>
      </c>
      <c r="F7" s="5">
        <v>60000000</v>
      </c>
      <c r="G7" s="20">
        <v>18000</v>
      </c>
      <c r="H7" s="6">
        <v>0.88500000000000001</v>
      </c>
      <c r="I7" s="2" t="str">
        <f t="shared" si="0"/>
        <v>안산</v>
      </c>
      <c r="J7" s="33">
        <f t="shared" si="1"/>
        <v>3</v>
      </c>
    </row>
    <row r="8" spans="1:10" x14ac:dyDescent="0.3">
      <c r="B8" s="8" t="s">
        <v>12</v>
      </c>
      <c r="C8" s="2" t="s">
        <v>20</v>
      </c>
      <c r="D8" s="4">
        <v>43480</v>
      </c>
      <c r="E8" s="2" t="s">
        <v>26</v>
      </c>
      <c r="F8" s="5">
        <v>55455500</v>
      </c>
      <c r="G8" s="20">
        <v>20000</v>
      </c>
      <c r="H8" s="6">
        <v>0.755</v>
      </c>
      <c r="I8" s="2" t="str">
        <f t="shared" si="0"/>
        <v>부천</v>
      </c>
      <c r="J8" s="33">
        <f t="shared" si="1"/>
        <v>7</v>
      </c>
    </row>
    <row r="9" spans="1:10" x14ac:dyDescent="0.3">
      <c r="B9" s="8" t="s">
        <v>13</v>
      </c>
      <c r="C9" s="2" t="s">
        <v>21</v>
      </c>
      <c r="D9" s="4">
        <v>43497</v>
      </c>
      <c r="E9" s="2" t="s">
        <v>27</v>
      </c>
      <c r="F9" s="5">
        <v>38500000</v>
      </c>
      <c r="G9" s="20">
        <v>8000</v>
      </c>
      <c r="H9" s="6">
        <v>0.7</v>
      </c>
      <c r="I9" s="2" t="str">
        <f t="shared" si="0"/>
        <v>안산</v>
      </c>
      <c r="J9" s="33">
        <f t="shared" si="1"/>
        <v>8</v>
      </c>
    </row>
    <row r="10" spans="1:10" x14ac:dyDescent="0.3">
      <c r="B10" s="8" t="s">
        <v>14</v>
      </c>
      <c r="C10" s="2" t="s">
        <v>22</v>
      </c>
      <c r="D10" s="4">
        <v>43501</v>
      </c>
      <c r="E10" s="2" t="s">
        <v>27</v>
      </c>
      <c r="F10" s="5">
        <v>45500000</v>
      </c>
      <c r="G10" s="20">
        <v>12000</v>
      </c>
      <c r="H10" s="6">
        <v>0.85</v>
      </c>
      <c r="I10" s="2" t="str">
        <f t="shared" si="0"/>
        <v>부천</v>
      </c>
      <c r="J10" s="33">
        <f t="shared" si="1"/>
        <v>4</v>
      </c>
    </row>
    <row r="11" spans="1:10" x14ac:dyDescent="0.3">
      <c r="B11" s="8" t="s">
        <v>15</v>
      </c>
      <c r="C11" s="2" t="s">
        <v>23</v>
      </c>
      <c r="D11" s="4">
        <v>43482</v>
      </c>
      <c r="E11" s="2" t="s">
        <v>26</v>
      </c>
      <c r="F11" s="5">
        <v>62550000</v>
      </c>
      <c r="G11" s="20">
        <v>19500</v>
      </c>
      <c r="H11" s="6">
        <v>0.82499999999999996</v>
      </c>
      <c r="I11" s="2" t="str">
        <f t="shared" si="0"/>
        <v>안산</v>
      </c>
      <c r="J11" s="33">
        <f t="shared" si="1"/>
        <v>5</v>
      </c>
    </row>
    <row r="12" spans="1:10" ht="14.25" thickBot="1" x14ac:dyDescent="0.35">
      <c r="B12" s="9" t="s">
        <v>16</v>
      </c>
      <c r="C12" s="10" t="s">
        <v>24</v>
      </c>
      <c r="D12" s="11">
        <v>43497</v>
      </c>
      <c r="E12" s="10" t="s">
        <v>25</v>
      </c>
      <c r="F12" s="12">
        <v>40000000</v>
      </c>
      <c r="G12" s="21">
        <v>9500</v>
      </c>
      <c r="H12" s="13">
        <v>0.92500000000000004</v>
      </c>
      <c r="I12" s="10" t="str">
        <f t="shared" si="0"/>
        <v>안양</v>
      </c>
      <c r="J12" s="34">
        <f t="shared" si="1"/>
        <v>2</v>
      </c>
    </row>
    <row r="13" spans="1:10" ht="15.75" customHeight="1" x14ac:dyDescent="0.3">
      <c r="B13" s="43" t="s">
        <v>28</v>
      </c>
      <c r="C13" s="44"/>
      <c r="D13" s="44"/>
      <c r="E13" s="14" t="str">
        <f>DCOUNTA(B4:J12,4,E4:E5)&amp;"개"</f>
        <v>3개</v>
      </c>
      <c r="F13" s="47"/>
      <c r="G13" s="44" t="s">
        <v>32</v>
      </c>
      <c r="H13" s="44"/>
      <c r="I13" s="44"/>
      <c r="J13" s="36">
        <f>MAX(G5:G12)</f>
        <v>20000</v>
      </c>
    </row>
    <row r="14" spans="1:10" ht="27.75" thickBot="1" x14ac:dyDescent="0.35">
      <c r="A14" s="1" t="s">
        <v>30</v>
      </c>
      <c r="B14" s="45" t="s">
        <v>31</v>
      </c>
      <c r="C14" s="46"/>
      <c r="D14" s="46"/>
      <c r="E14" s="17"/>
      <c r="F14" s="48"/>
      <c r="G14" s="18" t="s">
        <v>0</v>
      </c>
      <c r="H14" s="10" t="s">
        <v>8</v>
      </c>
      <c r="I14" s="19" t="s">
        <v>34</v>
      </c>
      <c r="J14" s="35">
        <f>VLOOKUP(H14,B5:J12,6,FALSE)</f>
        <v>10000</v>
      </c>
    </row>
    <row r="18" ht="13.5" customHeight="1" x14ac:dyDescent="0.3"/>
    <row r="19" ht="26.25" customHeight="1" x14ac:dyDescent="0.3"/>
  </sheetData>
  <mergeCells count="4">
    <mergeCell ref="B13:D13"/>
    <mergeCell ref="B14:D14"/>
    <mergeCell ref="F13:F14"/>
    <mergeCell ref="G13:I13"/>
  </mergeCells>
  <phoneticPr fontId="2" type="noConversion"/>
  <conditionalFormatting sqref="F11">
    <cfRule type="expression" dxfId="1" priority="1">
      <formula>"$F5&gt;=60000000"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14" sqref="H14"/>
    </sheetView>
  </sheetViews>
  <sheetFormatPr defaultRowHeight="13.5" x14ac:dyDescent="0.3"/>
  <cols>
    <col min="1" max="1" width="1.625" style="1" customWidth="1"/>
    <col min="2" max="2" width="11.125" style="1" customWidth="1"/>
    <col min="3" max="3" width="11.875" style="1" customWidth="1"/>
    <col min="4" max="4" width="14.125" style="1" customWidth="1"/>
    <col min="5" max="5" width="9.75" style="1" customWidth="1"/>
    <col min="6" max="6" width="14" style="1" customWidth="1"/>
    <col min="7" max="7" width="10.5" style="1" customWidth="1"/>
    <col min="8" max="8" width="13.875" style="1" customWidth="1"/>
    <col min="9" max="11" width="9" style="1"/>
    <col min="12" max="12" width="3.875" style="1" customWidth="1"/>
    <col min="13" max="16384" width="9" style="1"/>
  </cols>
  <sheetData>
    <row r="1" spans="1:8" ht="15.75" customHeight="1" thickBot="1" x14ac:dyDescent="0.35"/>
    <row r="2" spans="1:8" ht="34.5" customHeight="1" thickBot="1" x14ac:dyDescent="0.35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4" t="s">
        <v>33</v>
      </c>
      <c r="H2" s="24" t="s">
        <v>6</v>
      </c>
    </row>
    <row r="3" spans="1:8" ht="15.75" customHeight="1" x14ac:dyDescent="0.3">
      <c r="B3" s="26" t="s">
        <v>9</v>
      </c>
      <c r="C3" s="27" t="s">
        <v>17</v>
      </c>
      <c r="D3" s="28">
        <v>43480</v>
      </c>
      <c r="E3" s="27" t="s">
        <v>25</v>
      </c>
      <c r="F3" s="29">
        <v>44899999.999999993</v>
      </c>
      <c r="G3" s="30">
        <v>10000</v>
      </c>
      <c r="H3" s="31">
        <v>0.95</v>
      </c>
    </row>
    <row r="4" spans="1:8" x14ac:dyDescent="0.3">
      <c r="B4" s="8" t="s">
        <v>10</v>
      </c>
      <c r="C4" s="2" t="s">
        <v>18</v>
      </c>
      <c r="D4" s="4">
        <v>43497</v>
      </c>
      <c r="E4" s="2" t="s">
        <v>26</v>
      </c>
      <c r="F4" s="5">
        <v>50000000</v>
      </c>
      <c r="G4" s="20">
        <v>15000</v>
      </c>
      <c r="H4" s="6">
        <v>0.8</v>
      </c>
    </row>
    <row r="5" spans="1:8" x14ac:dyDescent="0.3">
      <c r="B5" s="8" t="s">
        <v>11</v>
      </c>
      <c r="C5" s="2" t="s">
        <v>19</v>
      </c>
      <c r="D5" s="4">
        <v>43475</v>
      </c>
      <c r="E5" s="2" t="s">
        <v>25</v>
      </c>
      <c r="F5" s="5">
        <v>60000000</v>
      </c>
      <c r="G5" s="20">
        <v>18000</v>
      </c>
      <c r="H5" s="6">
        <v>0.88500000000000001</v>
      </c>
    </row>
    <row r="6" spans="1:8" x14ac:dyDescent="0.3">
      <c r="B6" s="8" t="s">
        <v>12</v>
      </c>
      <c r="C6" s="2" t="s">
        <v>20</v>
      </c>
      <c r="D6" s="4">
        <v>43480</v>
      </c>
      <c r="E6" s="2" t="s">
        <v>26</v>
      </c>
      <c r="F6" s="5">
        <v>55455500</v>
      </c>
      <c r="G6" s="20">
        <v>20000</v>
      </c>
      <c r="H6" s="6">
        <v>0.755</v>
      </c>
    </row>
    <row r="7" spans="1:8" x14ac:dyDescent="0.3">
      <c r="B7" s="8" t="s">
        <v>13</v>
      </c>
      <c r="C7" s="2" t="s">
        <v>21</v>
      </c>
      <c r="D7" s="4">
        <v>43497</v>
      </c>
      <c r="E7" s="2" t="s">
        <v>27</v>
      </c>
      <c r="F7" s="5">
        <v>38500000</v>
      </c>
      <c r="G7" s="20">
        <v>8000</v>
      </c>
      <c r="H7" s="6">
        <v>0.7</v>
      </c>
    </row>
    <row r="8" spans="1:8" x14ac:dyDescent="0.3">
      <c r="B8" s="8" t="s">
        <v>14</v>
      </c>
      <c r="C8" s="2" t="s">
        <v>22</v>
      </c>
      <c r="D8" s="4">
        <v>43501</v>
      </c>
      <c r="E8" s="2" t="s">
        <v>27</v>
      </c>
      <c r="F8" s="5">
        <v>45500000</v>
      </c>
      <c r="G8" s="20">
        <v>12000</v>
      </c>
      <c r="H8" s="6">
        <v>0.85</v>
      </c>
    </row>
    <row r="9" spans="1:8" x14ac:dyDescent="0.3">
      <c r="B9" s="8" t="s">
        <v>15</v>
      </c>
      <c r="C9" s="2" t="s">
        <v>23</v>
      </c>
      <c r="D9" s="4">
        <v>43482</v>
      </c>
      <c r="E9" s="2" t="s">
        <v>26</v>
      </c>
      <c r="F9" s="5">
        <v>62550000</v>
      </c>
      <c r="G9" s="20">
        <v>19500</v>
      </c>
      <c r="H9" s="6">
        <v>0.82499999999999996</v>
      </c>
    </row>
    <row r="10" spans="1:8" x14ac:dyDescent="0.3">
      <c r="B10" s="37" t="s">
        <v>16</v>
      </c>
      <c r="C10" s="38" t="s">
        <v>24</v>
      </c>
      <c r="D10" s="39">
        <v>43497</v>
      </c>
      <c r="E10" s="38" t="s">
        <v>25</v>
      </c>
      <c r="F10" s="40">
        <v>40000000</v>
      </c>
      <c r="G10" s="41">
        <v>9500</v>
      </c>
      <c r="H10" s="42">
        <v>0.92500000000000004</v>
      </c>
    </row>
    <row r="11" spans="1:8" ht="14.25" customHeight="1" x14ac:dyDescent="0.3">
      <c r="B11" s="49" t="s">
        <v>35</v>
      </c>
      <c r="C11" s="49"/>
      <c r="D11" s="49"/>
      <c r="E11" s="49"/>
      <c r="F11" s="49"/>
      <c r="G11" s="49"/>
      <c r="H11" s="7">
        <f>DAVERAGE(B2:H10,5,E2:E3)</f>
        <v>48300000</v>
      </c>
    </row>
    <row r="13" spans="1:8" ht="14.25" thickBot="1" x14ac:dyDescent="0.35"/>
    <row r="14" spans="1:8" ht="27" x14ac:dyDescent="0.3">
      <c r="A14" s="1" t="s">
        <v>30</v>
      </c>
      <c r="B14" s="22" t="s">
        <v>0</v>
      </c>
      <c r="C14" s="24" t="s">
        <v>33</v>
      </c>
    </row>
    <row r="15" spans="1:8" x14ac:dyDescent="0.3">
      <c r="B15" s="1" t="s">
        <v>36</v>
      </c>
    </row>
    <row r="16" spans="1:8" x14ac:dyDescent="0.3">
      <c r="C16" s="1" t="s">
        <v>37</v>
      </c>
    </row>
    <row r="17" spans="2:8" ht="14.25" thickBot="1" x14ac:dyDescent="0.35"/>
    <row r="18" spans="2:8" ht="13.5" customHeight="1" thickBot="1" x14ac:dyDescent="0.35">
      <c r="B18" s="22" t="s">
        <v>0</v>
      </c>
      <c r="C18" s="23" t="s">
        <v>1</v>
      </c>
      <c r="D18" s="23" t="s">
        <v>2</v>
      </c>
      <c r="E18" s="23" t="s">
        <v>3</v>
      </c>
      <c r="F18" s="23" t="s">
        <v>4</v>
      </c>
      <c r="G18" s="24" t="s">
        <v>33</v>
      </c>
      <c r="H18" s="24" t="s">
        <v>6</v>
      </c>
    </row>
    <row r="19" spans="2:8" ht="26.25" customHeight="1" x14ac:dyDescent="0.3">
      <c r="B19" s="26" t="s">
        <v>9</v>
      </c>
      <c r="C19" s="27" t="s">
        <v>17</v>
      </c>
      <c r="D19" s="28">
        <v>43480</v>
      </c>
      <c r="E19" s="27" t="s">
        <v>25</v>
      </c>
      <c r="F19" s="29">
        <v>44899999.999999993</v>
      </c>
      <c r="G19" s="30">
        <v>10000</v>
      </c>
      <c r="H19" s="31">
        <v>0.95</v>
      </c>
    </row>
    <row r="20" spans="2:8" x14ac:dyDescent="0.3">
      <c r="B20" s="8" t="s">
        <v>11</v>
      </c>
      <c r="C20" s="3" t="s">
        <v>19</v>
      </c>
      <c r="D20" s="4">
        <v>43475</v>
      </c>
      <c r="E20" s="3" t="s">
        <v>25</v>
      </c>
      <c r="F20" s="5">
        <v>60000000</v>
      </c>
      <c r="G20" s="20">
        <v>18000</v>
      </c>
      <c r="H20" s="6">
        <v>0.88500000000000001</v>
      </c>
    </row>
    <row r="21" spans="2:8" x14ac:dyDescent="0.3">
      <c r="B21" s="8" t="s">
        <v>13</v>
      </c>
      <c r="C21" s="3" t="s">
        <v>21</v>
      </c>
      <c r="D21" s="4">
        <v>43497</v>
      </c>
      <c r="E21" s="3" t="s">
        <v>27</v>
      </c>
      <c r="F21" s="5">
        <v>38500000</v>
      </c>
      <c r="G21" s="20">
        <v>8000</v>
      </c>
      <c r="H21" s="6">
        <v>0.7</v>
      </c>
    </row>
    <row r="22" spans="2:8" x14ac:dyDescent="0.3">
      <c r="B22" s="8" t="s">
        <v>15</v>
      </c>
      <c r="C22" s="3" t="s">
        <v>23</v>
      </c>
      <c r="D22" s="4">
        <v>43482</v>
      </c>
      <c r="E22" s="3" t="s">
        <v>26</v>
      </c>
      <c r="F22" s="5">
        <v>62550000</v>
      </c>
      <c r="G22" s="20">
        <v>19500</v>
      </c>
      <c r="H22" s="6">
        <v>0.82499999999999996</v>
      </c>
    </row>
    <row r="23" spans="2:8" x14ac:dyDescent="0.3">
      <c r="B23" s="37" t="s">
        <v>16</v>
      </c>
      <c r="C23" s="38" t="s">
        <v>24</v>
      </c>
      <c r="D23" s="39">
        <v>43497</v>
      </c>
      <c r="E23" s="38" t="s">
        <v>25</v>
      </c>
      <c r="F23" s="40">
        <v>40000000</v>
      </c>
      <c r="G23" s="41">
        <v>9500</v>
      </c>
      <c r="H23" s="42">
        <v>0.92500000000000004</v>
      </c>
    </row>
  </sheetData>
  <mergeCells count="1">
    <mergeCell ref="B11:G11"/>
  </mergeCells>
  <phoneticPr fontId="2" type="noConversion"/>
  <conditionalFormatting sqref="B3:H10">
    <cfRule type="expression" dxfId="3" priority="1">
      <formula>"F$5&gt;=60000000"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43" sqref="C43"/>
    </sheetView>
  </sheetViews>
  <sheetFormatPr defaultRowHeight="13.5" x14ac:dyDescent="0.3"/>
  <cols>
    <col min="1" max="1" width="1.625" style="1" customWidth="1"/>
    <col min="2" max="2" width="11.125" style="1" customWidth="1"/>
    <col min="3" max="3" width="11.875" style="1" customWidth="1"/>
    <col min="4" max="4" width="14.125" style="1" customWidth="1"/>
    <col min="5" max="5" width="15.375" style="1" customWidth="1"/>
    <col min="6" max="6" width="14" style="1" customWidth="1"/>
    <col min="7" max="7" width="10.5" style="1" customWidth="1"/>
    <col min="8" max="8" width="11.75" style="1" customWidth="1"/>
    <col min="9" max="11" width="9" style="1"/>
    <col min="12" max="12" width="3.875" style="1" customWidth="1"/>
    <col min="13" max="16384" width="9" style="1"/>
  </cols>
  <sheetData>
    <row r="1" spans="2:8" ht="15.75" customHeight="1" thickBot="1" x14ac:dyDescent="0.35"/>
    <row r="2" spans="2:8" ht="28.5" customHeight="1" thickBot="1" x14ac:dyDescent="0.35">
      <c r="B2" s="22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4" t="s">
        <v>33</v>
      </c>
      <c r="H2" s="24" t="s">
        <v>6</v>
      </c>
    </row>
    <row r="3" spans="2:8" ht="15.75" customHeight="1" x14ac:dyDescent="0.3">
      <c r="B3" s="26" t="s">
        <v>9</v>
      </c>
      <c r="C3" s="27" t="s">
        <v>17</v>
      </c>
      <c r="D3" s="28">
        <v>43480</v>
      </c>
      <c r="E3" s="27" t="s">
        <v>25</v>
      </c>
      <c r="F3" s="29">
        <v>45000000</v>
      </c>
      <c r="G3" s="30">
        <v>10000</v>
      </c>
      <c r="H3" s="31">
        <v>0.95</v>
      </c>
    </row>
    <row r="4" spans="2:8" x14ac:dyDescent="0.3">
      <c r="B4" s="8" t="s">
        <v>11</v>
      </c>
      <c r="C4" s="3" t="s">
        <v>19</v>
      </c>
      <c r="D4" s="4">
        <v>43475</v>
      </c>
      <c r="E4" s="3" t="s">
        <v>25</v>
      </c>
      <c r="F4" s="5">
        <v>60000000</v>
      </c>
      <c r="G4" s="20">
        <v>18000</v>
      </c>
      <c r="H4" s="6">
        <v>0.88500000000000001</v>
      </c>
    </row>
    <row r="5" spans="2:8" x14ac:dyDescent="0.3">
      <c r="B5" s="8" t="s">
        <v>16</v>
      </c>
      <c r="C5" s="3" t="s">
        <v>24</v>
      </c>
      <c r="D5" s="4">
        <v>43497</v>
      </c>
      <c r="E5" s="3" t="s">
        <v>25</v>
      </c>
      <c r="F5" s="5">
        <v>40000000</v>
      </c>
      <c r="G5" s="20">
        <v>9500</v>
      </c>
      <c r="H5" s="6">
        <v>0.92500000000000004</v>
      </c>
    </row>
    <row r="6" spans="2:8" x14ac:dyDescent="0.3">
      <c r="B6" s="8"/>
      <c r="C6" s="3"/>
      <c r="D6" s="4"/>
      <c r="E6" s="50" t="s">
        <v>38</v>
      </c>
      <c r="F6" s="5">
        <f>SUBTOTAL(1,F3:F5)</f>
        <v>48333333.333333336</v>
      </c>
      <c r="G6" s="20"/>
      <c r="H6" s="6"/>
    </row>
    <row r="7" spans="2:8" x14ac:dyDescent="0.3">
      <c r="B7" s="8">
        <f>SUBTOTAL(3,B3:B5)</f>
        <v>3</v>
      </c>
      <c r="C7" s="3"/>
      <c r="D7" s="4"/>
      <c r="E7" s="57" t="s">
        <v>42</v>
      </c>
      <c r="F7" s="5"/>
      <c r="G7" s="20"/>
      <c r="H7" s="6"/>
    </row>
    <row r="8" spans="2:8" x14ac:dyDescent="0.3">
      <c r="B8" s="8" t="s">
        <v>13</v>
      </c>
      <c r="C8" s="3" t="s">
        <v>21</v>
      </c>
      <c r="D8" s="4">
        <v>43497</v>
      </c>
      <c r="E8" s="3" t="s">
        <v>27</v>
      </c>
      <c r="F8" s="5">
        <v>38500000</v>
      </c>
      <c r="G8" s="20">
        <v>8000</v>
      </c>
      <c r="H8" s="6">
        <v>0.7</v>
      </c>
    </row>
    <row r="9" spans="2:8" x14ac:dyDescent="0.3">
      <c r="B9" s="8" t="s">
        <v>14</v>
      </c>
      <c r="C9" s="3" t="s">
        <v>22</v>
      </c>
      <c r="D9" s="4">
        <v>43501</v>
      </c>
      <c r="E9" s="3" t="s">
        <v>27</v>
      </c>
      <c r="F9" s="5">
        <v>45500000</v>
      </c>
      <c r="G9" s="20">
        <v>12000</v>
      </c>
      <c r="H9" s="6">
        <v>0.85</v>
      </c>
    </row>
    <row r="10" spans="2:8" x14ac:dyDescent="0.3">
      <c r="B10" s="8"/>
      <c r="C10" s="3"/>
      <c r="D10" s="4"/>
      <c r="E10" s="50" t="s">
        <v>39</v>
      </c>
      <c r="F10" s="5">
        <f>SUBTOTAL(1,F8:F9)</f>
        <v>42000000</v>
      </c>
      <c r="G10" s="20"/>
      <c r="H10" s="6"/>
    </row>
    <row r="11" spans="2:8" x14ac:dyDescent="0.3">
      <c r="B11" s="8">
        <f>SUBTOTAL(3,B8:B9)</f>
        <v>2</v>
      </c>
      <c r="C11" s="3"/>
      <c r="D11" s="4"/>
      <c r="E11" s="50" t="s">
        <v>43</v>
      </c>
      <c r="F11" s="5"/>
      <c r="G11" s="20"/>
      <c r="H11" s="6"/>
    </row>
    <row r="12" spans="2:8" x14ac:dyDescent="0.3">
      <c r="B12" s="8" t="s">
        <v>10</v>
      </c>
      <c r="C12" s="3" t="s">
        <v>18</v>
      </c>
      <c r="D12" s="4">
        <v>43497</v>
      </c>
      <c r="E12" s="3" t="s">
        <v>26</v>
      </c>
      <c r="F12" s="5">
        <v>50000000</v>
      </c>
      <c r="G12" s="20">
        <v>15000</v>
      </c>
      <c r="H12" s="6">
        <v>0.8</v>
      </c>
    </row>
    <row r="13" spans="2:8" x14ac:dyDescent="0.3">
      <c r="B13" s="8" t="s">
        <v>12</v>
      </c>
      <c r="C13" s="3" t="s">
        <v>20</v>
      </c>
      <c r="D13" s="4">
        <v>43480</v>
      </c>
      <c r="E13" s="3" t="s">
        <v>26</v>
      </c>
      <c r="F13" s="5">
        <v>55455500</v>
      </c>
      <c r="G13" s="20">
        <v>20000</v>
      </c>
      <c r="H13" s="6">
        <v>0.755</v>
      </c>
    </row>
    <row r="14" spans="2:8" ht="14.25" thickBot="1" x14ac:dyDescent="0.35">
      <c r="B14" s="15" t="s">
        <v>15</v>
      </c>
      <c r="C14" s="16" t="s">
        <v>23</v>
      </c>
      <c r="D14" s="11">
        <v>43482</v>
      </c>
      <c r="E14" s="16" t="s">
        <v>26</v>
      </c>
      <c r="F14" s="12">
        <v>62550000</v>
      </c>
      <c r="G14" s="21">
        <v>19500</v>
      </c>
      <c r="H14" s="13">
        <v>0.82499999999999996</v>
      </c>
    </row>
    <row r="15" spans="2:8" x14ac:dyDescent="0.3">
      <c r="B15" s="51"/>
      <c r="C15" s="51"/>
      <c r="D15" s="52"/>
      <c r="E15" s="56" t="s">
        <v>40</v>
      </c>
      <c r="F15" s="53">
        <f>SUBTOTAL(1,F12:F14)</f>
        <v>56001833.333333336</v>
      </c>
      <c r="G15" s="54"/>
      <c r="H15" s="55"/>
    </row>
    <row r="16" spans="2:8" x14ac:dyDescent="0.3">
      <c r="B16" s="51">
        <f>SUBTOTAL(3,B12:B14)</f>
        <v>3</v>
      </c>
      <c r="C16" s="51"/>
      <c r="D16" s="52"/>
      <c r="E16" s="56" t="s">
        <v>44</v>
      </c>
      <c r="F16" s="53"/>
      <c r="G16" s="54"/>
      <c r="H16" s="55"/>
    </row>
    <row r="17" spans="1:8" x14ac:dyDescent="0.3">
      <c r="B17" s="51"/>
      <c r="C17" s="51"/>
      <c r="D17" s="52"/>
      <c r="E17" s="56" t="s">
        <v>41</v>
      </c>
      <c r="F17" s="53">
        <f>SUBTOTAL(1,F3:F14)</f>
        <v>49625687.5</v>
      </c>
      <c r="G17" s="54"/>
      <c r="H17" s="55"/>
    </row>
    <row r="18" spans="1:8" x14ac:dyDescent="0.3">
      <c r="B18" s="51">
        <f>SUBTOTAL(3,B3:B14)</f>
        <v>8</v>
      </c>
      <c r="C18" s="51"/>
      <c r="D18" s="52"/>
      <c r="E18" s="56" t="s">
        <v>45</v>
      </c>
      <c r="F18" s="53"/>
      <c r="G18" s="54"/>
      <c r="H18" s="55"/>
    </row>
    <row r="22" spans="1:8" x14ac:dyDescent="0.3">
      <c r="A22" s="1" t="s">
        <v>29</v>
      </c>
    </row>
    <row r="26" spans="1:8" ht="13.5" customHeight="1" x14ac:dyDescent="0.3"/>
    <row r="27" spans="1:8" ht="26.25" customHeight="1" x14ac:dyDescent="0.3"/>
  </sheetData>
  <sortState ref="B3:H10">
    <sortCondition ref="E3:E10" customList="핫도그,떡볶이,떡갈비"/>
  </sortState>
  <phoneticPr fontId="2" type="noConversion"/>
  <conditionalFormatting sqref="B3:H18">
    <cfRule type="expression" dxfId="2" priority="1">
      <formula>"F$5&gt;=60000000"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항목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2019-02-09T01:30:11Z</dcterms:created>
  <dcterms:modified xsi:type="dcterms:W3CDTF">2019-02-09T02:29:12Z</dcterms:modified>
</cp:coreProperties>
</file>