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0" yWindow="0" windowWidth="26480" windowHeight="23560" tabRatio="500"/>
  </bookViews>
  <sheets>
    <sheet name="Lindgren et al 2012 1471-2148-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51" i="1"/>
  <c r="A59" i="1"/>
  <c r="A63" i="1"/>
  <c r="A67" i="1"/>
  <c r="A71" i="1"/>
  <c r="A75" i="1"/>
  <c r="A129" i="1"/>
  <c r="A135" i="1"/>
  <c r="A143" i="1"/>
  <c r="A149" i="1"/>
  <c r="A191" i="1"/>
  <c r="A197" i="1"/>
  <c r="A205" i="1"/>
  <c r="A223" i="1"/>
  <c r="A233" i="1"/>
  <c r="A251" i="1"/>
  <c r="A255" i="1"/>
  <c r="A259" i="1"/>
  <c r="A263" i="1"/>
  <c r="A287" i="1"/>
  <c r="A315" i="1"/>
  <c r="A345" i="1"/>
  <c r="A367" i="1"/>
  <c r="A417" i="1"/>
  <c r="A423" i="1"/>
  <c r="A465" i="1"/>
  <c r="A473" i="1"/>
  <c r="A485" i="1"/>
  <c r="A501" i="1"/>
  <c r="A643" i="1"/>
  <c r="A675" i="1"/>
  <c r="A725" i="1"/>
  <c r="A885" i="1"/>
</calcChain>
</file>

<file path=xl/sharedStrings.xml><?xml version="1.0" encoding="utf-8"?>
<sst xmlns="http://schemas.openxmlformats.org/spreadsheetml/2006/main" count="651" uniqueCount="442">
  <si>
    <t xml:space="preserve">GenBank Name </t>
  </si>
  <si>
    <t xml:space="preserve">Fig. 1 </t>
  </si>
  <si>
    <t xml:space="preserve">12S 16S 18S 28S COI cytb H3 odh opsin pax </t>
  </si>
  <si>
    <t xml:space="preserve">Abdopus abaculus </t>
  </si>
  <si>
    <t xml:space="preserve">Abdopus aculeatus </t>
  </si>
  <si>
    <t xml:space="preserve">Abralia sp. </t>
  </si>
  <si>
    <t xml:space="preserve">Abralia trigonura </t>
  </si>
  <si>
    <t xml:space="preserve">Abralia veranyi </t>
  </si>
  <si>
    <t xml:space="preserve">✔ </t>
  </si>
  <si>
    <t xml:space="preserve">Abraliopsis pacificus </t>
  </si>
  <si>
    <t xml:space="preserve">Abraliopsis pfefferi </t>
  </si>
  <si>
    <t xml:space="preserve">Abraliopsis sp. </t>
  </si>
  <si>
    <t xml:space="preserve">Abraliopsis sp. YJP 2002 </t>
  </si>
  <si>
    <t xml:space="preserve">Adelieledone piatkowski </t>
  </si>
  <si>
    <t xml:space="preserve">Adelieledone polymorpha </t>
  </si>
  <si>
    <t xml:space="preserve">Pareledone sp. AP 2001 </t>
  </si>
  <si>
    <t xml:space="preserve">= Adelieledone sp. AP 2001 </t>
  </si>
  <si>
    <t xml:space="preserve">0 </t>
  </si>
  <si>
    <t xml:space="preserve">Afrololigo mercatoris </t>
  </si>
  <si>
    <t xml:space="preserve">Alloteuthis africana </t>
  </si>
  <si>
    <t xml:space="preserve">Alloteuthis media </t>
  </si>
  <si>
    <t xml:space="preserve">Alloteuthis subulata </t>
  </si>
  <si>
    <t xml:space="preserve">Alluroteuthis antarcticus </t>
  </si>
  <si>
    <t xml:space="preserve">Ameloctopus litoralis </t>
  </si>
  <si>
    <t xml:space="preserve">Amphioctopus aegina </t>
  </si>
  <si>
    <t xml:space="preserve">Octopus aegina </t>
  </si>
  <si>
    <t xml:space="preserve">Amphioctopus fangsiao </t>
  </si>
  <si>
    <t xml:space="preserve">Octopus areolatus </t>
  </si>
  <si>
    <t xml:space="preserve">Amphioctopus kagoshimensis </t>
  </si>
  <si>
    <t xml:space="preserve">Amphioctopus marginatus </t>
  </si>
  <si>
    <t xml:space="preserve">Octopus marginatus </t>
  </si>
  <si>
    <t xml:space="preserve">Amphioctopus cf neglectus </t>
  </si>
  <si>
    <t xml:space="preserve">Amphioctopus cf ovulum </t>
  </si>
  <si>
    <t xml:space="preserve">Amphioctopus cf rex </t>
  </si>
  <si>
    <t xml:space="preserve">Amphioctopus cf siamensis </t>
  </si>
  <si>
    <t xml:space="preserve">Amphitretus pelagicus </t>
  </si>
  <si>
    <t xml:space="preserve">Ancistrocheirus lesueuri </t>
  </si>
  <si>
    <t xml:space="preserve">Ancistroteuthis lichtensteinii </t>
  </si>
  <si>
    <t xml:space="preserve">Aphrodoctopus schultzei </t>
  </si>
  <si>
    <t xml:space="preserve">Aphrodoctopus sp. JMS 2004 </t>
  </si>
  <si>
    <t xml:space="preserve">Architeuthis dux </t>
  </si>
  <si>
    <t xml:space="preserve">Architeuthis sp. </t>
  </si>
  <si>
    <t xml:space="preserve">Architeuthis sp. ARL 2008 </t>
  </si>
  <si>
    <t xml:space="preserve">Architeuthis sp. JMS 2004 </t>
  </si>
  <si>
    <t xml:space="preserve">Architeuthis sp. ML 2009 </t>
  </si>
  <si>
    <t xml:space="preserve">Argonauta argo </t>
  </si>
  <si>
    <t xml:space="preserve">Argonauta nodosa </t>
  </si>
  <si>
    <t xml:space="preserve">Asperoteuthis nesisi </t>
  </si>
  <si>
    <t xml:space="preserve">Bathypolypus arcticus </t>
  </si>
  <si>
    <t xml:space="preserve">Bathypolypus sp. </t>
  </si>
  <si>
    <t xml:space="preserve">Bathypolypus sp. JMS 2004 </t>
  </si>
  <si>
    <t xml:space="preserve">Bathypolypus sponsalis </t>
  </si>
  <si>
    <t xml:space="preserve">Bathypolypus valdiviae </t>
  </si>
  <si>
    <t xml:space="preserve">Bathyteuthis abyssicola </t>
  </si>
  <si>
    <t xml:space="preserve">Bathyteuthis berryi </t>
  </si>
  <si>
    <t xml:space="preserve">Bathyteuthis sp. A </t>
  </si>
  <si>
    <t xml:space="preserve">Batoteuthis skolops </t>
  </si>
  <si>
    <t xml:space="preserve">Bentheledone sp. CYV 2001 </t>
  </si>
  <si>
    <t xml:space="preserve">Bentheledone sp. HBH </t>
  </si>
  <si>
    <t xml:space="preserve">Benthoctopus eureka </t>
  </si>
  <si>
    <t xml:space="preserve">Benthoctopus eureka 1 </t>
  </si>
  <si>
    <t xml:space="preserve">116829865 </t>
  </si>
  <si>
    <t xml:space="preserve">Benthoctopus johnsonianus </t>
  </si>
  <si>
    <t xml:space="preserve">Benthoctopus cf levis </t>
  </si>
  <si>
    <t xml:space="preserve">Benthoctopus levis </t>
  </si>
  <si>
    <t xml:space="preserve">Benthoctopus normani </t>
  </si>
  <si>
    <t xml:space="preserve">Benthoctopus normani 3 </t>
  </si>
  <si>
    <t xml:space="preserve">116829868 </t>
  </si>
  <si>
    <t xml:space="preserve">Benthoctopus oregonensis </t>
  </si>
  <si>
    <t xml:space="preserve">Benthoctopus cf profundorum </t>
  </si>
  <si>
    <t xml:space="preserve">239735816 </t>
  </si>
  <si>
    <t xml:space="preserve">Benthoctopus rigbyae </t>
  </si>
  <si>
    <t xml:space="preserve">Benthoctopus sp. </t>
  </si>
  <si>
    <t xml:space="preserve">Benthoctopus sp. A </t>
  </si>
  <si>
    <t xml:space="preserve">Benthoctopus sp. A JMS 2004 </t>
  </si>
  <si>
    <t xml:space="preserve">Benthoctopus sp. B </t>
  </si>
  <si>
    <t xml:space="preserve">Benthoctopus sp. CYV 2001 </t>
  </si>
  <si>
    <t xml:space="preserve">Benthoctopus sp. JMS 2004 </t>
  </si>
  <si>
    <t xml:space="preserve">Benthoctopus sp. MV </t>
  </si>
  <si>
    <t xml:space="preserve">Benthoctopus thielei </t>
  </si>
  <si>
    <t xml:space="preserve">Benthoctopus yaquinae </t>
  </si>
  <si>
    <t xml:space="preserve">Berryteuthis anonychus </t>
  </si>
  <si>
    <t xml:space="preserve">Berryteuthis magister </t>
  </si>
  <si>
    <t xml:space="preserve">Bolitaena pygmaea </t>
  </si>
  <si>
    <t xml:space="preserve">Brachioteuthis beanii </t>
  </si>
  <si>
    <t xml:space="preserve">Brachioteuthis sp. 1 </t>
  </si>
  <si>
    <t xml:space="preserve">Brachioteuthis sp. 2 </t>
  </si>
  <si>
    <t xml:space="preserve">Brachioteuthis sp. 3 </t>
  </si>
  <si>
    <t xml:space="preserve">Brachioteuthis sp. ARL 2004 </t>
  </si>
  <si>
    <t xml:space="preserve">Callistoctopus aspilosomatis </t>
  </si>
  <si>
    <t xml:space="preserve">Octopus aspilosomatis </t>
  </si>
  <si>
    <t xml:space="preserve">0 0 </t>
  </si>
  <si>
    <t xml:space="preserve">Callistoctopus luteus </t>
  </si>
  <si>
    <t xml:space="preserve">Octopus macropus </t>
  </si>
  <si>
    <t xml:space="preserve">Callistoctopus minor </t>
  </si>
  <si>
    <t xml:space="preserve">Callistoctopus ornatus </t>
  </si>
  <si>
    <t xml:space="preserve">Octopus ornatus </t>
  </si>
  <si>
    <t xml:space="preserve">Callistoctopus sp. NSMTMo74815 </t>
  </si>
  <si>
    <t xml:space="preserve">Chiroteuthis calyx </t>
  </si>
  <si>
    <t xml:space="preserve">Chiroteuthis mega </t>
  </si>
  <si>
    <t xml:space="preserve">Chiroteuthis veranyi </t>
  </si>
  <si>
    <t xml:space="preserve">Chtenopteryx sicula </t>
  </si>
  <si>
    <t xml:space="preserve">Chtenopteryx sp. ARL 2008 </t>
  </si>
  <si>
    <t xml:space="preserve">Cirroctopus glacialis </t>
  </si>
  <si>
    <t xml:space="preserve">Grimpoteuthis glacialis </t>
  </si>
  <si>
    <t xml:space="preserve">Cirroctopus hochbergi </t>
  </si>
  <si>
    <t xml:space="preserve">Cirroteuthis muelleri </t>
  </si>
  <si>
    <t xml:space="preserve">Cirrothauma murrayi </t>
  </si>
  <si>
    <t xml:space="preserve">Cistopus cf indicus </t>
  </si>
  <si>
    <t xml:space="preserve">Cistopus indicus </t>
  </si>
  <si>
    <t xml:space="preserve">Cistopus sp. JMS 2004 </t>
  </si>
  <si>
    <t xml:space="preserve">Cranchia scabra </t>
  </si>
  <si>
    <t xml:space="preserve">Cycloteuthis sirventyi </t>
  </si>
  <si>
    <t xml:space="preserve">Discoteuthis discus </t>
  </si>
  <si>
    <t xml:space="preserve">Discoteuthis laciniosa </t>
  </si>
  <si>
    <t xml:space="preserve">Doratosepion sp. LB 2005 </t>
  </si>
  <si>
    <t xml:space="preserve">Loligo gahi </t>
  </si>
  <si>
    <t xml:space="preserve">Loligo opalescens </t>
  </si>
  <si>
    <t xml:space="preserve">Loligo pealei </t>
  </si>
  <si>
    <t xml:space="preserve">Loligo plei </t>
  </si>
  <si>
    <t xml:space="preserve">Dosidicus gigas </t>
  </si>
  <si>
    <t xml:space="preserve">Eledone cirrhosa </t>
  </si>
  <si>
    <t xml:space="preserve">Eledone massyae </t>
  </si>
  <si>
    <t xml:space="preserve">Eledone moschata </t>
  </si>
  <si>
    <t xml:space="preserve">Enoploteuthis galaxias </t>
  </si>
  <si>
    <t xml:space="preserve">Enoploteuthis higginsi </t>
  </si>
  <si>
    <t xml:space="preserve">Enoploteuthis leptura </t>
  </si>
  <si>
    <t xml:space="preserve">Enoploteuthis reticulata </t>
  </si>
  <si>
    <t xml:space="preserve">Enoploteuthis sp. BL 2001 </t>
  </si>
  <si>
    <t xml:space="preserve">Enteroctopus dofleini </t>
  </si>
  <si>
    <t xml:space="preserve">Octopus magnificus </t>
  </si>
  <si>
    <t xml:space="preserve">Eucleoteuthis luminosa </t>
  </si>
  <si>
    <t xml:space="preserve">Euprymna berryi </t>
  </si>
  <si>
    <t xml:space="preserve">Euprymna hyllebergi </t>
  </si>
  <si>
    <t xml:space="preserve">Euprymna morsei </t>
  </si>
  <si>
    <t xml:space="preserve">Euprymna scolopes </t>
  </si>
  <si>
    <t xml:space="preserve">Euprymna sp. </t>
  </si>
  <si>
    <t xml:space="preserve">Euprymna tasmanica </t>
  </si>
  <si>
    <t xml:space="preserve">Galiteuthis armata </t>
  </si>
  <si>
    <t xml:space="preserve">Galiteuthis sp. JMS 2004 </t>
  </si>
  <si>
    <t xml:space="preserve">Gonatopsis borealis </t>
  </si>
  <si>
    <t xml:space="preserve">Gonatopsis japonicus </t>
  </si>
  <si>
    <t xml:space="preserve">Gonatopsis octopedatus </t>
  </si>
  <si>
    <t xml:space="preserve">Gonatopsis cf okutanii </t>
  </si>
  <si>
    <t xml:space="preserve">Gonatopsis sp. 01 </t>
  </si>
  <si>
    <t xml:space="preserve">Gonatopsis sp. ARL 2008 </t>
  </si>
  <si>
    <t xml:space="preserve">Gonatus antarcticus </t>
  </si>
  <si>
    <t xml:space="preserve">Gonatus berryi </t>
  </si>
  <si>
    <t xml:space="preserve">Gonatus californiensis </t>
  </si>
  <si>
    <t xml:space="preserve">Gonatus fabricii </t>
  </si>
  <si>
    <t xml:space="preserve">Gonatus kamtschaticus </t>
  </si>
  <si>
    <t xml:space="preserve">Gonatus madokai </t>
  </si>
  <si>
    <t xml:space="preserve">Gonatus cf onyx </t>
  </si>
  <si>
    <t xml:space="preserve">Gonatus onyx </t>
  </si>
  <si>
    <t xml:space="preserve">Gonatus pyros </t>
  </si>
  <si>
    <t xml:space="preserve">Gonatus tinro </t>
  </si>
  <si>
    <t xml:space="preserve">Graneledone antarctica </t>
  </si>
  <si>
    <t xml:space="preserve">Graneledone pacifica </t>
  </si>
  <si>
    <t xml:space="preserve">Graneledone boreopacifica </t>
  </si>
  <si>
    <t xml:space="preserve">Graneledone verrucosa </t>
  </si>
  <si>
    <t xml:space="preserve">Grimalditeuthis bonplandi </t>
  </si>
  <si>
    <t xml:space="preserve">Grimpella thaumastocheir </t>
  </si>
  <si>
    <t xml:space="preserve">Grimpoteuthis sp. </t>
  </si>
  <si>
    <t xml:space="preserve">Grimpoteuthis sp. Challenger </t>
  </si>
  <si>
    <t xml:space="preserve">Grimpoteuthis sp. CYV 2001 </t>
  </si>
  <si>
    <t xml:space="preserve">Grimpoteuthis sp. Discovery </t>
  </si>
  <si>
    <t xml:space="preserve">Haliphron atlanticus </t>
  </si>
  <si>
    <t xml:space="preserve">Haliphron sp. ARL 2004 </t>
  </si>
  <si>
    <t xml:space="preserve">Hapalochlaena fasciata </t>
  </si>
  <si>
    <t xml:space="preserve">Hapalochlaena lunulata </t>
  </si>
  <si>
    <t xml:space="preserve">Hapalochlaena maculosa </t>
  </si>
  <si>
    <t xml:space="preserve">Hapalochlaena sp. 1 MG 2004 </t>
  </si>
  <si>
    <t xml:space="preserve">Helicocranchia pfefferi </t>
  </si>
  <si>
    <t xml:space="preserve">Heterololigo bleekeri </t>
  </si>
  <si>
    <t xml:space="preserve">Heteroteuthis hawaiiensis </t>
  </si>
  <si>
    <t xml:space="preserve">Histioteuthis bonellii </t>
  </si>
  <si>
    <t xml:space="preserve">Histioteuthis corona </t>
  </si>
  <si>
    <t xml:space="preserve">Histioteuthis hoylei </t>
  </si>
  <si>
    <t xml:space="preserve">Histioteuthis miranda </t>
  </si>
  <si>
    <t xml:space="preserve">Histioteuthis oceani </t>
  </si>
  <si>
    <t xml:space="preserve">Histioteuthis reversa </t>
  </si>
  <si>
    <t xml:space="preserve">Histioteuthis sp. </t>
  </si>
  <si>
    <t xml:space="preserve">Histioteuthis sp. YJP 2002 </t>
  </si>
  <si>
    <t xml:space="preserve">Idiosepius biserialis </t>
  </si>
  <si>
    <t xml:space="preserve">Idiosepius macrocheir </t>
  </si>
  <si>
    <t xml:space="preserve">Idiosepius notoides </t>
  </si>
  <si>
    <t xml:space="preserve">Idiosepius paradoxus </t>
  </si>
  <si>
    <t xml:space="preserve">Idiosepius picteti </t>
  </si>
  <si>
    <t xml:space="preserve">Idiosepius pygmaeus </t>
  </si>
  <si>
    <t xml:space="preserve">Illex argentinus </t>
  </si>
  <si>
    <t xml:space="preserve">Illex coindetii </t>
  </si>
  <si>
    <t xml:space="preserve">Illex cf illecebrosus </t>
  </si>
  <si>
    <t xml:space="preserve">Illex illecebrosus </t>
  </si>
  <si>
    <t xml:space="preserve">Japatella heathi </t>
  </si>
  <si>
    <t xml:space="preserve">Japetella diaphana </t>
  </si>
  <si>
    <t xml:space="preserve">Joubiniteuthis portieri </t>
  </si>
  <si>
    <t xml:space="preserve">Joubiniteuthis sp. JMS 2004 </t>
  </si>
  <si>
    <t xml:space="preserve">Kondakovia sp. ARL 2008 </t>
  </si>
  <si>
    <t xml:space="preserve">Leachia atlantica </t>
  </si>
  <si>
    <t xml:space="preserve">Leachia lemur </t>
  </si>
  <si>
    <t xml:space="preserve">Leachia pacifica </t>
  </si>
  <si>
    <t xml:space="preserve">Lepidoteuthis grimaldii </t>
  </si>
  <si>
    <t xml:space="preserve">Liocranchia valdiviae </t>
  </si>
  <si>
    <t xml:space="preserve">Loligo forbesi </t>
  </si>
  <si>
    <t xml:space="preserve">Loligo reynaudii </t>
  </si>
  <si>
    <t xml:space="preserve">Loligo sp. AL9407 Loligo 1K </t>
  </si>
  <si>
    <t xml:space="preserve">Loligo vulgaris </t>
  </si>
  <si>
    <t xml:space="preserve">Loliolus japonica </t>
  </si>
  <si>
    <t xml:space="preserve">Loliolus sp. JMS 2004 </t>
  </si>
  <si>
    <t xml:space="preserve">Lolliguncula brevis </t>
  </si>
  <si>
    <t xml:space="preserve">Lolliguncula diomedeae </t>
  </si>
  <si>
    <t xml:space="preserve">Luteuthis dentatus </t>
  </si>
  <si>
    <t xml:space="preserve">Lycoteuthis lorigera </t>
  </si>
  <si>
    <t xml:space="preserve">Octopus maorum </t>
  </si>
  <si>
    <t xml:space="preserve">Magnapinna sp. ARL 2008 </t>
  </si>
  <si>
    <t xml:space="preserve">Mastigoteuthis agassizii </t>
  </si>
  <si>
    <t xml:space="preserve">Mastigoteuthis latipinna </t>
  </si>
  <si>
    <t xml:space="preserve">Mastigoteuthis hjorti </t>
  </si>
  <si>
    <t xml:space="preserve">Mastigoteuthis magna </t>
  </si>
  <si>
    <t xml:space="preserve">Mastigoteuthis microlucens </t>
  </si>
  <si>
    <t xml:space="preserve">Mastigoteuthis sp. M1 </t>
  </si>
  <si>
    <t xml:space="preserve">Megaleledone senoi </t>
  </si>
  <si>
    <t xml:space="preserve">Megaleledone setebos </t>
  </si>
  <si>
    <t xml:space="preserve">Megalocranchia fisheri </t>
  </si>
  <si>
    <t xml:space="preserve">Megalocranchia sp. ARL 2008 </t>
  </si>
  <si>
    <t xml:space="preserve">Mesonychoteuthis hamiltoni </t>
  </si>
  <si>
    <t xml:space="preserve">Metasepia pfefferi </t>
  </si>
  <si>
    <t xml:space="preserve">Metasepia tullbergi </t>
  </si>
  <si>
    <t xml:space="preserve">Onykia knipovitchi </t>
  </si>
  <si>
    <t xml:space="preserve">Nautilus belauensis </t>
  </si>
  <si>
    <t xml:space="preserve">Nautilus macromphalus </t>
  </si>
  <si>
    <t xml:space="preserve">Nautilus pompilius </t>
  </si>
  <si>
    <t xml:space="preserve">Nautilus repertus </t>
  </si>
  <si>
    <t xml:space="preserve">Nautilus scrobiculatus </t>
  </si>
  <si>
    <t xml:space="preserve">Nautilus stenomphalus </t>
  </si>
  <si>
    <t xml:space="preserve">Neorossia caroli </t>
  </si>
  <si>
    <t xml:space="preserve">Neoteuthis thielei </t>
  </si>
  <si>
    <t xml:space="preserve">Notonykia sp. ARL 2008 </t>
  </si>
  <si>
    <t xml:space="preserve">Nototodarus gouldi </t>
  </si>
  <si>
    <t xml:space="preserve">Nototodarus hawaiiensis </t>
  </si>
  <si>
    <t xml:space="preserve">Nototodarus sp. GD 2007 </t>
  </si>
  <si>
    <t xml:space="preserve">Octopoteuthis megaptera </t>
  </si>
  <si>
    <t xml:space="preserve">Octopoteuthis nielseni </t>
  </si>
  <si>
    <t xml:space="preserve">Octopoteuthis sicula </t>
  </si>
  <si>
    <t xml:space="preserve">Octopus aculeatus </t>
  </si>
  <si>
    <t xml:space="preserve">Octopus alpheus </t>
  </si>
  <si>
    <t xml:space="preserve">Octopus australis </t>
  </si>
  <si>
    <t xml:space="preserve">Octopus berrima </t>
  </si>
  <si>
    <t xml:space="preserve">Octopus bimaculoides </t>
  </si>
  <si>
    <t xml:space="preserve">Octopus bocki </t>
  </si>
  <si>
    <t xml:space="preserve">Octopus bunurong </t>
  </si>
  <si>
    <t xml:space="preserve">Octopus californicus </t>
  </si>
  <si>
    <t xml:space="preserve">Octopus conispadiceus </t>
  </si>
  <si>
    <t xml:space="preserve">Octopus cyanea </t>
  </si>
  <si>
    <t xml:space="preserve">Octopus dierythraeus </t>
  </si>
  <si>
    <t xml:space="preserve">Octopus exannulatus </t>
  </si>
  <si>
    <t xml:space="preserve">Octopus graptus </t>
  </si>
  <si>
    <t xml:space="preserve">Octopus hongkongensis </t>
  </si>
  <si>
    <t xml:space="preserve">Octopus incella </t>
  </si>
  <si>
    <t xml:space="preserve">Octopus joubini </t>
  </si>
  <si>
    <t xml:space="preserve">Octopus kagoshimensis </t>
  </si>
  <si>
    <t xml:space="preserve">Octopus kaurna </t>
  </si>
  <si>
    <t xml:space="preserve">Octopus laqueus </t>
  </si>
  <si>
    <t xml:space="preserve">Octopus longispadiceus </t>
  </si>
  <si>
    <t xml:space="preserve">Octopus luteus </t>
  </si>
  <si>
    <t xml:space="preserve">Octopus maya </t>
  </si>
  <si>
    <t xml:space="preserve">Octopus mimus </t>
  </si>
  <si>
    <t xml:space="preserve">Octopus minor </t>
  </si>
  <si>
    <t xml:space="preserve">Octopus mototi </t>
  </si>
  <si>
    <t xml:space="preserve">Octopus ocellate sp </t>
  </si>
  <si>
    <t xml:space="preserve">Octopus ocellatus </t>
  </si>
  <si>
    <t xml:space="preserve">Octopus oculifer </t>
  </si>
  <si>
    <t xml:space="preserve">Octopus oliveri </t>
  </si>
  <si>
    <t xml:space="preserve">Octopus pallidus </t>
  </si>
  <si>
    <t xml:space="preserve">Octopus parvus </t>
  </si>
  <si>
    <t xml:space="preserve">Octopus rubescens </t>
  </si>
  <si>
    <t xml:space="preserve">Octopus salutii </t>
  </si>
  <si>
    <t xml:space="preserve">Octopus sasakii </t>
  </si>
  <si>
    <t xml:space="preserve">Octopus sp. </t>
  </si>
  <si>
    <t xml:space="preserve">Octopus sp. 10 MG 2004 </t>
  </si>
  <si>
    <t xml:space="preserve">Octopus sp. 5 MG 2004 </t>
  </si>
  <si>
    <t xml:space="preserve">Octopus sp. 8 MG 2004 </t>
  </si>
  <si>
    <t xml:space="preserve">Octopus sp. hakutoensis </t>
  </si>
  <si>
    <t xml:space="preserve">Octopus sp. HBH 6 </t>
  </si>
  <si>
    <t xml:space="preserve">Octopus sp. NSMT Mo75218 </t>
  </si>
  <si>
    <t xml:space="preserve">Octopus sp. OM853 </t>
  </si>
  <si>
    <t xml:space="preserve">Octopus sp. OM870 </t>
  </si>
  <si>
    <t xml:space="preserve">Octopus sp. OM949 </t>
  </si>
  <si>
    <t xml:space="preserve">Octopus sp. TL 2006 </t>
  </si>
  <si>
    <t xml:space="preserve">Octopus sp. xSA MG 2004 </t>
  </si>
  <si>
    <t xml:space="preserve">Octopus tehuelchus </t>
  </si>
  <si>
    <t xml:space="preserve">Octopus tetricus </t>
  </si>
  <si>
    <t xml:space="preserve">Octopus variabilis </t>
  </si>
  <si>
    <t xml:space="preserve">Octopus vulgaris </t>
  </si>
  <si>
    <t xml:space="preserve">Octopus wolfi </t>
  </si>
  <si>
    <t xml:space="preserve">Ocythoe tuberculata </t>
  </si>
  <si>
    <t xml:space="preserve">Ommastrephes bartramii </t>
  </si>
  <si>
    <t xml:space="preserve">Onychoteuthis banksii </t>
  </si>
  <si>
    <t xml:space="preserve">Onychoteuthis cf banksii </t>
  </si>
  <si>
    <t xml:space="preserve">Onychoteuthis borealijaponica </t>
  </si>
  <si>
    <t xml:space="preserve">Onychoteuthis compacta </t>
  </si>
  <si>
    <t xml:space="preserve">Onychoteuthis sp. </t>
  </si>
  <si>
    <t xml:space="preserve">Onychoteuthis sp. B3 JMS 200 </t>
  </si>
  <si>
    <r>
      <t>4</t>
    </r>
    <r>
      <rPr>
        <sz val="9"/>
        <color theme="1"/>
        <rFont val="ZapfDingbatsITC"/>
      </rPr>
      <t xml:space="preserve">✔ </t>
    </r>
  </si>
  <si>
    <t xml:space="preserve">Onychoteuthis sp. BC </t>
  </si>
  <si>
    <t xml:space="preserve">Onykia carriboea </t>
  </si>
  <si>
    <t xml:space="preserve">Onykia ingens </t>
  </si>
  <si>
    <t xml:space="preserve">Onykia lonnbergii </t>
  </si>
  <si>
    <t xml:space="preserve">Onykia robsoni </t>
  </si>
  <si>
    <r>
      <t xml:space="preserve">154347371 </t>
    </r>
    <r>
      <rPr>
        <sz val="9"/>
        <color rgb="FFFFFFFF"/>
        <rFont val="ArialMT"/>
      </rPr>
      <t xml:space="preserve">0 </t>
    </r>
  </si>
  <si>
    <t xml:space="preserve">Onykia robusta </t>
  </si>
  <si>
    <t xml:space="preserve">Onykia sp </t>
  </si>
  <si>
    <t xml:space="preserve">Onykia sp. Moroteuthis </t>
  </si>
  <si>
    <t xml:space="preserve">Onykia sp. A </t>
  </si>
  <si>
    <t xml:space="preserve">Opisthoteuthis californiana </t>
  </si>
  <si>
    <t xml:space="preserve">Opisthoteuthis sp. ARL 2004 </t>
  </si>
  <si>
    <t xml:space="preserve">Opisthoteuthis depressa </t>
  </si>
  <si>
    <t xml:space="preserve">Opisthoteuthis hardyi </t>
  </si>
  <si>
    <t xml:space="preserve">Opisthoteuthis massyae </t>
  </si>
  <si>
    <t xml:space="preserve">Opisthoteuthis sp </t>
  </si>
  <si>
    <t xml:space="preserve">Opisthoteuthis sp. B PCHH2001 </t>
  </si>
  <si>
    <t xml:space="preserve">Opisthoteuthis sp. CYV 2001 </t>
  </si>
  <si>
    <t xml:space="preserve">Opisthoteuthis sp. JMS 2004 </t>
  </si>
  <si>
    <t xml:space="preserve">Opisthoteuthis sp. Thallassa </t>
  </si>
  <si>
    <t xml:space="preserve">Ornithoteuthis antillarum </t>
  </si>
  <si>
    <t xml:space="preserve">Pareledone aequipapillae </t>
  </si>
  <si>
    <t xml:space="preserve">Pareledone albimaculata </t>
  </si>
  <si>
    <t xml:space="preserve">Pareledone aurata </t>
  </si>
  <si>
    <t xml:space="preserve">Pareledone charcoti </t>
  </si>
  <si>
    <t xml:space="preserve">Pareledone cornuta </t>
  </si>
  <si>
    <t xml:space="preserve">Pareledone felix </t>
  </si>
  <si>
    <t xml:space="preserve">Pareledone panchroma </t>
  </si>
  <si>
    <t xml:space="preserve">Pareledone serperastrata </t>
  </si>
  <si>
    <t xml:space="preserve">Pareledone subtilis </t>
  </si>
  <si>
    <t xml:space="preserve">Pareledone turqueti </t>
  </si>
  <si>
    <t xml:space="preserve">Pholidoteuthis adami </t>
  </si>
  <si>
    <t xml:space="preserve">Planctoteuthis danae </t>
  </si>
  <si>
    <t xml:space="preserve">Planctoteuthis levimana </t>
  </si>
  <si>
    <t xml:space="preserve">Psychroteuthis glacialis </t>
  </si>
  <si>
    <t xml:space="preserve">Psychroteuthis sp. ARL 2004 </t>
  </si>
  <si>
    <t xml:space="preserve">Pterygioteuthis gemmata </t>
  </si>
  <si>
    <t xml:space="preserve">Pterygioteuthis giardi hoylei </t>
  </si>
  <si>
    <t xml:space="preserve">Pterygioteuthis microlampas </t>
  </si>
  <si>
    <t xml:space="preserve">Pyroteuthis addolux </t>
  </si>
  <si>
    <t xml:space="preserve">Pyroteuthis margaritifera </t>
  </si>
  <si>
    <t xml:space="preserve">Rondeletiola minor </t>
  </si>
  <si>
    <t xml:space="preserve">Rossia bipapillata </t>
  </si>
  <si>
    <t xml:space="preserve">Rossia macrosoma </t>
  </si>
  <si>
    <t xml:space="preserve">Rossia pacifica </t>
  </si>
  <si>
    <t xml:space="preserve">Rossia palpebrosa </t>
  </si>
  <si>
    <t xml:space="preserve">Rossia sp. </t>
  </si>
  <si>
    <t xml:space="preserve">Scaeurgus unicirrhus </t>
  </si>
  <si>
    <t xml:space="preserve">Selenoteuthis scintillans </t>
  </si>
  <si>
    <t xml:space="preserve">Semirossia tenera </t>
  </si>
  <si>
    <t xml:space="preserve">Sepia aculeata </t>
  </si>
  <si>
    <t xml:space="preserve">Sepia andreana </t>
  </si>
  <si>
    <t xml:space="preserve">Sepia apama </t>
  </si>
  <si>
    <t xml:space="preserve">Sepia aureomaculata </t>
  </si>
  <si>
    <t xml:space="preserve">Sepia bertheloti </t>
  </si>
  <si>
    <t xml:space="preserve">Sepia elegans </t>
  </si>
  <si>
    <t xml:space="preserve">Sepia elliptica </t>
  </si>
  <si>
    <t xml:space="preserve">Sepia esculenta </t>
  </si>
  <si>
    <t xml:space="preserve">Sepia filibrachia </t>
  </si>
  <si>
    <t xml:space="preserve">Sepia furcata </t>
  </si>
  <si>
    <t xml:space="preserve">Sepia gibba </t>
  </si>
  <si>
    <t xml:space="preserve">Sepia hierredda </t>
  </si>
  <si>
    <t xml:space="preserve">Sepia hirunda </t>
  </si>
  <si>
    <t xml:space="preserve">Sepia kobiensis </t>
  </si>
  <si>
    <t xml:space="preserve">Sepia latimanus </t>
  </si>
  <si>
    <t xml:space="preserve">Sepia lorigera </t>
  </si>
  <si>
    <t xml:space="preserve">Sepia lycidas </t>
  </si>
  <si>
    <t xml:space="preserve">Sepia madokai </t>
  </si>
  <si>
    <t xml:space="preserve">Sepia officinalis </t>
  </si>
  <si>
    <t xml:space="preserve">Sepia opipara </t>
  </si>
  <si>
    <t xml:space="preserve">Sepia orbignyana </t>
  </si>
  <si>
    <t xml:space="preserve">Sepia papuensis </t>
  </si>
  <si>
    <t xml:space="preserve">Sepia pardex </t>
  </si>
  <si>
    <t xml:space="preserve">Sepia peterseni </t>
  </si>
  <si>
    <t xml:space="preserve">Sepia pharaonis </t>
  </si>
  <si>
    <t xml:space="preserve">Sepia plangon </t>
  </si>
  <si>
    <t xml:space="preserve">Sepia prashadi </t>
  </si>
  <si>
    <t xml:space="preserve">Sepia recurvirostra </t>
  </si>
  <si>
    <t xml:space="preserve">Sepia rex </t>
  </si>
  <si>
    <t xml:space="preserve">Sepia robsoni </t>
  </si>
  <si>
    <t xml:space="preserve">Sepia smithi </t>
  </si>
  <si>
    <t xml:space="preserve">Sepia sp. SI0604 </t>
  </si>
  <si>
    <t xml:space="preserve">Sepia subtenuipes </t>
  </si>
  <si>
    <t xml:space="preserve">Sepia tenuipes </t>
  </si>
  <si>
    <t xml:space="preserve">Sepia tokioensis </t>
  </si>
  <si>
    <t xml:space="preserve">Sepia whitleyana </t>
  </si>
  <si>
    <t xml:space="preserve">Sepiadarium austrinum </t>
  </si>
  <si>
    <t xml:space="preserve">Sepiadarium kochi </t>
  </si>
  <si>
    <t xml:space="preserve">Sepiella inermis </t>
  </si>
  <si>
    <t xml:space="preserve">Sepiella japonica </t>
  </si>
  <si>
    <t xml:space="preserve">Sepiella maindroni </t>
  </si>
  <si>
    <t xml:space="preserve">Sepietta neglecta </t>
  </si>
  <si>
    <t xml:space="preserve">Sepietta obscura </t>
  </si>
  <si>
    <t xml:space="preserve">Sepietta oweniana </t>
  </si>
  <si>
    <t xml:space="preserve">Sepietta sp. </t>
  </si>
  <si>
    <t xml:space="preserve">Sepiola affinis </t>
  </si>
  <si>
    <t xml:space="preserve">Sepiola atlantica </t>
  </si>
  <si>
    <t xml:space="preserve">Sepiola birostrata </t>
  </si>
  <si>
    <t xml:space="preserve">Sepiola intermedia </t>
  </si>
  <si>
    <t xml:space="preserve">Sepiola ligulata </t>
  </si>
  <si>
    <t xml:space="preserve">Sepiola robusta </t>
  </si>
  <si>
    <t xml:space="preserve">Sepiola rondeleti </t>
  </si>
  <si>
    <t xml:space="preserve">Sepiola sp </t>
  </si>
  <si>
    <t xml:space="preserve">Sepiolina nipponensis </t>
  </si>
  <si>
    <t xml:space="preserve">Sepioloidea lineolata </t>
  </si>
  <si>
    <t xml:space="preserve">Sepioteuthis australis </t>
  </si>
  <si>
    <t xml:space="preserve">Sepioteuthis lessoniana </t>
  </si>
  <si>
    <t xml:space="preserve">Sepioteuthis sepioidea </t>
  </si>
  <si>
    <t xml:space="preserve">Spirula spirula </t>
  </si>
  <si>
    <t xml:space="preserve">Stauroteuthis gilchristi </t>
  </si>
  <si>
    <t xml:space="preserve">Stauroteuthis sp. Bahia </t>
  </si>
  <si>
    <t xml:space="preserve">Stauroteuthis syrtensis </t>
  </si>
  <si>
    <t xml:space="preserve">Sthenoteuthis oualaniensis </t>
  </si>
  <si>
    <t xml:space="preserve">Stoloteuthis leucoptera </t>
  </si>
  <si>
    <t xml:space="preserve">Octopoteuthis danae </t>
  </si>
  <si>
    <t xml:space="preserve">Taonius borealis </t>
  </si>
  <si>
    <t xml:space="preserve">Taonius pavo </t>
  </si>
  <si>
    <t xml:space="preserve">Teuthowenia megalops </t>
  </si>
  <si>
    <t xml:space="preserve">Thaumeledone brevis </t>
  </si>
  <si>
    <t xml:space="preserve">Thaumeledone gunteri </t>
  </si>
  <si>
    <t xml:space="preserve">Thaumeledone peninsulae </t>
  </si>
  <si>
    <t xml:space="preserve">Thaumeledone rotunda </t>
  </si>
  <si>
    <t xml:space="preserve">Thaumeledone sp. CYV 2001 </t>
  </si>
  <si>
    <t xml:space="preserve">Thysanoteuthis rhombus </t>
  </si>
  <si>
    <t xml:space="preserve">Todarodes filippovae </t>
  </si>
  <si>
    <t xml:space="preserve">Todarodes pacificus </t>
  </si>
  <si>
    <t xml:space="preserve">Todaropsis eblanae </t>
  </si>
  <si>
    <t xml:space="preserve">Tremoctopus violaceus </t>
  </si>
  <si>
    <t xml:space="preserve">Uroteuthis chinensis </t>
  </si>
  <si>
    <t xml:space="preserve">Uroteuthis duvauceli </t>
  </si>
  <si>
    <t xml:space="preserve">Uroteuthis edulis </t>
  </si>
  <si>
    <t xml:space="preserve">Uroteuthis noctiluca </t>
  </si>
  <si>
    <t xml:space="preserve">Uroteuthis sp. JMS 2004 </t>
  </si>
  <si>
    <t xml:space="preserve">Vampyroteuthis infernalis </t>
  </si>
  <si>
    <t xml:space="preserve">Velodona togata </t>
  </si>
  <si>
    <t xml:space="preserve">Vitreledonella richardi </t>
  </si>
  <si>
    <t xml:space="preserve">Vulcanoctopus hydrothermalis </t>
  </si>
  <si>
    <t xml:space="preserve">Watasenia scintillans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</si>
</sst>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</font>
    <font>
      <sz val="9"/>
      <color theme="1"/>
      <name val="ArialMT"/>
    </font>
    <font>
      <sz val="9"/>
      <color rgb="FFFFFFFF"/>
      <name val="ArialMT"/>
    </font>
    <font>
      <sz val="9"/>
      <color theme="1"/>
      <name val="ZapfDingbatsITC"/>
    </font>
    <font>
      <b/>
      <sz val="9"/>
      <color theme="1"/>
      <name val="Arial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939393"/>
      </right>
      <top style="thick">
        <color rgb="FF000000"/>
      </top>
      <bottom/>
      <diagonal/>
    </border>
    <border>
      <left style="thin">
        <color rgb="FF000000"/>
      </left>
      <right style="thin">
        <color rgb="FF939393"/>
      </right>
      <top/>
      <bottom/>
      <diagonal/>
    </border>
    <border>
      <left style="thin">
        <color rgb="FF939393"/>
      </left>
      <right style="thin">
        <color rgb="FF939393"/>
      </right>
      <top style="thick">
        <color rgb="FF000000"/>
      </top>
      <bottom/>
      <diagonal/>
    </border>
    <border>
      <left style="thin">
        <color rgb="FF939393"/>
      </left>
      <right style="thin">
        <color rgb="FF939393"/>
      </right>
      <top/>
      <bottom/>
      <diagonal/>
    </border>
    <border>
      <left style="thin">
        <color rgb="FF939393"/>
      </left>
      <right style="thin">
        <color rgb="FF000000"/>
      </right>
      <top style="thick">
        <color rgb="FF000000"/>
      </top>
      <bottom/>
      <diagonal/>
    </border>
    <border>
      <left style="thin">
        <color rgb="FF939393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939393"/>
      </right>
      <top style="medium">
        <color rgb="FF000000"/>
      </top>
      <bottom/>
      <diagonal/>
    </border>
    <border>
      <left style="thin">
        <color rgb="FF939393"/>
      </left>
      <right style="thin">
        <color rgb="FF939393"/>
      </right>
      <top style="medium">
        <color rgb="FF000000"/>
      </top>
      <bottom/>
      <diagonal/>
    </border>
    <border>
      <left style="thin">
        <color rgb="FF939393"/>
      </left>
      <right style="thin">
        <color rgb="FF8E8E8E"/>
      </right>
      <top style="medium">
        <color rgb="FF000000"/>
      </top>
      <bottom/>
      <diagonal/>
    </border>
    <border>
      <left style="thin">
        <color rgb="FF939393"/>
      </left>
      <right style="thin">
        <color rgb="FF8E8E8E"/>
      </right>
      <top/>
      <bottom/>
      <diagonal/>
    </border>
    <border>
      <left style="thin">
        <color rgb="FF939393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939393"/>
      </right>
      <top/>
      <bottom/>
      <diagonal/>
    </border>
    <border>
      <left style="thin">
        <color rgb="FF939393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8C8C8C"/>
      </right>
      <top/>
      <bottom/>
      <diagonal/>
    </border>
    <border>
      <left style="thin">
        <color rgb="FF8C8C8C"/>
      </left>
      <right style="thin">
        <color rgb="FF8C8C8C"/>
      </right>
      <top/>
      <bottom/>
      <diagonal/>
    </border>
    <border>
      <left style="thin">
        <color rgb="FF8C8C8C"/>
      </left>
      <right style="thin">
        <color rgb="FF939393"/>
      </right>
      <top/>
      <bottom/>
      <diagonal/>
    </border>
    <border>
      <left style="thin">
        <color rgb="FF939393"/>
      </left>
      <right style="thin">
        <color rgb="FF303030"/>
      </right>
      <top/>
      <bottom/>
      <diagonal/>
    </border>
    <border>
      <left/>
      <right style="thin">
        <color rgb="FF939393"/>
      </right>
      <top/>
      <bottom/>
      <diagonal/>
    </border>
    <border>
      <left style="thin">
        <color rgb="FF7F7F7F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939393"/>
      </right>
      <top/>
      <bottom style="thin">
        <color rgb="FF000000"/>
      </bottom>
      <diagonal/>
    </border>
    <border>
      <left style="thin">
        <color rgb="FF939393"/>
      </left>
      <right style="thin">
        <color rgb="FF939393"/>
      </right>
      <top/>
      <bottom style="thin">
        <color rgb="FF000000"/>
      </bottom>
      <diagonal/>
    </border>
    <border>
      <left style="thin">
        <color rgb="FF939393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3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abSelected="1" topLeftCell="A8" zoomScale="150" zoomScaleNormal="150" zoomScalePageLayoutView="150" workbookViewId="0">
      <selection activeCell="A50" sqref="A50"/>
    </sheetView>
  </sheetViews>
  <sheetFormatPr baseColWidth="10" defaultRowHeight="15" x14ac:dyDescent="0"/>
  <cols>
    <col min="1" max="1" width="20.6640625" customWidth="1"/>
  </cols>
  <sheetData>
    <row r="1" spans="1:12" ht="15" customHeight="1">
      <c r="A1" s="8" t="s">
        <v>0</v>
      </c>
      <c r="B1" s="8" t="s">
        <v>1</v>
      </c>
      <c r="C1" s="1" t="s">
        <v>2</v>
      </c>
      <c r="D1" s="67"/>
      <c r="E1" s="67"/>
      <c r="F1" s="67"/>
      <c r="G1" s="67"/>
      <c r="H1" s="67"/>
      <c r="I1" s="67"/>
      <c r="J1" s="67"/>
      <c r="K1" s="67"/>
      <c r="L1" s="68"/>
    </row>
    <row r="2" spans="1:12" ht="16" thickBot="1">
      <c r="A2" s="9"/>
      <c r="B2" s="9"/>
      <c r="C2" s="69"/>
      <c r="D2" s="70"/>
      <c r="E2" s="70"/>
      <c r="F2" s="70"/>
      <c r="G2" s="70"/>
      <c r="H2" s="70"/>
      <c r="I2" s="70"/>
      <c r="J2" s="70"/>
      <c r="K2" s="70"/>
      <c r="L2" s="71"/>
    </row>
    <row r="3" spans="1:12" ht="16" thickTop="1">
      <c r="A3" s="10" t="s">
        <v>3</v>
      </c>
      <c r="B3" s="12"/>
      <c r="C3" s="14">
        <v>0</v>
      </c>
      <c r="D3" s="16">
        <v>0</v>
      </c>
      <c r="E3" s="16">
        <v>0</v>
      </c>
      <c r="F3" s="16">
        <v>0</v>
      </c>
      <c r="G3" s="18">
        <v>226088442</v>
      </c>
      <c r="H3" s="16">
        <v>0</v>
      </c>
      <c r="I3" s="16">
        <v>0</v>
      </c>
      <c r="J3" s="16">
        <v>0</v>
      </c>
      <c r="K3" s="16">
        <v>0</v>
      </c>
      <c r="L3" s="20">
        <v>0</v>
      </c>
    </row>
    <row r="4" spans="1:12">
      <c r="A4" s="11"/>
      <c r="B4" s="13"/>
      <c r="C4" s="15"/>
      <c r="D4" s="17"/>
      <c r="E4" s="17"/>
      <c r="F4" s="17"/>
      <c r="G4" s="19"/>
      <c r="H4" s="17"/>
      <c r="I4" s="17"/>
      <c r="J4" s="17"/>
      <c r="K4" s="17"/>
      <c r="L4" s="21"/>
    </row>
    <row r="5" spans="1:12">
      <c r="A5" s="11" t="s">
        <v>4</v>
      </c>
      <c r="B5" s="13"/>
      <c r="C5" s="15">
        <v>0</v>
      </c>
      <c r="D5" s="17">
        <v>0</v>
      </c>
      <c r="E5" s="17">
        <v>0</v>
      </c>
      <c r="F5" s="17">
        <v>0</v>
      </c>
      <c r="G5" s="19">
        <v>226088444</v>
      </c>
      <c r="H5" s="17">
        <v>0</v>
      </c>
      <c r="I5" s="17">
        <v>0</v>
      </c>
      <c r="J5" s="17">
        <v>0</v>
      </c>
      <c r="K5" s="17">
        <v>0</v>
      </c>
      <c r="L5" s="21">
        <v>0</v>
      </c>
    </row>
    <row r="6" spans="1:12">
      <c r="A6" s="11"/>
      <c r="B6" s="13"/>
      <c r="C6" s="15"/>
      <c r="D6" s="17"/>
      <c r="E6" s="17"/>
      <c r="F6" s="17"/>
      <c r="G6" s="19"/>
      <c r="H6" s="17"/>
      <c r="I6" s="17"/>
      <c r="J6" s="17"/>
      <c r="K6" s="17"/>
      <c r="L6" s="21"/>
    </row>
    <row r="7" spans="1:12">
      <c r="A7" s="11" t="s">
        <v>5</v>
      </c>
      <c r="B7" s="13"/>
      <c r="C7" s="15">
        <v>0</v>
      </c>
      <c r="D7" s="17">
        <v>0</v>
      </c>
      <c r="E7" s="17">
        <v>0</v>
      </c>
      <c r="F7" s="17">
        <v>0</v>
      </c>
      <c r="G7" s="19">
        <v>4003399</v>
      </c>
      <c r="H7" s="17">
        <v>0</v>
      </c>
      <c r="I7" s="17">
        <v>0</v>
      </c>
      <c r="J7" s="17">
        <v>0</v>
      </c>
      <c r="K7" s="17">
        <v>0</v>
      </c>
      <c r="L7" s="21">
        <v>0</v>
      </c>
    </row>
    <row r="8" spans="1:12">
      <c r="A8" s="11"/>
      <c r="B8" s="13"/>
      <c r="C8" s="15"/>
      <c r="D8" s="17"/>
      <c r="E8" s="17"/>
      <c r="F8" s="17"/>
      <c r="G8" s="19"/>
      <c r="H8" s="17"/>
      <c r="I8" s="17"/>
      <c r="J8" s="17"/>
      <c r="K8" s="17"/>
      <c r="L8" s="21"/>
    </row>
    <row r="9" spans="1:12">
      <c r="A9" s="11" t="s">
        <v>6</v>
      </c>
      <c r="B9" s="13"/>
      <c r="C9" s="15">
        <v>0</v>
      </c>
      <c r="D9" s="19">
        <v>498929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21">
        <v>0</v>
      </c>
    </row>
    <row r="10" spans="1:12">
      <c r="A10" s="11"/>
      <c r="B10" s="13"/>
      <c r="C10" s="15"/>
      <c r="D10" s="19"/>
      <c r="E10" s="17"/>
      <c r="F10" s="17"/>
      <c r="G10" s="17"/>
      <c r="H10" s="17"/>
      <c r="I10" s="17"/>
      <c r="J10" s="17"/>
      <c r="K10" s="17"/>
      <c r="L10" s="21"/>
    </row>
    <row r="11" spans="1:12">
      <c r="A11" s="11" t="s">
        <v>7</v>
      </c>
      <c r="B11" s="22" t="s">
        <v>8</v>
      </c>
      <c r="C11" s="15">
        <v>0</v>
      </c>
      <c r="D11" s="19">
        <v>209969975</v>
      </c>
      <c r="E11" s="19">
        <v>209969995</v>
      </c>
      <c r="F11" s="19">
        <v>209970067</v>
      </c>
      <c r="G11" s="19">
        <v>209970147</v>
      </c>
      <c r="H11" s="17">
        <v>0</v>
      </c>
      <c r="I11" s="19">
        <v>209970192</v>
      </c>
      <c r="J11" s="17">
        <v>0</v>
      </c>
      <c r="K11" s="17">
        <v>0</v>
      </c>
      <c r="L11" s="21">
        <v>0</v>
      </c>
    </row>
    <row r="12" spans="1:12">
      <c r="A12" s="11"/>
      <c r="B12" s="22"/>
      <c r="C12" s="15"/>
      <c r="D12" s="19"/>
      <c r="E12" s="19"/>
      <c r="F12" s="19"/>
      <c r="G12" s="19"/>
      <c r="H12" s="17"/>
      <c r="I12" s="19"/>
      <c r="J12" s="17"/>
      <c r="K12" s="17"/>
      <c r="L12" s="21"/>
    </row>
    <row r="13" spans="1:12">
      <c r="A13" s="11" t="s">
        <v>9</v>
      </c>
      <c r="B13" s="22" t="s">
        <v>8</v>
      </c>
      <c r="C13" s="23">
        <v>48994429</v>
      </c>
      <c r="D13" s="19">
        <v>48994456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9">
        <v>48994597</v>
      </c>
      <c r="L13" s="24">
        <v>48994547</v>
      </c>
    </row>
    <row r="14" spans="1:12">
      <c r="A14" s="11"/>
      <c r="B14" s="22"/>
      <c r="C14" s="23"/>
      <c r="D14" s="19"/>
      <c r="E14" s="17"/>
      <c r="F14" s="17"/>
      <c r="G14" s="17"/>
      <c r="H14" s="17"/>
      <c r="I14" s="17"/>
      <c r="J14" s="17"/>
      <c r="K14" s="19"/>
      <c r="L14" s="24"/>
    </row>
    <row r="15" spans="1:12">
      <c r="A15" s="11" t="s">
        <v>10</v>
      </c>
      <c r="B15" s="13"/>
      <c r="C15" s="15">
        <v>0</v>
      </c>
      <c r="D15" s="17">
        <v>0</v>
      </c>
      <c r="E15" s="19">
        <v>49482097</v>
      </c>
      <c r="F15" s="19">
        <v>49482150</v>
      </c>
      <c r="G15" s="17">
        <v>0</v>
      </c>
      <c r="H15" s="17">
        <v>0</v>
      </c>
      <c r="I15" s="19">
        <v>50347033</v>
      </c>
      <c r="J15" s="17">
        <v>0</v>
      </c>
      <c r="K15" s="17">
        <v>0</v>
      </c>
      <c r="L15" s="21">
        <v>0</v>
      </c>
    </row>
    <row r="16" spans="1:12">
      <c r="A16" s="11"/>
      <c r="B16" s="13"/>
      <c r="C16" s="15"/>
      <c r="D16" s="17"/>
      <c r="E16" s="19"/>
      <c r="F16" s="19"/>
      <c r="G16" s="17"/>
      <c r="H16" s="17"/>
      <c r="I16" s="19"/>
      <c r="J16" s="17"/>
      <c r="K16" s="17"/>
      <c r="L16" s="21"/>
    </row>
    <row r="17" spans="1:12">
      <c r="A17" s="11" t="s">
        <v>11</v>
      </c>
      <c r="B17" s="13"/>
      <c r="C17" s="15">
        <v>0</v>
      </c>
      <c r="D17" s="19">
        <v>498928</v>
      </c>
      <c r="E17" s="19">
        <v>34369157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21">
        <v>0</v>
      </c>
    </row>
    <row r="18" spans="1:12">
      <c r="A18" s="11"/>
      <c r="B18" s="13"/>
      <c r="C18" s="15"/>
      <c r="D18" s="19"/>
      <c r="E18" s="19"/>
      <c r="F18" s="17"/>
      <c r="G18" s="17"/>
      <c r="H18" s="17"/>
      <c r="I18" s="17"/>
      <c r="J18" s="17"/>
      <c r="K18" s="17"/>
      <c r="L18" s="21"/>
    </row>
    <row r="19" spans="1:12">
      <c r="A19" s="11" t="s">
        <v>12</v>
      </c>
      <c r="B19" s="13"/>
      <c r="C19" s="15">
        <v>0</v>
      </c>
      <c r="D19" s="17">
        <v>0</v>
      </c>
      <c r="E19" s="17">
        <v>0</v>
      </c>
      <c r="F19" s="19">
        <v>34369182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21">
        <v>0</v>
      </c>
    </row>
    <row r="20" spans="1:12">
      <c r="A20" s="11"/>
      <c r="B20" s="13"/>
      <c r="C20" s="15"/>
      <c r="D20" s="17"/>
      <c r="E20" s="17"/>
      <c r="F20" s="19"/>
      <c r="G20" s="17"/>
      <c r="H20" s="17"/>
      <c r="I20" s="17"/>
      <c r="J20" s="17"/>
      <c r="K20" s="17"/>
      <c r="L20" s="21"/>
    </row>
    <row r="21" spans="1:12">
      <c r="A21" s="11" t="s">
        <v>13</v>
      </c>
      <c r="B21" s="22" t="s">
        <v>8</v>
      </c>
      <c r="C21" s="23">
        <v>161611169</v>
      </c>
      <c r="D21" s="19">
        <v>161611151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9">
        <v>161611137</v>
      </c>
      <c r="K21" s="19">
        <v>158828829</v>
      </c>
      <c r="L21" s="24">
        <v>161611101</v>
      </c>
    </row>
    <row r="22" spans="1:12">
      <c r="A22" s="11"/>
      <c r="B22" s="22"/>
      <c r="C22" s="23"/>
      <c r="D22" s="19"/>
      <c r="E22" s="17"/>
      <c r="F22" s="17"/>
      <c r="G22" s="17"/>
      <c r="H22" s="17"/>
      <c r="I22" s="17"/>
      <c r="J22" s="19"/>
      <c r="K22" s="19"/>
      <c r="L22" s="24"/>
    </row>
    <row r="23" spans="1:12">
      <c r="A23" s="11" t="s">
        <v>14</v>
      </c>
      <c r="B23" s="22" t="s">
        <v>8</v>
      </c>
      <c r="C23" s="23">
        <v>129279685</v>
      </c>
      <c r="D23" s="19">
        <v>18076692</v>
      </c>
      <c r="E23" s="17">
        <v>0</v>
      </c>
      <c r="F23" s="17">
        <v>0</v>
      </c>
      <c r="G23" s="19">
        <v>15421837</v>
      </c>
      <c r="H23" s="19">
        <v>161598182</v>
      </c>
      <c r="I23" s="17">
        <v>0</v>
      </c>
      <c r="J23" s="19">
        <v>45510967</v>
      </c>
      <c r="K23" s="19">
        <v>45511068</v>
      </c>
      <c r="L23" s="24">
        <v>45511020</v>
      </c>
    </row>
    <row r="24" spans="1:12">
      <c r="A24" s="11"/>
      <c r="B24" s="22"/>
      <c r="C24" s="23"/>
      <c r="D24" s="19"/>
      <c r="E24" s="17"/>
      <c r="F24" s="17"/>
      <c r="G24" s="19"/>
      <c r="H24" s="19"/>
      <c r="I24" s="17"/>
      <c r="J24" s="19"/>
      <c r="K24" s="19"/>
      <c r="L24" s="24"/>
    </row>
    <row r="25" spans="1:12">
      <c r="A25" s="4" t="s">
        <v>15</v>
      </c>
      <c r="B25" s="13"/>
      <c r="C25" s="15" t="s">
        <v>17</v>
      </c>
      <c r="D25" s="19">
        <v>18027468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21">
        <v>0</v>
      </c>
    </row>
    <row r="26" spans="1:12">
      <c r="A26" s="2"/>
      <c r="B26" s="13"/>
      <c r="C26" s="15"/>
      <c r="D26" s="19"/>
      <c r="E26" s="17"/>
      <c r="F26" s="17"/>
      <c r="G26" s="17"/>
      <c r="H26" s="17"/>
      <c r="I26" s="17"/>
      <c r="J26" s="17"/>
      <c r="K26" s="17"/>
      <c r="L26" s="21"/>
    </row>
    <row r="27" spans="1:12">
      <c r="A27" s="7" t="s">
        <v>16</v>
      </c>
      <c r="B27" s="13"/>
      <c r="C27" s="15"/>
      <c r="D27" s="19"/>
      <c r="E27" s="17"/>
      <c r="F27" s="17"/>
      <c r="G27" s="17"/>
      <c r="H27" s="17"/>
      <c r="I27" s="17"/>
      <c r="J27" s="17"/>
      <c r="K27" s="17"/>
      <c r="L27" s="21"/>
    </row>
    <row r="28" spans="1:12">
      <c r="A28" s="2"/>
      <c r="B28" s="13"/>
      <c r="C28" s="15"/>
      <c r="D28" s="19"/>
      <c r="E28" s="17"/>
      <c r="F28" s="17"/>
      <c r="G28" s="17"/>
      <c r="H28" s="17"/>
      <c r="I28" s="17"/>
      <c r="J28" s="17"/>
      <c r="K28" s="17"/>
      <c r="L28" s="21"/>
    </row>
    <row r="29" spans="1:12">
      <c r="A29" s="11" t="s">
        <v>18</v>
      </c>
      <c r="B29" s="13"/>
      <c r="C29" s="15">
        <v>0</v>
      </c>
      <c r="D29" s="19">
        <v>93004770</v>
      </c>
      <c r="E29" s="17">
        <v>0</v>
      </c>
      <c r="F29" s="17">
        <v>0</v>
      </c>
      <c r="G29" s="19">
        <v>194474586</v>
      </c>
      <c r="H29" s="17">
        <v>0</v>
      </c>
      <c r="I29" s="17">
        <v>0</v>
      </c>
      <c r="J29" s="17">
        <v>0</v>
      </c>
      <c r="K29" s="19">
        <v>194474656</v>
      </c>
      <c r="L29" s="21">
        <v>0</v>
      </c>
    </row>
    <row r="30" spans="1:12">
      <c r="A30" s="11"/>
      <c r="B30" s="13"/>
      <c r="C30" s="15"/>
      <c r="D30" s="19"/>
      <c r="E30" s="17"/>
      <c r="F30" s="17"/>
      <c r="G30" s="19"/>
      <c r="H30" s="17"/>
      <c r="I30" s="17"/>
      <c r="J30" s="17"/>
      <c r="K30" s="19"/>
      <c r="L30" s="21"/>
    </row>
    <row r="31" spans="1:12">
      <c r="A31" s="11" t="s">
        <v>19</v>
      </c>
      <c r="B31" s="13"/>
      <c r="C31" s="15">
        <v>0</v>
      </c>
      <c r="D31" s="19">
        <v>194474470</v>
      </c>
      <c r="E31" s="17">
        <v>0</v>
      </c>
      <c r="F31" s="17">
        <v>0</v>
      </c>
      <c r="G31" s="19">
        <v>194474508</v>
      </c>
      <c r="H31" s="17">
        <v>0</v>
      </c>
      <c r="I31" s="17">
        <v>0</v>
      </c>
      <c r="J31" s="17">
        <v>0</v>
      </c>
      <c r="K31" s="19">
        <v>194474600</v>
      </c>
      <c r="L31" s="21">
        <v>0</v>
      </c>
    </row>
    <row r="32" spans="1:12">
      <c r="A32" s="11"/>
      <c r="B32" s="13"/>
      <c r="C32" s="15"/>
      <c r="D32" s="19"/>
      <c r="E32" s="17"/>
      <c r="F32" s="17"/>
      <c r="G32" s="19"/>
      <c r="H32" s="17"/>
      <c r="I32" s="17"/>
      <c r="J32" s="17"/>
      <c r="K32" s="19"/>
      <c r="L32" s="21"/>
    </row>
    <row r="33" spans="1:12">
      <c r="A33" s="11" t="s">
        <v>20</v>
      </c>
      <c r="B33" s="13"/>
      <c r="C33" s="15">
        <v>0</v>
      </c>
      <c r="D33" s="19">
        <v>194474490</v>
      </c>
      <c r="E33" s="17">
        <v>0</v>
      </c>
      <c r="F33" s="17">
        <v>0</v>
      </c>
      <c r="G33" s="19">
        <v>194474550</v>
      </c>
      <c r="H33" s="17">
        <v>0</v>
      </c>
      <c r="I33" s="17">
        <v>0</v>
      </c>
      <c r="J33" s="17">
        <v>0</v>
      </c>
      <c r="K33" s="19">
        <v>194474634</v>
      </c>
      <c r="L33" s="21">
        <v>0</v>
      </c>
    </row>
    <row r="34" spans="1:12">
      <c r="A34" s="11"/>
      <c r="B34" s="13"/>
      <c r="C34" s="15"/>
      <c r="D34" s="19"/>
      <c r="E34" s="17"/>
      <c r="F34" s="17"/>
      <c r="G34" s="19"/>
      <c r="H34" s="17"/>
      <c r="I34" s="17"/>
      <c r="J34" s="17"/>
      <c r="K34" s="19"/>
      <c r="L34" s="21"/>
    </row>
    <row r="35" spans="1:12">
      <c r="A35" s="11" t="s">
        <v>21</v>
      </c>
      <c r="B35" s="13"/>
      <c r="C35" s="15">
        <v>0</v>
      </c>
      <c r="D35" s="19">
        <v>194474505</v>
      </c>
      <c r="E35" s="17">
        <v>0</v>
      </c>
      <c r="F35" s="17">
        <v>0</v>
      </c>
      <c r="G35" s="19">
        <v>194474580</v>
      </c>
      <c r="H35" s="17">
        <v>0</v>
      </c>
      <c r="I35" s="17">
        <v>0</v>
      </c>
      <c r="J35" s="17">
        <v>0</v>
      </c>
      <c r="K35" s="19">
        <v>194474650</v>
      </c>
      <c r="L35" s="21">
        <v>0</v>
      </c>
    </row>
    <row r="36" spans="1:12">
      <c r="A36" s="11"/>
      <c r="B36" s="13"/>
      <c r="C36" s="15"/>
      <c r="D36" s="19"/>
      <c r="E36" s="17"/>
      <c r="F36" s="17"/>
      <c r="G36" s="19"/>
      <c r="H36" s="17"/>
      <c r="I36" s="17"/>
      <c r="J36" s="17"/>
      <c r="K36" s="19"/>
      <c r="L36" s="21"/>
    </row>
    <row r="37" spans="1:12">
      <c r="A37" s="11" t="s">
        <v>22</v>
      </c>
      <c r="B37" s="13"/>
      <c r="C37" s="15">
        <v>0</v>
      </c>
      <c r="D37" s="17">
        <v>0</v>
      </c>
      <c r="E37" s="17">
        <v>0</v>
      </c>
      <c r="F37" s="17">
        <v>0</v>
      </c>
      <c r="G37" s="19">
        <v>4927135</v>
      </c>
      <c r="H37" s="17">
        <v>0</v>
      </c>
      <c r="I37" s="17">
        <v>0</v>
      </c>
      <c r="J37" s="17">
        <v>0</v>
      </c>
      <c r="K37" s="17">
        <v>0</v>
      </c>
      <c r="L37" s="21">
        <v>0</v>
      </c>
    </row>
    <row r="38" spans="1:12">
      <c r="A38" s="11"/>
      <c r="B38" s="13"/>
      <c r="C38" s="15"/>
      <c r="D38" s="17"/>
      <c r="E38" s="17"/>
      <c r="F38" s="17"/>
      <c r="G38" s="19"/>
      <c r="H38" s="17"/>
      <c r="I38" s="17"/>
      <c r="J38" s="17"/>
      <c r="K38" s="17"/>
      <c r="L38" s="21"/>
    </row>
    <row r="39" spans="1:12">
      <c r="A39" s="11" t="s">
        <v>23</v>
      </c>
      <c r="B39" s="13"/>
      <c r="C39" s="15">
        <v>0</v>
      </c>
      <c r="D39" s="17">
        <v>0</v>
      </c>
      <c r="E39" s="17">
        <v>0</v>
      </c>
      <c r="F39" s="17">
        <v>0</v>
      </c>
      <c r="G39" s="17">
        <v>0</v>
      </c>
      <c r="H39" s="19">
        <v>76359246</v>
      </c>
      <c r="I39" s="17">
        <v>0</v>
      </c>
      <c r="J39" s="17">
        <v>0</v>
      </c>
      <c r="K39" s="17">
        <v>0</v>
      </c>
      <c r="L39" s="21">
        <v>0</v>
      </c>
    </row>
    <row r="40" spans="1:12">
      <c r="A40" s="11"/>
      <c r="B40" s="13"/>
      <c r="C40" s="15"/>
      <c r="D40" s="17"/>
      <c r="E40" s="17"/>
      <c r="F40" s="17"/>
      <c r="G40" s="17"/>
      <c r="H40" s="19"/>
      <c r="I40" s="17"/>
      <c r="J40" s="17"/>
      <c r="K40" s="17"/>
      <c r="L40" s="21"/>
    </row>
    <row r="41" spans="1:12">
      <c r="A41" s="11" t="s">
        <v>24</v>
      </c>
      <c r="B41" s="13"/>
      <c r="C41" s="15">
        <v>0</v>
      </c>
      <c r="D41" s="17">
        <v>0</v>
      </c>
      <c r="E41" s="17">
        <v>0</v>
      </c>
      <c r="F41" s="17">
        <v>0</v>
      </c>
      <c r="G41" s="19">
        <v>226088446</v>
      </c>
      <c r="H41" s="17">
        <v>0</v>
      </c>
      <c r="I41" s="17">
        <v>0</v>
      </c>
      <c r="J41" s="17">
        <v>0</v>
      </c>
      <c r="K41" s="17">
        <v>0</v>
      </c>
      <c r="L41" s="21">
        <v>0</v>
      </c>
    </row>
    <row r="42" spans="1:12">
      <c r="A42" s="11"/>
      <c r="B42" s="13"/>
      <c r="C42" s="15"/>
      <c r="D42" s="17"/>
      <c r="E42" s="17"/>
      <c r="F42" s="17"/>
      <c r="G42" s="19"/>
      <c r="H42" s="17"/>
      <c r="I42" s="17"/>
      <c r="J42" s="17"/>
      <c r="K42" s="17"/>
      <c r="L42" s="21"/>
    </row>
    <row r="43" spans="1:12">
      <c r="A43" s="11" t="s">
        <v>25</v>
      </c>
      <c r="B43" s="13"/>
      <c r="C43" s="23">
        <v>62005880</v>
      </c>
      <c r="D43" s="19">
        <v>62005866</v>
      </c>
      <c r="E43" s="17">
        <v>0</v>
      </c>
      <c r="F43" s="17">
        <v>0</v>
      </c>
      <c r="G43" s="17">
        <v>0</v>
      </c>
      <c r="H43" s="19">
        <v>76359260</v>
      </c>
      <c r="I43" s="17">
        <v>0</v>
      </c>
      <c r="J43" s="17">
        <v>0</v>
      </c>
      <c r="K43" s="17">
        <v>0</v>
      </c>
      <c r="L43" s="21">
        <v>0</v>
      </c>
    </row>
    <row r="44" spans="1:12">
      <c r="A44" s="11"/>
      <c r="B44" s="13"/>
      <c r="C44" s="23"/>
      <c r="D44" s="19"/>
      <c r="E44" s="17"/>
      <c r="F44" s="17"/>
      <c r="G44" s="17"/>
      <c r="H44" s="19"/>
      <c r="I44" s="17"/>
      <c r="J44" s="17"/>
      <c r="K44" s="17"/>
      <c r="L44" s="21"/>
    </row>
    <row r="45" spans="1:12">
      <c r="A45" s="25" t="e">
        <f xml:space="preserve"> Amphioctopus aegina</f>
        <v>#NAME?</v>
      </c>
      <c r="B45" s="13"/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>
      <c r="A46" s="25"/>
      <c r="B46" s="13"/>
      <c r="C46" s="26"/>
      <c r="D46" s="27"/>
      <c r="E46" s="27"/>
      <c r="F46" s="27"/>
      <c r="G46" s="27"/>
      <c r="H46" s="27"/>
      <c r="I46" s="27"/>
      <c r="J46" s="27"/>
      <c r="K46" s="27"/>
      <c r="L46" s="28"/>
    </row>
    <row r="47" spans="1:12">
      <c r="A47" s="11" t="s">
        <v>26</v>
      </c>
      <c r="B47" s="13"/>
      <c r="C47" s="15">
        <v>0</v>
      </c>
      <c r="D47" s="17">
        <v>0</v>
      </c>
      <c r="E47" s="17">
        <v>0</v>
      </c>
      <c r="F47" s="17">
        <v>0</v>
      </c>
      <c r="G47" s="19">
        <v>226088450</v>
      </c>
      <c r="H47" s="17">
        <v>0</v>
      </c>
      <c r="I47" s="17">
        <v>0</v>
      </c>
      <c r="J47" s="17">
        <v>0</v>
      </c>
      <c r="K47" s="17">
        <v>0</v>
      </c>
      <c r="L47" s="21">
        <v>0</v>
      </c>
    </row>
    <row r="48" spans="1:12">
      <c r="A48" s="11"/>
      <c r="B48" s="13"/>
      <c r="C48" s="15"/>
      <c r="D48" s="17"/>
      <c r="E48" s="17"/>
      <c r="F48" s="17"/>
      <c r="G48" s="19"/>
      <c r="H48" s="17"/>
      <c r="I48" s="17"/>
      <c r="J48" s="17"/>
      <c r="K48" s="17"/>
      <c r="L48" s="21"/>
    </row>
    <row r="49" spans="1:12">
      <c r="A49" s="4" t="s">
        <v>27</v>
      </c>
      <c r="B49" s="13"/>
      <c r="C49" s="23">
        <v>62005878</v>
      </c>
      <c r="D49" s="19">
        <v>18076177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21">
        <v>0</v>
      </c>
    </row>
    <row r="50" spans="1:12">
      <c r="A50" s="2"/>
      <c r="B50" s="13"/>
      <c r="C50" s="23"/>
      <c r="D50" s="19"/>
      <c r="E50" s="17"/>
      <c r="F50" s="17"/>
      <c r="G50" s="17"/>
      <c r="H50" s="17"/>
      <c r="I50" s="17"/>
      <c r="J50" s="17"/>
      <c r="K50" s="17"/>
      <c r="L50" s="21"/>
    </row>
    <row r="51" spans="1:12">
      <c r="A51" s="7" t="e">
        <f xml:space="preserve"> Amphioctopus fangsiao</f>
        <v>#NAME?</v>
      </c>
      <c r="B51" s="13"/>
      <c r="C51" s="23"/>
      <c r="D51" s="19"/>
      <c r="E51" s="17"/>
      <c r="F51" s="17"/>
      <c r="G51" s="17"/>
      <c r="H51" s="17"/>
      <c r="I51" s="17"/>
      <c r="J51" s="17"/>
      <c r="K51" s="17"/>
      <c r="L51" s="21"/>
    </row>
    <row r="52" spans="1:12">
      <c r="A52" s="2"/>
      <c r="B52" s="13"/>
      <c r="C52" s="23"/>
      <c r="D52" s="19"/>
      <c r="E52" s="17"/>
      <c r="F52" s="17"/>
      <c r="G52" s="17"/>
      <c r="H52" s="17"/>
      <c r="I52" s="17"/>
      <c r="J52" s="17"/>
      <c r="K52" s="17"/>
      <c r="L52" s="21"/>
    </row>
    <row r="53" spans="1:12" ht="18" customHeight="1">
      <c r="A53" s="11" t="s">
        <v>28</v>
      </c>
      <c r="B53" s="13"/>
      <c r="C53" s="15">
        <v>0</v>
      </c>
      <c r="D53" s="17">
        <v>0</v>
      </c>
      <c r="E53" s="17">
        <v>0</v>
      </c>
      <c r="F53" s="17">
        <v>0</v>
      </c>
      <c r="G53" s="19">
        <v>226088456</v>
      </c>
      <c r="H53" s="17">
        <v>0</v>
      </c>
      <c r="I53" s="17">
        <v>0</v>
      </c>
      <c r="J53" s="17">
        <v>0</v>
      </c>
      <c r="K53" s="17">
        <v>0</v>
      </c>
      <c r="L53" s="21">
        <v>0</v>
      </c>
    </row>
    <row r="54" spans="1:12">
      <c r="A54" s="11"/>
      <c r="B54" s="13"/>
      <c r="C54" s="15"/>
      <c r="D54" s="17"/>
      <c r="E54" s="17"/>
      <c r="F54" s="17"/>
      <c r="G54" s="19"/>
      <c r="H54" s="17"/>
      <c r="I54" s="17"/>
      <c r="J54" s="17"/>
      <c r="K54" s="17"/>
      <c r="L54" s="21"/>
    </row>
    <row r="55" spans="1:12">
      <c r="A55" s="11" t="s">
        <v>29</v>
      </c>
      <c r="B55" s="13"/>
      <c r="C55" s="15">
        <v>0</v>
      </c>
      <c r="D55" s="17">
        <v>0</v>
      </c>
      <c r="E55" s="17">
        <v>0</v>
      </c>
      <c r="F55" s="17">
        <v>0</v>
      </c>
      <c r="G55" s="19">
        <v>207107966</v>
      </c>
      <c r="H55" s="17">
        <v>0</v>
      </c>
      <c r="I55" s="17">
        <v>0</v>
      </c>
      <c r="J55" s="17">
        <v>0</v>
      </c>
      <c r="K55" s="17">
        <v>0</v>
      </c>
      <c r="L55" s="21">
        <v>0</v>
      </c>
    </row>
    <row r="56" spans="1:12">
      <c r="A56" s="11"/>
      <c r="B56" s="13"/>
      <c r="C56" s="15"/>
      <c r="D56" s="17"/>
      <c r="E56" s="17"/>
      <c r="F56" s="17"/>
      <c r="G56" s="19"/>
      <c r="H56" s="17"/>
      <c r="I56" s="17"/>
      <c r="J56" s="17"/>
      <c r="K56" s="17"/>
      <c r="L56" s="21"/>
    </row>
    <row r="57" spans="1:12">
      <c r="A57" s="29" t="s">
        <v>30</v>
      </c>
      <c r="B57" s="30"/>
      <c r="C57" s="15" t="s">
        <v>17</v>
      </c>
      <c r="D57" s="19">
        <v>18076181</v>
      </c>
      <c r="E57" s="17">
        <v>0</v>
      </c>
      <c r="F57" s="17">
        <v>0</v>
      </c>
      <c r="G57" s="17">
        <v>0</v>
      </c>
      <c r="H57" s="19">
        <v>76359294</v>
      </c>
      <c r="I57" s="17">
        <v>0</v>
      </c>
      <c r="J57" s="17">
        <v>0</v>
      </c>
      <c r="K57" s="17">
        <v>0</v>
      </c>
      <c r="L57" s="21">
        <v>0</v>
      </c>
    </row>
    <row r="58" spans="1:12">
      <c r="A58" s="31"/>
      <c r="B58" s="32"/>
      <c r="C58" s="15"/>
      <c r="D58" s="19"/>
      <c r="E58" s="17"/>
      <c r="F58" s="17"/>
      <c r="G58" s="17"/>
      <c r="H58" s="19"/>
      <c r="I58" s="17"/>
      <c r="J58" s="17"/>
      <c r="K58" s="17"/>
      <c r="L58" s="21"/>
    </row>
    <row r="59" spans="1:12">
      <c r="A59" s="33" t="e">
        <f xml:space="preserve"> Amphioctopus marginatus</f>
        <v>#NAME?</v>
      </c>
      <c r="B59" s="34"/>
      <c r="C59" s="15"/>
      <c r="D59" s="19"/>
      <c r="E59" s="17"/>
      <c r="F59" s="17"/>
      <c r="G59" s="17"/>
      <c r="H59" s="19"/>
      <c r="I59" s="17"/>
      <c r="J59" s="17"/>
      <c r="K59" s="17"/>
      <c r="L59" s="21"/>
    </row>
    <row r="60" spans="1:12">
      <c r="A60" s="31"/>
      <c r="B60" s="32"/>
      <c r="C60" s="15"/>
      <c r="D60" s="19"/>
      <c r="E60" s="17"/>
      <c r="F60" s="17"/>
      <c r="G60" s="17"/>
      <c r="H60" s="19"/>
      <c r="I60" s="17"/>
      <c r="J60" s="17"/>
      <c r="K60" s="17"/>
      <c r="L60" s="21"/>
    </row>
    <row r="61" spans="1:12">
      <c r="A61" s="4" t="s">
        <v>31</v>
      </c>
      <c r="B61" s="13"/>
      <c r="C61" s="15" t="s">
        <v>17</v>
      </c>
      <c r="D61" s="17">
        <v>0</v>
      </c>
      <c r="E61" s="17">
        <v>0</v>
      </c>
      <c r="F61" s="17">
        <v>0</v>
      </c>
      <c r="G61" s="19">
        <v>207107970</v>
      </c>
      <c r="H61" s="17">
        <v>0</v>
      </c>
      <c r="I61" s="17">
        <v>0</v>
      </c>
      <c r="J61" s="17">
        <v>0</v>
      </c>
      <c r="K61" s="17">
        <v>0</v>
      </c>
      <c r="L61" s="21">
        <v>0</v>
      </c>
    </row>
    <row r="62" spans="1:12">
      <c r="A62" s="2"/>
      <c r="B62" s="13"/>
      <c r="C62" s="15"/>
      <c r="D62" s="17"/>
      <c r="E62" s="17"/>
      <c r="F62" s="17"/>
      <c r="G62" s="19"/>
      <c r="H62" s="17"/>
      <c r="I62" s="17"/>
      <c r="J62" s="17"/>
      <c r="K62" s="17"/>
      <c r="L62" s="21"/>
    </row>
    <row r="63" spans="1:12">
      <c r="A63" s="7" t="e">
        <f xml:space="preserve"> Amphioctopus neglectus</f>
        <v>#NAME?</v>
      </c>
      <c r="B63" s="13"/>
      <c r="C63" s="15"/>
      <c r="D63" s="17"/>
      <c r="E63" s="17"/>
      <c r="F63" s="17"/>
      <c r="G63" s="19"/>
      <c r="H63" s="17"/>
      <c r="I63" s="17"/>
      <c r="J63" s="17"/>
      <c r="K63" s="17"/>
      <c r="L63" s="21"/>
    </row>
    <row r="64" spans="1:12">
      <c r="A64" s="2"/>
      <c r="B64" s="13"/>
      <c r="C64" s="15"/>
      <c r="D64" s="17"/>
      <c r="E64" s="17"/>
      <c r="F64" s="17"/>
      <c r="G64" s="19"/>
      <c r="H64" s="17"/>
      <c r="I64" s="17"/>
      <c r="J64" s="17"/>
      <c r="K64" s="17"/>
      <c r="L64" s="21"/>
    </row>
    <row r="65" spans="1:12">
      <c r="A65" s="4" t="s">
        <v>32</v>
      </c>
      <c r="B65" s="13"/>
      <c r="C65" s="15" t="s">
        <v>17</v>
      </c>
      <c r="D65" s="17">
        <v>0</v>
      </c>
      <c r="E65" s="17">
        <v>0</v>
      </c>
      <c r="F65" s="17">
        <v>0</v>
      </c>
      <c r="G65" s="19">
        <v>207107972</v>
      </c>
      <c r="H65" s="17">
        <v>0</v>
      </c>
      <c r="I65" s="17">
        <v>0</v>
      </c>
      <c r="J65" s="17">
        <v>0</v>
      </c>
      <c r="K65" s="17">
        <v>0</v>
      </c>
      <c r="L65" s="21">
        <v>0</v>
      </c>
    </row>
    <row r="66" spans="1:12">
      <c r="A66" s="2"/>
      <c r="B66" s="13"/>
      <c r="C66" s="15"/>
      <c r="D66" s="17"/>
      <c r="E66" s="17"/>
      <c r="F66" s="17"/>
      <c r="G66" s="19"/>
      <c r="H66" s="17"/>
      <c r="I66" s="17"/>
      <c r="J66" s="17"/>
      <c r="K66" s="17"/>
      <c r="L66" s="21"/>
    </row>
    <row r="67" spans="1:12">
      <c r="A67" s="7" t="e">
        <f xml:space="preserve"> Amphioctopus ovulum</f>
        <v>#NAME?</v>
      </c>
      <c r="B67" s="13"/>
      <c r="C67" s="15"/>
      <c r="D67" s="17"/>
      <c r="E67" s="17"/>
      <c r="F67" s="17"/>
      <c r="G67" s="19"/>
      <c r="H67" s="17"/>
      <c r="I67" s="17"/>
      <c r="J67" s="17"/>
      <c r="K67" s="17"/>
      <c r="L67" s="21"/>
    </row>
    <row r="68" spans="1:12">
      <c r="A68" s="2"/>
      <c r="B68" s="13"/>
      <c r="C68" s="15"/>
      <c r="D68" s="17"/>
      <c r="E68" s="17"/>
      <c r="F68" s="17"/>
      <c r="G68" s="19"/>
      <c r="H68" s="17"/>
      <c r="I68" s="17"/>
      <c r="J68" s="17"/>
      <c r="K68" s="17"/>
      <c r="L68" s="21"/>
    </row>
    <row r="69" spans="1:12">
      <c r="A69" s="4" t="s">
        <v>33</v>
      </c>
      <c r="B69" s="13"/>
      <c r="C69" s="26"/>
      <c r="D69" s="27"/>
      <c r="E69" s="27"/>
      <c r="F69" s="17" t="s">
        <v>17</v>
      </c>
      <c r="G69" s="19">
        <v>207107968</v>
      </c>
      <c r="H69" s="17">
        <v>0</v>
      </c>
      <c r="I69" s="17">
        <v>0</v>
      </c>
      <c r="J69" s="17">
        <v>0</v>
      </c>
      <c r="K69" s="17">
        <v>0</v>
      </c>
      <c r="L69" s="21">
        <v>0</v>
      </c>
    </row>
    <row r="70" spans="1:12">
      <c r="A70" s="2"/>
      <c r="B70" s="13"/>
      <c r="C70" s="26"/>
      <c r="D70" s="27"/>
      <c r="E70" s="27"/>
      <c r="F70" s="17"/>
      <c r="G70" s="19"/>
      <c r="H70" s="17"/>
      <c r="I70" s="17"/>
      <c r="J70" s="17"/>
      <c r="K70" s="17"/>
      <c r="L70" s="21"/>
    </row>
    <row r="71" spans="1:12">
      <c r="A71" s="7" t="e">
        <f xml:space="preserve"> Amphioctopus rex</f>
        <v>#NAME?</v>
      </c>
      <c r="B71" s="13"/>
      <c r="C71" s="26"/>
      <c r="D71" s="27"/>
      <c r="E71" s="27"/>
      <c r="F71" s="17"/>
      <c r="G71" s="19"/>
      <c r="H71" s="17"/>
      <c r="I71" s="17"/>
      <c r="J71" s="17"/>
      <c r="K71" s="17"/>
      <c r="L71" s="21"/>
    </row>
    <row r="72" spans="1:12">
      <c r="A72" s="2"/>
      <c r="B72" s="13"/>
      <c r="C72" s="26"/>
      <c r="D72" s="27"/>
      <c r="E72" s="27"/>
      <c r="F72" s="17"/>
      <c r="G72" s="19"/>
      <c r="H72" s="17"/>
      <c r="I72" s="17"/>
      <c r="J72" s="17"/>
      <c r="K72" s="17"/>
      <c r="L72" s="21"/>
    </row>
    <row r="73" spans="1:12">
      <c r="A73" s="4" t="s">
        <v>34</v>
      </c>
      <c r="B73" s="13"/>
      <c r="C73" s="15" t="s">
        <v>17</v>
      </c>
      <c r="D73" s="17">
        <v>0</v>
      </c>
      <c r="E73" s="17">
        <v>0</v>
      </c>
      <c r="F73" s="17">
        <v>0</v>
      </c>
      <c r="G73" s="19">
        <v>226088448</v>
      </c>
      <c r="H73" s="17">
        <v>0</v>
      </c>
      <c r="I73" s="17">
        <v>0</v>
      </c>
      <c r="J73" s="17">
        <v>0</v>
      </c>
      <c r="K73" s="17">
        <v>0</v>
      </c>
      <c r="L73" s="21">
        <v>0</v>
      </c>
    </row>
    <row r="74" spans="1:12">
      <c r="A74" s="2"/>
      <c r="B74" s="13"/>
      <c r="C74" s="15"/>
      <c r="D74" s="17"/>
      <c r="E74" s="17"/>
      <c r="F74" s="17"/>
      <c r="G74" s="19"/>
      <c r="H74" s="17"/>
      <c r="I74" s="17"/>
      <c r="J74" s="17"/>
      <c r="K74" s="17"/>
      <c r="L74" s="21"/>
    </row>
    <row r="75" spans="1:12">
      <c r="A75" s="7" t="e">
        <f xml:space="preserve"> Amphioctopus siamensis</f>
        <v>#NAME?</v>
      </c>
      <c r="B75" s="13"/>
      <c r="C75" s="15"/>
      <c r="D75" s="17"/>
      <c r="E75" s="17"/>
      <c r="F75" s="17"/>
      <c r="G75" s="19"/>
      <c r="H75" s="17"/>
      <c r="I75" s="17"/>
      <c r="J75" s="17"/>
      <c r="K75" s="17"/>
      <c r="L75" s="21"/>
    </row>
    <row r="76" spans="1:12">
      <c r="A76" s="2"/>
      <c r="B76" s="13"/>
      <c r="C76" s="15"/>
      <c r="D76" s="17"/>
      <c r="E76" s="17"/>
      <c r="F76" s="17"/>
      <c r="G76" s="19"/>
      <c r="H76" s="17"/>
      <c r="I76" s="17"/>
      <c r="J76" s="17"/>
      <c r="K76" s="17"/>
      <c r="L76" s="21"/>
    </row>
    <row r="77" spans="1:12">
      <c r="A77" s="11" t="s">
        <v>35</v>
      </c>
      <c r="B77" s="13"/>
      <c r="C77" s="15">
        <v>0</v>
      </c>
      <c r="D77" s="17">
        <v>0</v>
      </c>
      <c r="E77" s="17">
        <v>0</v>
      </c>
      <c r="F77" s="17">
        <v>0</v>
      </c>
      <c r="G77" s="19">
        <v>15421823</v>
      </c>
      <c r="H77" s="17">
        <v>0</v>
      </c>
      <c r="I77" s="17">
        <v>0</v>
      </c>
      <c r="J77" s="17">
        <v>0</v>
      </c>
      <c r="K77" s="17">
        <v>0</v>
      </c>
      <c r="L77" s="21">
        <v>0</v>
      </c>
    </row>
    <row r="78" spans="1:12">
      <c r="A78" s="11"/>
      <c r="B78" s="13"/>
      <c r="C78" s="15"/>
      <c r="D78" s="17"/>
      <c r="E78" s="17"/>
      <c r="F78" s="17"/>
      <c r="G78" s="19"/>
      <c r="H78" s="17"/>
      <c r="I78" s="17"/>
      <c r="J78" s="17"/>
      <c r="K78" s="17"/>
      <c r="L78" s="21"/>
    </row>
    <row r="79" spans="1:12">
      <c r="A79" s="11" t="s">
        <v>36</v>
      </c>
      <c r="B79" s="13"/>
      <c r="C79" s="15">
        <v>0</v>
      </c>
      <c r="D79" s="17">
        <v>0</v>
      </c>
      <c r="E79" s="17">
        <v>0</v>
      </c>
      <c r="F79" s="19">
        <v>49482149</v>
      </c>
      <c r="G79" s="19">
        <v>4003401</v>
      </c>
      <c r="H79" s="17">
        <v>0</v>
      </c>
      <c r="I79" s="17">
        <v>0</v>
      </c>
      <c r="J79" s="17">
        <v>0</v>
      </c>
      <c r="K79" s="17">
        <v>0</v>
      </c>
      <c r="L79" s="21">
        <v>0</v>
      </c>
    </row>
    <row r="80" spans="1:12">
      <c r="A80" s="11"/>
      <c r="B80" s="13"/>
      <c r="C80" s="15"/>
      <c r="D80" s="17"/>
      <c r="E80" s="17"/>
      <c r="F80" s="19"/>
      <c r="G80" s="19"/>
      <c r="H80" s="17"/>
      <c r="I80" s="17"/>
      <c r="J80" s="17"/>
      <c r="K80" s="17"/>
      <c r="L80" s="21"/>
    </row>
    <row r="81" spans="1:12">
      <c r="A81" s="11" t="s">
        <v>37</v>
      </c>
      <c r="B81" s="22" t="s">
        <v>8</v>
      </c>
      <c r="C81" s="15">
        <v>0</v>
      </c>
      <c r="D81" s="19">
        <v>209969958</v>
      </c>
      <c r="E81" s="19">
        <v>209970016</v>
      </c>
      <c r="F81" s="19">
        <v>209970051</v>
      </c>
      <c r="G81" s="19">
        <v>209970117</v>
      </c>
      <c r="H81" s="17">
        <v>0</v>
      </c>
      <c r="I81" s="19">
        <v>209970243</v>
      </c>
      <c r="J81" s="17">
        <v>0</v>
      </c>
      <c r="K81" s="17">
        <v>0</v>
      </c>
      <c r="L81" s="21">
        <v>0</v>
      </c>
    </row>
    <row r="82" spans="1:12">
      <c r="A82" s="11"/>
      <c r="B82" s="22"/>
      <c r="C82" s="15"/>
      <c r="D82" s="19"/>
      <c r="E82" s="19"/>
      <c r="F82" s="19"/>
      <c r="G82" s="19"/>
      <c r="H82" s="17"/>
      <c r="I82" s="19"/>
      <c r="J82" s="17"/>
      <c r="K82" s="17"/>
      <c r="L82" s="21"/>
    </row>
    <row r="83" spans="1:12">
      <c r="A83" s="11" t="s">
        <v>38</v>
      </c>
      <c r="B83" s="13"/>
      <c r="C83" s="15">
        <v>0</v>
      </c>
      <c r="D83" s="19">
        <v>18072925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21">
        <v>0</v>
      </c>
    </row>
    <row r="84" spans="1:12">
      <c r="A84" s="11"/>
      <c r="B84" s="13"/>
      <c r="C84" s="15"/>
      <c r="D84" s="19"/>
      <c r="E84" s="17"/>
      <c r="F84" s="17"/>
      <c r="G84" s="17"/>
      <c r="H84" s="17"/>
      <c r="I84" s="17"/>
      <c r="J84" s="17"/>
      <c r="K84" s="17"/>
      <c r="L84" s="21"/>
    </row>
    <row r="85" spans="1:12" ht="18" customHeight="1">
      <c r="A85" s="11" t="s">
        <v>39</v>
      </c>
      <c r="B85" s="13"/>
      <c r="C85" s="23">
        <v>48994441</v>
      </c>
      <c r="D85" s="19">
        <v>48994448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21">
        <v>0</v>
      </c>
    </row>
    <row r="86" spans="1:12">
      <c r="A86" s="11"/>
      <c r="B86" s="13"/>
      <c r="C86" s="23"/>
      <c r="D86" s="19"/>
      <c r="E86" s="17"/>
      <c r="F86" s="17"/>
      <c r="G86" s="17"/>
      <c r="H86" s="17"/>
      <c r="I86" s="17"/>
      <c r="J86" s="17"/>
      <c r="K86" s="17"/>
      <c r="L86" s="21"/>
    </row>
    <row r="87" spans="1:12">
      <c r="A87" s="11" t="s">
        <v>40</v>
      </c>
      <c r="B87" s="22" t="s">
        <v>8</v>
      </c>
      <c r="C87" s="23">
        <v>2127256204</v>
      </c>
      <c r="D87" s="19">
        <v>2127256203</v>
      </c>
      <c r="E87" s="19">
        <v>49482087</v>
      </c>
      <c r="F87" s="19">
        <v>82622108</v>
      </c>
      <c r="G87" s="19">
        <v>2127256201</v>
      </c>
      <c r="H87" s="19">
        <v>2127256202</v>
      </c>
      <c r="I87" s="19">
        <v>38607259</v>
      </c>
      <c r="J87" s="17">
        <v>0</v>
      </c>
      <c r="K87" s="17">
        <v>0</v>
      </c>
      <c r="L87" s="21">
        <v>0</v>
      </c>
    </row>
    <row r="88" spans="1:12">
      <c r="A88" s="11"/>
      <c r="B88" s="22"/>
      <c r="C88" s="23"/>
      <c r="D88" s="19"/>
      <c r="E88" s="19"/>
      <c r="F88" s="19"/>
      <c r="G88" s="19"/>
      <c r="H88" s="19"/>
      <c r="I88" s="19"/>
      <c r="J88" s="17"/>
      <c r="K88" s="17"/>
      <c r="L88" s="21"/>
    </row>
    <row r="89" spans="1:12">
      <c r="A89" s="11" t="s">
        <v>41</v>
      </c>
      <c r="B89" s="13"/>
      <c r="C89" s="15">
        <v>0</v>
      </c>
      <c r="D89" s="19">
        <v>498927</v>
      </c>
      <c r="E89" s="17">
        <v>0</v>
      </c>
      <c r="F89" s="19">
        <v>18072919</v>
      </c>
      <c r="G89" s="19">
        <v>4003403</v>
      </c>
      <c r="H89" s="17">
        <v>0</v>
      </c>
      <c r="I89" s="17">
        <v>0</v>
      </c>
      <c r="J89" s="17">
        <v>0</v>
      </c>
      <c r="K89" s="17">
        <v>0</v>
      </c>
      <c r="L89" s="21">
        <v>0</v>
      </c>
    </row>
    <row r="90" spans="1:12">
      <c r="A90" s="11"/>
      <c r="B90" s="13"/>
      <c r="C90" s="15"/>
      <c r="D90" s="19"/>
      <c r="E90" s="17"/>
      <c r="F90" s="19"/>
      <c r="G90" s="19"/>
      <c r="H90" s="17"/>
      <c r="I90" s="17"/>
      <c r="J90" s="17"/>
      <c r="K90" s="17"/>
      <c r="L90" s="21"/>
    </row>
    <row r="91" spans="1:12">
      <c r="A91" s="11" t="s">
        <v>42</v>
      </c>
      <c r="B91" s="22" t="s">
        <v>8</v>
      </c>
      <c r="C91" s="15">
        <v>0</v>
      </c>
      <c r="D91" s="19">
        <v>209969956</v>
      </c>
      <c r="E91" s="19">
        <v>209969985</v>
      </c>
      <c r="F91" s="19">
        <v>209970061</v>
      </c>
      <c r="G91" s="19">
        <v>209970109</v>
      </c>
      <c r="H91" s="17">
        <v>0</v>
      </c>
      <c r="I91" s="19">
        <v>209970171</v>
      </c>
      <c r="J91" s="17">
        <v>0</v>
      </c>
      <c r="K91" s="17">
        <v>0</v>
      </c>
      <c r="L91" s="21">
        <v>0</v>
      </c>
    </row>
    <row r="92" spans="1:12">
      <c r="A92" s="11"/>
      <c r="B92" s="22"/>
      <c r="C92" s="15"/>
      <c r="D92" s="19"/>
      <c r="E92" s="19"/>
      <c r="F92" s="19"/>
      <c r="G92" s="19"/>
      <c r="H92" s="17"/>
      <c r="I92" s="19"/>
      <c r="J92" s="17"/>
      <c r="K92" s="17"/>
      <c r="L92" s="21"/>
    </row>
    <row r="93" spans="1:12">
      <c r="A93" s="11" t="s">
        <v>43</v>
      </c>
      <c r="B93" s="22" t="s">
        <v>8</v>
      </c>
      <c r="C93" s="23">
        <v>48994443</v>
      </c>
      <c r="D93" s="19">
        <v>48994455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9">
        <v>48994503</v>
      </c>
      <c r="K93" s="19">
        <v>48994593</v>
      </c>
      <c r="L93" s="21">
        <v>0</v>
      </c>
    </row>
    <row r="94" spans="1:12" ht="16" thickBot="1">
      <c r="A94" s="11"/>
      <c r="B94" s="22"/>
      <c r="C94" s="23"/>
      <c r="D94" s="19"/>
      <c r="E94" s="17"/>
      <c r="F94" s="17"/>
      <c r="G94" s="17"/>
      <c r="H94" s="17"/>
      <c r="I94" s="17"/>
      <c r="J94" s="19"/>
      <c r="K94" s="19"/>
      <c r="L94" s="21"/>
    </row>
    <row r="95" spans="1:12">
      <c r="A95" s="36" t="s">
        <v>44</v>
      </c>
      <c r="B95" s="37"/>
      <c r="C95" s="38">
        <v>0</v>
      </c>
      <c r="D95" s="39">
        <v>0</v>
      </c>
      <c r="E95" s="39">
        <v>0</v>
      </c>
      <c r="F95" s="39">
        <v>0</v>
      </c>
      <c r="G95" s="40">
        <v>255642897</v>
      </c>
      <c r="H95" s="39">
        <v>0</v>
      </c>
      <c r="I95" s="39">
        <v>0</v>
      </c>
      <c r="J95" s="39">
        <v>0</v>
      </c>
      <c r="K95" s="39">
        <v>0</v>
      </c>
      <c r="L95" s="41">
        <v>0</v>
      </c>
    </row>
    <row r="96" spans="1:12">
      <c r="A96" s="11"/>
      <c r="B96" s="13"/>
      <c r="C96" s="15"/>
      <c r="D96" s="17"/>
      <c r="E96" s="17"/>
      <c r="F96" s="17"/>
      <c r="G96" s="19"/>
      <c r="H96" s="17"/>
      <c r="I96" s="17"/>
      <c r="J96" s="17"/>
      <c r="K96" s="17"/>
      <c r="L96" s="42"/>
    </row>
    <row r="97" spans="1:12">
      <c r="A97" s="11" t="s">
        <v>45</v>
      </c>
      <c r="B97" s="13"/>
      <c r="C97" s="23">
        <v>62005877</v>
      </c>
      <c r="D97" s="19">
        <v>62005863</v>
      </c>
      <c r="E97" s="17">
        <v>0</v>
      </c>
      <c r="F97" s="17">
        <v>0</v>
      </c>
      <c r="G97" s="19">
        <v>62084161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</row>
    <row r="98" spans="1:12">
      <c r="A98" s="11"/>
      <c r="B98" s="13"/>
      <c r="C98" s="23"/>
      <c r="D98" s="19"/>
      <c r="E98" s="17"/>
      <c r="F98" s="17"/>
      <c r="G98" s="19"/>
      <c r="H98" s="17"/>
      <c r="I98" s="17"/>
      <c r="J98" s="17"/>
      <c r="K98" s="17"/>
      <c r="L98" s="17"/>
    </row>
    <row r="99" spans="1:12">
      <c r="A99" s="11" t="s">
        <v>46</v>
      </c>
      <c r="B99" s="22" t="s">
        <v>8</v>
      </c>
      <c r="C99" s="23">
        <v>45510911</v>
      </c>
      <c r="D99" s="19">
        <v>45510935</v>
      </c>
      <c r="E99" s="19">
        <v>49482067</v>
      </c>
      <c r="F99" s="17">
        <v>0</v>
      </c>
      <c r="G99" s="19">
        <v>4003405</v>
      </c>
      <c r="H99" s="19">
        <v>76359244</v>
      </c>
      <c r="I99" s="19">
        <v>50346987</v>
      </c>
      <c r="J99" s="19">
        <v>45510951</v>
      </c>
      <c r="K99" s="19">
        <v>45511050</v>
      </c>
      <c r="L99" s="21">
        <v>0</v>
      </c>
    </row>
    <row r="100" spans="1:12">
      <c r="A100" s="11"/>
      <c r="B100" s="22"/>
      <c r="C100" s="23"/>
      <c r="D100" s="19"/>
      <c r="E100" s="19"/>
      <c r="F100" s="17"/>
      <c r="G100" s="19"/>
      <c r="H100" s="19"/>
      <c r="I100" s="19"/>
      <c r="J100" s="19"/>
      <c r="K100" s="19"/>
      <c r="L100" s="21"/>
    </row>
    <row r="101" spans="1:12">
      <c r="A101" s="11" t="s">
        <v>47</v>
      </c>
      <c r="B101" s="22" t="s">
        <v>8</v>
      </c>
      <c r="C101" s="23">
        <v>167538900</v>
      </c>
      <c r="D101" s="19">
        <v>167538899</v>
      </c>
      <c r="E101" s="19">
        <v>209970022</v>
      </c>
      <c r="F101" s="19">
        <v>209970068</v>
      </c>
      <c r="G101" s="19">
        <v>167538892</v>
      </c>
      <c r="H101" s="17">
        <v>0</v>
      </c>
      <c r="I101" s="17">
        <v>0</v>
      </c>
      <c r="J101" s="17">
        <v>0</v>
      </c>
      <c r="K101" s="17">
        <v>0</v>
      </c>
      <c r="L101" s="21">
        <v>0</v>
      </c>
    </row>
    <row r="102" spans="1:12">
      <c r="A102" s="11"/>
      <c r="B102" s="22"/>
      <c r="C102" s="23"/>
      <c r="D102" s="19"/>
      <c r="E102" s="19"/>
      <c r="F102" s="19"/>
      <c r="G102" s="19"/>
      <c r="H102" s="17"/>
      <c r="I102" s="17"/>
      <c r="J102" s="17"/>
      <c r="K102" s="17"/>
      <c r="L102" s="21"/>
    </row>
    <row r="103" spans="1:12">
      <c r="A103" s="11" t="s">
        <v>48</v>
      </c>
      <c r="B103" s="13"/>
      <c r="C103" s="15">
        <v>0</v>
      </c>
      <c r="D103" s="19">
        <v>82622208</v>
      </c>
      <c r="E103" s="19">
        <v>49482070</v>
      </c>
      <c r="F103" s="17">
        <v>0</v>
      </c>
      <c r="G103" s="19">
        <v>4003407</v>
      </c>
      <c r="H103" s="17">
        <v>0</v>
      </c>
      <c r="I103" s="17">
        <v>0</v>
      </c>
      <c r="J103" s="17">
        <v>0</v>
      </c>
      <c r="K103" s="17">
        <v>0</v>
      </c>
      <c r="L103" s="21">
        <v>0</v>
      </c>
    </row>
    <row r="104" spans="1:12">
      <c r="A104" s="11"/>
      <c r="B104" s="13"/>
      <c r="C104" s="15"/>
      <c r="D104" s="19"/>
      <c r="E104" s="19"/>
      <c r="F104" s="17"/>
      <c r="G104" s="19"/>
      <c r="H104" s="17"/>
      <c r="I104" s="17"/>
      <c r="J104" s="17"/>
      <c r="K104" s="17"/>
      <c r="L104" s="21"/>
    </row>
    <row r="105" spans="1:12">
      <c r="A105" s="11" t="s">
        <v>49</v>
      </c>
      <c r="B105" s="13"/>
      <c r="C105" s="15">
        <v>0</v>
      </c>
      <c r="D105" s="19">
        <v>16944397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21">
        <v>0</v>
      </c>
    </row>
    <row r="106" spans="1:12">
      <c r="A106" s="11"/>
      <c r="B106" s="13"/>
      <c r="C106" s="15"/>
      <c r="D106" s="19"/>
      <c r="E106" s="17"/>
      <c r="F106" s="17"/>
      <c r="G106" s="17"/>
      <c r="H106" s="17"/>
      <c r="I106" s="17"/>
      <c r="J106" s="17"/>
      <c r="K106" s="17"/>
      <c r="L106" s="21"/>
    </row>
    <row r="107" spans="1:12">
      <c r="A107" s="11" t="s">
        <v>50</v>
      </c>
      <c r="B107" s="22" t="s">
        <v>8</v>
      </c>
      <c r="C107" s="23">
        <v>48994418</v>
      </c>
      <c r="D107" s="19">
        <v>48994446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9">
        <v>48994469</v>
      </c>
      <c r="K107" s="19">
        <v>48994571</v>
      </c>
      <c r="L107" s="24">
        <v>48994525</v>
      </c>
    </row>
    <row r="108" spans="1:12">
      <c r="A108" s="11"/>
      <c r="B108" s="22"/>
      <c r="C108" s="23"/>
      <c r="D108" s="19"/>
      <c r="E108" s="17"/>
      <c r="F108" s="17"/>
      <c r="G108" s="17"/>
      <c r="H108" s="17"/>
      <c r="I108" s="17"/>
      <c r="J108" s="19"/>
      <c r="K108" s="19"/>
      <c r="L108" s="24"/>
    </row>
    <row r="109" spans="1:12">
      <c r="A109" s="11" t="s">
        <v>51</v>
      </c>
      <c r="B109" s="13"/>
      <c r="C109" s="23">
        <v>116829864</v>
      </c>
      <c r="D109" s="19">
        <v>18072838</v>
      </c>
      <c r="E109" s="17">
        <v>0</v>
      </c>
      <c r="F109" s="17">
        <v>0</v>
      </c>
      <c r="G109" s="17">
        <v>0</v>
      </c>
      <c r="H109" s="19">
        <v>239735781</v>
      </c>
      <c r="I109" s="17">
        <v>0</v>
      </c>
      <c r="J109" s="17">
        <v>0</v>
      </c>
      <c r="K109" s="17">
        <v>0</v>
      </c>
      <c r="L109" s="21">
        <v>0</v>
      </c>
    </row>
    <row r="110" spans="1:12">
      <c r="A110" s="11"/>
      <c r="B110" s="13"/>
      <c r="C110" s="23"/>
      <c r="D110" s="19"/>
      <c r="E110" s="17"/>
      <c r="F110" s="17"/>
      <c r="G110" s="17"/>
      <c r="H110" s="19"/>
      <c r="I110" s="17"/>
      <c r="J110" s="17"/>
      <c r="K110" s="17"/>
      <c r="L110" s="21"/>
    </row>
    <row r="111" spans="1:12">
      <c r="A111" s="11" t="s">
        <v>52</v>
      </c>
      <c r="B111" s="22" t="s">
        <v>8</v>
      </c>
      <c r="C111" s="23">
        <v>48994417</v>
      </c>
      <c r="D111" s="17">
        <v>0</v>
      </c>
      <c r="E111" s="17">
        <v>0</v>
      </c>
      <c r="F111" s="17">
        <v>0</v>
      </c>
      <c r="G111" s="19">
        <v>15421831</v>
      </c>
      <c r="H111" s="17">
        <v>0</v>
      </c>
      <c r="I111" s="17">
        <v>0</v>
      </c>
      <c r="J111" s="19">
        <v>48994467</v>
      </c>
      <c r="K111" s="17">
        <v>0</v>
      </c>
      <c r="L111" s="24">
        <v>48994523</v>
      </c>
    </row>
    <row r="112" spans="1:12">
      <c r="A112" s="11"/>
      <c r="B112" s="22"/>
      <c r="C112" s="23"/>
      <c r="D112" s="17"/>
      <c r="E112" s="17"/>
      <c r="F112" s="17"/>
      <c r="G112" s="19"/>
      <c r="H112" s="17"/>
      <c r="I112" s="17"/>
      <c r="J112" s="19"/>
      <c r="K112" s="17"/>
      <c r="L112" s="24"/>
    </row>
    <row r="113" spans="1:12">
      <c r="A113" s="11" t="s">
        <v>53</v>
      </c>
      <c r="B113" s="22" t="s">
        <v>8</v>
      </c>
      <c r="C113" s="23">
        <v>48994432</v>
      </c>
      <c r="D113" s="19">
        <v>209969915</v>
      </c>
      <c r="E113" s="19">
        <v>49482088</v>
      </c>
      <c r="F113" s="19">
        <v>49482142</v>
      </c>
      <c r="G113" s="19">
        <v>4003409</v>
      </c>
      <c r="H113" s="17">
        <v>0</v>
      </c>
      <c r="I113" s="19">
        <v>50347019</v>
      </c>
      <c r="J113" s="19">
        <v>48994493</v>
      </c>
      <c r="K113" s="19">
        <v>48994603</v>
      </c>
      <c r="L113" s="24">
        <v>48994553</v>
      </c>
    </row>
    <row r="114" spans="1:12">
      <c r="A114" s="11"/>
      <c r="B114" s="22"/>
      <c r="C114" s="23"/>
      <c r="D114" s="19"/>
      <c r="E114" s="19"/>
      <c r="F114" s="19"/>
      <c r="G114" s="19"/>
      <c r="H114" s="17"/>
      <c r="I114" s="19"/>
      <c r="J114" s="19"/>
      <c r="K114" s="19"/>
      <c r="L114" s="24"/>
    </row>
    <row r="115" spans="1:12">
      <c r="A115" s="11" t="s">
        <v>54</v>
      </c>
      <c r="B115" s="22" t="s">
        <v>8</v>
      </c>
      <c r="C115" s="23">
        <v>48762894</v>
      </c>
      <c r="D115" s="19">
        <v>48762909</v>
      </c>
      <c r="E115" s="17">
        <v>0</v>
      </c>
      <c r="F115" s="17">
        <v>0</v>
      </c>
      <c r="G115" s="19">
        <v>48762876</v>
      </c>
      <c r="H115" s="17">
        <v>0</v>
      </c>
      <c r="I115" s="17">
        <v>0</v>
      </c>
      <c r="J115" s="19">
        <v>48994318</v>
      </c>
      <c r="K115" s="19">
        <v>48994356</v>
      </c>
      <c r="L115" s="24">
        <v>48994386</v>
      </c>
    </row>
    <row r="116" spans="1:12">
      <c r="A116" s="11"/>
      <c r="B116" s="22"/>
      <c r="C116" s="23"/>
      <c r="D116" s="19"/>
      <c r="E116" s="17"/>
      <c r="F116" s="17"/>
      <c r="G116" s="19"/>
      <c r="H116" s="17"/>
      <c r="I116" s="17"/>
      <c r="J116" s="19"/>
      <c r="K116" s="19"/>
      <c r="L116" s="24"/>
    </row>
    <row r="117" spans="1:12">
      <c r="A117" s="11" t="s">
        <v>55</v>
      </c>
      <c r="B117" s="22" t="s">
        <v>8</v>
      </c>
      <c r="C117" s="15">
        <v>0</v>
      </c>
      <c r="D117" s="19">
        <v>209969938</v>
      </c>
      <c r="E117" s="19">
        <v>209969988</v>
      </c>
      <c r="F117" s="19">
        <v>209970031</v>
      </c>
      <c r="G117" s="19">
        <v>209970077</v>
      </c>
      <c r="H117" s="17">
        <v>0</v>
      </c>
      <c r="I117" s="19">
        <v>209970177</v>
      </c>
      <c r="J117" s="17">
        <v>0</v>
      </c>
      <c r="K117" s="17">
        <v>0</v>
      </c>
      <c r="L117" s="21">
        <v>0</v>
      </c>
    </row>
    <row r="118" spans="1:12">
      <c r="A118" s="11"/>
      <c r="B118" s="22"/>
      <c r="C118" s="15"/>
      <c r="D118" s="19"/>
      <c r="E118" s="19"/>
      <c r="F118" s="19"/>
      <c r="G118" s="19"/>
      <c r="H118" s="17"/>
      <c r="I118" s="19"/>
      <c r="J118" s="17"/>
      <c r="K118" s="17"/>
      <c r="L118" s="21"/>
    </row>
    <row r="119" spans="1:12">
      <c r="A119" s="11" t="s">
        <v>56</v>
      </c>
      <c r="B119" s="22" t="s">
        <v>8</v>
      </c>
      <c r="C119" s="15">
        <v>0</v>
      </c>
      <c r="D119" s="19">
        <v>209969916</v>
      </c>
      <c r="E119" s="19">
        <v>49482089</v>
      </c>
      <c r="F119" s="19">
        <v>49482143</v>
      </c>
      <c r="G119" s="17">
        <v>0</v>
      </c>
      <c r="H119" s="17">
        <v>0</v>
      </c>
      <c r="I119" s="19">
        <v>50347021</v>
      </c>
      <c r="J119" s="17">
        <v>0</v>
      </c>
      <c r="K119" s="17">
        <v>0</v>
      </c>
      <c r="L119" s="21">
        <v>0</v>
      </c>
    </row>
    <row r="120" spans="1:12">
      <c r="A120" s="11"/>
      <c r="B120" s="22"/>
      <c r="C120" s="15"/>
      <c r="D120" s="19"/>
      <c r="E120" s="19"/>
      <c r="F120" s="19"/>
      <c r="G120" s="17"/>
      <c r="H120" s="17"/>
      <c r="I120" s="19"/>
      <c r="J120" s="17"/>
      <c r="K120" s="17"/>
      <c r="L120" s="21"/>
    </row>
    <row r="121" spans="1:12">
      <c r="A121" s="11" t="s">
        <v>57</v>
      </c>
      <c r="B121" s="13"/>
      <c r="C121" s="15">
        <v>0</v>
      </c>
      <c r="D121" s="17">
        <v>0</v>
      </c>
      <c r="E121" s="17">
        <v>0</v>
      </c>
      <c r="F121" s="17">
        <v>0</v>
      </c>
      <c r="G121" s="19">
        <v>15421843</v>
      </c>
      <c r="H121" s="17">
        <v>0</v>
      </c>
      <c r="I121" s="17">
        <v>0</v>
      </c>
      <c r="J121" s="17">
        <v>0</v>
      </c>
      <c r="K121" s="17">
        <v>0</v>
      </c>
      <c r="L121" s="21">
        <v>0</v>
      </c>
    </row>
    <row r="122" spans="1:12">
      <c r="A122" s="11"/>
      <c r="B122" s="13"/>
      <c r="C122" s="15"/>
      <c r="D122" s="17"/>
      <c r="E122" s="17"/>
      <c r="F122" s="17"/>
      <c r="G122" s="19"/>
      <c r="H122" s="17"/>
      <c r="I122" s="17"/>
      <c r="J122" s="17"/>
      <c r="K122" s="17"/>
      <c r="L122" s="21"/>
    </row>
    <row r="123" spans="1:12">
      <c r="A123" s="11" t="s">
        <v>58</v>
      </c>
      <c r="B123" s="13"/>
      <c r="C123" s="15">
        <v>0</v>
      </c>
      <c r="D123" s="19">
        <v>18072926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21">
        <v>0</v>
      </c>
    </row>
    <row r="124" spans="1:12">
      <c r="A124" s="11"/>
      <c r="B124" s="13"/>
      <c r="C124" s="15"/>
      <c r="D124" s="19"/>
      <c r="E124" s="17"/>
      <c r="F124" s="17"/>
      <c r="G124" s="17"/>
      <c r="H124" s="17"/>
      <c r="I124" s="17"/>
      <c r="J124" s="17"/>
      <c r="K124" s="17"/>
      <c r="L124" s="21"/>
    </row>
    <row r="125" spans="1:12">
      <c r="A125" s="11" t="s">
        <v>59</v>
      </c>
      <c r="B125" s="13"/>
      <c r="C125" s="15">
        <v>0</v>
      </c>
      <c r="D125" s="17">
        <v>0</v>
      </c>
      <c r="E125" s="17">
        <v>0</v>
      </c>
      <c r="F125" s="17">
        <v>0</v>
      </c>
      <c r="G125" s="17">
        <v>0</v>
      </c>
      <c r="H125" s="19">
        <v>239735783</v>
      </c>
      <c r="I125" s="17">
        <v>0</v>
      </c>
      <c r="J125" s="17">
        <v>0</v>
      </c>
      <c r="K125" s="17">
        <v>0</v>
      </c>
      <c r="L125" s="21">
        <v>0</v>
      </c>
    </row>
    <row r="126" spans="1:12">
      <c r="A126" s="11"/>
      <c r="B126" s="13"/>
      <c r="C126" s="15"/>
      <c r="D126" s="17"/>
      <c r="E126" s="17"/>
      <c r="F126" s="17"/>
      <c r="G126" s="17"/>
      <c r="H126" s="19"/>
      <c r="I126" s="17"/>
      <c r="J126" s="17"/>
      <c r="K126" s="17"/>
      <c r="L126" s="21"/>
    </row>
    <row r="127" spans="1:12">
      <c r="A127" s="4" t="s">
        <v>60</v>
      </c>
      <c r="B127" s="13"/>
      <c r="C127" s="23" t="s">
        <v>61</v>
      </c>
      <c r="D127" s="19">
        <v>116829855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9">
        <v>116829806</v>
      </c>
      <c r="L127" s="21">
        <v>0</v>
      </c>
    </row>
    <row r="128" spans="1:12">
      <c r="A128" s="2"/>
      <c r="B128" s="13"/>
      <c r="C128" s="23"/>
      <c r="D128" s="19"/>
      <c r="E128" s="17"/>
      <c r="F128" s="17"/>
      <c r="G128" s="17"/>
      <c r="H128" s="17"/>
      <c r="I128" s="17"/>
      <c r="J128" s="17"/>
      <c r="K128" s="19"/>
      <c r="L128" s="21"/>
    </row>
    <row r="129" spans="1:12">
      <c r="A129" s="7" t="e">
        <f xml:space="preserve"> Benthoctopus eureka</f>
        <v>#NAME?</v>
      </c>
      <c r="B129" s="13"/>
      <c r="C129" s="23"/>
      <c r="D129" s="19"/>
      <c r="E129" s="17"/>
      <c r="F129" s="17"/>
      <c r="G129" s="17"/>
      <c r="H129" s="17"/>
      <c r="I129" s="17"/>
      <c r="J129" s="17"/>
      <c r="K129" s="19"/>
      <c r="L129" s="21"/>
    </row>
    <row r="130" spans="1:12">
      <c r="A130" s="2"/>
      <c r="B130" s="13"/>
      <c r="C130" s="23"/>
      <c r="D130" s="19"/>
      <c r="E130" s="17"/>
      <c r="F130" s="17"/>
      <c r="G130" s="17"/>
      <c r="H130" s="17"/>
      <c r="I130" s="17"/>
      <c r="J130" s="17"/>
      <c r="K130" s="19"/>
      <c r="L130" s="21"/>
    </row>
    <row r="131" spans="1:12">
      <c r="A131" s="11" t="s">
        <v>62</v>
      </c>
      <c r="B131" s="22" t="s">
        <v>8</v>
      </c>
      <c r="C131" s="23">
        <v>116829867</v>
      </c>
      <c r="D131" s="19">
        <v>116829858</v>
      </c>
      <c r="E131" s="17">
        <v>0</v>
      </c>
      <c r="F131" s="17">
        <v>0</v>
      </c>
      <c r="G131" s="17">
        <v>0</v>
      </c>
      <c r="H131" s="19">
        <v>239735785</v>
      </c>
      <c r="I131" s="17">
        <v>0</v>
      </c>
      <c r="J131" s="17">
        <v>0</v>
      </c>
      <c r="K131" s="19">
        <v>116829812</v>
      </c>
      <c r="L131" s="21">
        <v>0</v>
      </c>
    </row>
    <row r="132" spans="1:12">
      <c r="A132" s="11"/>
      <c r="B132" s="22"/>
      <c r="C132" s="23"/>
      <c r="D132" s="19"/>
      <c r="E132" s="17"/>
      <c r="F132" s="17"/>
      <c r="G132" s="17"/>
      <c r="H132" s="19"/>
      <c r="I132" s="17"/>
      <c r="J132" s="17"/>
      <c r="K132" s="19"/>
      <c r="L132" s="21"/>
    </row>
    <row r="133" spans="1:12">
      <c r="A133" s="4" t="s">
        <v>63</v>
      </c>
      <c r="B133" s="13"/>
      <c r="C133" s="15" t="s">
        <v>17</v>
      </c>
      <c r="D133" s="19">
        <v>116829857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9">
        <v>116829810</v>
      </c>
      <c r="L133" s="21">
        <v>0</v>
      </c>
    </row>
    <row r="134" spans="1:12">
      <c r="A134" s="2"/>
      <c r="B134" s="13"/>
      <c r="C134" s="15"/>
      <c r="D134" s="19"/>
      <c r="E134" s="17"/>
      <c r="F134" s="17"/>
      <c r="G134" s="17"/>
      <c r="H134" s="17"/>
      <c r="I134" s="17"/>
      <c r="J134" s="17"/>
      <c r="K134" s="19"/>
      <c r="L134" s="21"/>
    </row>
    <row r="135" spans="1:12">
      <c r="A135" s="7" t="e">
        <f xml:space="preserve"> Benthoctopus levis</f>
        <v>#NAME?</v>
      </c>
      <c r="B135" s="13"/>
      <c r="C135" s="15"/>
      <c r="D135" s="19"/>
      <c r="E135" s="17"/>
      <c r="F135" s="17"/>
      <c r="G135" s="17"/>
      <c r="H135" s="17"/>
      <c r="I135" s="17"/>
      <c r="J135" s="17"/>
      <c r="K135" s="19"/>
      <c r="L135" s="21"/>
    </row>
    <row r="136" spans="1:12">
      <c r="A136" s="2"/>
      <c r="B136" s="13"/>
      <c r="C136" s="15"/>
      <c r="D136" s="19"/>
      <c r="E136" s="17"/>
      <c r="F136" s="17"/>
      <c r="G136" s="17"/>
      <c r="H136" s="17"/>
      <c r="I136" s="17"/>
      <c r="J136" s="17"/>
      <c r="K136" s="19"/>
      <c r="L136" s="21"/>
    </row>
    <row r="137" spans="1:12">
      <c r="A137" s="11" t="s">
        <v>64</v>
      </c>
      <c r="B137" s="13"/>
      <c r="C137" s="23">
        <v>226350502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21">
        <v>0</v>
      </c>
    </row>
    <row r="138" spans="1:12">
      <c r="A138" s="11"/>
      <c r="B138" s="13"/>
      <c r="C138" s="23"/>
      <c r="D138" s="17"/>
      <c r="E138" s="17"/>
      <c r="F138" s="17"/>
      <c r="G138" s="17"/>
      <c r="H138" s="17"/>
      <c r="I138" s="17"/>
      <c r="J138" s="17"/>
      <c r="K138" s="17"/>
      <c r="L138" s="21"/>
    </row>
    <row r="139" spans="1:12">
      <c r="A139" s="11" t="s">
        <v>65</v>
      </c>
      <c r="B139" s="13"/>
      <c r="C139" s="15">
        <v>0</v>
      </c>
      <c r="D139" s="17">
        <v>0</v>
      </c>
      <c r="E139" s="17">
        <v>0</v>
      </c>
      <c r="F139" s="17">
        <v>0</v>
      </c>
      <c r="G139" s="17">
        <v>0</v>
      </c>
      <c r="H139" s="19">
        <v>239735803</v>
      </c>
      <c r="I139" s="17">
        <v>0</v>
      </c>
      <c r="J139" s="17">
        <v>0</v>
      </c>
      <c r="K139" s="19">
        <v>116829814</v>
      </c>
      <c r="L139" s="21">
        <v>0</v>
      </c>
    </row>
    <row r="140" spans="1:12">
      <c r="A140" s="11"/>
      <c r="B140" s="13"/>
      <c r="C140" s="15"/>
      <c r="D140" s="17"/>
      <c r="E140" s="17"/>
      <c r="F140" s="17"/>
      <c r="G140" s="17"/>
      <c r="H140" s="19"/>
      <c r="I140" s="17"/>
      <c r="J140" s="17"/>
      <c r="K140" s="19"/>
      <c r="L140" s="21"/>
    </row>
    <row r="141" spans="1:12">
      <c r="A141" s="4" t="s">
        <v>66</v>
      </c>
      <c r="B141" s="13"/>
      <c r="C141" s="23" t="s">
        <v>67</v>
      </c>
      <c r="D141" s="19">
        <v>116829859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21">
        <v>0</v>
      </c>
    </row>
    <row r="142" spans="1:12">
      <c r="A142" s="2"/>
      <c r="B142" s="13"/>
      <c r="C142" s="23"/>
      <c r="D142" s="19"/>
      <c r="E142" s="17"/>
      <c r="F142" s="17"/>
      <c r="G142" s="17"/>
      <c r="H142" s="17"/>
      <c r="I142" s="17"/>
      <c r="J142" s="17"/>
      <c r="K142" s="17"/>
      <c r="L142" s="21"/>
    </row>
    <row r="143" spans="1:12">
      <c r="A143" s="7" t="e">
        <f xml:space="preserve"> Benthoctopus normani</f>
        <v>#NAME?</v>
      </c>
      <c r="B143" s="13"/>
      <c r="C143" s="23"/>
      <c r="D143" s="19"/>
      <c r="E143" s="17"/>
      <c r="F143" s="17"/>
      <c r="G143" s="17"/>
      <c r="H143" s="17"/>
      <c r="I143" s="17"/>
      <c r="J143" s="17"/>
      <c r="K143" s="17"/>
      <c r="L143" s="21"/>
    </row>
    <row r="144" spans="1:12">
      <c r="A144" s="2"/>
      <c r="B144" s="13"/>
      <c r="C144" s="23"/>
      <c r="D144" s="19"/>
      <c r="E144" s="17"/>
      <c r="F144" s="17"/>
      <c r="G144" s="17"/>
      <c r="H144" s="17"/>
      <c r="I144" s="17"/>
      <c r="J144" s="17"/>
      <c r="K144" s="17"/>
      <c r="L144" s="21"/>
    </row>
    <row r="145" spans="1:12">
      <c r="A145" s="11" t="s">
        <v>68</v>
      </c>
      <c r="B145" s="13"/>
      <c r="C145" s="23">
        <v>239735813</v>
      </c>
      <c r="D145" s="19">
        <v>239735811</v>
      </c>
      <c r="E145" s="17">
        <v>0</v>
      </c>
      <c r="F145" s="17">
        <v>0</v>
      </c>
      <c r="G145" s="17">
        <v>0</v>
      </c>
      <c r="H145" s="19">
        <v>239735787</v>
      </c>
      <c r="I145" s="17">
        <v>0</v>
      </c>
      <c r="J145" s="17">
        <v>0</v>
      </c>
      <c r="K145" s="17">
        <v>0</v>
      </c>
      <c r="L145" s="21">
        <v>0</v>
      </c>
    </row>
    <row r="146" spans="1:12">
      <c r="A146" s="11"/>
      <c r="B146" s="13"/>
      <c r="C146" s="23"/>
      <c r="D146" s="19"/>
      <c r="E146" s="17"/>
      <c r="F146" s="17"/>
      <c r="G146" s="17"/>
      <c r="H146" s="19"/>
      <c r="I146" s="17"/>
      <c r="J146" s="17"/>
      <c r="K146" s="17"/>
      <c r="L146" s="21"/>
    </row>
    <row r="147" spans="1:12">
      <c r="A147" s="29" t="s">
        <v>69</v>
      </c>
      <c r="B147" s="30"/>
      <c r="C147" s="23" t="s">
        <v>70</v>
      </c>
      <c r="D147" s="19">
        <v>239735810</v>
      </c>
      <c r="E147" s="17">
        <v>0</v>
      </c>
      <c r="F147" s="17">
        <v>0</v>
      </c>
      <c r="G147" s="17">
        <v>0</v>
      </c>
      <c r="H147" s="19">
        <v>239735797</v>
      </c>
      <c r="I147" s="17">
        <v>0</v>
      </c>
      <c r="J147" s="17">
        <v>0</v>
      </c>
      <c r="K147" s="17">
        <v>0</v>
      </c>
      <c r="L147" s="21">
        <v>0</v>
      </c>
    </row>
    <row r="148" spans="1:12">
      <c r="A148" s="31"/>
      <c r="B148" s="32"/>
      <c r="C148" s="23"/>
      <c r="D148" s="19"/>
      <c r="E148" s="17"/>
      <c r="F148" s="17"/>
      <c r="G148" s="17"/>
      <c r="H148" s="19"/>
      <c r="I148" s="17"/>
      <c r="J148" s="17"/>
      <c r="K148" s="17"/>
      <c r="L148" s="21"/>
    </row>
    <row r="149" spans="1:12">
      <c r="A149" s="33" t="e">
        <f xml:space="preserve"> Benthoctopus profundorum</f>
        <v>#NAME?</v>
      </c>
      <c r="B149" s="34"/>
      <c r="C149" s="23"/>
      <c r="D149" s="19"/>
      <c r="E149" s="17"/>
      <c r="F149" s="17"/>
      <c r="G149" s="17"/>
      <c r="H149" s="19"/>
      <c r="I149" s="17"/>
      <c r="J149" s="17"/>
      <c r="K149" s="17"/>
      <c r="L149" s="21"/>
    </row>
    <row r="150" spans="1:12">
      <c r="A150" s="31"/>
      <c r="B150" s="32"/>
      <c r="C150" s="23"/>
      <c r="D150" s="19"/>
      <c r="E150" s="17"/>
      <c r="F150" s="17"/>
      <c r="G150" s="17"/>
      <c r="H150" s="19"/>
      <c r="I150" s="17"/>
      <c r="J150" s="17"/>
      <c r="K150" s="17"/>
      <c r="L150" s="21"/>
    </row>
    <row r="151" spans="1:12">
      <c r="A151" s="11" t="s">
        <v>71</v>
      </c>
      <c r="B151" s="13"/>
      <c r="C151" s="23">
        <v>226350505</v>
      </c>
      <c r="D151" s="19">
        <v>226350509</v>
      </c>
      <c r="E151" s="17">
        <v>0</v>
      </c>
      <c r="F151" s="17">
        <v>0</v>
      </c>
      <c r="G151" s="17">
        <v>0</v>
      </c>
      <c r="H151" s="19">
        <v>239735805</v>
      </c>
      <c r="I151" s="17">
        <v>0</v>
      </c>
      <c r="J151" s="17">
        <v>0</v>
      </c>
      <c r="K151" s="17">
        <v>0</v>
      </c>
      <c r="L151" s="21">
        <v>0</v>
      </c>
    </row>
    <row r="152" spans="1:12">
      <c r="A152" s="11"/>
      <c r="B152" s="13"/>
      <c r="C152" s="23"/>
      <c r="D152" s="19"/>
      <c r="E152" s="17"/>
      <c r="F152" s="17"/>
      <c r="G152" s="17"/>
      <c r="H152" s="19"/>
      <c r="I152" s="17"/>
      <c r="J152" s="17"/>
      <c r="K152" s="17"/>
      <c r="L152" s="21"/>
    </row>
    <row r="153" spans="1:12">
      <c r="A153" s="11" t="s">
        <v>72</v>
      </c>
      <c r="B153" s="13"/>
      <c r="C153" s="15">
        <v>0</v>
      </c>
      <c r="D153" s="19">
        <v>18072839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21">
        <v>0</v>
      </c>
    </row>
    <row r="154" spans="1:12">
      <c r="A154" s="11"/>
      <c r="B154" s="13"/>
      <c r="C154" s="15"/>
      <c r="D154" s="19"/>
      <c r="E154" s="17"/>
      <c r="F154" s="17"/>
      <c r="G154" s="17"/>
      <c r="H154" s="17"/>
      <c r="I154" s="17"/>
      <c r="J154" s="17"/>
      <c r="K154" s="17"/>
      <c r="L154" s="21"/>
    </row>
    <row r="155" spans="1:12">
      <c r="A155" s="11" t="s">
        <v>73</v>
      </c>
      <c r="B155" s="13"/>
      <c r="C155" s="23">
        <v>239735814</v>
      </c>
      <c r="D155" s="19">
        <v>239735808</v>
      </c>
      <c r="E155" s="17">
        <v>0</v>
      </c>
      <c r="F155" s="17">
        <v>0</v>
      </c>
      <c r="G155" s="17">
        <v>0</v>
      </c>
      <c r="H155" s="19">
        <v>239735791</v>
      </c>
      <c r="I155" s="17">
        <v>0</v>
      </c>
      <c r="J155" s="17">
        <v>0</v>
      </c>
      <c r="K155" s="17">
        <v>0</v>
      </c>
      <c r="L155" s="21">
        <v>0</v>
      </c>
    </row>
    <row r="156" spans="1:12">
      <c r="A156" s="11"/>
      <c r="B156" s="13"/>
      <c r="C156" s="23"/>
      <c r="D156" s="19"/>
      <c r="E156" s="17"/>
      <c r="F156" s="17"/>
      <c r="G156" s="17"/>
      <c r="H156" s="19"/>
      <c r="I156" s="17"/>
      <c r="J156" s="17"/>
      <c r="K156" s="17"/>
      <c r="L156" s="21"/>
    </row>
    <row r="157" spans="1:12" ht="18" customHeight="1">
      <c r="A157" s="11" t="s">
        <v>74</v>
      </c>
      <c r="B157" s="13"/>
      <c r="C157" s="15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9">
        <v>45510963</v>
      </c>
      <c r="K157" s="19">
        <v>45511064</v>
      </c>
      <c r="L157" s="24">
        <v>45511016</v>
      </c>
    </row>
    <row r="158" spans="1:12">
      <c r="A158" s="11"/>
      <c r="B158" s="13"/>
      <c r="C158" s="15"/>
      <c r="D158" s="17"/>
      <c r="E158" s="17"/>
      <c r="F158" s="17"/>
      <c r="G158" s="17"/>
      <c r="H158" s="17"/>
      <c r="I158" s="17"/>
      <c r="J158" s="19"/>
      <c r="K158" s="19"/>
      <c r="L158" s="24"/>
    </row>
    <row r="159" spans="1:12">
      <c r="A159" s="11" t="s">
        <v>75</v>
      </c>
      <c r="B159" s="13"/>
      <c r="C159" s="23">
        <v>239735820</v>
      </c>
      <c r="D159" s="17">
        <v>0</v>
      </c>
      <c r="E159" s="17">
        <v>0</v>
      </c>
      <c r="F159" s="17">
        <v>0</v>
      </c>
      <c r="G159" s="17">
        <v>0</v>
      </c>
      <c r="H159" s="19">
        <v>239735801</v>
      </c>
      <c r="I159" s="17">
        <v>0</v>
      </c>
      <c r="J159" s="17">
        <v>0</v>
      </c>
      <c r="K159" s="17">
        <v>0</v>
      </c>
      <c r="L159" s="21">
        <v>0</v>
      </c>
    </row>
    <row r="160" spans="1:12">
      <c r="A160" s="11"/>
      <c r="B160" s="13"/>
      <c r="C160" s="23"/>
      <c r="D160" s="17"/>
      <c r="E160" s="17"/>
      <c r="F160" s="17"/>
      <c r="G160" s="17"/>
      <c r="H160" s="19"/>
      <c r="I160" s="17"/>
      <c r="J160" s="17"/>
      <c r="K160" s="17"/>
      <c r="L160" s="21"/>
    </row>
    <row r="161" spans="1:12">
      <c r="A161" s="11" t="s">
        <v>76</v>
      </c>
      <c r="B161" s="13"/>
      <c r="C161" s="15">
        <v>0</v>
      </c>
      <c r="D161" s="17">
        <v>0</v>
      </c>
      <c r="E161" s="17">
        <v>0</v>
      </c>
      <c r="F161" s="17">
        <v>0</v>
      </c>
      <c r="G161" s="19">
        <v>15421833</v>
      </c>
      <c r="H161" s="17">
        <v>0</v>
      </c>
      <c r="I161" s="17">
        <v>0</v>
      </c>
      <c r="J161" s="17">
        <v>0</v>
      </c>
      <c r="K161" s="17">
        <v>0</v>
      </c>
      <c r="L161" s="21">
        <v>0</v>
      </c>
    </row>
    <row r="162" spans="1:12">
      <c r="A162" s="11"/>
      <c r="B162" s="13"/>
      <c r="C162" s="15"/>
      <c r="D162" s="17"/>
      <c r="E162" s="17"/>
      <c r="F162" s="17"/>
      <c r="G162" s="19"/>
      <c r="H162" s="17"/>
      <c r="I162" s="17"/>
      <c r="J162" s="17"/>
      <c r="K162" s="17"/>
      <c r="L162" s="21"/>
    </row>
    <row r="163" spans="1:12">
      <c r="A163" s="11" t="s">
        <v>77</v>
      </c>
      <c r="B163" s="22" t="s">
        <v>8</v>
      </c>
      <c r="C163" s="23">
        <v>48994419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9">
        <v>48994471</v>
      </c>
      <c r="K163" s="19">
        <v>48994573</v>
      </c>
      <c r="L163" s="24">
        <v>48994527</v>
      </c>
    </row>
    <row r="164" spans="1:12">
      <c r="A164" s="11"/>
      <c r="B164" s="22"/>
      <c r="C164" s="23"/>
      <c r="D164" s="17"/>
      <c r="E164" s="17"/>
      <c r="F164" s="17"/>
      <c r="G164" s="17"/>
      <c r="H164" s="17"/>
      <c r="I164" s="17"/>
      <c r="J164" s="19"/>
      <c r="K164" s="19"/>
      <c r="L164" s="24"/>
    </row>
    <row r="165" spans="1:12">
      <c r="A165" s="11" t="s">
        <v>78</v>
      </c>
      <c r="B165" s="13"/>
      <c r="C165" s="23">
        <v>239735821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21">
        <v>0</v>
      </c>
    </row>
    <row r="166" spans="1:12">
      <c r="A166" s="11"/>
      <c r="B166" s="13"/>
      <c r="C166" s="23"/>
      <c r="D166" s="17"/>
      <c r="E166" s="17"/>
      <c r="F166" s="17"/>
      <c r="G166" s="17"/>
      <c r="H166" s="17"/>
      <c r="I166" s="17"/>
      <c r="J166" s="17"/>
      <c r="K166" s="17"/>
      <c r="L166" s="21"/>
    </row>
    <row r="167" spans="1:12">
      <c r="A167" s="11" t="s">
        <v>79</v>
      </c>
      <c r="B167" s="13"/>
      <c r="C167" s="23">
        <v>226350504</v>
      </c>
      <c r="D167" s="19">
        <v>226350508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21">
        <v>0</v>
      </c>
    </row>
    <row r="168" spans="1:12">
      <c r="A168" s="11"/>
      <c r="B168" s="13"/>
      <c r="C168" s="23"/>
      <c r="D168" s="19"/>
      <c r="E168" s="17"/>
      <c r="F168" s="17"/>
      <c r="G168" s="17"/>
      <c r="H168" s="17"/>
      <c r="I168" s="17"/>
      <c r="J168" s="17"/>
      <c r="K168" s="17"/>
      <c r="L168" s="21"/>
    </row>
    <row r="169" spans="1:12">
      <c r="A169" s="11" t="s">
        <v>80</v>
      </c>
      <c r="B169" s="22" t="s">
        <v>8</v>
      </c>
      <c r="C169" s="23">
        <v>239735818</v>
      </c>
      <c r="D169" s="19">
        <v>239735807</v>
      </c>
      <c r="E169" s="19">
        <v>34369159</v>
      </c>
      <c r="F169" s="17">
        <v>0</v>
      </c>
      <c r="G169" s="17">
        <v>0</v>
      </c>
      <c r="H169" s="19">
        <v>239735789</v>
      </c>
      <c r="I169" s="17">
        <v>0</v>
      </c>
      <c r="J169" s="17">
        <v>0</v>
      </c>
      <c r="K169" s="17">
        <v>0</v>
      </c>
      <c r="L169" s="21">
        <v>0</v>
      </c>
    </row>
    <row r="170" spans="1:12">
      <c r="A170" s="11"/>
      <c r="B170" s="22"/>
      <c r="C170" s="23"/>
      <c r="D170" s="19"/>
      <c r="E170" s="19"/>
      <c r="F170" s="17"/>
      <c r="G170" s="17"/>
      <c r="H170" s="19"/>
      <c r="I170" s="17"/>
      <c r="J170" s="17"/>
      <c r="K170" s="17"/>
      <c r="L170" s="21"/>
    </row>
    <row r="171" spans="1:12">
      <c r="A171" s="11" t="s">
        <v>81</v>
      </c>
      <c r="B171" s="22" t="s">
        <v>8</v>
      </c>
      <c r="C171" s="23">
        <v>58202079</v>
      </c>
      <c r="D171" s="19">
        <v>209969954</v>
      </c>
      <c r="E171" s="19">
        <v>209970002</v>
      </c>
      <c r="F171" s="19">
        <v>209970048</v>
      </c>
      <c r="G171" s="19">
        <v>209970105</v>
      </c>
      <c r="H171" s="17">
        <v>0</v>
      </c>
      <c r="I171" s="19">
        <v>209970201</v>
      </c>
      <c r="J171" s="17">
        <v>0</v>
      </c>
      <c r="K171" s="17">
        <v>0</v>
      </c>
      <c r="L171" s="21">
        <v>0</v>
      </c>
    </row>
    <row r="172" spans="1:12">
      <c r="A172" s="11"/>
      <c r="B172" s="22"/>
      <c r="C172" s="23"/>
      <c r="D172" s="19"/>
      <c r="E172" s="19"/>
      <c r="F172" s="19"/>
      <c r="G172" s="19"/>
      <c r="H172" s="17"/>
      <c r="I172" s="19"/>
      <c r="J172" s="17"/>
      <c r="K172" s="17"/>
      <c r="L172" s="21"/>
    </row>
    <row r="173" spans="1:12">
      <c r="A173" s="11" t="s">
        <v>82</v>
      </c>
      <c r="B173" s="22" t="s">
        <v>8</v>
      </c>
      <c r="C173" s="23">
        <v>62005902</v>
      </c>
      <c r="D173" s="19">
        <v>209969979</v>
      </c>
      <c r="E173" s="19">
        <v>209970026</v>
      </c>
      <c r="F173" s="19">
        <v>209970070</v>
      </c>
      <c r="G173" s="19">
        <v>58202168</v>
      </c>
      <c r="H173" s="17">
        <v>0</v>
      </c>
      <c r="I173" s="19">
        <v>209970203</v>
      </c>
      <c r="J173" s="17">
        <v>0</v>
      </c>
      <c r="K173" s="17">
        <v>0</v>
      </c>
      <c r="L173" s="21">
        <v>0</v>
      </c>
    </row>
    <row r="174" spans="1:12">
      <c r="A174" s="11"/>
      <c r="B174" s="22"/>
      <c r="C174" s="23"/>
      <c r="D174" s="19"/>
      <c r="E174" s="19"/>
      <c r="F174" s="19"/>
      <c r="G174" s="19"/>
      <c r="H174" s="17"/>
      <c r="I174" s="19"/>
      <c r="J174" s="17"/>
      <c r="K174" s="17"/>
      <c r="L174" s="21"/>
    </row>
    <row r="175" spans="1:12">
      <c r="A175" s="11" t="s">
        <v>83</v>
      </c>
      <c r="B175" s="22" t="s">
        <v>8</v>
      </c>
      <c r="C175" s="23">
        <v>45510925</v>
      </c>
      <c r="D175" s="17">
        <v>0</v>
      </c>
      <c r="E175" s="17">
        <v>0</v>
      </c>
      <c r="F175" s="17">
        <v>0</v>
      </c>
      <c r="G175" s="19">
        <v>4003425</v>
      </c>
      <c r="H175" s="17">
        <v>0</v>
      </c>
      <c r="I175" s="17">
        <v>0</v>
      </c>
      <c r="J175" s="19">
        <v>45510977</v>
      </c>
      <c r="K175" s="19">
        <v>45511078</v>
      </c>
      <c r="L175" s="24">
        <v>45511030</v>
      </c>
    </row>
    <row r="176" spans="1:12">
      <c r="A176" s="11"/>
      <c r="B176" s="22"/>
      <c r="C176" s="23"/>
      <c r="D176" s="17"/>
      <c r="E176" s="17"/>
      <c r="F176" s="17"/>
      <c r="G176" s="19"/>
      <c r="H176" s="17"/>
      <c r="I176" s="17"/>
      <c r="J176" s="19"/>
      <c r="K176" s="19"/>
      <c r="L176" s="24"/>
    </row>
    <row r="177" spans="1:12">
      <c r="A177" s="11" t="s">
        <v>84</v>
      </c>
      <c r="B177" s="13"/>
      <c r="C177" s="15">
        <v>0</v>
      </c>
      <c r="D177" s="17">
        <v>0</v>
      </c>
      <c r="E177" s="17">
        <v>0</v>
      </c>
      <c r="F177" s="17">
        <v>0</v>
      </c>
      <c r="G177" s="19">
        <v>4003411</v>
      </c>
      <c r="H177" s="17">
        <v>0</v>
      </c>
      <c r="I177" s="17">
        <v>0</v>
      </c>
      <c r="J177" s="17">
        <v>0</v>
      </c>
      <c r="K177" s="17">
        <v>0</v>
      </c>
      <c r="L177" s="21">
        <v>0</v>
      </c>
    </row>
    <row r="178" spans="1:12">
      <c r="A178" s="11"/>
      <c r="B178" s="13"/>
      <c r="C178" s="15"/>
      <c r="D178" s="17"/>
      <c r="E178" s="17"/>
      <c r="F178" s="17"/>
      <c r="G178" s="19"/>
      <c r="H178" s="17"/>
      <c r="I178" s="17"/>
      <c r="J178" s="17"/>
      <c r="K178" s="17"/>
      <c r="L178" s="21"/>
    </row>
    <row r="179" spans="1:12">
      <c r="A179" s="11" t="s">
        <v>85</v>
      </c>
      <c r="B179" s="13"/>
      <c r="C179" s="15">
        <v>0</v>
      </c>
      <c r="D179" s="19">
        <v>209969917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21">
        <v>0</v>
      </c>
    </row>
    <row r="180" spans="1:12">
      <c r="A180" s="11"/>
      <c r="B180" s="13"/>
      <c r="C180" s="15"/>
      <c r="D180" s="19"/>
      <c r="E180" s="17"/>
      <c r="F180" s="17"/>
      <c r="G180" s="17"/>
      <c r="H180" s="17"/>
      <c r="I180" s="17"/>
      <c r="J180" s="17"/>
      <c r="K180" s="17"/>
      <c r="L180" s="21"/>
    </row>
    <row r="181" spans="1:12">
      <c r="A181" s="11" t="s">
        <v>86</v>
      </c>
      <c r="B181" s="22" t="s">
        <v>8</v>
      </c>
      <c r="C181" s="15">
        <v>0</v>
      </c>
      <c r="D181" s="19">
        <v>209969939</v>
      </c>
      <c r="E181" s="19">
        <v>209969989</v>
      </c>
      <c r="F181" s="19">
        <v>209970032</v>
      </c>
      <c r="G181" s="19">
        <v>209970079</v>
      </c>
      <c r="H181" s="17">
        <v>0</v>
      </c>
      <c r="I181" s="19">
        <v>209970179</v>
      </c>
      <c r="J181" s="17">
        <v>0</v>
      </c>
      <c r="K181" s="17">
        <v>0</v>
      </c>
      <c r="L181" s="21">
        <v>0</v>
      </c>
    </row>
    <row r="182" spans="1:12">
      <c r="A182" s="11"/>
      <c r="B182" s="22"/>
      <c r="C182" s="15"/>
      <c r="D182" s="19"/>
      <c r="E182" s="19"/>
      <c r="F182" s="19"/>
      <c r="G182" s="19"/>
      <c r="H182" s="17"/>
      <c r="I182" s="19"/>
      <c r="J182" s="17"/>
      <c r="K182" s="17"/>
      <c r="L182" s="21"/>
    </row>
    <row r="183" spans="1:12">
      <c r="A183" s="11" t="s">
        <v>87</v>
      </c>
      <c r="B183" s="22" t="s">
        <v>8</v>
      </c>
      <c r="C183" s="15">
        <v>0</v>
      </c>
      <c r="D183" s="19">
        <v>209969940</v>
      </c>
      <c r="E183" s="19">
        <v>209969990</v>
      </c>
      <c r="F183" s="19">
        <v>209970033</v>
      </c>
      <c r="G183" s="19">
        <v>209970081</v>
      </c>
      <c r="H183" s="17">
        <v>0</v>
      </c>
      <c r="I183" s="19">
        <v>209970181</v>
      </c>
      <c r="J183" s="17">
        <v>0</v>
      </c>
      <c r="K183" s="17">
        <v>0</v>
      </c>
      <c r="L183" s="21">
        <v>0</v>
      </c>
    </row>
    <row r="184" spans="1:12">
      <c r="A184" s="11"/>
      <c r="B184" s="22"/>
      <c r="C184" s="15"/>
      <c r="D184" s="19"/>
      <c r="E184" s="19"/>
      <c r="F184" s="19"/>
      <c r="G184" s="19"/>
      <c r="H184" s="17"/>
      <c r="I184" s="19"/>
      <c r="J184" s="17"/>
      <c r="K184" s="17"/>
      <c r="L184" s="21"/>
    </row>
    <row r="185" spans="1:12">
      <c r="A185" s="11" t="s">
        <v>88</v>
      </c>
      <c r="B185" s="13"/>
      <c r="C185" s="15">
        <v>0</v>
      </c>
      <c r="D185" s="17">
        <v>0</v>
      </c>
      <c r="E185" s="19">
        <v>49482090</v>
      </c>
      <c r="F185" s="19">
        <v>49482144</v>
      </c>
      <c r="G185" s="17">
        <v>0</v>
      </c>
      <c r="H185" s="17">
        <v>0</v>
      </c>
      <c r="I185" s="19">
        <v>50347023</v>
      </c>
      <c r="J185" s="17">
        <v>0</v>
      </c>
      <c r="K185" s="17">
        <v>0</v>
      </c>
      <c r="L185" s="21">
        <v>0</v>
      </c>
    </row>
    <row r="186" spans="1:12" ht="16" thickBot="1">
      <c r="A186" s="11"/>
      <c r="B186" s="13"/>
      <c r="C186" s="15"/>
      <c r="D186" s="17"/>
      <c r="E186" s="19"/>
      <c r="F186" s="19"/>
      <c r="G186" s="17"/>
      <c r="H186" s="17"/>
      <c r="I186" s="19"/>
      <c r="J186" s="17"/>
      <c r="K186" s="17"/>
      <c r="L186" s="21"/>
    </row>
    <row r="187" spans="1:12">
      <c r="A187" s="36" t="s">
        <v>89</v>
      </c>
      <c r="B187" s="37"/>
      <c r="C187" s="38">
        <v>0</v>
      </c>
      <c r="D187" s="39">
        <v>0</v>
      </c>
      <c r="E187" s="39">
        <v>0</v>
      </c>
      <c r="F187" s="39">
        <v>0</v>
      </c>
      <c r="G187" s="40">
        <v>226088466</v>
      </c>
      <c r="H187" s="39">
        <v>0</v>
      </c>
      <c r="I187" s="39">
        <v>0</v>
      </c>
      <c r="J187" s="39">
        <v>0</v>
      </c>
      <c r="K187" s="39">
        <v>0</v>
      </c>
      <c r="L187" s="43">
        <v>0</v>
      </c>
    </row>
    <row r="188" spans="1:12">
      <c r="A188" s="11"/>
      <c r="B188" s="13"/>
      <c r="C188" s="15"/>
      <c r="D188" s="17"/>
      <c r="E188" s="17"/>
      <c r="F188" s="17"/>
      <c r="G188" s="19"/>
      <c r="H188" s="17"/>
      <c r="I188" s="17"/>
      <c r="J188" s="17"/>
      <c r="K188" s="17"/>
      <c r="L188" s="21"/>
    </row>
    <row r="189" spans="1:12">
      <c r="A189" s="29" t="s">
        <v>90</v>
      </c>
      <c r="B189" s="30"/>
      <c r="C189" s="15" t="s">
        <v>91</v>
      </c>
      <c r="D189" s="6">
        <v>18076683</v>
      </c>
      <c r="E189" s="17" t="s">
        <v>91</v>
      </c>
      <c r="F189" s="17" t="s">
        <v>91</v>
      </c>
      <c r="G189" s="17" t="s">
        <v>91</v>
      </c>
      <c r="H189" s="6">
        <v>76359264</v>
      </c>
      <c r="I189" s="17" t="s">
        <v>91</v>
      </c>
      <c r="J189" s="17" t="s">
        <v>91</v>
      </c>
      <c r="K189" s="17" t="s">
        <v>91</v>
      </c>
      <c r="L189" s="17" t="s">
        <v>91</v>
      </c>
    </row>
    <row r="190" spans="1:12">
      <c r="A190" s="31"/>
      <c r="B190" s="32"/>
      <c r="C190" s="15"/>
      <c r="D190" s="3"/>
      <c r="E190" s="17"/>
      <c r="F190" s="17"/>
      <c r="G190" s="17"/>
      <c r="H190" s="3"/>
      <c r="I190" s="17"/>
      <c r="J190" s="17"/>
      <c r="K190" s="17"/>
      <c r="L190" s="17"/>
    </row>
    <row r="191" spans="1:12">
      <c r="A191" s="33" t="e">
        <f xml:space="preserve"> Callistoctopus aspilosomatis</f>
        <v>#NAME?</v>
      </c>
      <c r="B191" s="34"/>
      <c r="C191" s="15"/>
      <c r="D191" s="5">
        <v>0</v>
      </c>
      <c r="E191" s="17"/>
      <c r="F191" s="17"/>
      <c r="G191" s="17"/>
      <c r="H191" s="5">
        <v>0</v>
      </c>
      <c r="I191" s="17"/>
      <c r="J191" s="17"/>
      <c r="K191" s="17"/>
      <c r="L191" s="17"/>
    </row>
    <row r="192" spans="1:12">
      <c r="A192" s="31"/>
      <c r="B192" s="32"/>
      <c r="C192" s="15"/>
      <c r="D192" s="3"/>
      <c r="E192" s="17"/>
      <c r="F192" s="17"/>
      <c r="G192" s="17"/>
      <c r="H192" s="3"/>
      <c r="I192" s="17"/>
      <c r="J192" s="17"/>
      <c r="K192" s="17"/>
      <c r="L192" s="17"/>
    </row>
    <row r="193" spans="1:12">
      <c r="A193" s="11" t="s">
        <v>92</v>
      </c>
      <c r="B193" s="13"/>
      <c r="C193" s="15">
        <v>0</v>
      </c>
      <c r="D193" s="17">
        <v>0</v>
      </c>
      <c r="E193" s="17">
        <v>0</v>
      </c>
      <c r="F193" s="17">
        <v>0</v>
      </c>
      <c r="G193" s="19">
        <v>207107974</v>
      </c>
      <c r="H193" s="17">
        <v>0</v>
      </c>
      <c r="I193" s="17">
        <v>0</v>
      </c>
      <c r="J193" s="17">
        <v>0</v>
      </c>
      <c r="K193" s="17">
        <v>0</v>
      </c>
      <c r="L193" s="21">
        <v>0</v>
      </c>
    </row>
    <row r="194" spans="1:12">
      <c r="A194" s="11"/>
      <c r="B194" s="13"/>
      <c r="C194" s="15"/>
      <c r="D194" s="17"/>
      <c r="E194" s="17"/>
      <c r="F194" s="17"/>
      <c r="G194" s="19"/>
      <c r="H194" s="17"/>
      <c r="I194" s="17"/>
      <c r="J194" s="17"/>
      <c r="K194" s="17"/>
      <c r="L194" s="21"/>
    </row>
    <row r="195" spans="1:12">
      <c r="A195" s="4" t="s">
        <v>93</v>
      </c>
      <c r="B195" s="13"/>
      <c r="C195" s="15" t="s">
        <v>17</v>
      </c>
      <c r="D195" s="19">
        <v>83306180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21">
        <v>0</v>
      </c>
    </row>
    <row r="196" spans="1:12">
      <c r="A196" s="2"/>
      <c r="B196" s="13"/>
      <c r="C196" s="15"/>
      <c r="D196" s="19"/>
      <c r="E196" s="17"/>
      <c r="F196" s="17"/>
      <c r="G196" s="17"/>
      <c r="H196" s="17"/>
      <c r="I196" s="17"/>
      <c r="J196" s="17"/>
      <c r="K196" s="17"/>
      <c r="L196" s="21"/>
    </row>
    <row r="197" spans="1:12">
      <c r="A197" s="7" t="e">
        <f xml:space="preserve"> Callistoctopus macropus</f>
        <v>#NAME?</v>
      </c>
      <c r="B197" s="13"/>
      <c r="C197" s="15"/>
      <c r="D197" s="19"/>
      <c r="E197" s="17"/>
      <c r="F197" s="17"/>
      <c r="G197" s="17"/>
      <c r="H197" s="17"/>
      <c r="I197" s="17"/>
      <c r="J197" s="17"/>
      <c r="K197" s="17"/>
      <c r="L197" s="21"/>
    </row>
    <row r="198" spans="1:12">
      <c r="A198" s="2"/>
      <c r="B198" s="13"/>
      <c r="C198" s="15"/>
      <c r="D198" s="19"/>
      <c r="E198" s="17"/>
      <c r="F198" s="17"/>
      <c r="G198" s="17"/>
      <c r="H198" s="17"/>
      <c r="I198" s="17"/>
      <c r="J198" s="17"/>
      <c r="K198" s="17"/>
      <c r="L198" s="21"/>
    </row>
    <row r="199" spans="1:12">
      <c r="A199" s="11" t="s">
        <v>94</v>
      </c>
      <c r="B199" s="13"/>
      <c r="C199" s="15">
        <v>0</v>
      </c>
      <c r="D199" s="17">
        <v>0</v>
      </c>
      <c r="E199" s="17">
        <v>0</v>
      </c>
      <c r="F199" s="17">
        <v>0</v>
      </c>
      <c r="G199" s="19">
        <v>226088496</v>
      </c>
      <c r="H199" s="17">
        <v>0</v>
      </c>
      <c r="I199" s="17">
        <v>0</v>
      </c>
      <c r="J199" s="17">
        <v>0</v>
      </c>
      <c r="K199" s="17">
        <v>0</v>
      </c>
      <c r="L199" s="21">
        <v>0</v>
      </c>
    </row>
    <row r="200" spans="1:12">
      <c r="A200" s="11"/>
      <c r="B200" s="13"/>
      <c r="C200" s="15"/>
      <c r="D200" s="17"/>
      <c r="E200" s="17"/>
      <c r="F200" s="17"/>
      <c r="G200" s="19"/>
      <c r="H200" s="17"/>
      <c r="I200" s="17"/>
      <c r="J200" s="17"/>
      <c r="K200" s="17"/>
      <c r="L200" s="21"/>
    </row>
    <row r="201" spans="1:12">
      <c r="A201" s="11" t="s">
        <v>95</v>
      </c>
      <c r="B201" s="13"/>
      <c r="C201" s="15">
        <v>0</v>
      </c>
      <c r="D201" s="17">
        <v>0</v>
      </c>
      <c r="E201" s="17">
        <v>0</v>
      </c>
      <c r="F201" s="17">
        <v>0</v>
      </c>
      <c r="G201" s="19">
        <v>226088472</v>
      </c>
      <c r="H201" s="17">
        <v>0</v>
      </c>
      <c r="I201" s="17">
        <v>0</v>
      </c>
      <c r="J201" s="17">
        <v>0</v>
      </c>
      <c r="K201" s="17">
        <v>0</v>
      </c>
      <c r="L201" s="21">
        <v>0</v>
      </c>
    </row>
    <row r="202" spans="1:12">
      <c r="A202" s="11"/>
      <c r="B202" s="13"/>
      <c r="C202" s="15"/>
      <c r="D202" s="17"/>
      <c r="E202" s="17"/>
      <c r="F202" s="17"/>
      <c r="G202" s="19"/>
      <c r="H202" s="17"/>
      <c r="I202" s="17"/>
      <c r="J202" s="17"/>
      <c r="K202" s="17"/>
      <c r="L202" s="21"/>
    </row>
    <row r="203" spans="1:12">
      <c r="A203" s="4" t="s">
        <v>96</v>
      </c>
      <c r="B203" s="22" t="s">
        <v>8</v>
      </c>
      <c r="C203" s="23">
        <v>62005883</v>
      </c>
      <c r="D203" s="19">
        <v>18076183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9">
        <v>48994354</v>
      </c>
      <c r="K203" s="19">
        <v>48994384</v>
      </c>
      <c r="L203" s="24">
        <v>48994414</v>
      </c>
    </row>
    <row r="204" spans="1:12">
      <c r="A204" s="2"/>
      <c r="B204" s="22"/>
      <c r="C204" s="23"/>
      <c r="D204" s="19"/>
      <c r="E204" s="17"/>
      <c r="F204" s="17"/>
      <c r="G204" s="17"/>
      <c r="H204" s="17"/>
      <c r="I204" s="17"/>
      <c r="J204" s="19"/>
      <c r="K204" s="19"/>
      <c r="L204" s="24"/>
    </row>
    <row r="205" spans="1:12">
      <c r="A205" s="7" t="e">
        <f xml:space="preserve"> Callistoctopus ornatus</f>
        <v>#NAME?</v>
      </c>
      <c r="B205" s="22"/>
      <c r="C205" s="23"/>
      <c r="D205" s="19"/>
      <c r="E205" s="17"/>
      <c r="F205" s="17"/>
      <c r="G205" s="17"/>
      <c r="H205" s="17"/>
      <c r="I205" s="17"/>
      <c r="J205" s="19"/>
      <c r="K205" s="19"/>
      <c r="L205" s="24"/>
    </row>
    <row r="206" spans="1:12">
      <c r="A206" s="2"/>
      <c r="B206" s="22"/>
      <c r="C206" s="23"/>
      <c r="D206" s="19"/>
      <c r="E206" s="17"/>
      <c r="F206" s="17"/>
      <c r="G206" s="17"/>
      <c r="H206" s="17"/>
      <c r="I206" s="17"/>
      <c r="J206" s="19"/>
      <c r="K206" s="19"/>
      <c r="L206" s="24"/>
    </row>
    <row r="207" spans="1:12">
      <c r="A207" s="29" t="s">
        <v>97</v>
      </c>
      <c r="B207" s="30"/>
      <c r="C207" s="15">
        <v>0</v>
      </c>
      <c r="D207" s="17">
        <v>0</v>
      </c>
      <c r="E207" s="17">
        <v>0</v>
      </c>
      <c r="F207" s="17">
        <v>0</v>
      </c>
      <c r="G207" s="19">
        <v>207107980</v>
      </c>
      <c r="H207" s="17">
        <v>0</v>
      </c>
      <c r="I207" s="17">
        <v>0</v>
      </c>
      <c r="J207" s="17">
        <v>0</v>
      </c>
      <c r="K207" s="17">
        <v>0</v>
      </c>
      <c r="L207" s="21">
        <v>0</v>
      </c>
    </row>
    <row r="208" spans="1:12">
      <c r="A208" s="29"/>
      <c r="B208" s="30"/>
      <c r="C208" s="15"/>
      <c r="D208" s="17"/>
      <c r="E208" s="17"/>
      <c r="F208" s="17"/>
      <c r="G208" s="19"/>
      <c r="H208" s="17"/>
      <c r="I208" s="17"/>
      <c r="J208" s="17"/>
      <c r="K208" s="17"/>
      <c r="L208" s="21"/>
    </row>
    <row r="209" spans="1:12">
      <c r="A209" s="11" t="s">
        <v>98</v>
      </c>
      <c r="B209" s="22" t="s">
        <v>8</v>
      </c>
      <c r="C209" s="15">
        <v>0</v>
      </c>
      <c r="D209" s="19">
        <v>209969953</v>
      </c>
      <c r="E209" s="19">
        <v>209969999</v>
      </c>
      <c r="F209" s="19">
        <v>209970047</v>
      </c>
      <c r="G209" s="19">
        <v>209970103</v>
      </c>
      <c r="H209" s="17">
        <v>0</v>
      </c>
      <c r="I209" s="19">
        <v>209970211</v>
      </c>
      <c r="J209" s="17">
        <v>0</v>
      </c>
      <c r="K209" s="17">
        <v>0</v>
      </c>
      <c r="L209" s="21">
        <v>0</v>
      </c>
    </row>
    <row r="210" spans="1:12">
      <c r="A210" s="11"/>
      <c r="B210" s="22"/>
      <c r="C210" s="15"/>
      <c r="D210" s="19"/>
      <c r="E210" s="19"/>
      <c r="F210" s="19"/>
      <c r="G210" s="19"/>
      <c r="H210" s="17"/>
      <c r="I210" s="19"/>
      <c r="J210" s="17"/>
      <c r="K210" s="17"/>
      <c r="L210" s="21"/>
    </row>
    <row r="211" spans="1:12">
      <c r="A211" s="11" t="s">
        <v>99</v>
      </c>
      <c r="B211" s="22" t="s">
        <v>8</v>
      </c>
      <c r="C211" s="15">
        <v>0</v>
      </c>
      <c r="D211" s="19">
        <v>209969941</v>
      </c>
      <c r="E211" s="19">
        <v>209969998</v>
      </c>
      <c r="F211" s="19">
        <v>209970034</v>
      </c>
      <c r="G211" s="19">
        <v>209970083</v>
      </c>
      <c r="H211" s="17">
        <v>0</v>
      </c>
      <c r="I211" s="19">
        <v>209970215</v>
      </c>
      <c r="J211" s="17">
        <v>0</v>
      </c>
      <c r="K211" s="17">
        <v>0</v>
      </c>
      <c r="L211" s="21">
        <v>0</v>
      </c>
    </row>
    <row r="212" spans="1:12">
      <c r="A212" s="11"/>
      <c r="B212" s="22"/>
      <c r="C212" s="15"/>
      <c r="D212" s="19"/>
      <c r="E212" s="19"/>
      <c r="F212" s="19"/>
      <c r="G212" s="19"/>
      <c r="H212" s="17"/>
      <c r="I212" s="19"/>
      <c r="J212" s="17"/>
      <c r="K212" s="17"/>
      <c r="L212" s="21"/>
    </row>
    <row r="213" spans="1:12">
      <c r="A213" s="11" t="s">
        <v>100</v>
      </c>
      <c r="B213" s="22" t="s">
        <v>8</v>
      </c>
      <c r="C213" s="15">
        <v>0</v>
      </c>
      <c r="D213" s="19">
        <v>209969962</v>
      </c>
      <c r="E213" s="19">
        <v>209970000</v>
      </c>
      <c r="F213" s="19">
        <v>209970054</v>
      </c>
      <c r="G213" s="19">
        <v>209970125</v>
      </c>
      <c r="H213" s="17">
        <v>0</v>
      </c>
      <c r="I213" s="19">
        <v>209970213</v>
      </c>
      <c r="J213" s="17">
        <v>0</v>
      </c>
      <c r="K213" s="17">
        <v>0</v>
      </c>
      <c r="L213" s="21">
        <v>0</v>
      </c>
    </row>
    <row r="214" spans="1:12">
      <c r="A214" s="11"/>
      <c r="B214" s="22"/>
      <c r="C214" s="15"/>
      <c r="D214" s="19"/>
      <c r="E214" s="19"/>
      <c r="F214" s="19"/>
      <c r="G214" s="19"/>
      <c r="H214" s="17"/>
      <c r="I214" s="19"/>
      <c r="J214" s="17"/>
      <c r="K214" s="17"/>
      <c r="L214" s="21"/>
    </row>
    <row r="215" spans="1:12">
      <c r="A215" s="11" t="s">
        <v>101</v>
      </c>
      <c r="B215" s="22" t="s">
        <v>8</v>
      </c>
      <c r="C215" s="23">
        <v>34542039</v>
      </c>
      <c r="D215" s="19">
        <v>34542069</v>
      </c>
      <c r="E215" s="19">
        <v>209969986</v>
      </c>
      <c r="F215" s="19">
        <v>209970043</v>
      </c>
      <c r="G215" s="19">
        <v>209970097</v>
      </c>
      <c r="H215" s="17">
        <v>0</v>
      </c>
      <c r="I215" s="19">
        <v>209970173</v>
      </c>
      <c r="J215" s="17">
        <v>0</v>
      </c>
      <c r="K215" s="17">
        <v>0</v>
      </c>
      <c r="L215" s="21">
        <v>0</v>
      </c>
    </row>
    <row r="216" spans="1:12">
      <c r="A216" s="11"/>
      <c r="B216" s="22"/>
      <c r="C216" s="23"/>
      <c r="D216" s="19"/>
      <c r="E216" s="19"/>
      <c r="F216" s="19"/>
      <c r="G216" s="19"/>
      <c r="H216" s="17"/>
      <c r="I216" s="19"/>
      <c r="J216" s="17"/>
      <c r="K216" s="17"/>
      <c r="L216" s="21"/>
    </row>
    <row r="217" spans="1:12">
      <c r="A217" s="11" t="s">
        <v>102</v>
      </c>
      <c r="B217" s="22" t="s">
        <v>8</v>
      </c>
      <c r="C217" s="15">
        <v>0</v>
      </c>
      <c r="D217" s="19">
        <v>209969967</v>
      </c>
      <c r="E217" s="19">
        <v>209969987</v>
      </c>
      <c r="F217" s="19">
        <v>209970060</v>
      </c>
      <c r="G217" s="19">
        <v>209970135</v>
      </c>
      <c r="H217" s="17">
        <v>0</v>
      </c>
      <c r="I217" s="19">
        <v>209970175</v>
      </c>
      <c r="J217" s="17">
        <v>0</v>
      </c>
      <c r="K217" s="17">
        <v>0</v>
      </c>
      <c r="L217" s="21">
        <v>0</v>
      </c>
    </row>
    <row r="218" spans="1:12">
      <c r="A218" s="11"/>
      <c r="B218" s="22"/>
      <c r="C218" s="15"/>
      <c r="D218" s="19"/>
      <c r="E218" s="19"/>
      <c r="F218" s="19"/>
      <c r="G218" s="19"/>
      <c r="H218" s="17"/>
      <c r="I218" s="19"/>
      <c r="J218" s="17"/>
      <c r="K218" s="17"/>
      <c r="L218" s="21"/>
    </row>
    <row r="219" spans="1:12">
      <c r="A219" s="11" t="s">
        <v>103</v>
      </c>
      <c r="B219" s="13"/>
      <c r="C219" s="15">
        <v>0</v>
      </c>
      <c r="D219" s="19">
        <v>28629084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21">
        <v>0</v>
      </c>
    </row>
    <row r="220" spans="1:12">
      <c r="A220" s="11"/>
      <c r="B220" s="13"/>
      <c r="C220" s="15"/>
      <c r="D220" s="19"/>
      <c r="E220" s="17"/>
      <c r="F220" s="17"/>
      <c r="G220" s="17"/>
      <c r="H220" s="17"/>
      <c r="I220" s="17"/>
      <c r="J220" s="17"/>
      <c r="K220" s="17"/>
      <c r="L220" s="21"/>
    </row>
    <row r="221" spans="1:12">
      <c r="A221" s="4" t="s">
        <v>104</v>
      </c>
      <c r="B221" s="13"/>
      <c r="C221" s="15" t="s">
        <v>17</v>
      </c>
      <c r="D221" s="17">
        <v>0</v>
      </c>
      <c r="E221" s="17">
        <v>0</v>
      </c>
      <c r="F221" s="17">
        <v>0</v>
      </c>
      <c r="G221" s="19">
        <v>15421817</v>
      </c>
      <c r="H221" s="17">
        <v>0</v>
      </c>
      <c r="I221" s="17">
        <v>0</v>
      </c>
      <c r="J221" s="17">
        <v>0</v>
      </c>
      <c r="K221" s="17">
        <v>0</v>
      </c>
      <c r="L221" s="21">
        <v>0</v>
      </c>
    </row>
    <row r="222" spans="1:12">
      <c r="A222" s="2"/>
      <c r="B222" s="13"/>
      <c r="C222" s="15"/>
      <c r="D222" s="17"/>
      <c r="E222" s="17"/>
      <c r="F222" s="17"/>
      <c r="G222" s="19"/>
      <c r="H222" s="17"/>
      <c r="I222" s="17"/>
      <c r="J222" s="17"/>
      <c r="K222" s="17"/>
      <c r="L222" s="21"/>
    </row>
    <row r="223" spans="1:12">
      <c r="A223" s="7" t="e">
        <f xml:space="preserve"> Cirroctopus glacialis</f>
        <v>#NAME?</v>
      </c>
      <c r="B223" s="13"/>
      <c r="C223" s="15"/>
      <c r="D223" s="17"/>
      <c r="E223" s="17"/>
      <c r="F223" s="17"/>
      <c r="G223" s="19"/>
      <c r="H223" s="17"/>
      <c r="I223" s="17"/>
      <c r="J223" s="17"/>
      <c r="K223" s="17"/>
      <c r="L223" s="21"/>
    </row>
    <row r="224" spans="1:12">
      <c r="A224" s="2"/>
      <c r="B224" s="13"/>
      <c r="C224" s="15"/>
      <c r="D224" s="17"/>
      <c r="E224" s="17"/>
      <c r="F224" s="17"/>
      <c r="G224" s="19"/>
      <c r="H224" s="17"/>
      <c r="I224" s="17"/>
      <c r="J224" s="17"/>
      <c r="K224" s="17"/>
      <c r="L224" s="21"/>
    </row>
    <row r="225" spans="1:12">
      <c r="A225" s="11" t="s">
        <v>105</v>
      </c>
      <c r="B225" s="13"/>
      <c r="C225" s="15">
        <v>0</v>
      </c>
      <c r="D225" s="19">
        <v>21912808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21">
        <v>0</v>
      </c>
    </row>
    <row r="226" spans="1:12">
      <c r="A226" s="11"/>
      <c r="B226" s="13"/>
      <c r="C226" s="15"/>
      <c r="D226" s="19"/>
      <c r="E226" s="17"/>
      <c r="F226" s="17"/>
      <c r="G226" s="17"/>
      <c r="H226" s="17"/>
      <c r="I226" s="17"/>
      <c r="J226" s="17"/>
      <c r="K226" s="17"/>
      <c r="L226" s="21"/>
    </row>
    <row r="227" spans="1:12">
      <c r="A227" s="11" t="s">
        <v>106</v>
      </c>
      <c r="B227" s="13"/>
      <c r="C227" s="15">
        <v>0</v>
      </c>
      <c r="D227" s="19">
        <v>28629064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21">
        <v>0</v>
      </c>
    </row>
    <row r="228" spans="1:12">
      <c r="A228" s="11"/>
      <c r="B228" s="13"/>
      <c r="C228" s="15"/>
      <c r="D228" s="19"/>
      <c r="E228" s="17"/>
      <c r="F228" s="17"/>
      <c r="G228" s="17"/>
      <c r="H228" s="17"/>
      <c r="I228" s="17"/>
      <c r="J228" s="17"/>
      <c r="K228" s="17"/>
      <c r="L228" s="21"/>
    </row>
    <row r="229" spans="1:12">
      <c r="A229" s="11" t="s">
        <v>107</v>
      </c>
      <c r="B229" s="13"/>
      <c r="C229" s="15">
        <v>0</v>
      </c>
      <c r="D229" s="19">
        <v>28629062</v>
      </c>
      <c r="E229" s="19">
        <v>49482061</v>
      </c>
      <c r="F229" s="17">
        <v>0</v>
      </c>
      <c r="G229" s="19">
        <v>4003417</v>
      </c>
      <c r="H229" s="17">
        <v>0</v>
      </c>
      <c r="I229" s="17">
        <v>0</v>
      </c>
      <c r="J229" s="17">
        <v>0</v>
      </c>
      <c r="K229" s="17">
        <v>0</v>
      </c>
      <c r="L229" s="21">
        <v>0</v>
      </c>
    </row>
    <row r="230" spans="1:12">
      <c r="A230" s="11"/>
      <c r="B230" s="13"/>
      <c r="C230" s="15"/>
      <c r="D230" s="19"/>
      <c r="E230" s="19"/>
      <c r="F230" s="17"/>
      <c r="G230" s="19"/>
      <c r="H230" s="17"/>
      <c r="I230" s="17"/>
      <c r="J230" s="17"/>
      <c r="K230" s="17"/>
      <c r="L230" s="21"/>
    </row>
    <row r="231" spans="1:12">
      <c r="A231" s="4" t="s">
        <v>108</v>
      </c>
      <c r="B231" s="13"/>
      <c r="C231" s="15" t="s">
        <v>17</v>
      </c>
      <c r="D231" s="17">
        <v>0</v>
      </c>
      <c r="E231" s="17">
        <v>0</v>
      </c>
      <c r="F231" s="17">
        <v>0</v>
      </c>
      <c r="G231" s="19">
        <v>207107982</v>
      </c>
      <c r="H231" s="17">
        <v>0</v>
      </c>
      <c r="I231" s="17">
        <v>0</v>
      </c>
      <c r="J231" s="17">
        <v>0</v>
      </c>
      <c r="K231" s="17">
        <v>0</v>
      </c>
      <c r="L231" s="21">
        <v>0</v>
      </c>
    </row>
    <row r="232" spans="1:12">
      <c r="A232" s="2"/>
      <c r="B232" s="13"/>
      <c r="C232" s="15"/>
      <c r="D232" s="17"/>
      <c r="E232" s="17"/>
      <c r="F232" s="17"/>
      <c r="G232" s="19"/>
      <c r="H232" s="17"/>
      <c r="I232" s="17"/>
      <c r="J232" s="17"/>
      <c r="K232" s="17"/>
      <c r="L232" s="21"/>
    </row>
    <row r="233" spans="1:12">
      <c r="A233" s="7" t="e">
        <f xml:space="preserve"> Cistopus indicus</f>
        <v>#NAME?</v>
      </c>
      <c r="B233" s="13"/>
      <c r="C233" s="15"/>
      <c r="D233" s="17"/>
      <c r="E233" s="17"/>
      <c r="F233" s="17"/>
      <c r="G233" s="19"/>
      <c r="H233" s="17"/>
      <c r="I233" s="17"/>
      <c r="J233" s="17"/>
      <c r="K233" s="17"/>
      <c r="L233" s="21"/>
    </row>
    <row r="234" spans="1:12">
      <c r="A234" s="2"/>
      <c r="B234" s="13"/>
      <c r="C234" s="15"/>
      <c r="D234" s="17"/>
      <c r="E234" s="17"/>
      <c r="F234" s="17"/>
      <c r="G234" s="19"/>
      <c r="H234" s="17"/>
      <c r="I234" s="17"/>
      <c r="J234" s="17"/>
      <c r="K234" s="17"/>
      <c r="L234" s="21"/>
    </row>
    <row r="235" spans="1:12">
      <c r="A235" s="11" t="s">
        <v>109</v>
      </c>
      <c r="B235" s="13"/>
      <c r="C235" s="15">
        <v>0</v>
      </c>
      <c r="D235" s="19">
        <v>18073263</v>
      </c>
      <c r="E235" s="17">
        <v>0</v>
      </c>
      <c r="F235" s="17">
        <v>0</v>
      </c>
      <c r="G235" s="17">
        <v>0</v>
      </c>
      <c r="H235" s="19">
        <v>76359248</v>
      </c>
      <c r="I235" s="17">
        <v>0</v>
      </c>
      <c r="J235" s="17">
        <v>0</v>
      </c>
      <c r="K235" s="17">
        <v>0</v>
      </c>
      <c r="L235" s="21">
        <v>0</v>
      </c>
    </row>
    <row r="236" spans="1:12">
      <c r="A236" s="11"/>
      <c r="B236" s="13"/>
      <c r="C236" s="15"/>
      <c r="D236" s="19"/>
      <c r="E236" s="17"/>
      <c r="F236" s="17"/>
      <c r="G236" s="17"/>
      <c r="H236" s="19"/>
      <c r="I236" s="17"/>
      <c r="J236" s="17"/>
      <c r="K236" s="17"/>
      <c r="L236" s="21"/>
    </row>
    <row r="237" spans="1:12">
      <c r="A237" s="11" t="s">
        <v>110</v>
      </c>
      <c r="B237" s="13"/>
      <c r="C237" s="23">
        <v>48994421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9">
        <v>48994475</v>
      </c>
      <c r="K237" s="19">
        <v>48994577</v>
      </c>
      <c r="L237" s="24">
        <v>48994531</v>
      </c>
    </row>
    <row r="238" spans="1:12">
      <c r="A238" s="11"/>
      <c r="B238" s="13"/>
      <c r="C238" s="23"/>
      <c r="D238" s="17"/>
      <c r="E238" s="17"/>
      <c r="F238" s="17"/>
      <c r="G238" s="17"/>
      <c r="H238" s="17"/>
      <c r="I238" s="17"/>
      <c r="J238" s="19"/>
      <c r="K238" s="19"/>
      <c r="L238" s="24"/>
    </row>
    <row r="239" spans="1:12">
      <c r="A239" s="11" t="s">
        <v>111</v>
      </c>
      <c r="B239" s="22" t="s">
        <v>8</v>
      </c>
      <c r="C239" s="23">
        <v>48994436</v>
      </c>
      <c r="D239" s="19">
        <v>209969918</v>
      </c>
      <c r="E239" s="19">
        <v>49482092</v>
      </c>
      <c r="F239" s="19">
        <v>49482145</v>
      </c>
      <c r="G239" s="19">
        <v>4003419</v>
      </c>
      <c r="H239" s="17">
        <v>0</v>
      </c>
      <c r="I239" s="19">
        <v>50347025</v>
      </c>
      <c r="J239" s="19">
        <v>48994519</v>
      </c>
      <c r="K239" s="19">
        <v>48994611</v>
      </c>
      <c r="L239" s="24">
        <v>48994561</v>
      </c>
    </row>
    <row r="240" spans="1:12">
      <c r="A240" s="11"/>
      <c r="B240" s="22"/>
      <c r="C240" s="23"/>
      <c r="D240" s="19"/>
      <c r="E240" s="19"/>
      <c r="F240" s="19"/>
      <c r="G240" s="19"/>
      <c r="H240" s="17"/>
      <c r="I240" s="19"/>
      <c r="J240" s="19"/>
      <c r="K240" s="19"/>
      <c r="L240" s="24"/>
    </row>
    <row r="241" spans="1:12">
      <c r="A241" s="11" t="s">
        <v>112</v>
      </c>
      <c r="B241" s="22" t="s">
        <v>8</v>
      </c>
      <c r="C241" s="15">
        <v>0</v>
      </c>
      <c r="D241" s="19">
        <v>209969920</v>
      </c>
      <c r="E241" s="19">
        <v>49482094</v>
      </c>
      <c r="F241" s="19">
        <v>49482147</v>
      </c>
      <c r="G241" s="19">
        <v>4003421</v>
      </c>
      <c r="H241" s="17">
        <v>0</v>
      </c>
      <c r="I241" s="19">
        <v>50347029</v>
      </c>
      <c r="J241" s="17">
        <v>0</v>
      </c>
      <c r="K241" s="17">
        <v>0</v>
      </c>
      <c r="L241" s="21">
        <v>0</v>
      </c>
    </row>
    <row r="242" spans="1:12">
      <c r="A242" s="11"/>
      <c r="B242" s="22"/>
      <c r="C242" s="15"/>
      <c r="D242" s="19"/>
      <c r="E242" s="19"/>
      <c r="F242" s="19"/>
      <c r="G242" s="19"/>
      <c r="H242" s="17"/>
      <c r="I242" s="19"/>
      <c r="J242" s="17"/>
      <c r="K242" s="17"/>
      <c r="L242" s="21"/>
    </row>
    <row r="243" spans="1:12">
      <c r="A243" s="11" t="s">
        <v>113</v>
      </c>
      <c r="B243" s="22" t="s">
        <v>8</v>
      </c>
      <c r="C243" s="15">
        <v>0</v>
      </c>
      <c r="D243" s="19">
        <v>209969945</v>
      </c>
      <c r="E243" s="19">
        <v>209969994</v>
      </c>
      <c r="F243" s="19">
        <v>209970039</v>
      </c>
      <c r="G243" s="19">
        <v>209970091</v>
      </c>
      <c r="H243" s="17">
        <v>0</v>
      </c>
      <c r="I243" s="19">
        <v>209970227</v>
      </c>
      <c r="J243" s="17">
        <v>0</v>
      </c>
      <c r="K243" s="17">
        <v>0</v>
      </c>
      <c r="L243" s="21">
        <v>0</v>
      </c>
    </row>
    <row r="244" spans="1:12">
      <c r="A244" s="11"/>
      <c r="B244" s="22"/>
      <c r="C244" s="15"/>
      <c r="D244" s="19"/>
      <c r="E244" s="19"/>
      <c r="F244" s="19"/>
      <c r="G244" s="19"/>
      <c r="H244" s="17"/>
      <c r="I244" s="19"/>
      <c r="J244" s="17"/>
      <c r="K244" s="17"/>
      <c r="L244" s="21"/>
    </row>
    <row r="245" spans="1:12">
      <c r="A245" s="11" t="s">
        <v>114</v>
      </c>
      <c r="B245" s="22" t="s">
        <v>8</v>
      </c>
      <c r="C245" s="15">
        <v>0</v>
      </c>
      <c r="D245" s="19">
        <v>209969921</v>
      </c>
      <c r="E245" s="19">
        <v>49482095</v>
      </c>
      <c r="F245" s="19">
        <v>49482148</v>
      </c>
      <c r="G245" s="19">
        <v>4003423</v>
      </c>
      <c r="H245" s="17">
        <v>0</v>
      </c>
      <c r="I245" s="19">
        <v>50347031</v>
      </c>
      <c r="J245" s="17">
        <v>0</v>
      </c>
      <c r="K245" s="17">
        <v>0</v>
      </c>
      <c r="L245" s="21">
        <v>0</v>
      </c>
    </row>
    <row r="246" spans="1:12">
      <c r="A246" s="11"/>
      <c r="B246" s="22"/>
      <c r="C246" s="15"/>
      <c r="D246" s="19"/>
      <c r="E246" s="19"/>
      <c r="F246" s="19"/>
      <c r="G246" s="19"/>
      <c r="H246" s="17"/>
      <c r="I246" s="19"/>
      <c r="J246" s="17"/>
      <c r="K246" s="17"/>
      <c r="L246" s="21"/>
    </row>
    <row r="247" spans="1:12">
      <c r="A247" s="11" t="s">
        <v>115</v>
      </c>
      <c r="B247" s="13"/>
      <c r="C247" s="23">
        <v>77157303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21">
        <v>0</v>
      </c>
    </row>
    <row r="248" spans="1:12">
      <c r="A248" s="11"/>
      <c r="B248" s="13"/>
      <c r="C248" s="23"/>
      <c r="D248" s="17"/>
      <c r="E248" s="17"/>
      <c r="F248" s="17"/>
      <c r="G248" s="17"/>
      <c r="H248" s="17"/>
      <c r="I248" s="17"/>
      <c r="J248" s="17"/>
      <c r="K248" s="17"/>
      <c r="L248" s="21"/>
    </row>
    <row r="249" spans="1:12">
      <c r="A249" s="4" t="s">
        <v>116</v>
      </c>
      <c r="B249" s="22" t="s">
        <v>8</v>
      </c>
      <c r="C249" s="15">
        <v>0</v>
      </c>
      <c r="D249" s="19">
        <v>93004761</v>
      </c>
      <c r="E249" s="17">
        <v>0</v>
      </c>
      <c r="F249" s="17">
        <v>0</v>
      </c>
      <c r="G249" s="19">
        <v>5678658</v>
      </c>
      <c r="H249" s="17">
        <v>0</v>
      </c>
      <c r="I249" s="17">
        <v>0</v>
      </c>
      <c r="J249" s="17">
        <v>0</v>
      </c>
      <c r="K249" s="17">
        <v>0</v>
      </c>
      <c r="L249" s="21">
        <v>0</v>
      </c>
    </row>
    <row r="250" spans="1:12">
      <c r="A250" s="2"/>
      <c r="B250" s="22"/>
      <c r="C250" s="15"/>
      <c r="D250" s="19"/>
      <c r="E250" s="17"/>
      <c r="F250" s="17"/>
      <c r="G250" s="19"/>
      <c r="H250" s="17"/>
      <c r="I250" s="17"/>
      <c r="J250" s="17"/>
      <c r="K250" s="17"/>
      <c r="L250" s="21"/>
    </row>
    <row r="251" spans="1:12">
      <c r="A251" s="7" t="e">
        <f xml:space="preserve"> Doryteuthis gahi</f>
        <v>#NAME?</v>
      </c>
      <c r="B251" s="22"/>
      <c r="C251" s="15"/>
      <c r="D251" s="19"/>
      <c r="E251" s="17"/>
      <c r="F251" s="17"/>
      <c r="G251" s="19"/>
      <c r="H251" s="17"/>
      <c r="I251" s="17"/>
      <c r="J251" s="17"/>
      <c r="K251" s="17"/>
      <c r="L251" s="21"/>
    </row>
    <row r="252" spans="1:12">
      <c r="A252" s="2"/>
      <c r="B252" s="22"/>
      <c r="C252" s="15"/>
      <c r="D252" s="19"/>
      <c r="E252" s="17"/>
      <c r="F252" s="17"/>
      <c r="G252" s="19"/>
      <c r="H252" s="17"/>
      <c r="I252" s="17"/>
      <c r="J252" s="17"/>
      <c r="K252" s="17"/>
      <c r="L252" s="21"/>
    </row>
    <row r="253" spans="1:12">
      <c r="A253" s="4" t="s">
        <v>117</v>
      </c>
      <c r="B253" s="22" t="s">
        <v>8</v>
      </c>
      <c r="C253" s="23">
        <v>2402666124</v>
      </c>
      <c r="D253" s="19">
        <v>2402666123</v>
      </c>
      <c r="E253" s="17">
        <v>0</v>
      </c>
      <c r="F253" s="17">
        <v>0</v>
      </c>
      <c r="G253" s="19">
        <v>2402666121</v>
      </c>
      <c r="H253" s="19">
        <v>2402666122</v>
      </c>
      <c r="I253" s="17">
        <v>0</v>
      </c>
      <c r="J253" s="19">
        <v>12055096</v>
      </c>
      <c r="K253" s="17">
        <v>0</v>
      </c>
      <c r="L253" s="24">
        <v>1778016</v>
      </c>
    </row>
    <row r="254" spans="1:12">
      <c r="A254" s="2"/>
      <c r="B254" s="22"/>
      <c r="C254" s="23"/>
      <c r="D254" s="19"/>
      <c r="E254" s="17"/>
      <c r="F254" s="17"/>
      <c r="G254" s="19"/>
      <c r="H254" s="19"/>
      <c r="I254" s="17"/>
      <c r="J254" s="19"/>
      <c r="K254" s="17"/>
      <c r="L254" s="24"/>
    </row>
    <row r="255" spans="1:12">
      <c r="A255" s="7" t="e">
        <f xml:space="preserve"> Doryteuthis opalescens</f>
        <v>#NAME?</v>
      </c>
      <c r="B255" s="22"/>
      <c r="C255" s="23"/>
      <c r="D255" s="19"/>
      <c r="E255" s="17"/>
      <c r="F255" s="17"/>
      <c r="G255" s="19"/>
      <c r="H255" s="19"/>
      <c r="I255" s="17"/>
      <c r="J255" s="19"/>
      <c r="K255" s="17"/>
      <c r="L255" s="24"/>
    </row>
    <row r="256" spans="1:12">
      <c r="A256" s="2"/>
      <c r="B256" s="22"/>
      <c r="C256" s="23"/>
      <c r="D256" s="19"/>
      <c r="E256" s="17"/>
      <c r="F256" s="17"/>
      <c r="G256" s="19"/>
      <c r="H256" s="19"/>
      <c r="I256" s="17"/>
      <c r="J256" s="19"/>
      <c r="K256" s="17"/>
      <c r="L256" s="24"/>
    </row>
    <row r="257" spans="1:12">
      <c r="A257" s="4" t="s">
        <v>118</v>
      </c>
      <c r="B257" s="22" t="s">
        <v>8</v>
      </c>
      <c r="C257" s="15">
        <v>0</v>
      </c>
      <c r="D257" s="19">
        <v>56567271</v>
      </c>
      <c r="E257" s="19">
        <v>34369176</v>
      </c>
      <c r="F257" s="19">
        <v>34369209</v>
      </c>
      <c r="G257" s="19">
        <v>18026439</v>
      </c>
      <c r="H257" s="17">
        <v>0</v>
      </c>
      <c r="I257" s="19">
        <v>38607257</v>
      </c>
      <c r="J257" s="17">
        <v>0</v>
      </c>
      <c r="K257" s="17">
        <v>0</v>
      </c>
      <c r="L257" s="21">
        <v>0</v>
      </c>
    </row>
    <row r="258" spans="1:12">
      <c r="A258" s="2"/>
      <c r="B258" s="22"/>
      <c r="C258" s="15"/>
      <c r="D258" s="19"/>
      <c r="E258" s="19"/>
      <c r="F258" s="19"/>
      <c r="G258" s="19"/>
      <c r="H258" s="17"/>
      <c r="I258" s="19"/>
      <c r="J258" s="17"/>
      <c r="K258" s="17"/>
      <c r="L258" s="21"/>
    </row>
    <row r="259" spans="1:12">
      <c r="A259" s="7" t="e">
        <f xml:space="preserve"> Doryteuthis pealeii</f>
        <v>#NAME?</v>
      </c>
      <c r="B259" s="22"/>
      <c r="C259" s="15"/>
      <c r="D259" s="19"/>
      <c r="E259" s="19"/>
      <c r="F259" s="19"/>
      <c r="G259" s="19"/>
      <c r="H259" s="17"/>
      <c r="I259" s="19"/>
      <c r="J259" s="17"/>
      <c r="K259" s="17"/>
      <c r="L259" s="21"/>
    </row>
    <row r="260" spans="1:12">
      <c r="A260" s="2"/>
      <c r="B260" s="22"/>
      <c r="C260" s="15"/>
      <c r="D260" s="19"/>
      <c r="E260" s="19"/>
      <c r="F260" s="19"/>
      <c r="G260" s="19"/>
      <c r="H260" s="17"/>
      <c r="I260" s="19"/>
      <c r="J260" s="17"/>
      <c r="K260" s="17"/>
      <c r="L260" s="21"/>
    </row>
    <row r="261" spans="1:12">
      <c r="A261" s="4" t="s">
        <v>119</v>
      </c>
      <c r="B261" s="22" t="s">
        <v>8</v>
      </c>
      <c r="C261" s="15">
        <v>0</v>
      </c>
      <c r="D261" s="19">
        <v>93004765</v>
      </c>
      <c r="E261" s="17">
        <v>0</v>
      </c>
      <c r="F261" s="17">
        <v>0</v>
      </c>
      <c r="G261" s="19">
        <v>14120087</v>
      </c>
      <c r="H261" s="17">
        <v>0</v>
      </c>
      <c r="I261" s="17">
        <v>0</v>
      </c>
      <c r="J261" s="17">
        <v>0</v>
      </c>
      <c r="K261" s="17">
        <v>0</v>
      </c>
      <c r="L261" s="21">
        <v>0</v>
      </c>
    </row>
    <row r="262" spans="1:12">
      <c r="A262" s="2"/>
      <c r="B262" s="22"/>
      <c r="C262" s="15"/>
      <c r="D262" s="19"/>
      <c r="E262" s="17"/>
      <c r="F262" s="17"/>
      <c r="G262" s="19"/>
      <c r="H262" s="17"/>
      <c r="I262" s="17"/>
      <c r="J262" s="17"/>
      <c r="K262" s="17"/>
      <c r="L262" s="21"/>
    </row>
    <row r="263" spans="1:12">
      <c r="A263" s="7" t="e">
        <f xml:space="preserve"> Doryteuthis plei</f>
        <v>#NAME?</v>
      </c>
      <c r="B263" s="22"/>
      <c r="C263" s="15"/>
      <c r="D263" s="19"/>
      <c r="E263" s="17"/>
      <c r="F263" s="17"/>
      <c r="G263" s="19"/>
      <c r="H263" s="17"/>
      <c r="I263" s="17"/>
      <c r="J263" s="17"/>
      <c r="K263" s="17"/>
      <c r="L263" s="21"/>
    </row>
    <row r="264" spans="1:12">
      <c r="A264" s="2"/>
      <c r="B264" s="22"/>
      <c r="C264" s="15"/>
      <c r="D264" s="19"/>
      <c r="E264" s="17"/>
      <c r="F264" s="17"/>
      <c r="G264" s="19"/>
      <c r="H264" s="17"/>
      <c r="I264" s="17"/>
      <c r="J264" s="17"/>
      <c r="K264" s="17"/>
      <c r="L264" s="21"/>
    </row>
    <row r="265" spans="1:12">
      <c r="A265" s="11" t="s">
        <v>120</v>
      </c>
      <c r="B265" s="22" t="s">
        <v>8</v>
      </c>
      <c r="C265" s="23">
        <v>1548161314</v>
      </c>
      <c r="D265" s="19">
        <v>1548161313</v>
      </c>
      <c r="E265" s="19">
        <v>209970009</v>
      </c>
      <c r="F265" s="19">
        <v>209970049</v>
      </c>
      <c r="G265" s="19">
        <v>1548161311</v>
      </c>
      <c r="H265" s="19">
        <v>1548161312</v>
      </c>
      <c r="I265" s="19">
        <v>209970229</v>
      </c>
      <c r="J265" s="17">
        <v>0</v>
      </c>
      <c r="K265" s="17">
        <v>0</v>
      </c>
      <c r="L265" s="21">
        <v>0</v>
      </c>
    </row>
    <row r="266" spans="1:12">
      <c r="A266" s="11"/>
      <c r="B266" s="22"/>
      <c r="C266" s="23"/>
      <c r="D266" s="19"/>
      <c r="E266" s="19"/>
      <c r="F266" s="19"/>
      <c r="G266" s="19"/>
      <c r="H266" s="19"/>
      <c r="I266" s="19"/>
      <c r="J266" s="17"/>
      <c r="K266" s="17"/>
      <c r="L266" s="21"/>
    </row>
    <row r="267" spans="1:12">
      <c r="A267" s="11" t="s">
        <v>121</v>
      </c>
      <c r="B267" s="22" t="s">
        <v>8</v>
      </c>
      <c r="C267" s="23">
        <v>48994420</v>
      </c>
      <c r="D267" s="19">
        <v>18073265</v>
      </c>
      <c r="E267" s="19">
        <v>49482072</v>
      </c>
      <c r="F267" s="17">
        <v>0</v>
      </c>
      <c r="G267" s="17">
        <v>0</v>
      </c>
      <c r="H267" s="17">
        <v>0</v>
      </c>
      <c r="I267" s="17">
        <v>0</v>
      </c>
      <c r="J267" s="19">
        <v>48994473</v>
      </c>
      <c r="K267" s="19">
        <v>48994575</v>
      </c>
      <c r="L267" s="24">
        <v>48994529</v>
      </c>
    </row>
    <row r="268" spans="1:12">
      <c r="A268" s="11"/>
      <c r="B268" s="22"/>
      <c r="C268" s="23"/>
      <c r="D268" s="19"/>
      <c r="E268" s="19"/>
      <c r="F268" s="17"/>
      <c r="G268" s="17"/>
      <c r="H268" s="17"/>
      <c r="I268" s="17"/>
      <c r="J268" s="19"/>
      <c r="K268" s="19"/>
      <c r="L268" s="24"/>
    </row>
    <row r="269" spans="1:12">
      <c r="A269" s="11" t="s">
        <v>122</v>
      </c>
      <c r="B269" s="13"/>
      <c r="C269" s="15">
        <v>0</v>
      </c>
      <c r="D269" s="19">
        <v>18073266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21">
        <v>0</v>
      </c>
    </row>
    <row r="270" spans="1:12">
      <c r="A270" s="11"/>
      <c r="B270" s="13"/>
      <c r="C270" s="15"/>
      <c r="D270" s="19"/>
      <c r="E270" s="17"/>
      <c r="F270" s="17"/>
      <c r="G270" s="17"/>
      <c r="H270" s="17"/>
      <c r="I270" s="17"/>
      <c r="J270" s="17"/>
      <c r="K270" s="17"/>
      <c r="L270" s="21"/>
    </row>
    <row r="271" spans="1:12">
      <c r="A271" s="11" t="s">
        <v>123</v>
      </c>
      <c r="B271" s="13"/>
      <c r="C271" s="15">
        <v>0</v>
      </c>
      <c r="D271" s="19">
        <v>18073267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21">
        <v>0</v>
      </c>
    </row>
    <row r="272" spans="1:12">
      <c r="A272" s="11"/>
      <c r="B272" s="13"/>
      <c r="C272" s="15"/>
      <c r="D272" s="19"/>
      <c r="E272" s="17"/>
      <c r="F272" s="17"/>
      <c r="G272" s="17"/>
      <c r="H272" s="17"/>
      <c r="I272" s="17"/>
      <c r="J272" s="17"/>
      <c r="K272" s="17"/>
      <c r="L272" s="21"/>
    </row>
    <row r="273" spans="1:12">
      <c r="A273" s="11" t="s">
        <v>124</v>
      </c>
      <c r="B273" s="13"/>
      <c r="C273" s="15">
        <v>0</v>
      </c>
      <c r="D273" s="19">
        <v>3175997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21">
        <v>0</v>
      </c>
    </row>
    <row r="274" spans="1:12">
      <c r="A274" s="11"/>
      <c r="B274" s="13"/>
      <c r="C274" s="15"/>
      <c r="D274" s="19"/>
      <c r="E274" s="17"/>
      <c r="F274" s="17"/>
      <c r="G274" s="17"/>
      <c r="H274" s="17"/>
      <c r="I274" s="17"/>
      <c r="J274" s="17"/>
      <c r="K274" s="17"/>
      <c r="L274" s="21"/>
    </row>
    <row r="275" spans="1:12">
      <c r="A275" s="11" t="s">
        <v>125</v>
      </c>
      <c r="B275" s="22" t="s">
        <v>8</v>
      </c>
      <c r="C275" s="23">
        <v>48994430</v>
      </c>
      <c r="D275" s="19">
        <v>3175998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9">
        <v>48994495</v>
      </c>
      <c r="K275" s="19">
        <v>48994599</v>
      </c>
      <c r="L275" s="24">
        <v>48994549</v>
      </c>
    </row>
    <row r="276" spans="1:12">
      <c r="A276" s="11"/>
      <c r="B276" s="22"/>
      <c r="C276" s="23"/>
      <c r="D276" s="19"/>
      <c r="E276" s="17"/>
      <c r="F276" s="17"/>
      <c r="G276" s="17"/>
      <c r="H276" s="17"/>
      <c r="I276" s="17"/>
      <c r="J276" s="19"/>
      <c r="K276" s="19"/>
      <c r="L276" s="24"/>
    </row>
    <row r="277" spans="1:12">
      <c r="A277" s="11" t="s">
        <v>126</v>
      </c>
      <c r="B277" s="22" t="s">
        <v>8</v>
      </c>
      <c r="C277" s="15">
        <v>0</v>
      </c>
      <c r="D277" s="19">
        <v>209969922</v>
      </c>
      <c r="E277" s="19">
        <v>49482098</v>
      </c>
      <c r="F277" s="19">
        <v>49482151</v>
      </c>
      <c r="G277" s="17">
        <v>0</v>
      </c>
      <c r="H277" s="17">
        <v>0</v>
      </c>
      <c r="I277" s="19">
        <v>50347035</v>
      </c>
      <c r="J277" s="17">
        <v>0</v>
      </c>
      <c r="K277" s="17">
        <v>0</v>
      </c>
      <c r="L277" s="21">
        <v>0</v>
      </c>
    </row>
    <row r="278" spans="1:12" ht="16" thickBot="1">
      <c r="A278" s="11"/>
      <c r="B278" s="22"/>
      <c r="C278" s="15"/>
      <c r="D278" s="19"/>
      <c r="E278" s="19"/>
      <c r="F278" s="19"/>
      <c r="G278" s="17"/>
      <c r="H278" s="17"/>
      <c r="I278" s="19"/>
      <c r="J278" s="17"/>
      <c r="K278" s="17"/>
      <c r="L278" s="21"/>
    </row>
    <row r="279" spans="1:12">
      <c r="A279" s="36" t="s">
        <v>127</v>
      </c>
      <c r="B279" s="37"/>
      <c r="C279" s="38">
        <v>0</v>
      </c>
      <c r="D279" s="40">
        <v>498933</v>
      </c>
      <c r="E279" s="39">
        <v>0</v>
      </c>
      <c r="F279" s="39">
        <v>0</v>
      </c>
      <c r="G279" s="40">
        <v>4003427</v>
      </c>
      <c r="H279" s="39">
        <v>0</v>
      </c>
      <c r="I279" s="39">
        <v>0</v>
      </c>
      <c r="J279" s="39">
        <v>0</v>
      </c>
      <c r="K279" s="39">
        <v>0</v>
      </c>
      <c r="L279" s="43">
        <v>0</v>
      </c>
    </row>
    <row r="280" spans="1:12">
      <c r="A280" s="11"/>
      <c r="B280" s="13"/>
      <c r="C280" s="15"/>
      <c r="D280" s="19"/>
      <c r="E280" s="17"/>
      <c r="F280" s="17"/>
      <c r="G280" s="19"/>
      <c r="H280" s="17"/>
      <c r="I280" s="17"/>
      <c r="J280" s="17"/>
      <c r="K280" s="17"/>
      <c r="L280" s="21"/>
    </row>
    <row r="281" spans="1:12">
      <c r="A281" s="11" t="s">
        <v>128</v>
      </c>
      <c r="B281" s="13"/>
      <c r="C281" s="15">
        <v>0</v>
      </c>
      <c r="D281" s="17">
        <v>0</v>
      </c>
      <c r="E281" s="17">
        <v>0</v>
      </c>
      <c r="F281" s="19">
        <v>18375783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21">
        <v>0</v>
      </c>
    </row>
    <row r="282" spans="1:12">
      <c r="A282" s="11"/>
      <c r="B282" s="13"/>
      <c r="C282" s="15"/>
      <c r="D282" s="17"/>
      <c r="E282" s="17"/>
      <c r="F282" s="19"/>
      <c r="G282" s="17"/>
      <c r="H282" s="17"/>
      <c r="I282" s="17"/>
      <c r="J282" s="17"/>
      <c r="K282" s="17"/>
      <c r="L282" s="21"/>
    </row>
    <row r="283" spans="1:12">
      <c r="A283" s="11" t="s">
        <v>129</v>
      </c>
      <c r="B283" s="22" t="s">
        <v>8</v>
      </c>
      <c r="C283" s="44">
        <v>62005876</v>
      </c>
      <c r="D283" s="45">
        <v>45510940</v>
      </c>
      <c r="E283" s="17">
        <v>0</v>
      </c>
      <c r="F283" s="17">
        <v>0</v>
      </c>
      <c r="G283" s="46">
        <v>62084159</v>
      </c>
      <c r="H283" s="47">
        <v>239735795</v>
      </c>
      <c r="I283" s="48">
        <v>0</v>
      </c>
      <c r="J283" s="19">
        <v>45510965</v>
      </c>
      <c r="K283" s="46">
        <v>45510966</v>
      </c>
      <c r="L283" s="47">
        <v>45511018</v>
      </c>
    </row>
    <row r="284" spans="1:12">
      <c r="A284" s="11"/>
      <c r="B284" s="22"/>
      <c r="C284" s="44"/>
      <c r="D284" s="45"/>
      <c r="E284" s="17"/>
      <c r="F284" s="17"/>
      <c r="G284" s="46"/>
      <c r="H284" s="47"/>
      <c r="I284" s="48"/>
      <c r="J284" s="19"/>
      <c r="K284" s="46"/>
      <c r="L284" s="47"/>
    </row>
    <row r="285" spans="1:12">
      <c r="A285" s="4" t="s">
        <v>130</v>
      </c>
      <c r="B285" s="13"/>
      <c r="C285" s="49" t="s">
        <v>17</v>
      </c>
      <c r="D285" s="50">
        <v>18076180</v>
      </c>
      <c r="E285" s="51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52">
        <v>0</v>
      </c>
    </row>
    <row r="286" spans="1:12">
      <c r="A286" s="2"/>
      <c r="B286" s="13"/>
      <c r="C286" s="49"/>
      <c r="D286" s="50"/>
      <c r="E286" s="51"/>
      <c r="F286" s="17"/>
      <c r="G286" s="17"/>
      <c r="H286" s="17"/>
      <c r="I286" s="17"/>
      <c r="J286" s="17"/>
      <c r="K286" s="17"/>
      <c r="L286" s="52"/>
    </row>
    <row r="287" spans="1:12">
      <c r="A287" s="7" t="e">
        <f xml:space="preserve"> Enteroctopus magnificus</f>
        <v>#NAME?</v>
      </c>
      <c r="B287" s="13"/>
      <c r="C287" s="49"/>
      <c r="D287" s="50"/>
      <c r="E287" s="51"/>
      <c r="F287" s="17"/>
      <c r="G287" s="17"/>
      <c r="H287" s="17"/>
      <c r="I287" s="17"/>
      <c r="J287" s="17"/>
      <c r="K287" s="17"/>
      <c r="L287" s="52"/>
    </row>
    <row r="288" spans="1:12">
      <c r="A288" s="2"/>
      <c r="B288" s="13"/>
      <c r="C288" s="49"/>
      <c r="D288" s="50"/>
      <c r="E288" s="51"/>
      <c r="F288" s="17"/>
      <c r="G288" s="17"/>
      <c r="H288" s="17"/>
      <c r="I288" s="17"/>
      <c r="J288" s="17"/>
      <c r="K288" s="17"/>
      <c r="L288" s="52"/>
    </row>
    <row r="289" spans="1:12">
      <c r="A289" s="11" t="s">
        <v>131</v>
      </c>
      <c r="B289" s="22" t="s">
        <v>8</v>
      </c>
      <c r="C289" s="15">
        <v>0</v>
      </c>
      <c r="D289" s="19">
        <v>209969960</v>
      </c>
      <c r="E289" s="19">
        <v>209970010</v>
      </c>
      <c r="F289" s="17">
        <v>0</v>
      </c>
      <c r="G289" s="19">
        <v>209970119</v>
      </c>
      <c r="H289" s="17">
        <v>0</v>
      </c>
      <c r="I289" s="19">
        <v>209970225</v>
      </c>
      <c r="J289" s="17">
        <v>0</v>
      </c>
      <c r="K289" s="17">
        <v>0</v>
      </c>
      <c r="L289" s="21">
        <v>0</v>
      </c>
    </row>
    <row r="290" spans="1:12">
      <c r="A290" s="11"/>
      <c r="B290" s="22"/>
      <c r="C290" s="15"/>
      <c r="D290" s="19"/>
      <c r="E290" s="19"/>
      <c r="F290" s="17"/>
      <c r="G290" s="19"/>
      <c r="H290" s="17"/>
      <c r="I290" s="19"/>
      <c r="J290" s="17"/>
      <c r="K290" s="17"/>
      <c r="L290" s="21"/>
    </row>
    <row r="291" spans="1:12">
      <c r="A291" s="11" t="s">
        <v>132</v>
      </c>
      <c r="B291" s="22" t="s">
        <v>8</v>
      </c>
      <c r="C291" s="23">
        <v>34542045</v>
      </c>
      <c r="D291" s="19">
        <v>14161379</v>
      </c>
      <c r="E291" s="17">
        <v>0</v>
      </c>
      <c r="F291" s="19">
        <v>34542098</v>
      </c>
      <c r="G291" s="19">
        <v>13195587</v>
      </c>
      <c r="H291" s="17">
        <v>0</v>
      </c>
      <c r="I291" s="17">
        <v>0</v>
      </c>
      <c r="J291" s="17">
        <v>0</v>
      </c>
      <c r="K291" s="17">
        <v>0</v>
      </c>
      <c r="L291" s="21">
        <v>0</v>
      </c>
    </row>
    <row r="292" spans="1:12">
      <c r="A292" s="11"/>
      <c r="B292" s="22"/>
      <c r="C292" s="23"/>
      <c r="D292" s="19"/>
      <c r="E292" s="17"/>
      <c r="F292" s="19"/>
      <c r="G292" s="19"/>
      <c r="H292" s="17"/>
      <c r="I292" s="17"/>
      <c r="J292" s="17"/>
      <c r="K292" s="17"/>
      <c r="L292" s="21"/>
    </row>
    <row r="293" spans="1:12">
      <c r="A293" s="11" t="s">
        <v>133</v>
      </c>
      <c r="B293" s="22" t="s">
        <v>8</v>
      </c>
      <c r="C293" s="23">
        <v>34542048</v>
      </c>
      <c r="D293" s="19">
        <v>34542074</v>
      </c>
      <c r="E293" s="17">
        <v>0</v>
      </c>
      <c r="F293" s="19">
        <v>34542099</v>
      </c>
      <c r="G293" s="19">
        <v>34542132</v>
      </c>
      <c r="H293" s="17">
        <v>0</v>
      </c>
      <c r="I293" s="17">
        <v>0</v>
      </c>
      <c r="J293" s="17">
        <v>0</v>
      </c>
      <c r="K293" s="17">
        <v>0</v>
      </c>
      <c r="L293" s="21">
        <v>0</v>
      </c>
    </row>
    <row r="294" spans="1:12">
      <c r="A294" s="11"/>
      <c r="B294" s="22"/>
      <c r="C294" s="23"/>
      <c r="D294" s="19"/>
      <c r="E294" s="17"/>
      <c r="F294" s="19"/>
      <c r="G294" s="19"/>
      <c r="H294" s="17"/>
      <c r="I294" s="17"/>
      <c r="J294" s="17"/>
      <c r="K294" s="17"/>
      <c r="L294" s="21"/>
    </row>
    <row r="295" spans="1:12">
      <c r="A295" s="11" t="s">
        <v>134</v>
      </c>
      <c r="B295" s="13"/>
      <c r="C295" s="23">
        <v>62005906</v>
      </c>
      <c r="D295" s="19">
        <v>34542070</v>
      </c>
      <c r="E295" s="17">
        <v>0</v>
      </c>
      <c r="F295" s="19">
        <v>34542100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21">
        <v>0</v>
      </c>
    </row>
    <row r="296" spans="1:12">
      <c r="A296" s="11"/>
      <c r="B296" s="13"/>
      <c r="C296" s="23"/>
      <c r="D296" s="19"/>
      <c r="E296" s="17"/>
      <c r="F296" s="19"/>
      <c r="G296" s="17"/>
      <c r="H296" s="17"/>
      <c r="I296" s="17"/>
      <c r="J296" s="17"/>
      <c r="K296" s="17"/>
      <c r="L296" s="21"/>
    </row>
    <row r="297" spans="1:12">
      <c r="A297" s="11" t="s">
        <v>135</v>
      </c>
      <c r="B297" s="22" t="s">
        <v>8</v>
      </c>
      <c r="C297" s="23">
        <v>34542046</v>
      </c>
      <c r="D297" s="19">
        <v>34542072</v>
      </c>
      <c r="E297" s="17">
        <v>0</v>
      </c>
      <c r="F297" s="19">
        <v>34542097</v>
      </c>
      <c r="G297" s="19">
        <v>34542128</v>
      </c>
      <c r="H297" s="17">
        <v>0</v>
      </c>
      <c r="I297" s="17">
        <v>0</v>
      </c>
      <c r="J297" s="19">
        <v>48994346</v>
      </c>
      <c r="K297" s="19">
        <v>48994378</v>
      </c>
      <c r="L297" s="24">
        <v>21667880</v>
      </c>
    </row>
    <row r="298" spans="1:12">
      <c r="A298" s="11"/>
      <c r="B298" s="22"/>
      <c r="C298" s="23"/>
      <c r="D298" s="19"/>
      <c r="E298" s="17"/>
      <c r="F298" s="19"/>
      <c r="G298" s="19"/>
      <c r="H298" s="17"/>
      <c r="I298" s="17"/>
      <c r="J298" s="19"/>
      <c r="K298" s="19"/>
      <c r="L298" s="24"/>
    </row>
    <row r="299" spans="1:12">
      <c r="A299" s="11" t="s">
        <v>136</v>
      </c>
      <c r="B299" s="13"/>
      <c r="C299" s="15">
        <v>0</v>
      </c>
      <c r="D299" s="19">
        <v>498935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21">
        <v>0</v>
      </c>
    </row>
    <row r="300" spans="1:12">
      <c r="A300" s="11"/>
      <c r="B300" s="13"/>
      <c r="C300" s="15"/>
      <c r="D300" s="19"/>
      <c r="E300" s="17"/>
      <c r="F300" s="17"/>
      <c r="G300" s="17"/>
      <c r="H300" s="17"/>
      <c r="I300" s="17"/>
      <c r="J300" s="17"/>
      <c r="K300" s="17"/>
      <c r="L300" s="21"/>
    </row>
    <row r="301" spans="1:12">
      <c r="A301" s="11" t="s">
        <v>137</v>
      </c>
      <c r="B301" s="22" t="s">
        <v>8</v>
      </c>
      <c r="C301" s="23">
        <v>34542047</v>
      </c>
      <c r="D301" s="19">
        <v>34542073</v>
      </c>
      <c r="E301" s="17">
        <v>0</v>
      </c>
      <c r="F301" s="19">
        <v>34542108</v>
      </c>
      <c r="G301" s="19">
        <v>34542130</v>
      </c>
      <c r="H301" s="17">
        <v>0</v>
      </c>
      <c r="I301" s="17">
        <v>0</v>
      </c>
      <c r="J301" s="17">
        <v>0</v>
      </c>
      <c r="K301" s="19">
        <v>48994587</v>
      </c>
      <c r="L301" s="24">
        <v>48994541</v>
      </c>
    </row>
    <row r="302" spans="1:12">
      <c r="A302" s="11"/>
      <c r="B302" s="22"/>
      <c r="C302" s="23"/>
      <c r="D302" s="19"/>
      <c r="E302" s="17"/>
      <c r="F302" s="19"/>
      <c r="G302" s="19"/>
      <c r="H302" s="17"/>
      <c r="I302" s="17"/>
      <c r="J302" s="17"/>
      <c r="K302" s="19"/>
      <c r="L302" s="24"/>
    </row>
    <row r="303" spans="1:12">
      <c r="A303" s="11" t="s">
        <v>138</v>
      </c>
      <c r="B303" s="22" t="s">
        <v>8</v>
      </c>
      <c r="C303" s="15">
        <v>0</v>
      </c>
      <c r="D303" s="17">
        <v>0</v>
      </c>
      <c r="E303" s="19">
        <v>209970023</v>
      </c>
      <c r="F303" s="19">
        <v>209970053</v>
      </c>
      <c r="G303" s="19">
        <v>209970151</v>
      </c>
      <c r="H303" s="17">
        <v>0</v>
      </c>
      <c r="I303" s="19">
        <v>209970188</v>
      </c>
      <c r="J303" s="17">
        <v>0</v>
      </c>
      <c r="K303" s="17">
        <v>0</v>
      </c>
      <c r="L303" s="21">
        <v>0</v>
      </c>
    </row>
    <row r="304" spans="1:12">
      <c r="A304" s="11"/>
      <c r="B304" s="22"/>
      <c r="C304" s="15"/>
      <c r="D304" s="17"/>
      <c r="E304" s="19"/>
      <c r="F304" s="19"/>
      <c r="G304" s="19"/>
      <c r="H304" s="17"/>
      <c r="I304" s="19"/>
      <c r="J304" s="17"/>
      <c r="K304" s="17"/>
      <c r="L304" s="21"/>
    </row>
    <row r="305" spans="1:12">
      <c r="A305" s="11" t="s">
        <v>139</v>
      </c>
      <c r="B305" s="22" t="s">
        <v>8</v>
      </c>
      <c r="C305" s="23">
        <v>48994433</v>
      </c>
      <c r="D305" s="19">
        <v>48994461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9">
        <v>48994483</v>
      </c>
      <c r="K305" s="19">
        <v>48994605</v>
      </c>
      <c r="L305" s="24">
        <v>48994555</v>
      </c>
    </row>
    <row r="306" spans="1:12">
      <c r="A306" s="11"/>
      <c r="B306" s="22"/>
      <c r="C306" s="23"/>
      <c r="D306" s="19"/>
      <c r="E306" s="17"/>
      <c r="F306" s="17"/>
      <c r="G306" s="17"/>
      <c r="H306" s="17"/>
      <c r="I306" s="17"/>
      <c r="J306" s="19"/>
      <c r="K306" s="19"/>
      <c r="L306" s="24"/>
    </row>
    <row r="307" spans="1:12">
      <c r="A307" s="11" t="s">
        <v>140</v>
      </c>
      <c r="B307" s="13"/>
      <c r="C307" s="23">
        <v>58202061</v>
      </c>
      <c r="D307" s="19">
        <v>58202086</v>
      </c>
      <c r="E307" s="17">
        <v>0</v>
      </c>
      <c r="F307" s="17">
        <v>0</v>
      </c>
      <c r="G307" s="19">
        <v>4927137</v>
      </c>
      <c r="H307" s="17">
        <v>0</v>
      </c>
      <c r="I307" s="17">
        <v>0</v>
      </c>
      <c r="J307" s="17">
        <v>0</v>
      </c>
      <c r="K307" s="17">
        <v>0</v>
      </c>
      <c r="L307" s="21">
        <v>0</v>
      </c>
    </row>
    <row r="308" spans="1:12">
      <c r="A308" s="11"/>
      <c r="B308" s="13"/>
      <c r="C308" s="23"/>
      <c r="D308" s="19"/>
      <c r="E308" s="17"/>
      <c r="F308" s="17"/>
      <c r="G308" s="19"/>
      <c r="H308" s="17"/>
      <c r="I308" s="17"/>
      <c r="J308" s="17"/>
      <c r="K308" s="17"/>
      <c r="L308" s="21"/>
    </row>
    <row r="309" spans="1:12">
      <c r="A309" s="11" t="s">
        <v>141</v>
      </c>
      <c r="B309" s="13"/>
      <c r="C309" s="23">
        <v>58202058</v>
      </c>
      <c r="D309" s="19">
        <v>58202080</v>
      </c>
      <c r="E309" s="17">
        <v>0</v>
      </c>
      <c r="F309" s="17">
        <v>0</v>
      </c>
      <c r="G309" s="19">
        <v>58202112</v>
      </c>
      <c r="H309" s="17">
        <v>0</v>
      </c>
      <c r="I309" s="17">
        <v>0</v>
      </c>
      <c r="J309" s="17">
        <v>0</v>
      </c>
      <c r="K309" s="17">
        <v>0</v>
      </c>
      <c r="L309" s="21">
        <v>0</v>
      </c>
    </row>
    <row r="310" spans="1:12">
      <c r="A310" s="11"/>
      <c r="B310" s="13"/>
      <c r="C310" s="23"/>
      <c r="D310" s="19"/>
      <c r="E310" s="17"/>
      <c r="F310" s="17"/>
      <c r="G310" s="19"/>
      <c r="H310" s="17"/>
      <c r="I310" s="17"/>
      <c r="J310" s="17"/>
      <c r="K310" s="17"/>
      <c r="L310" s="21"/>
    </row>
    <row r="311" spans="1:12">
      <c r="A311" s="11" t="s">
        <v>142</v>
      </c>
      <c r="B311" s="22" t="s">
        <v>8</v>
      </c>
      <c r="C311" s="23">
        <v>58202060</v>
      </c>
      <c r="D311" s="19">
        <v>58202085</v>
      </c>
      <c r="E311" s="19">
        <v>209970027</v>
      </c>
      <c r="F311" s="19">
        <v>209970071</v>
      </c>
      <c r="G311" s="19">
        <v>58202122</v>
      </c>
      <c r="H311" s="17">
        <v>0</v>
      </c>
      <c r="I311" s="17">
        <v>0</v>
      </c>
      <c r="J311" s="17">
        <v>0</v>
      </c>
      <c r="K311" s="17">
        <v>0</v>
      </c>
      <c r="L311" s="21">
        <v>0</v>
      </c>
    </row>
    <row r="312" spans="1:12">
      <c r="A312" s="11"/>
      <c r="B312" s="22"/>
      <c r="C312" s="23"/>
      <c r="D312" s="19"/>
      <c r="E312" s="19"/>
      <c r="F312" s="19"/>
      <c r="G312" s="19"/>
      <c r="H312" s="17"/>
      <c r="I312" s="17"/>
      <c r="J312" s="17"/>
      <c r="K312" s="17"/>
      <c r="L312" s="21"/>
    </row>
    <row r="313" spans="1:12">
      <c r="A313" s="4" t="s">
        <v>143</v>
      </c>
      <c r="B313" s="13"/>
      <c r="C313" s="15" t="s">
        <v>17</v>
      </c>
      <c r="D313" s="19">
        <v>209969981</v>
      </c>
      <c r="E313" s="19">
        <v>209970028</v>
      </c>
      <c r="F313" s="17">
        <v>0</v>
      </c>
      <c r="G313" s="19">
        <v>209970161</v>
      </c>
      <c r="H313" s="17">
        <v>0</v>
      </c>
      <c r="I313" s="17">
        <v>0</v>
      </c>
      <c r="J313" s="17">
        <v>0</v>
      </c>
      <c r="K313" s="17">
        <v>0</v>
      </c>
      <c r="L313" s="21">
        <v>0</v>
      </c>
    </row>
    <row r="314" spans="1:12">
      <c r="A314" s="2"/>
      <c r="B314" s="13"/>
      <c r="C314" s="15"/>
      <c r="D314" s="19"/>
      <c r="E314" s="19"/>
      <c r="F314" s="17"/>
      <c r="G314" s="19"/>
      <c r="H314" s="17"/>
      <c r="I314" s="17"/>
      <c r="J314" s="17"/>
      <c r="K314" s="17"/>
      <c r="L314" s="21"/>
    </row>
    <row r="315" spans="1:12">
      <c r="A315" s="7" t="e">
        <f xml:space="preserve"> Gonatopsis okutanii</f>
        <v>#NAME?</v>
      </c>
      <c r="B315" s="13"/>
      <c r="C315" s="15"/>
      <c r="D315" s="19"/>
      <c r="E315" s="19"/>
      <c r="F315" s="17"/>
      <c r="G315" s="19"/>
      <c r="H315" s="17"/>
      <c r="I315" s="17"/>
      <c r="J315" s="17"/>
      <c r="K315" s="17"/>
      <c r="L315" s="21"/>
    </row>
    <row r="316" spans="1:12">
      <c r="A316" s="2"/>
      <c r="B316" s="13"/>
      <c r="C316" s="15"/>
      <c r="D316" s="19"/>
      <c r="E316" s="19"/>
      <c r="F316" s="17"/>
      <c r="G316" s="19"/>
      <c r="H316" s="17"/>
      <c r="I316" s="17"/>
      <c r="J316" s="17"/>
      <c r="K316" s="17"/>
      <c r="L316" s="21"/>
    </row>
    <row r="317" spans="1:12">
      <c r="A317" s="11" t="s">
        <v>144</v>
      </c>
      <c r="B317" s="13"/>
      <c r="C317" s="23">
        <v>58202066</v>
      </c>
      <c r="D317" s="19">
        <v>58202092</v>
      </c>
      <c r="E317" s="17">
        <v>0</v>
      </c>
      <c r="F317" s="17">
        <v>0</v>
      </c>
      <c r="G317" s="19">
        <v>58202136</v>
      </c>
      <c r="H317" s="17">
        <v>0</v>
      </c>
      <c r="I317" s="17">
        <v>0</v>
      </c>
      <c r="J317" s="17">
        <v>0</v>
      </c>
      <c r="K317" s="17">
        <v>0</v>
      </c>
      <c r="L317" s="21">
        <v>0</v>
      </c>
    </row>
    <row r="318" spans="1:12">
      <c r="A318" s="11"/>
      <c r="B318" s="13"/>
      <c r="C318" s="23"/>
      <c r="D318" s="19"/>
      <c r="E318" s="17"/>
      <c r="F318" s="17"/>
      <c r="G318" s="19"/>
      <c r="H318" s="17"/>
      <c r="I318" s="17"/>
      <c r="J318" s="17"/>
      <c r="K318" s="17"/>
      <c r="L318" s="21"/>
    </row>
    <row r="319" spans="1:12">
      <c r="A319" s="11" t="s">
        <v>145</v>
      </c>
      <c r="B319" s="22" t="s">
        <v>8</v>
      </c>
      <c r="C319" s="15">
        <v>0</v>
      </c>
      <c r="D319" s="19">
        <v>209969951</v>
      </c>
      <c r="E319" s="19">
        <v>209970003</v>
      </c>
      <c r="F319" s="19">
        <v>209970045</v>
      </c>
      <c r="G319" s="17">
        <v>0</v>
      </c>
      <c r="H319" s="17">
        <v>0</v>
      </c>
      <c r="I319" s="19">
        <v>209970199</v>
      </c>
      <c r="J319" s="17">
        <v>0</v>
      </c>
      <c r="K319" s="17">
        <v>0</v>
      </c>
      <c r="L319" s="21">
        <v>0</v>
      </c>
    </row>
    <row r="320" spans="1:12">
      <c r="A320" s="11"/>
      <c r="B320" s="22"/>
      <c r="C320" s="15"/>
      <c r="D320" s="19"/>
      <c r="E320" s="19"/>
      <c r="F320" s="19"/>
      <c r="G320" s="17"/>
      <c r="H320" s="17"/>
      <c r="I320" s="19"/>
      <c r="J320" s="17"/>
      <c r="K320" s="17"/>
      <c r="L320" s="21"/>
    </row>
    <row r="321" spans="1:12">
      <c r="A321" s="11" t="s">
        <v>146</v>
      </c>
      <c r="B321" s="22" t="s">
        <v>8</v>
      </c>
      <c r="C321" s="15">
        <v>0</v>
      </c>
      <c r="D321" s="19">
        <v>58202093</v>
      </c>
      <c r="E321" s="19">
        <v>49482102</v>
      </c>
      <c r="F321" s="19">
        <v>49482155</v>
      </c>
      <c r="G321" s="19">
        <v>58202138</v>
      </c>
      <c r="H321" s="17">
        <v>0</v>
      </c>
      <c r="I321" s="19">
        <v>50347043</v>
      </c>
      <c r="J321" s="17">
        <v>0</v>
      </c>
      <c r="K321" s="17">
        <v>0</v>
      </c>
      <c r="L321" s="21">
        <v>0</v>
      </c>
    </row>
    <row r="322" spans="1:12">
      <c r="A322" s="11"/>
      <c r="B322" s="22"/>
      <c r="C322" s="15"/>
      <c r="D322" s="19"/>
      <c r="E322" s="19"/>
      <c r="F322" s="19"/>
      <c r="G322" s="19"/>
      <c r="H322" s="17"/>
      <c r="I322" s="19"/>
      <c r="J322" s="17"/>
      <c r="K322" s="17"/>
      <c r="L322" s="21"/>
    </row>
    <row r="323" spans="1:12">
      <c r="A323" s="11" t="s">
        <v>147</v>
      </c>
      <c r="B323" s="13"/>
      <c r="C323" s="15">
        <v>0</v>
      </c>
      <c r="D323" s="19">
        <v>58202095</v>
      </c>
      <c r="E323" s="17">
        <v>0</v>
      </c>
      <c r="F323" s="17">
        <v>0</v>
      </c>
      <c r="G323" s="19">
        <v>4003429</v>
      </c>
      <c r="H323" s="17">
        <v>0</v>
      </c>
      <c r="I323" s="17">
        <v>0</v>
      </c>
      <c r="J323" s="17">
        <v>0</v>
      </c>
      <c r="K323" s="17">
        <v>0</v>
      </c>
      <c r="L323" s="21">
        <v>0</v>
      </c>
    </row>
    <row r="324" spans="1:12">
      <c r="A324" s="11"/>
      <c r="B324" s="13"/>
      <c r="C324" s="15"/>
      <c r="D324" s="19"/>
      <c r="E324" s="17"/>
      <c r="F324" s="17"/>
      <c r="G324" s="19"/>
      <c r="H324" s="17"/>
      <c r="I324" s="17"/>
      <c r="J324" s="17"/>
      <c r="K324" s="17"/>
      <c r="L324" s="21"/>
    </row>
    <row r="325" spans="1:12">
      <c r="A325" s="11" t="s">
        <v>148</v>
      </c>
      <c r="B325" s="13"/>
      <c r="C325" s="15">
        <v>0</v>
      </c>
      <c r="D325" s="17">
        <v>0</v>
      </c>
      <c r="E325" s="17">
        <v>0</v>
      </c>
      <c r="F325" s="17">
        <v>0</v>
      </c>
      <c r="G325" s="19">
        <v>5052409</v>
      </c>
      <c r="H325" s="17">
        <v>0</v>
      </c>
      <c r="I325" s="17">
        <v>0</v>
      </c>
      <c r="J325" s="17">
        <v>0</v>
      </c>
      <c r="K325" s="17">
        <v>0</v>
      </c>
      <c r="L325" s="21">
        <v>0</v>
      </c>
    </row>
    <row r="326" spans="1:12">
      <c r="A326" s="11"/>
      <c r="B326" s="13"/>
      <c r="C326" s="15"/>
      <c r="D326" s="17"/>
      <c r="E326" s="17"/>
      <c r="F326" s="17"/>
      <c r="G326" s="19"/>
      <c r="H326" s="17"/>
      <c r="I326" s="17"/>
      <c r="J326" s="17"/>
      <c r="K326" s="17"/>
      <c r="L326" s="21"/>
    </row>
    <row r="327" spans="1:12">
      <c r="A327" s="11" t="s">
        <v>149</v>
      </c>
      <c r="B327" s="22" t="s">
        <v>8</v>
      </c>
      <c r="C327" s="23">
        <v>58202067</v>
      </c>
      <c r="D327" s="19">
        <v>58202094</v>
      </c>
      <c r="E327" s="19">
        <v>49482103</v>
      </c>
      <c r="F327" s="19">
        <v>49482156</v>
      </c>
      <c r="G327" s="19">
        <v>4927139</v>
      </c>
      <c r="H327" s="17">
        <v>0</v>
      </c>
      <c r="I327" s="19">
        <v>50347045</v>
      </c>
      <c r="J327" s="17">
        <v>0</v>
      </c>
      <c r="K327" s="17">
        <v>0</v>
      </c>
      <c r="L327" s="21">
        <v>0</v>
      </c>
    </row>
    <row r="328" spans="1:12">
      <c r="A328" s="11"/>
      <c r="B328" s="22"/>
      <c r="C328" s="23"/>
      <c r="D328" s="19"/>
      <c r="E328" s="19"/>
      <c r="F328" s="19"/>
      <c r="G328" s="19"/>
      <c r="H328" s="17"/>
      <c r="I328" s="19"/>
      <c r="J328" s="17"/>
      <c r="K328" s="17"/>
      <c r="L328" s="21"/>
    </row>
    <row r="329" spans="1:12">
      <c r="A329" s="11" t="s">
        <v>150</v>
      </c>
      <c r="B329" s="13"/>
      <c r="C329" s="23">
        <v>58202071</v>
      </c>
      <c r="D329" s="19">
        <v>58202099</v>
      </c>
      <c r="E329" s="17">
        <v>0</v>
      </c>
      <c r="F329" s="17">
        <v>0</v>
      </c>
      <c r="G329" s="19">
        <v>58202148</v>
      </c>
      <c r="H329" s="17">
        <v>0</v>
      </c>
      <c r="I329" s="17">
        <v>0</v>
      </c>
      <c r="J329" s="17">
        <v>0</v>
      </c>
      <c r="K329" s="17">
        <v>0</v>
      </c>
      <c r="L329" s="21">
        <v>0</v>
      </c>
    </row>
    <row r="330" spans="1:12">
      <c r="A330" s="11"/>
      <c r="B330" s="13"/>
      <c r="C330" s="23"/>
      <c r="D330" s="19"/>
      <c r="E330" s="17"/>
      <c r="F330" s="17"/>
      <c r="G330" s="19"/>
      <c r="H330" s="17"/>
      <c r="I330" s="17"/>
      <c r="J330" s="17"/>
      <c r="K330" s="17"/>
      <c r="L330" s="21"/>
    </row>
    <row r="331" spans="1:12">
      <c r="A331" s="11" t="s">
        <v>151</v>
      </c>
      <c r="B331" s="13"/>
      <c r="C331" s="23">
        <v>58202075</v>
      </c>
      <c r="D331" s="19">
        <v>58202106</v>
      </c>
      <c r="E331" s="17">
        <v>0</v>
      </c>
      <c r="F331" s="17">
        <v>0</v>
      </c>
      <c r="G331" s="19">
        <v>58202162</v>
      </c>
      <c r="H331" s="17">
        <v>0</v>
      </c>
      <c r="I331" s="17">
        <v>0</v>
      </c>
      <c r="J331" s="17">
        <v>0</v>
      </c>
      <c r="K331" s="17">
        <v>0</v>
      </c>
      <c r="L331" s="21">
        <v>0</v>
      </c>
    </row>
    <row r="332" spans="1:12">
      <c r="A332" s="11"/>
      <c r="B332" s="13"/>
      <c r="C332" s="23"/>
      <c r="D332" s="19"/>
      <c r="E332" s="17"/>
      <c r="F332" s="17"/>
      <c r="G332" s="19"/>
      <c r="H332" s="17"/>
      <c r="I332" s="17"/>
      <c r="J332" s="17"/>
      <c r="K332" s="17"/>
      <c r="L332" s="21"/>
    </row>
    <row r="333" spans="1:12">
      <c r="A333" s="11" t="s">
        <v>152</v>
      </c>
      <c r="B333" s="13"/>
      <c r="C333" s="23">
        <v>58202074</v>
      </c>
      <c r="D333" s="19">
        <v>58202104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21">
        <v>0</v>
      </c>
    </row>
    <row r="334" spans="1:12">
      <c r="A334" s="11"/>
      <c r="B334" s="13"/>
      <c r="C334" s="23"/>
      <c r="D334" s="19"/>
      <c r="E334" s="17"/>
      <c r="F334" s="17"/>
      <c r="G334" s="17"/>
      <c r="H334" s="17"/>
      <c r="I334" s="17"/>
      <c r="J334" s="17"/>
      <c r="K334" s="17"/>
      <c r="L334" s="21"/>
    </row>
    <row r="335" spans="1:12">
      <c r="A335" s="11" t="s">
        <v>153</v>
      </c>
      <c r="B335" s="13"/>
      <c r="C335" s="15">
        <v>0</v>
      </c>
      <c r="D335" s="17">
        <v>0</v>
      </c>
      <c r="E335" s="17">
        <v>0</v>
      </c>
      <c r="F335" s="17">
        <v>0</v>
      </c>
      <c r="G335" s="19">
        <v>4003431</v>
      </c>
      <c r="H335" s="17">
        <v>0</v>
      </c>
      <c r="I335" s="17">
        <v>0</v>
      </c>
      <c r="J335" s="17">
        <v>0</v>
      </c>
      <c r="K335" s="17">
        <v>0</v>
      </c>
      <c r="L335" s="21">
        <v>0</v>
      </c>
    </row>
    <row r="336" spans="1:12">
      <c r="A336" s="11"/>
      <c r="B336" s="13"/>
      <c r="C336" s="15"/>
      <c r="D336" s="17"/>
      <c r="E336" s="17"/>
      <c r="F336" s="17"/>
      <c r="G336" s="19"/>
      <c r="H336" s="17"/>
      <c r="I336" s="17"/>
      <c r="J336" s="17"/>
      <c r="K336" s="17"/>
      <c r="L336" s="21"/>
    </row>
    <row r="337" spans="1:12">
      <c r="A337" s="11" t="s">
        <v>154</v>
      </c>
      <c r="B337" s="13"/>
      <c r="C337" s="15">
        <v>0</v>
      </c>
      <c r="D337" s="19">
        <v>58202105</v>
      </c>
      <c r="E337" s="17">
        <v>0</v>
      </c>
      <c r="F337" s="17">
        <v>0</v>
      </c>
      <c r="G337" s="19">
        <v>58202160</v>
      </c>
      <c r="H337" s="17">
        <v>0</v>
      </c>
      <c r="I337" s="17">
        <v>0</v>
      </c>
      <c r="J337" s="17">
        <v>0</v>
      </c>
      <c r="K337" s="17">
        <v>0</v>
      </c>
      <c r="L337" s="21">
        <v>0</v>
      </c>
    </row>
    <row r="338" spans="1:12">
      <c r="A338" s="11"/>
      <c r="B338" s="13"/>
      <c r="C338" s="15"/>
      <c r="D338" s="19"/>
      <c r="E338" s="17"/>
      <c r="F338" s="17"/>
      <c r="G338" s="19"/>
      <c r="H338" s="17"/>
      <c r="I338" s="17"/>
      <c r="J338" s="17"/>
      <c r="K338" s="17"/>
      <c r="L338" s="21"/>
    </row>
    <row r="339" spans="1:12">
      <c r="A339" s="11" t="s">
        <v>155</v>
      </c>
      <c r="B339" s="13"/>
      <c r="C339" s="23">
        <v>58202068</v>
      </c>
      <c r="D339" s="19">
        <v>58202097</v>
      </c>
      <c r="E339" s="17">
        <v>0</v>
      </c>
      <c r="F339" s="17">
        <v>0</v>
      </c>
      <c r="G339" s="19">
        <v>58202142</v>
      </c>
      <c r="H339" s="17">
        <v>0</v>
      </c>
      <c r="I339" s="17">
        <v>0</v>
      </c>
      <c r="J339" s="17">
        <v>0</v>
      </c>
      <c r="K339" s="17">
        <v>0</v>
      </c>
      <c r="L339" s="21">
        <v>0</v>
      </c>
    </row>
    <row r="340" spans="1:12">
      <c r="A340" s="11"/>
      <c r="B340" s="13"/>
      <c r="C340" s="23"/>
      <c r="D340" s="19"/>
      <c r="E340" s="17"/>
      <c r="F340" s="17"/>
      <c r="G340" s="19"/>
      <c r="H340" s="17"/>
      <c r="I340" s="17"/>
      <c r="J340" s="17"/>
      <c r="K340" s="17"/>
      <c r="L340" s="21"/>
    </row>
    <row r="341" spans="1:12">
      <c r="A341" s="11" t="s">
        <v>156</v>
      </c>
      <c r="B341" s="22" t="s">
        <v>8</v>
      </c>
      <c r="C341" s="23">
        <v>161611174</v>
      </c>
      <c r="D341" s="19">
        <v>161611156</v>
      </c>
      <c r="E341" s="17">
        <v>0</v>
      </c>
      <c r="F341" s="17">
        <v>0</v>
      </c>
      <c r="G341" s="19">
        <v>15421839</v>
      </c>
      <c r="H341" s="17">
        <v>0</v>
      </c>
      <c r="I341" s="17">
        <v>0</v>
      </c>
      <c r="J341" s="17">
        <v>0</v>
      </c>
      <c r="K341" s="19">
        <v>158828843</v>
      </c>
      <c r="L341" s="24">
        <v>161611135</v>
      </c>
    </row>
    <row r="342" spans="1:12">
      <c r="A342" s="11"/>
      <c r="B342" s="22"/>
      <c r="C342" s="23"/>
      <c r="D342" s="19"/>
      <c r="E342" s="17"/>
      <c r="F342" s="17"/>
      <c r="G342" s="19"/>
      <c r="H342" s="17"/>
      <c r="I342" s="17"/>
      <c r="J342" s="17"/>
      <c r="K342" s="19"/>
      <c r="L342" s="24"/>
    </row>
    <row r="343" spans="1:12">
      <c r="A343" s="29" t="s">
        <v>157</v>
      </c>
      <c r="B343" s="30"/>
      <c r="C343" s="15" t="s">
        <v>17</v>
      </c>
      <c r="D343" s="17">
        <v>0</v>
      </c>
      <c r="E343" s="19">
        <v>34369169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21">
        <v>0</v>
      </c>
    </row>
    <row r="344" spans="1:12">
      <c r="A344" s="31"/>
      <c r="B344" s="32"/>
      <c r="C344" s="15"/>
      <c r="D344" s="17"/>
      <c r="E344" s="19"/>
      <c r="F344" s="17"/>
      <c r="G344" s="17"/>
      <c r="H344" s="17"/>
      <c r="I344" s="17"/>
      <c r="J344" s="17"/>
      <c r="K344" s="17"/>
      <c r="L344" s="21"/>
    </row>
    <row r="345" spans="1:12">
      <c r="A345" s="33" t="e">
        <f xml:space="preserve"> Graneledone borealopacifica</f>
        <v>#NAME?</v>
      </c>
      <c r="B345" s="34"/>
      <c r="C345" s="15"/>
      <c r="D345" s="17"/>
      <c r="E345" s="19"/>
      <c r="F345" s="17"/>
      <c r="G345" s="17"/>
      <c r="H345" s="17"/>
      <c r="I345" s="17"/>
      <c r="J345" s="17"/>
      <c r="K345" s="17"/>
      <c r="L345" s="21"/>
    </row>
    <row r="346" spans="1:12">
      <c r="A346" s="31"/>
      <c r="B346" s="32"/>
      <c r="C346" s="15"/>
      <c r="D346" s="17"/>
      <c r="E346" s="19"/>
      <c r="F346" s="17"/>
      <c r="G346" s="17"/>
      <c r="H346" s="17"/>
      <c r="I346" s="17"/>
      <c r="J346" s="17"/>
      <c r="K346" s="17"/>
      <c r="L346" s="21"/>
    </row>
    <row r="347" spans="1:12">
      <c r="A347" s="11" t="s">
        <v>158</v>
      </c>
      <c r="B347" s="22" t="s">
        <v>8</v>
      </c>
      <c r="C347" s="23">
        <v>161611173</v>
      </c>
      <c r="D347" s="19">
        <v>161611155</v>
      </c>
      <c r="E347" s="17">
        <v>0</v>
      </c>
      <c r="F347" s="17">
        <v>0</v>
      </c>
      <c r="G347" s="19">
        <v>15421841</v>
      </c>
      <c r="H347" s="17">
        <v>0</v>
      </c>
      <c r="I347" s="17">
        <v>0</v>
      </c>
      <c r="J347" s="19">
        <v>161611149</v>
      </c>
      <c r="K347" s="19">
        <v>158828839</v>
      </c>
      <c r="L347" s="24">
        <v>161611131</v>
      </c>
    </row>
    <row r="348" spans="1:12">
      <c r="A348" s="11"/>
      <c r="B348" s="22"/>
      <c r="C348" s="23"/>
      <c r="D348" s="19"/>
      <c r="E348" s="17"/>
      <c r="F348" s="17"/>
      <c r="G348" s="19"/>
      <c r="H348" s="17"/>
      <c r="I348" s="17"/>
      <c r="J348" s="19"/>
      <c r="K348" s="19"/>
      <c r="L348" s="24"/>
    </row>
    <row r="349" spans="1:12">
      <c r="A349" s="11" t="s">
        <v>159</v>
      </c>
      <c r="B349" s="22" t="s">
        <v>8</v>
      </c>
      <c r="C349" s="23">
        <v>45510922</v>
      </c>
      <c r="D349" s="19">
        <v>82561543</v>
      </c>
      <c r="E349" s="19">
        <v>49482073</v>
      </c>
      <c r="F349" s="17">
        <v>0</v>
      </c>
      <c r="G349" s="19">
        <v>4003433</v>
      </c>
      <c r="H349" s="17">
        <v>0</v>
      </c>
      <c r="I349" s="19">
        <v>50346991</v>
      </c>
      <c r="J349" s="19">
        <v>45510973</v>
      </c>
      <c r="K349" s="19">
        <v>158828841</v>
      </c>
      <c r="L349" s="24">
        <v>45511024</v>
      </c>
    </row>
    <row r="350" spans="1:12">
      <c r="A350" s="11"/>
      <c r="B350" s="22"/>
      <c r="C350" s="23"/>
      <c r="D350" s="19"/>
      <c r="E350" s="19"/>
      <c r="F350" s="17"/>
      <c r="G350" s="19"/>
      <c r="H350" s="17"/>
      <c r="I350" s="19"/>
      <c r="J350" s="19"/>
      <c r="K350" s="19"/>
      <c r="L350" s="24"/>
    </row>
    <row r="351" spans="1:12">
      <c r="A351" s="11" t="s">
        <v>160</v>
      </c>
      <c r="B351" s="22" t="s">
        <v>8</v>
      </c>
      <c r="C351" s="15">
        <v>0</v>
      </c>
      <c r="D351" s="19">
        <v>209969942</v>
      </c>
      <c r="E351" s="19">
        <v>209970001</v>
      </c>
      <c r="F351" s="19">
        <v>209970035</v>
      </c>
      <c r="G351" s="19">
        <v>209970085</v>
      </c>
      <c r="H351" s="17">
        <v>0</v>
      </c>
      <c r="I351" s="19">
        <v>209970217</v>
      </c>
      <c r="J351" s="17">
        <v>0</v>
      </c>
      <c r="K351" s="17">
        <v>0</v>
      </c>
      <c r="L351" s="21">
        <v>0</v>
      </c>
    </row>
    <row r="352" spans="1:12">
      <c r="A352" s="11"/>
      <c r="B352" s="22"/>
      <c r="C352" s="15"/>
      <c r="D352" s="19"/>
      <c r="E352" s="19"/>
      <c r="F352" s="19"/>
      <c r="G352" s="19"/>
      <c r="H352" s="17"/>
      <c r="I352" s="19"/>
      <c r="J352" s="17"/>
      <c r="K352" s="17"/>
      <c r="L352" s="21"/>
    </row>
    <row r="353" spans="1:12" ht="18" customHeight="1">
      <c r="A353" s="11" t="s">
        <v>161</v>
      </c>
      <c r="B353" s="13"/>
      <c r="C353" s="15">
        <v>0</v>
      </c>
      <c r="D353" s="17">
        <v>0</v>
      </c>
      <c r="E353" s="17">
        <v>0</v>
      </c>
      <c r="F353" s="17">
        <v>0</v>
      </c>
      <c r="G353" s="17">
        <v>0</v>
      </c>
      <c r="H353" s="19">
        <v>76359250</v>
      </c>
      <c r="I353" s="17">
        <v>0</v>
      </c>
      <c r="J353" s="17">
        <v>0</v>
      </c>
      <c r="K353" s="17">
        <v>0</v>
      </c>
      <c r="L353" s="21">
        <v>0</v>
      </c>
    </row>
    <row r="354" spans="1:12">
      <c r="A354" s="11"/>
      <c r="B354" s="13"/>
      <c r="C354" s="15"/>
      <c r="D354" s="17"/>
      <c r="E354" s="17"/>
      <c r="F354" s="17"/>
      <c r="G354" s="17"/>
      <c r="H354" s="19"/>
      <c r="I354" s="17"/>
      <c r="J354" s="17"/>
      <c r="K354" s="17"/>
      <c r="L354" s="21"/>
    </row>
    <row r="355" spans="1:12">
      <c r="A355" s="11" t="s">
        <v>162</v>
      </c>
      <c r="B355" s="13"/>
      <c r="C355" s="15">
        <v>0</v>
      </c>
      <c r="D355" s="19">
        <v>93004785</v>
      </c>
      <c r="E355" s="17">
        <v>0</v>
      </c>
      <c r="F355" s="17">
        <v>0</v>
      </c>
      <c r="G355" s="19">
        <v>5678678</v>
      </c>
      <c r="H355" s="17">
        <v>0</v>
      </c>
      <c r="I355" s="17">
        <v>0</v>
      </c>
      <c r="J355" s="17">
        <v>0</v>
      </c>
      <c r="K355" s="17">
        <v>0</v>
      </c>
      <c r="L355" s="21">
        <v>0</v>
      </c>
    </row>
    <row r="356" spans="1:12">
      <c r="A356" s="11"/>
      <c r="B356" s="13"/>
      <c r="C356" s="15"/>
      <c r="D356" s="19"/>
      <c r="E356" s="17"/>
      <c r="F356" s="17"/>
      <c r="G356" s="19"/>
      <c r="H356" s="17"/>
      <c r="I356" s="17"/>
      <c r="J356" s="17"/>
      <c r="K356" s="17"/>
      <c r="L356" s="21"/>
    </row>
    <row r="357" spans="1:12">
      <c r="A357" s="11" t="s">
        <v>163</v>
      </c>
      <c r="B357" s="13"/>
      <c r="C357" s="15">
        <v>0</v>
      </c>
      <c r="D357" s="19">
        <v>28629089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21">
        <v>0</v>
      </c>
    </row>
    <row r="358" spans="1:12">
      <c r="A358" s="11"/>
      <c r="B358" s="13"/>
      <c r="C358" s="15"/>
      <c r="D358" s="19"/>
      <c r="E358" s="17"/>
      <c r="F358" s="17"/>
      <c r="G358" s="17"/>
      <c r="H358" s="17"/>
      <c r="I358" s="17"/>
      <c r="J358" s="17"/>
      <c r="K358" s="17"/>
      <c r="L358" s="21"/>
    </row>
    <row r="359" spans="1:12">
      <c r="A359" s="11" t="s">
        <v>164</v>
      </c>
      <c r="B359" s="13"/>
      <c r="C359" s="15">
        <v>0</v>
      </c>
      <c r="D359" s="17">
        <v>0</v>
      </c>
      <c r="E359" s="17">
        <v>0</v>
      </c>
      <c r="F359" s="17">
        <v>0</v>
      </c>
      <c r="G359" s="19">
        <v>15421819</v>
      </c>
      <c r="H359" s="17">
        <v>0</v>
      </c>
      <c r="I359" s="17">
        <v>0</v>
      </c>
      <c r="J359" s="17">
        <v>0</v>
      </c>
      <c r="K359" s="17">
        <v>0</v>
      </c>
      <c r="L359" s="21">
        <v>0</v>
      </c>
    </row>
    <row r="360" spans="1:12">
      <c r="A360" s="11"/>
      <c r="B360" s="13"/>
      <c r="C360" s="15"/>
      <c r="D360" s="17"/>
      <c r="E360" s="17"/>
      <c r="F360" s="17"/>
      <c r="G360" s="19"/>
      <c r="H360" s="17"/>
      <c r="I360" s="17"/>
      <c r="J360" s="17"/>
      <c r="K360" s="17"/>
      <c r="L360" s="21"/>
    </row>
    <row r="361" spans="1:12">
      <c r="A361" s="11" t="s">
        <v>165</v>
      </c>
      <c r="B361" s="13"/>
      <c r="C361" s="15">
        <v>0</v>
      </c>
      <c r="D361" s="19">
        <v>28629088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21">
        <v>0</v>
      </c>
    </row>
    <row r="362" spans="1:12">
      <c r="A362" s="11"/>
      <c r="B362" s="13"/>
      <c r="C362" s="15"/>
      <c r="D362" s="19"/>
      <c r="E362" s="17"/>
      <c r="F362" s="17"/>
      <c r="G362" s="17"/>
      <c r="H362" s="17"/>
      <c r="I362" s="17"/>
      <c r="J362" s="17"/>
      <c r="K362" s="17"/>
      <c r="L362" s="21"/>
    </row>
    <row r="363" spans="1:12">
      <c r="A363" s="11" t="s">
        <v>166</v>
      </c>
      <c r="B363" s="22" t="s">
        <v>8</v>
      </c>
      <c r="C363" s="23">
        <v>48994416</v>
      </c>
      <c r="D363" s="19">
        <v>48994445</v>
      </c>
      <c r="E363" s="19">
        <v>49482065</v>
      </c>
      <c r="F363" s="17">
        <v>0</v>
      </c>
      <c r="G363" s="19">
        <v>15421821</v>
      </c>
      <c r="H363" s="17">
        <v>0</v>
      </c>
      <c r="I363" s="17">
        <v>0</v>
      </c>
      <c r="J363" s="19">
        <v>48994352</v>
      </c>
      <c r="K363" s="19">
        <v>48994569</v>
      </c>
      <c r="L363" s="24">
        <v>48994521</v>
      </c>
    </row>
    <row r="364" spans="1:12">
      <c r="A364" s="11"/>
      <c r="B364" s="22"/>
      <c r="C364" s="23"/>
      <c r="D364" s="19"/>
      <c r="E364" s="19"/>
      <c r="F364" s="17"/>
      <c r="G364" s="19"/>
      <c r="H364" s="17"/>
      <c r="I364" s="17"/>
      <c r="J364" s="19"/>
      <c r="K364" s="19"/>
      <c r="L364" s="24"/>
    </row>
    <row r="365" spans="1:12">
      <c r="A365" s="4" t="s">
        <v>167</v>
      </c>
      <c r="B365" s="13"/>
      <c r="C365" s="15" t="s">
        <v>17</v>
      </c>
      <c r="D365" s="17">
        <v>0</v>
      </c>
      <c r="E365" s="17">
        <v>0</v>
      </c>
      <c r="F365" s="17">
        <v>0</v>
      </c>
      <c r="G365" s="17">
        <v>0</v>
      </c>
      <c r="H365" s="17">
        <v>0</v>
      </c>
      <c r="I365" s="19">
        <v>50346986</v>
      </c>
      <c r="J365" s="17">
        <v>0</v>
      </c>
      <c r="K365" s="17">
        <v>0</v>
      </c>
      <c r="L365" s="21">
        <v>0</v>
      </c>
    </row>
    <row r="366" spans="1:12">
      <c r="A366" s="2"/>
      <c r="B366" s="13"/>
      <c r="C366" s="15"/>
      <c r="D366" s="17"/>
      <c r="E366" s="17"/>
      <c r="F366" s="17"/>
      <c r="G366" s="17"/>
      <c r="H366" s="17"/>
      <c r="I366" s="19"/>
      <c r="J366" s="17"/>
      <c r="K366" s="17"/>
      <c r="L366" s="21"/>
    </row>
    <row r="367" spans="1:12">
      <c r="A367" s="7" t="e">
        <f xml:space="preserve"> Haliphron atlanticus</f>
        <v>#NAME?</v>
      </c>
      <c r="B367" s="13"/>
      <c r="C367" s="15"/>
      <c r="D367" s="17"/>
      <c r="E367" s="17"/>
      <c r="F367" s="17"/>
      <c r="G367" s="17"/>
      <c r="H367" s="17"/>
      <c r="I367" s="19"/>
      <c r="J367" s="17"/>
      <c r="K367" s="17"/>
      <c r="L367" s="21"/>
    </row>
    <row r="368" spans="1:12">
      <c r="A368" s="2"/>
      <c r="B368" s="13"/>
      <c r="C368" s="15"/>
      <c r="D368" s="17"/>
      <c r="E368" s="17"/>
      <c r="F368" s="17"/>
      <c r="G368" s="17"/>
      <c r="H368" s="17"/>
      <c r="I368" s="19"/>
      <c r="J368" s="17"/>
      <c r="K368" s="17"/>
      <c r="L368" s="21"/>
    </row>
    <row r="369" spans="1:12">
      <c r="A369" s="11" t="s">
        <v>168</v>
      </c>
      <c r="B369" s="13"/>
      <c r="C369" s="15">
        <v>0</v>
      </c>
      <c r="D369" s="17">
        <v>0</v>
      </c>
      <c r="E369" s="17">
        <v>0</v>
      </c>
      <c r="F369" s="17">
        <v>0</v>
      </c>
      <c r="G369" s="19">
        <v>226088474</v>
      </c>
      <c r="H369" s="19">
        <v>76359252</v>
      </c>
      <c r="I369" s="17">
        <v>0</v>
      </c>
      <c r="J369" s="17">
        <v>0</v>
      </c>
      <c r="K369" s="17">
        <v>0</v>
      </c>
      <c r="L369" s="21">
        <v>0</v>
      </c>
    </row>
    <row r="370" spans="1:12" ht="16" thickBot="1">
      <c r="A370" s="11"/>
      <c r="B370" s="13"/>
      <c r="C370" s="15"/>
      <c r="D370" s="17"/>
      <c r="E370" s="17"/>
      <c r="F370" s="17"/>
      <c r="G370" s="19"/>
      <c r="H370" s="19"/>
      <c r="I370" s="17"/>
      <c r="J370" s="17"/>
      <c r="K370" s="17"/>
      <c r="L370" s="21"/>
    </row>
    <row r="371" spans="1:12">
      <c r="A371" s="36" t="s">
        <v>169</v>
      </c>
      <c r="B371" s="37"/>
      <c r="C371" s="53">
        <v>62005882</v>
      </c>
      <c r="D371" s="40">
        <v>18073264</v>
      </c>
      <c r="E371" s="39">
        <v>0</v>
      </c>
      <c r="F371" s="39">
        <v>0</v>
      </c>
      <c r="G371" s="40">
        <v>226088476</v>
      </c>
      <c r="H371" s="39">
        <v>0</v>
      </c>
      <c r="I371" s="39">
        <v>0</v>
      </c>
      <c r="J371" s="39">
        <v>0</v>
      </c>
      <c r="K371" s="39">
        <v>0</v>
      </c>
      <c r="L371" s="43">
        <v>0</v>
      </c>
    </row>
    <row r="372" spans="1:12">
      <c r="A372" s="11"/>
      <c r="B372" s="13"/>
      <c r="C372" s="23"/>
      <c r="D372" s="19"/>
      <c r="E372" s="17"/>
      <c r="F372" s="17"/>
      <c r="G372" s="19"/>
      <c r="H372" s="17"/>
      <c r="I372" s="17"/>
      <c r="J372" s="17"/>
      <c r="K372" s="17"/>
      <c r="L372" s="21"/>
    </row>
    <row r="373" spans="1:12">
      <c r="A373" s="11" t="s">
        <v>170</v>
      </c>
      <c r="B373" s="22" t="s">
        <v>8</v>
      </c>
      <c r="C373" s="23">
        <v>45510916</v>
      </c>
      <c r="D373" s="19">
        <v>45510938</v>
      </c>
      <c r="E373" s="17">
        <v>0</v>
      </c>
      <c r="F373" s="17">
        <v>0</v>
      </c>
      <c r="G373" s="19">
        <v>226088478</v>
      </c>
      <c r="H373" s="19">
        <v>76359256</v>
      </c>
      <c r="I373" s="17">
        <v>0</v>
      </c>
      <c r="J373" s="19">
        <v>45510959</v>
      </c>
      <c r="K373" s="19">
        <v>45511060</v>
      </c>
      <c r="L373" s="24">
        <v>45511012</v>
      </c>
    </row>
    <row r="374" spans="1:12">
      <c r="A374" s="11"/>
      <c r="B374" s="22"/>
      <c r="C374" s="23"/>
      <c r="D374" s="19"/>
      <c r="E374" s="17"/>
      <c r="F374" s="17"/>
      <c r="G374" s="19"/>
      <c r="H374" s="19"/>
      <c r="I374" s="17"/>
      <c r="J374" s="19"/>
      <c r="K374" s="19"/>
      <c r="L374" s="24"/>
    </row>
    <row r="375" spans="1:12" ht="18" customHeight="1">
      <c r="A375" s="11" t="s">
        <v>171</v>
      </c>
      <c r="B375" s="13"/>
      <c r="C375" s="15">
        <v>0</v>
      </c>
      <c r="D375" s="17">
        <v>0</v>
      </c>
      <c r="E375" s="17">
        <v>0</v>
      </c>
      <c r="F375" s="17">
        <v>0</v>
      </c>
      <c r="G375" s="17">
        <v>0</v>
      </c>
      <c r="H375" s="19">
        <v>76359254</v>
      </c>
      <c r="I375" s="17">
        <v>0</v>
      </c>
      <c r="J375" s="17">
        <v>0</v>
      </c>
      <c r="K375" s="17">
        <v>0</v>
      </c>
      <c r="L375" s="21">
        <v>0</v>
      </c>
    </row>
    <row r="376" spans="1:12">
      <c r="A376" s="11"/>
      <c r="B376" s="13"/>
      <c r="C376" s="15"/>
      <c r="D376" s="17"/>
      <c r="E376" s="17"/>
      <c r="F376" s="17"/>
      <c r="G376" s="17"/>
      <c r="H376" s="19"/>
      <c r="I376" s="17"/>
      <c r="J376" s="17"/>
      <c r="K376" s="17"/>
      <c r="L376" s="21"/>
    </row>
    <row r="377" spans="1:12">
      <c r="A377" s="11" t="s">
        <v>172</v>
      </c>
      <c r="B377" s="13"/>
      <c r="C377" s="15">
        <v>0</v>
      </c>
      <c r="D377" s="19">
        <v>93004784</v>
      </c>
      <c r="E377" s="17">
        <v>0</v>
      </c>
      <c r="F377" s="17">
        <v>0</v>
      </c>
      <c r="G377" s="19">
        <v>5678671</v>
      </c>
      <c r="H377" s="17">
        <v>0</v>
      </c>
      <c r="I377" s="17">
        <v>0</v>
      </c>
      <c r="J377" s="17">
        <v>0</v>
      </c>
      <c r="K377" s="17">
        <v>0</v>
      </c>
      <c r="L377" s="17">
        <v>0</v>
      </c>
    </row>
    <row r="378" spans="1:12">
      <c r="A378" s="11"/>
      <c r="B378" s="13"/>
      <c r="C378" s="15"/>
      <c r="D378" s="19"/>
      <c r="E378" s="17"/>
      <c r="F378" s="17"/>
      <c r="G378" s="19"/>
      <c r="H378" s="17"/>
      <c r="I378" s="17"/>
      <c r="J378" s="17"/>
      <c r="K378" s="17"/>
      <c r="L378" s="17"/>
    </row>
    <row r="379" spans="1:12">
      <c r="A379" s="11" t="s">
        <v>173</v>
      </c>
      <c r="B379" s="22" t="s">
        <v>8</v>
      </c>
      <c r="C379" s="44">
        <v>97906254</v>
      </c>
      <c r="D379" s="47">
        <v>97906253</v>
      </c>
      <c r="E379" s="48">
        <v>0</v>
      </c>
      <c r="F379" s="54">
        <v>0</v>
      </c>
      <c r="G379" s="47">
        <v>979062511</v>
      </c>
      <c r="H379" s="47">
        <v>97906252</v>
      </c>
      <c r="I379" s="48">
        <v>0</v>
      </c>
      <c r="J379" s="17">
        <v>0</v>
      </c>
      <c r="K379" s="17">
        <v>0</v>
      </c>
      <c r="L379" s="17">
        <v>0</v>
      </c>
    </row>
    <row r="380" spans="1:12">
      <c r="A380" s="11"/>
      <c r="B380" s="22"/>
      <c r="C380" s="44"/>
      <c r="D380" s="47"/>
      <c r="E380" s="48"/>
      <c r="F380" s="54"/>
      <c r="G380" s="47"/>
      <c r="H380" s="47"/>
      <c r="I380" s="48"/>
      <c r="J380" s="17"/>
      <c r="K380" s="17"/>
      <c r="L380" s="17"/>
    </row>
    <row r="381" spans="1:12">
      <c r="A381" s="11" t="s">
        <v>174</v>
      </c>
      <c r="B381" s="22" t="s">
        <v>8</v>
      </c>
      <c r="C381" s="23">
        <v>34542063</v>
      </c>
      <c r="D381" s="19">
        <v>34542089</v>
      </c>
      <c r="E381" s="19">
        <v>49482077</v>
      </c>
      <c r="F381" s="19">
        <v>82622107</v>
      </c>
      <c r="G381" s="19">
        <v>34542160</v>
      </c>
      <c r="H381" s="17">
        <v>0</v>
      </c>
      <c r="I381" s="19">
        <v>50346997</v>
      </c>
      <c r="J381" s="19">
        <v>48994344</v>
      </c>
      <c r="K381" s="19">
        <v>48994376</v>
      </c>
      <c r="L381" s="24">
        <v>48994406</v>
      </c>
    </row>
    <row r="382" spans="1:12">
      <c r="A382" s="11"/>
      <c r="B382" s="22"/>
      <c r="C382" s="23"/>
      <c r="D382" s="19"/>
      <c r="E382" s="19"/>
      <c r="F382" s="19"/>
      <c r="G382" s="19"/>
      <c r="H382" s="17"/>
      <c r="I382" s="19"/>
      <c r="J382" s="19"/>
      <c r="K382" s="19"/>
      <c r="L382" s="24"/>
    </row>
    <row r="383" spans="1:12">
      <c r="A383" s="11" t="s">
        <v>175</v>
      </c>
      <c r="B383" s="22" t="s">
        <v>8</v>
      </c>
      <c r="C383" s="15">
        <v>0</v>
      </c>
      <c r="D383" s="19">
        <v>209969964</v>
      </c>
      <c r="E383" s="19">
        <v>209970005</v>
      </c>
      <c r="F383" s="19">
        <v>209970056</v>
      </c>
      <c r="G383" s="19">
        <v>209970129</v>
      </c>
      <c r="H383" s="17">
        <v>0</v>
      </c>
      <c r="I383" s="19">
        <v>209970209</v>
      </c>
      <c r="J383" s="17">
        <v>0</v>
      </c>
      <c r="K383" s="17">
        <v>0</v>
      </c>
      <c r="L383" s="21">
        <v>0</v>
      </c>
    </row>
    <row r="384" spans="1:12">
      <c r="A384" s="11"/>
      <c r="B384" s="22"/>
      <c r="C384" s="15"/>
      <c r="D384" s="19"/>
      <c r="E384" s="19"/>
      <c r="F384" s="19"/>
      <c r="G384" s="19"/>
      <c r="H384" s="17"/>
      <c r="I384" s="19"/>
      <c r="J384" s="17"/>
      <c r="K384" s="17"/>
      <c r="L384" s="21"/>
    </row>
    <row r="385" spans="1:12">
      <c r="A385" s="11" t="s">
        <v>176</v>
      </c>
      <c r="B385" s="22" t="s">
        <v>8</v>
      </c>
      <c r="C385" s="15">
        <v>0</v>
      </c>
      <c r="D385" s="19">
        <v>209969927</v>
      </c>
      <c r="E385" s="19">
        <v>49482104</v>
      </c>
      <c r="F385" s="19">
        <v>49482157</v>
      </c>
      <c r="G385" s="17">
        <v>0</v>
      </c>
      <c r="H385" s="17">
        <v>0</v>
      </c>
      <c r="I385" s="19">
        <v>50347047</v>
      </c>
      <c r="J385" s="17">
        <v>0</v>
      </c>
      <c r="K385" s="17">
        <v>0</v>
      </c>
      <c r="L385" s="21">
        <v>0</v>
      </c>
    </row>
    <row r="386" spans="1:12">
      <c r="A386" s="11"/>
      <c r="B386" s="22"/>
      <c r="C386" s="15"/>
      <c r="D386" s="19"/>
      <c r="E386" s="19"/>
      <c r="F386" s="19"/>
      <c r="G386" s="17"/>
      <c r="H386" s="17"/>
      <c r="I386" s="19"/>
      <c r="J386" s="17"/>
      <c r="K386" s="17"/>
      <c r="L386" s="21"/>
    </row>
    <row r="387" spans="1:12">
      <c r="A387" s="11" t="s">
        <v>177</v>
      </c>
      <c r="B387" s="22" t="s">
        <v>8</v>
      </c>
      <c r="C387" s="15">
        <v>0</v>
      </c>
      <c r="D387" s="19">
        <v>209969928</v>
      </c>
      <c r="E387" s="19">
        <v>49482105</v>
      </c>
      <c r="F387" s="19">
        <v>49482158</v>
      </c>
      <c r="G387" s="19">
        <v>4003439</v>
      </c>
      <c r="H387" s="17">
        <v>0</v>
      </c>
      <c r="I387" s="19">
        <v>50347049</v>
      </c>
      <c r="J387" s="17">
        <v>0</v>
      </c>
      <c r="K387" s="17">
        <v>0</v>
      </c>
      <c r="L387" s="21">
        <v>0</v>
      </c>
    </row>
    <row r="388" spans="1:12">
      <c r="A388" s="11"/>
      <c r="B388" s="22"/>
      <c r="C388" s="15"/>
      <c r="D388" s="19"/>
      <c r="E388" s="19"/>
      <c r="F388" s="19"/>
      <c r="G388" s="19"/>
      <c r="H388" s="17"/>
      <c r="I388" s="19"/>
      <c r="J388" s="17"/>
      <c r="K388" s="17"/>
      <c r="L388" s="21"/>
    </row>
    <row r="389" spans="1:12">
      <c r="A389" s="11" t="s">
        <v>178</v>
      </c>
      <c r="B389" s="22" t="s">
        <v>8</v>
      </c>
      <c r="C389" s="15">
        <v>0</v>
      </c>
      <c r="D389" s="19">
        <v>209969971</v>
      </c>
      <c r="E389" s="19">
        <v>209970006</v>
      </c>
      <c r="F389" s="19">
        <v>209970064</v>
      </c>
      <c r="G389" s="19">
        <v>209970141</v>
      </c>
      <c r="H389" s="17">
        <v>0</v>
      </c>
      <c r="I389" s="19">
        <v>209970207</v>
      </c>
      <c r="J389" s="17">
        <v>0</v>
      </c>
      <c r="K389" s="17">
        <v>0</v>
      </c>
      <c r="L389" s="21">
        <v>0</v>
      </c>
    </row>
    <row r="390" spans="1:12">
      <c r="A390" s="11"/>
      <c r="B390" s="22"/>
      <c r="C390" s="15"/>
      <c r="D390" s="19"/>
      <c r="E390" s="19"/>
      <c r="F390" s="19"/>
      <c r="G390" s="19"/>
      <c r="H390" s="17"/>
      <c r="I390" s="19"/>
      <c r="J390" s="17"/>
      <c r="K390" s="17"/>
      <c r="L390" s="21"/>
    </row>
    <row r="391" spans="1:12">
      <c r="A391" s="11" t="s">
        <v>179</v>
      </c>
      <c r="B391" s="22" t="s">
        <v>8</v>
      </c>
      <c r="C391" s="23">
        <v>48994428</v>
      </c>
      <c r="D391" s="19">
        <v>48994460</v>
      </c>
      <c r="E391" s="17">
        <v>0</v>
      </c>
      <c r="F391" s="17">
        <v>0</v>
      </c>
      <c r="G391" s="17">
        <v>0</v>
      </c>
      <c r="H391" s="17">
        <v>0</v>
      </c>
      <c r="I391" s="17">
        <v>0</v>
      </c>
      <c r="J391" s="19">
        <v>48994487</v>
      </c>
      <c r="K391" s="19">
        <v>48994595</v>
      </c>
      <c r="L391" s="24">
        <v>48994545</v>
      </c>
    </row>
    <row r="392" spans="1:12">
      <c r="A392" s="11"/>
      <c r="B392" s="22"/>
      <c r="C392" s="23"/>
      <c r="D392" s="19"/>
      <c r="E392" s="17"/>
      <c r="F392" s="17"/>
      <c r="G392" s="17"/>
      <c r="H392" s="17"/>
      <c r="I392" s="17"/>
      <c r="J392" s="19"/>
      <c r="K392" s="19"/>
      <c r="L392" s="24"/>
    </row>
    <row r="393" spans="1:12">
      <c r="A393" s="11" t="s">
        <v>180</v>
      </c>
      <c r="B393" s="22" t="s">
        <v>8</v>
      </c>
      <c r="C393" s="15">
        <v>0</v>
      </c>
      <c r="D393" s="19">
        <v>209969947</v>
      </c>
      <c r="E393" s="19">
        <v>49482106</v>
      </c>
      <c r="F393" s="19">
        <v>209970041</v>
      </c>
      <c r="G393" s="19">
        <v>209970143</v>
      </c>
      <c r="H393" s="17">
        <v>0</v>
      </c>
      <c r="I393" s="19">
        <v>209970205</v>
      </c>
      <c r="J393" s="17">
        <v>0</v>
      </c>
      <c r="K393" s="17">
        <v>0</v>
      </c>
      <c r="L393" s="21">
        <v>0</v>
      </c>
    </row>
    <row r="394" spans="1:12">
      <c r="A394" s="11"/>
      <c r="B394" s="22"/>
      <c r="C394" s="15"/>
      <c r="D394" s="19"/>
      <c r="E394" s="19"/>
      <c r="F394" s="19"/>
      <c r="G394" s="19"/>
      <c r="H394" s="17"/>
      <c r="I394" s="19"/>
      <c r="J394" s="17"/>
      <c r="K394" s="17"/>
      <c r="L394" s="21"/>
    </row>
    <row r="395" spans="1:12">
      <c r="A395" s="11" t="s">
        <v>181</v>
      </c>
      <c r="B395" s="13"/>
      <c r="C395" s="15">
        <v>0</v>
      </c>
      <c r="D395" s="19">
        <v>498936</v>
      </c>
      <c r="E395" s="17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0</v>
      </c>
      <c r="L395" s="21">
        <v>0</v>
      </c>
    </row>
    <row r="396" spans="1:12">
      <c r="A396" s="11"/>
      <c r="B396" s="13"/>
      <c r="C396" s="15"/>
      <c r="D396" s="19"/>
      <c r="E396" s="17"/>
      <c r="F396" s="17"/>
      <c r="G396" s="17"/>
      <c r="H396" s="17"/>
      <c r="I396" s="17"/>
      <c r="J396" s="17"/>
      <c r="K396" s="17"/>
      <c r="L396" s="21"/>
    </row>
    <row r="397" spans="1:12">
      <c r="A397" s="11" t="s">
        <v>182</v>
      </c>
      <c r="B397" s="13"/>
      <c r="C397" s="15">
        <v>0</v>
      </c>
      <c r="D397" s="17">
        <v>0</v>
      </c>
      <c r="E397" s="19">
        <v>34369171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  <c r="L397" s="21">
        <v>0</v>
      </c>
    </row>
    <row r="398" spans="1:12">
      <c r="A398" s="11"/>
      <c r="B398" s="13"/>
      <c r="C398" s="15"/>
      <c r="D398" s="17"/>
      <c r="E398" s="19"/>
      <c r="F398" s="17"/>
      <c r="G398" s="17"/>
      <c r="H398" s="17"/>
      <c r="I398" s="17"/>
      <c r="J398" s="17"/>
      <c r="K398" s="17"/>
      <c r="L398" s="21"/>
    </row>
    <row r="399" spans="1:12">
      <c r="A399" s="11" t="s">
        <v>183</v>
      </c>
      <c r="B399" s="13"/>
      <c r="C399" s="23">
        <v>157932131</v>
      </c>
      <c r="D399" s="19">
        <v>157863593</v>
      </c>
      <c r="E399" s="17">
        <v>0</v>
      </c>
      <c r="F399" s="17">
        <v>0</v>
      </c>
      <c r="G399" s="17">
        <v>0</v>
      </c>
      <c r="H399" s="17">
        <v>0</v>
      </c>
      <c r="I399" s="17">
        <v>0</v>
      </c>
      <c r="J399" s="17">
        <v>0</v>
      </c>
      <c r="K399" s="17">
        <v>0</v>
      </c>
      <c r="L399" s="21">
        <v>0</v>
      </c>
    </row>
    <row r="400" spans="1:12">
      <c r="A400" s="11"/>
      <c r="B400" s="13"/>
      <c r="C400" s="23"/>
      <c r="D400" s="19"/>
      <c r="E400" s="17"/>
      <c r="F400" s="17"/>
      <c r="G400" s="17"/>
      <c r="H400" s="17"/>
      <c r="I400" s="17"/>
      <c r="J400" s="17"/>
      <c r="K400" s="17"/>
      <c r="L400" s="21"/>
    </row>
    <row r="401" spans="1:12">
      <c r="A401" s="11" t="s">
        <v>184</v>
      </c>
      <c r="B401" s="13"/>
      <c r="C401" s="23">
        <v>157932166</v>
      </c>
      <c r="D401" s="19">
        <v>157863628</v>
      </c>
      <c r="E401" s="17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0</v>
      </c>
      <c r="K401" s="17">
        <v>0</v>
      </c>
      <c r="L401" s="21">
        <v>0</v>
      </c>
    </row>
    <row r="402" spans="1:12">
      <c r="A402" s="11"/>
      <c r="B402" s="13"/>
      <c r="C402" s="23"/>
      <c r="D402" s="19"/>
      <c r="E402" s="17"/>
      <c r="F402" s="17"/>
      <c r="G402" s="17"/>
      <c r="H402" s="17"/>
      <c r="I402" s="17"/>
      <c r="J402" s="17"/>
      <c r="K402" s="17"/>
      <c r="L402" s="21"/>
    </row>
    <row r="403" spans="1:12">
      <c r="A403" s="11" t="s">
        <v>185</v>
      </c>
      <c r="B403" s="22" t="s">
        <v>8</v>
      </c>
      <c r="C403" s="23">
        <v>157932168</v>
      </c>
      <c r="D403" s="19">
        <v>3618170</v>
      </c>
      <c r="E403" s="17">
        <v>0</v>
      </c>
      <c r="F403" s="17">
        <v>0</v>
      </c>
      <c r="G403" s="17">
        <v>0</v>
      </c>
      <c r="H403" s="17">
        <v>0</v>
      </c>
      <c r="I403" s="17">
        <v>0</v>
      </c>
      <c r="J403" s="19">
        <v>45510979</v>
      </c>
      <c r="K403" s="19">
        <v>45511080</v>
      </c>
      <c r="L403" s="24">
        <v>45511032</v>
      </c>
    </row>
    <row r="404" spans="1:12">
      <c r="A404" s="11"/>
      <c r="B404" s="22"/>
      <c r="C404" s="23"/>
      <c r="D404" s="19"/>
      <c r="E404" s="17"/>
      <c r="F404" s="17"/>
      <c r="G404" s="17"/>
      <c r="H404" s="17"/>
      <c r="I404" s="17"/>
      <c r="J404" s="19"/>
      <c r="K404" s="19"/>
      <c r="L404" s="24"/>
    </row>
    <row r="405" spans="1:12">
      <c r="A405" s="11" t="s">
        <v>186</v>
      </c>
      <c r="B405" s="13"/>
      <c r="C405" s="23">
        <v>62005903</v>
      </c>
      <c r="D405" s="19">
        <v>62005892</v>
      </c>
      <c r="E405" s="17">
        <v>0</v>
      </c>
      <c r="F405" s="17">
        <v>0</v>
      </c>
      <c r="G405" s="19">
        <v>62084191</v>
      </c>
      <c r="H405" s="17">
        <v>0</v>
      </c>
      <c r="I405" s="17">
        <v>0</v>
      </c>
      <c r="J405" s="17">
        <v>0</v>
      </c>
      <c r="K405" s="17">
        <v>0</v>
      </c>
      <c r="L405" s="21">
        <v>0</v>
      </c>
    </row>
    <row r="406" spans="1:12">
      <c r="A406" s="11"/>
      <c r="B406" s="13"/>
      <c r="C406" s="23"/>
      <c r="D406" s="19"/>
      <c r="E406" s="17"/>
      <c r="F406" s="17"/>
      <c r="G406" s="19"/>
      <c r="H406" s="17"/>
      <c r="I406" s="17"/>
      <c r="J406" s="17"/>
      <c r="K406" s="17"/>
      <c r="L406" s="21"/>
    </row>
    <row r="407" spans="1:12">
      <c r="A407" s="11" t="s">
        <v>187</v>
      </c>
      <c r="B407" s="13"/>
      <c r="C407" s="23">
        <v>157932192</v>
      </c>
      <c r="D407" s="19">
        <v>157863661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21">
        <v>0</v>
      </c>
    </row>
    <row r="408" spans="1:12">
      <c r="A408" s="11"/>
      <c r="B408" s="13"/>
      <c r="C408" s="23"/>
      <c r="D408" s="19"/>
      <c r="E408" s="17"/>
      <c r="F408" s="17"/>
      <c r="G408" s="17"/>
      <c r="H408" s="17"/>
      <c r="I408" s="17"/>
      <c r="J408" s="17"/>
      <c r="K408" s="17"/>
      <c r="L408" s="21"/>
    </row>
    <row r="409" spans="1:12">
      <c r="A409" s="11" t="s">
        <v>188</v>
      </c>
      <c r="B409" s="22" t="s">
        <v>8</v>
      </c>
      <c r="C409" s="23">
        <v>34542043</v>
      </c>
      <c r="D409" s="19">
        <v>209969911</v>
      </c>
      <c r="E409" s="19">
        <v>49482082</v>
      </c>
      <c r="F409" s="17">
        <v>0</v>
      </c>
      <c r="G409" s="19">
        <v>4003441</v>
      </c>
      <c r="H409" s="17">
        <v>0</v>
      </c>
      <c r="I409" s="19">
        <v>50347007</v>
      </c>
      <c r="J409" s="17">
        <v>0</v>
      </c>
      <c r="K409" s="17">
        <v>0</v>
      </c>
      <c r="L409" s="21">
        <v>0</v>
      </c>
    </row>
    <row r="410" spans="1:12">
      <c r="A410" s="11"/>
      <c r="B410" s="22"/>
      <c r="C410" s="23"/>
      <c r="D410" s="19"/>
      <c r="E410" s="19"/>
      <c r="F410" s="17"/>
      <c r="G410" s="19"/>
      <c r="H410" s="17"/>
      <c r="I410" s="19"/>
      <c r="J410" s="17"/>
      <c r="K410" s="17"/>
      <c r="L410" s="21"/>
    </row>
    <row r="411" spans="1:12">
      <c r="A411" s="11" t="s">
        <v>189</v>
      </c>
      <c r="B411" s="13"/>
      <c r="C411" s="15">
        <v>0</v>
      </c>
      <c r="D411" s="19">
        <v>498937</v>
      </c>
      <c r="E411" s="17">
        <v>0</v>
      </c>
      <c r="F411" s="17">
        <v>0</v>
      </c>
      <c r="G411" s="19">
        <v>87042902</v>
      </c>
      <c r="H411" s="17">
        <v>0</v>
      </c>
      <c r="I411" s="17">
        <v>0</v>
      </c>
      <c r="J411" s="17">
        <v>0</v>
      </c>
      <c r="K411" s="17">
        <v>0</v>
      </c>
      <c r="L411" s="21">
        <v>0</v>
      </c>
    </row>
    <row r="412" spans="1:12">
      <c r="A412" s="11"/>
      <c r="B412" s="13"/>
      <c r="C412" s="15"/>
      <c r="D412" s="19"/>
      <c r="E412" s="17"/>
      <c r="F412" s="17"/>
      <c r="G412" s="19"/>
      <c r="H412" s="17"/>
      <c r="I412" s="17"/>
      <c r="J412" s="17"/>
      <c r="K412" s="17"/>
      <c r="L412" s="21"/>
    </row>
    <row r="413" spans="1:12">
      <c r="A413" s="11" t="s">
        <v>190</v>
      </c>
      <c r="B413" s="22" t="s">
        <v>8</v>
      </c>
      <c r="C413" s="23">
        <v>48994437</v>
      </c>
      <c r="D413" s="19">
        <v>209969934</v>
      </c>
      <c r="E413" s="19">
        <v>49482114</v>
      </c>
      <c r="F413" s="19">
        <v>49482167</v>
      </c>
      <c r="G413" s="19">
        <v>48762892</v>
      </c>
      <c r="H413" s="17">
        <v>0</v>
      </c>
      <c r="I413" s="19">
        <v>50347065</v>
      </c>
      <c r="J413" s="19">
        <v>48994505</v>
      </c>
      <c r="K413" s="19">
        <v>48994613</v>
      </c>
      <c r="L413" s="24">
        <v>48994563</v>
      </c>
    </row>
    <row r="414" spans="1:12">
      <c r="A414" s="11"/>
      <c r="B414" s="22"/>
      <c r="C414" s="23"/>
      <c r="D414" s="19"/>
      <c r="E414" s="19"/>
      <c r="F414" s="19"/>
      <c r="G414" s="19"/>
      <c r="H414" s="17"/>
      <c r="I414" s="19"/>
      <c r="J414" s="19"/>
      <c r="K414" s="19"/>
      <c r="L414" s="24"/>
    </row>
    <row r="415" spans="1:12">
      <c r="A415" s="4" t="s">
        <v>191</v>
      </c>
      <c r="B415" s="13"/>
      <c r="C415" s="15" t="s">
        <v>17</v>
      </c>
      <c r="D415" s="19">
        <v>18253970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0</v>
      </c>
      <c r="L415" s="21">
        <v>0</v>
      </c>
    </row>
    <row r="416" spans="1:12">
      <c r="A416" s="2"/>
      <c r="B416" s="13"/>
      <c r="C416" s="15"/>
      <c r="D416" s="19"/>
      <c r="E416" s="17"/>
      <c r="F416" s="17"/>
      <c r="G416" s="17"/>
      <c r="H416" s="17"/>
      <c r="I416" s="17"/>
      <c r="J416" s="17"/>
      <c r="K416" s="17"/>
      <c r="L416" s="21"/>
    </row>
    <row r="417" spans="1:12">
      <c r="A417" s="7" t="e">
        <f xml:space="preserve"> Illex illecebrosus</f>
        <v>#NAME?</v>
      </c>
      <c r="B417" s="13"/>
      <c r="C417" s="15"/>
      <c r="D417" s="19"/>
      <c r="E417" s="17"/>
      <c r="F417" s="17"/>
      <c r="G417" s="17"/>
      <c r="H417" s="17"/>
      <c r="I417" s="17"/>
      <c r="J417" s="17"/>
      <c r="K417" s="17"/>
      <c r="L417" s="21"/>
    </row>
    <row r="418" spans="1:12">
      <c r="A418" s="2"/>
      <c r="B418" s="13"/>
      <c r="C418" s="15"/>
      <c r="D418" s="19"/>
      <c r="E418" s="17"/>
      <c r="F418" s="17"/>
      <c r="G418" s="17"/>
      <c r="H418" s="17"/>
      <c r="I418" s="17"/>
      <c r="J418" s="17"/>
      <c r="K418" s="17"/>
      <c r="L418" s="21"/>
    </row>
    <row r="419" spans="1:12">
      <c r="A419" s="11" t="s">
        <v>192</v>
      </c>
      <c r="B419" s="13"/>
      <c r="C419" s="15">
        <v>0</v>
      </c>
      <c r="D419" s="17">
        <v>0</v>
      </c>
      <c r="E419" s="17">
        <v>0</v>
      </c>
      <c r="F419" s="17">
        <v>0</v>
      </c>
      <c r="G419" s="19">
        <v>87042834</v>
      </c>
      <c r="H419" s="17">
        <v>0</v>
      </c>
      <c r="I419" s="17">
        <v>0</v>
      </c>
      <c r="J419" s="17">
        <v>0</v>
      </c>
      <c r="K419" s="17">
        <v>0</v>
      </c>
      <c r="L419" s="21">
        <v>0</v>
      </c>
    </row>
    <row r="420" spans="1:12">
      <c r="A420" s="11"/>
      <c r="B420" s="13"/>
      <c r="C420" s="15"/>
      <c r="D420" s="17"/>
      <c r="E420" s="17"/>
      <c r="F420" s="17"/>
      <c r="G420" s="19"/>
      <c r="H420" s="17"/>
      <c r="I420" s="17"/>
      <c r="J420" s="17"/>
      <c r="K420" s="17"/>
      <c r="L420" s="21"/>
    </row>
    <row r="421" spans="1:12">
      <c r="A421" s="4" t="s">
        <v>193</v>
      </c>
      <c r="B421" s="13"/>
      <c r="C421" s="15" t="s">
        <v>17</v>
      </c>
      <c r="D421" s="17">
        <v>0</v>
      </c>
      <c r="E421" s="17">
        <v>0</v>
      </c>
      <c r="F421" s="17">
        <v>0</v>
      </c>
      <c r="G421" s="19">
        <v>15421825</v>
      </c>
      <c r="H421" s="17">
        <v>0</v>
      </c>
      <c r="I421" s="17">
        <v>0</v>
      </c>
      <c r="J421" s="17">
        <v>0</v>
      </c>
      <c r="K421" s="17">
        <v>0</v>
      </c>
      <c r="L421" s="21">
        <v>0</v>
      </c>
    </row>
    <row r="422" spans="1:12">
      <c r="A422" s="2"/>
      <c r="B422" s="13"/>
      <c r="C422" s="15"/>
      <c r="D422" s="17"/>
      <c r="E422" s="17"/>
      <c r="F422" s="17"/>
      <c r="G422" s="19"/>
      <c r="H422" s="17"/>
      <c r="I422" s="17"/>
      <c r="J422" s="17"/>
      <c r="K422" s="17"/>
      <c r="L422" s="21"/>
    </row>
    <row r="423" spans="1:12">
      <c r="A423" s="7" t="e">
        <f xml:space="preserve"> Japetella diaphana</f>
        <v>#NAME?</v>
      </c>
      <c r="B423" s="13"/>
      <c r="C423" s="15"/>
      <c r="D423" s="17"/>
      <c r="E423" s="17"/>
      <c r="F423" s="17"/>
      <c r="G423" s="19"/>
      <c r="H423" s="17"/>
      <c r="I423" s="17"/>
      <c r="J423" s="17"/>
      <c r="K423" s="17"/>
      <c r="L423" s="21"/>
    </row>
    <row r="424" spans="1:12">
      <c r="A424" s="2"/>
      <c r="B424" s="13"/>
      <c r="C424" s="15"/>
      <c r="D424" s="17"/>
      <c r="E424" s="17"/>
      <c r="F424" s="17"/>
      <c r="G424" s="19"/>
      <c r="H424" s="17"/>
      <c r="I424" s="17"/>
      <c r="J424" s="17"/>
      <c r="K424" s="17"/>
      <c r="L424" s="21"/>
    </row>
    <row r="425" spans="1:12">
      <c r="A425" s="11" t="s">
        <v>194</v>
      </c>
      <c r="B425" s="22" t="s">
        <v>8</v>
      </c>
      <c r="C425" s="23">
        <v>45510924</v>
      </c>
      <c r="D425" s="19">
        <v>18073269</v>
      </c>
      <c r="E425" s="19">
        <v>49482068</v>
      </c>
      <c r="F425" s="17">
        <v>0</v>
      </c>
      <c r="G425" s="17">
        <v>0</v>
      </c>
      <c r="H425" s="17">
        <v>0</v>
      </c>
      <c r="I425" s="17">
        <v>0</v>
      </c>
      <c r="J425" s="19">
        <v>45510975</v>
      </c>
      <c r="K425" s="19">
        <v>45511076</v>
      </c>
      <c r="L425" s="24">
        <v>45511028</v>
      </c>
    </row>
    <row r="426" spans="1:12">
      <c r="A426" s="11"/>
      <c r="B426" s="22"/>
      <c r="C426" s="23"/>
      <c r="D426" s="19"/>
      <c r="E426" s="19"/>
      <c r="F426" s="17"/>
      <c r="G426" s="17"/>
      <c r="H426" s="17"/>
      <c r="I426" s="17"/>
      <c r="J426" s="19"/>
      <c r="K426" s="19"/>
      <c r="L426" s="24"/>
    </row>
    <row r="427" spans="1:12">
      <c r="A427" s="11" t="s">
        <v>195</v>
      </c>
      <c r="B427" s="22" t="s">
        <v>8</v>
      </c>
      <c r="C427" s="23">
        <v>165868244</v>
      </c>
      <c r="D427" s="19">
        <v>165868255</v>
      </c>
      <c r="E427" s="19">
        <v>49482107</v>
      </c>
      <c r="F427" s="19">
        <v>49482160</v>
      </c>
      <c r="G427" s="19">
        <v>4003445</v>
      </c>
      <c r="H427" s="17">
        <v>0</v>
      </c>
      <c r="I427" s="19">
        <v>50347053</v>
      </c>
      <c r="J427" s="17">
        <v>0</v>
      </c>
      <c r="K427" s="17">
        <v>0</v>
      </c>
      <c r="L427" s="21">
        <v>0</v>
      </c>
    </row>
    <row r="428" spans="1:12">
      <c r="A428" s="11"/>
      <c r="B428" s="22"/>
      <c r="C428" s="23"/>
      <c r="D428" s="19"/>
      <c r="E428" s="19"/>
      <c r="F428" s="19"/>
      <c r="G428" s="19"/>
      <c r="H428" s="17"/>
      <c r="I428" s="19"/>
      <c r="J428" s="17"/>
      <c r="K428" s="17"/>
      <c r="L428" s="21"/>
    </row>
    <row r="429" spans="1:12">
      <c r="A429" s="11" t="s">
        <v>196</v>
      </c>
      <c r="B429" s="13"/>
      <c r="C429" s="15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9">
        <v>48994326</v>
      </c>
      <c r="K429" s="19">
        <v>48994360</v>
      </c>
      <c r="L429" s="24">
        <v>48994390</v>
      </c>
    </row>
    <row r="430" spans="1:12">
      <c r="A430" s="11"/>
      <c r="B430" s="13"/>
      <c r="C430" s="15"/>
      <c r="D430" s="17"/>
      <c r="E430" s="17"/>
      <c r="F430" s="17"/>
      <c r="G430" s="17"/>
      <c r="H430" s="17"/>
      <c r="I430" s="17"/>
      <c r="J430" s="19"/>
      <c r="K430" s="19"/>
      <c r="L430" s="24"/>
    </row>
    <row r="431" spans="1:12">
      <c r="A431" s="11" t="s">
        <v>197</v>
      </c>
      <c r="B431" s="22" t="s">
        <v>8</v>
      </c>
      <c r="C431" s="15">
        <v>0</v>
      </c>
      <c r="D431" s="19">
        <v>209969983</v>
      </c>
      <c r="E431" s="19">
        <v>209970030</v>
      </c>
      <c r="F431" s="17">
        <v>0</v>
      </c>
      <c r="G431" s="19">
        <v>209970165</v>
      </c>
      <c r="H431" s="17">
        <v>0</v>
      </c>
      <c r="I431" s="19">
        <v>209970247</v>
      </c>
      <c r="J431" s="17">
        <v>0</v>
      </c>
      <c r="K431" s="17">
        <v>0</v>
      </c>
      <c r="L431" s="21">
        <v>0</v>
      </c>
    </row>
    <row r="432" spans="1:12">
      <c r="A432" s="11"/>
      <c r="B432" s="22"/>
      <c r="C432" s="15"/>
      <c r="D432" s="19"/>
      <c r="E432" s="19"/>
      <c r="F432" s="17"/>
      <c r="G432" s="19"/>
      <c r="H432" s="17"/>
      <c r="I432" s="19"/>
      <c r="J432" s="17"/>
      <c r="K432" s="17"/>
      <c r="L432" s="21"/>
    </row>
    <row r="433" spans="1:12">
      <c r="A433" s="11" t="s">
        <v>198</v>
      </c>
      <c r="B433" s="22" t="s">
        <v>8</v>
      </c>
      <c r="C433" s="15">
        <v>0</v>
      </c>
      <c r="D433" s="19">
        <v>209969919</v>
      </c>
      <c r="E433" s="19">
        <v>49482093</v>
      </c>
      <c r="F433" s="19">
        <v>49482146</v>
      </c>
      <c r="G433" s="17">
        <v>0</v>
      </c>
      <c r="H433" s="17">
        <v>0</v>
      </c>
      <c r="I433" s="19">
        <v>50347027</v>
      </c>
      <c r="J433" s="17">
        <v>0</v>
      </c>
      <c r="K433" s="17">
        <v>0</v>
      </c>
      <c r="L433" s="21">
        <v>0</v>
      </c>
    </row>
    <row r="434" spans="1:12">
      <c r="A434" s="11"/>
      <c r="B434" s="22"/>
      <c r="C434" s="15"/>
      <c r="D434" s="19"/>
      <c r="E434" s="19"/>
      <c r="F434" s="19"/>
      <c r="G434" s="17"/>
      <c r="H434" s="17"/>
      <c r="I434" s="19"/>
      <c r="J434" s="17"/>
      <c r="K434" s="17"/>
      <c r="L434" s="21"/>
    </row>
    <row r="435" spans="1:12">
      <c r="A435" s="11" t="s">
        <v>199</v>
      </c>
      <c r="B435" s="22" t="s">
        <v>8</v>
      </c>
      <c r="C435" s="15">
        <v>0</v>
      </c>
      <c r="D435" s="19">
        <v>209969968</v>
      </c>
      <c r="E435" s="19">
        <v>209969991</v>
      </c>
      <c r="F435" s="19">
        <v>209970063</v>
      </c>
      <c r="G435" s="19">
        <v>209970137</v>
      </c>
      <c r="H435" s="17">
        <v>0</v>
      </c>
      <c r="I435" s="19">
        <v>209970186</v>
      </c>
      <c r="J435" s="17">
        <v>0</v>
      </c>
      <c r="K435" s="17">
        <v>0</v>
      </c>
      <c r="L435" s="21">
        <v>0</v>
      </c>
    </row>
    <row r="436" spans="1:12">
      <c r="A436" s="11"/>
      <c r="B436" s="22"/>
      <c r="C436" s="15"/>
      <c r="D436" s="19"/>
      <c r="E436" s="19"/>
      <c r="F436" s="19"/>
      <c r="G436" s="19"/>
      <c r="H436" s="17"/>
      <c r="I436" s="19"/>
      <c r="J436" s="17"/>
      <c r="K436" s="17"/>
      <c r="L436" s="21"/>
    </row>
    <row r="437" spans="1:12">
      <c r="A437" s="11" t="s">
        <v>200</v>
      </c>
      <c r="B437" s="13"/>
      <c r="C437" s="15">
        <v>0</v>
      </c>
      <c r="D437" s="19">
        <v>496355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21">
        <v>0</v>
      </c>
    </row>
    <row r="438" spans="1:12">
      <c r="A438" s="11"/>
      <c r="B438" s="13"/>
      <c r="C438" s="15"/>
      <c r="D438" s="19"/>
      <c r="E438" s="17"/>
      <c r="F438" s="17"/>
      <c r="G438" s="17"/>
      <c r="H438" s="17"/>
      <c r="I438" s="17"/>
      <c r="J438" s="17"/>
      <c r="K438" s="17"/>
      <c r="L438" s="21"/>
    </row>
    <row r="439" spans="1:12">
      <c r="A439" s="11" t="s">
        <v>201</v>
      </c>
      <c r="B439" s="22" t="s">
        <v>8</v>
      </c>
      <c r="C439" s="15">
        <v>0</v>
      </c>
      <c r="D439" s="19">
        <v>209969930</v>
      </c>
      <c r="E439" s="19">
        <v>49482108</v>
      </c>
      <c r="F439" s="19">
        <v>49482161</v>
      </c>
      <c r="G439" s="19">
        <v>4003447</v>
      </c>
      <c r="H439" s="17">
        <v>0</v>
      </c>
      <c r="I439" s="19">
        <v>50347055</v>
      </c>
      <c r="J439" s="17">
        <v>0</v>
      </c>
      <c r="K439" s="17">
        <v>0</v>
      </c>
      <c r="L439" s="21">
        <v>0</v>
      </c>
    </row>
    <row r="440" spans="1:12">
      <c r="A440" s="11"/>
      <c r="B440" s="22"/>
      <c r="C440" s="15"/>
      <c r="D440" s="19"/>
      <c r="E440" s="19"/>
      <c r="F440" s="19"/>
      <c r="G440" s="19"/>
      <c r="H440" s="17"/>
      <c r="I440" s="19"/>
      <c r="J440" s="17"/>
      <c r="K440" s="17"/>
      <c r="L440" s="21"/>
    </row>
    <row r="441" spans="1:12">
      <c r="A441" s="11" t="s">
        <v>202</v>
      </c>
      <c r="B441" s="13"/>
      <c r="C441" s="15">
        <v>0</v>
      </c>
      <c r="D441" s="19">
        <v>498940</v>
      </c>
      <c r="E441" s="17">
        <v>0</v>
      </c>
      <c r="F441" s="17">
        <v>0</v>
      </c>
      <c r="G441" s="19">
        <v>4003449</v>
      </c>
      <c r="H441" s="17">
        <v>0</v>
      </c>
      <c r="I441" s="17">
        <v>0</v>
      </c>
      <c r="J441" s="17">
        <v>0</v>
      </c>
      <c r="K441" s="17">
        <v>0</v>
      </c>
      <c r="L441" s="21">
        <v>0</v>
      </c>
    </row>
    <row r="442" spans="1:12">
      <c r="A442" s="11"/>
      <c r="B442" s="13"/>
      <c r="C442" s="15"/>
      <c r="D442" s="19"/>
      <c r="E442" s="17"/>
      <c r="F442" s="17"/>
      <c r="G442" s="19"/>
      <c r="H442" s="17"/>
      <c r="I442" s="17"/>
      <c r="J442" s="17"/>
      <c r="K442" s="17"/>
      <c r="L442" s="21"/>
    </row>
    <row r="443" spans="1:12">
      <c r="A443" s="11" t="s">
        <v>203</v>
      </c>
      <c r="B443" s="22" t="s">
        <v>8</v>
      </c>
      <c r="C443" s="23">
        <v>45510930</v>
      </c>
      <c r="D443" s="19">
        <v>498938</v>
      </c>
      <c r="E443" s="17">
        <v>0</v>
      </c>
      <c r="F443" s="17">
        <v>0</v>
      </c>
      <c r="G443" s="19">
        <v>5678661</v>
      </c>
      <c r="H443" s="17">
        <v>0</v>
      </c>
      <c r="I443" s="17">
        <v>0</v>
      </c>
      <c r="J443" s="19">
        <v>45510987</v>
      </c>
      <c r="K443" s="19">
        <v>45511086</v>
      </c>
      <c r="L443" s="24">
        <v>45511040</v>
      </c>
    </row>
    <row r="444" spans="1:12">
      <c r="A444" s="11"/>
      <c r="B444" s="22"/>
      <c r="C444" s="23"/>
      <c r="D444" s="19"/>
      <c r="E444" s="17"/>
      <c r="F444" s="17"/>
      <c r="G444" s="19"/>
      <c r="H444" s="17"/>
      <c r="I444" s="17"/>
      <c r="J444" s="19"/>
      <c r="K444" s="19"/>
      <c r="L444" s="24"/>
    </row>
    <row r="445" spans="1:12">
      <c r="A445" s="11" t="s">
        <v>204</v>
      </c>
      <c r="B445" s="13"/>
      <c r="C445" s="15">
        <v>0</v>
      </c>
      <c r="D445" s="19">
        <v>93004766</v>
      </c>
      <c r="E445" s="17">
        <v>0</v>
      </c>
      <c r="F445" s="17">
        <v>0</v>
      </c>
      <c r="G445" s="19">
        <v>5678665</v>
      </c>
      <c r="H445" s="17">
        <v>0</v>
      </c>
      <c r="I445" s="17">
        <v>0</v>
      </c>
      <c r="J445" s="17">
        <v>0</v>
      </c>
      <c r="K445" s="17">
        <v>0</v>
      </c>
      <c r="L445" s="21">
        <v>0</v>
      </c>
    </row>
    <row r="446" spans="1:12">
      <c r="A446" s="11"/>
      <c r="B446" s="13"/>
      <c r="C446" s="15"/>
      <c r="D446" s="19"/>
      <c r="E446" s="17"/>
      <c r="F446" s="17"/>
      <c r="G446" s="19"/>
      <c r="H446" s="17"/>
      <c r="I446" s="17"/>
      <c r="J446" s="17"/>
      <c r="K446" s="17"/>
      <c r="L446" s="21"/>
    </row>
    <row r="447" spans="1:12" ht="18" customHeight="1">
      <c r="A447" s="11" t="s">
        <v>205</v>
      </c>
      <c r="B447" s="13"/>
      <c r="C447" s="15">
        <v>0</v>
      </c>
      <c r="D447" s="19">
        <v>18253969</v>
      </c>
      <c r="E447" s="17">
        <v>0</v>
      </c>
      <c r="F447" s="17">
        <v>0</v>
      </c>
      <c r="G447" s="17">
        <v>0</v>
      </c>
      <c r="H447" s="17">
        <v>0</v>
      </c>
      <c r="I447" s="17">
        <v>0</v>
      </c>
      <c r="J447" s="17">
        <v>0</v>
      </c>
      <c r="K447" s="17">
        <v>0</v>
      </c>
      <c r="L447" s="21">
        <v>0</v>
      </c>
    </row>
    <row r="448" spans="1:12">
      <c r="A448" s="11"/>
      <c r="B448" s="13"/>
      <c r="C448" s="15"/>
      <c r="D448" s="19"/>
      <c r="E448" s="17"/>
      <c r="F448" s="17"/>
      <c r="G448" s="17"/>
      <c r="H448" s="17"/>
      <c r="I448" s="17"/>
      <c r="J448" s="17"/>
      <c r="K448" s="17"/>
      <c r="L448" s="21"/>
    </row>
    <row r="449" spans="1:12">
      <c r="A449" s="11" t="s">
        <v>206</v>
      </c>
      <c r="B449" s="22" t="s">
        <v>8</v>
      </c>
      <c r="C449" s="23">
        <v>77157317</v>
      </c>
      <c r="D449" s="19">
        <v>498939</v>
      </c>
      <c r="E449" s="17">
        <v>0</v>
      </c>
      <c r="F449" s="17">
        <v>0</v>
      </c>
      <c r="G449" s="19">
        <v>5678656</v>
      </c>
      <c r="H449" s="17">
        <v>0</v>
      </c>
      <c r="I449" s="17">
        <v>0</v>
      </c>
      <c r="J449" s="19">
        <v>13561066</v>
      </c>
      <c r="K449" s="17">
        <v>0</v>
      </c>
      <c r="L449" s="21">
        <v>0</v>
      </c>
    </row>
    <row r="450" spans="1:12">
      <c r="A450" s="11"/>
      <c r="B450" s="22"/>
      <c r="C450" s="23"/>
      <c r="D450" s="19"/>
      <c r="E450" s="17"/>
      <c r="F450" s="17"/>
      <c r="G450" s="19"/>
      <c r="H450" s="17"/>
      <c r="I450" s="17"/>
      <c r="J450" s="19"/>
      <c r="K450" s="17"/>
      <c r="L450" s="21"/>
    </row>
    <row r="451" spans="1:12">
      <c r="A451" s="11" t="s">
        <v>207</v>
      </c>
      <c r="B451" s="13"/>
      <c r="C451" s="15">
        <v>0</v>
      </c>
      <c r="D451" s="19">
        <v>93004768</v>
      </c>
      <c r="E451" s="17">
        <v>0</v>
      </c>
      <c r="F451" s="17">
        <v>0</v>
      </c>
      <c r="G451" s="19">
        <v>5678666</v>
      </c>
      <c r="H451" s="19">
        <v>145244494</v>
      </c>
      <c r="I451" s="17">
        <v>0</v>
      </c>
      <c r="J451" s="17">
        <v>0</v>
      </c>
      <c r="K451" s="17">
        <v>0</v>
      </c>
      <c r="L451" s="21">
        <v>0</v>
      </c>
    </row>
    <row r="452" spans="1:12">
      <c r="A452" s="11"/>
      <c r="B452" s="13"/>
      <c r="C452" s="15"/>
      <c r="D452" s="19"/>
      <c r="E452" s="17"/>
      <c r="F452" s="17"/>
      <c r="G452" s="19"/>
      <c r="H452" s="19"/>
      <c r="I452" s="17"/>
      <c r="J452" s="17"/>
      <c r="K452" s="17"/>
      <c r="L452" s="21"/>
    </row>
    <row r="453" spans="1:12">
      <c r="A453" s="11" t="s">
        <v>208</v>
      </c>
      <c r="B453" s="22" t="s">
        <v>8</v>
      </c>
      <c r="C453" s="23">
        <v>48762902</v>
      </c>
      <c r="D453" s="19">
        <v>48762913</v>
      </c>
      <c r="E453" s="17">
        <v>0</v>
      </c>
      <c r="F453" s="17">
        <v>0</v>
      </c>
      <c r="G453" s="19">
        <v>48762884</v>
      </c>
      <c r="H453" s="17">
        <v>0</v>
      </c>
      <c r="I453" s="17">
        <v>0</v>
      </c>
      <c r="J453" s="19">
        <v>48994340</v>
      </c>
      <c r="K453" s="19">
        <v>48994372</v>
      </c>
      <c r="L453" s="24">
        <v>48994402</v>
      </c>
    </row>
    <row r="454" spans="1:12">
      <c r="A454" s="11"/>
      <c r="B454" s="22"/>
      <c r="C454" s="23"/>
      <c r="D454" s="19"/>
      <c r="E454" s="17"/>
      <c r="F454" s="17"/>
      <c r="G454" s="19"/>
      <c r="H454" s="17"/>
      <c r="I454" s="17"/>
      <c r="J454" s="19"/>
      <c r="K454" s="19"/>
      <c r="L454" s="24"/>
    </row>
    <row r="455" spans="1:12">
      <c r="A455" s="11" t="s">
        <v>209</v>
      </c>
      <c r="B455" s="13"/>
      <c r="C455" s="23">
        <v>48762898</v>
      </c>
      <c r="D455" s="19">
        <v>93004769</v>
      </c>
      <c r="E455" s="17">
        <v>0</v>
      </c>
      <c r="F455" s="17">
        <v>0</v>
      </c>
      <c r="G455" s="19">
        <v>5678655</v>
      </c>
      <c r="H455" s="17">
        <v>0</v>
      </c>
      <c r="I455" s="17">
        <v>0</v>
      </c>
      <c r="J455" s="19">
        <v>48994332</v>
      </c>
      <c r="K455" s="19">
        <v>48994364</v>
      </c>
      <c r="L455" s="24">
        <v>48994394</v>
      </c>
    </row>
    <row r="456" spans="1:12">
      <c r="A456" s="11"/>
      <c r="B456" s="13"/>
      <c r="C456" s="23"/>
      <c r="D456" s="19"/>
      <c r="E456" s="17"/>
      <c r="F456" s="17"/>
      <c r="G456" s="19"/>
      <c r="H456" s="17"/>
      <c r="I456" s="17"/>
      <c r="J456" s="19"/>
      <c r="K456" s="19"/>
      <c r="L456" s="24"/>
    </row>
    <row r="457" spans="1:12">
      <c r="A457" s="11" t="s">
        <v>210</v>
      </c>
      <c r="B457" s="22" t="s">
        <v>8</v>
      </c>
      <c r="C457" s="15">
        <v>0</v>
      </c>
      <c r="D457" s="19">
        <v>209969959</v>
      </c>
      <c r="E457" s="19">
        <v>209969984</v>
      </c>
      <c r="F457" s="19">
        <v>209970062</v>
      </c>
      <c r="G457" s="19">
        <v>209970073</v>
      </c>
      <c r="H457" s="17">
        <v>0</v>
      </c>
      <c r="I457" s="19">
        <v>209970169</v>
      </c>
      <c r="J457" s="17">
        <v>0</v>
      </c>
      <c r="K457" s="17">
        <v>0</v>
      </c>
      <c r="L457" s="21">
        <v>0</v>
      </c>
    </row>
    <row r="458" spans="1:12">
      <c r="A458" s="11"/>
      <c r="B458" s="22"/>
      <c r="C458" s="15"/>
      <c r="D458" s="19"/>
      <c r="E458" s="19"/>
      <c r="F458" s="19"/>
      <c r="G458" s="19"/>
      <c r="H458" s="17"/>
      <c r="I458" s="19"/>
      <c r="J458" s="17"/>
      <c r="K458" s="17"/>
      <c r="L458" s="21"/>
    </row>
    <row r="459" spans="1:12">
      <c r="A459" s="11" t="s">
        <v>211</v>
      </c>
      <c r="B459" s="13"/>
      <c r="C459" s="15">
        <v>0</v>
      </c>
      <c r="D459" s="19">
        <v>21912935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21">
        <v>0</v>
      </c>
    </row>
    <row r="460" spans="1:12">
      <c r="A460" s="11"/>
      <c r="B460" s="13"/>
      <c r="C460" s="15"/>
      <c r="D460" s="19"/>
      <c r="E460" s="17"/>
      <c r="F460" s="17"/>
      <c r="G460" s="17"/>
      <c r="H460" s="17"/>
      <c r="I460" s="17"/>
      <c r="J460" s="17"/>
      <c r="K460" s="17"/>
      <c r="L460" s="21"/>
    </row>
    <row r="461" spans="1:12">
      <c r="A461" s="11" t="s">
        <v>212</v>
      </c>
      <c r="B461" s="22" t="s">
        <v>8</v>
      </c>
      <c r="C461" s="15">
        <v>0</v>
      </c>
      <c r="D461" s="19">
        <v>209969973</v>
      </c>
      <c r="E461" s="19">
        <v>209970020</v>
      </c>
      <c r="F461" s="19">
        <v>209970065</v>
      </c>
      <c r="G461" s="19">
        <v>209970145</v>
      </c>
      <c r="H461" s="17">
        <v>0</v>
      </c>
      <c r="I461" s="19">
        <v>209970198</v>
      </c>
      <c r="J461" s="17">
        <v>0</v>
      </c>
      <c r="K461" s="17">
        <v>0</v>
      </c>
      <c r="L461" s="21">
        <v>0</v>
      </c>
    </row>
    <row r="462" spans="1:12" ht="16" thickBot="1">
      <c r="A462" s="11"/>
      <c r="B462" s="22"/>
      <c r="C462" s="15"/>
      <c r="D462" s="19"/>
      <c r="E462" s="19"/>
      <c r="F462" s="19"/>
      <c r="G462" s="19"/>
      <c r="H462" s="17"/>
      <c r="I462" s="19"/>
      <c r="J462" s="17"/>
      <c r="K462" s="17"/>
      <c r="L462" s="21"/>
    </row>
    <row r="463" spans="1:12">
      <c r="A463" s="35" t="s">
        <v>213</v>
      </c>
      <c r="B463" s="37"/>
      <c r="C463" s="38" t="s">
        <v>17</v>
      </c>
      <c r="D463" s="40">
        <v>18076684</v>
      </c>
      <c r="E463" s="39">
        <v>0</v>
      </c>
      <c r="F463" s="39">
        <v>0</v>
      </c>
      <c r="G463" s="39">
        <v>0</v>
      </c>
      <c r="H463" s="40">
        <v>76359292</v>
      </c>
      <c r="I463" s="39">
        <v>0</v>
      </c>
      <c r="J463" s="39">
        <v>0</v>
      </c>
      <c r="K463" s="39">
        <v>0</v>
      </c>
      <c r="L463" s="43">
        <v>0</v>
      </c>
    </row>
    <row r="464" spans="1:12">
      <c r="A464" s="2"/>
      <c r="B464" s="13"/>
      <c r="C464" s="15"/>
      <c r="D464" s="19"/>
      <c r="E464" s="17"/>
      <c r="F464" s="17"/>
      <c r="G464" s="17"/>
      <c r="H464" s="19"/>
      <c r="I464" s="17"/>
      <c r="J464" s="17"/>
      <c r="K464" s="17"/>
      <c r="L464" s="21"/>
    </row>
    <row r="465" spans="1:12">
      <c r="A465" s="7" t="e">
        <f xml:space="preserve"> Macroctopus maorum</f>
        <v>#NAME?</v>
      </c>
      <c r="B465" s="13"/>
      <c r="C465" s="15"/>
      <c r="D465" s="19"/>
      <c r="E465" s="17"/>
      <c r="F465" s="17"/>
      <c r="G465" s="17"/>
      <c r="H465" s="19"/>
      <c r="I465" s="17"/>
      <c r="J465" s="17"/>
      <c r="K465" s="17"/>
      <c r="L465" s="21"/>
    </row>
    <row r="466" spans="1:12">
      <c r="A466" s="2"/>
      <c r="B466" s="13"/>
      <c r="C466" s="15"/>
      <c r="D466" s="19"/>
      <c r="E466" s="17"/>
      <c r="F466" s="17"/>
      <c r="G466" s="17"/>
      <c r="H466" s="19"/>
      <c r="I466" s="17"/>
      <c r="J466" s="17"/>
      <c r="K466" s="17"/>
      <c r="L466" s="21"/>
    </row>
    <row r="467" spans="1:12">
      <c r="A467" s="11" t="s">
        <v>214</v>
      </c>
      <c r="B467" s="22" t="s">
        <v>8</v>
      </c>
      <c r="C467" s="15">
        <v>0</v>
      </c>
      <c r="D467" s="19">
        <v>209969943</v>
      </c>
      <c r="E467" s="19">
        <v>209970018</v>
      </c>
      <c r="F467" s="19">
        <v>209970036</v>
      </c>
      <c r="G467" s="19">
        <v>209970087</v>
      </c>
      <c r="H467" s="17">
        <v>0</v>
      </c>
      <c r="I467" s="19">
        <v>209970237</v>
      </c>
      <c r="J467" s="17">
        <v>0</v>
      </c>
      <c r="K467" s="17">
        <v>0</v>
      </c>
      <c r="L467" s="21">
        <v>0</v>
      </c>
    </row>
    <row r="468" spans="1:12">
      <c r="A468" s="11"/>
      <c r="B468" s="22"/>
      <c r="C468" s="15"/>
      <c r="D468" s="19"/>
      <c r="E468" s="19"/>
      <c r="F468" s="19"/>
      <c r="G468" s="19"/>
      <c r="H468" s="17"/>
      <c r="I468" s="19"/>
      <c r="J468" s="17"/>
      <c r="K468" s="17"/>
      <c r="L468" s="21"/>
    </row>
    <row r="469" spans="1:12">
      <c r="A469" s="11" t="s">
        <v>215</v>
      </c>
      <c r="B469" s="22" t="s">
        <v>8</v>
      </c>
      <c r="C469" s="23">
        <v>165868248</v>
      </c>
      <c r="D469" s="19">
        <v>165868260</v>
      </c>
      <c r="E469" s="19">
        <v>49482109</v>
      </c>
      <c r="F469" s="19">
        <v>49482162</v>
      </c>
      <c r="G469" s="19">
        <v>169930488</v>
      </c>
      <c r="H469" s="17">
        <v>0</v>
      </c>
      <c r="I469" s="19">
        <v>50347057</v>
      </c>
      <c r="J469" s="17">
        <v>0</v>
      </c>
      <c r="K469" s="17">
        <v>0</v>
      </c>
      <c r="L469" s="21">
        <v>0</v>
      </c>
    </row>
    <row r="470" spans="1:12">
      <c r="A470" s="11"/>
      <c r="B470" s="22"/>
      <c r="C470" s="23"/>
      <c r="D470" s="19"/>
      <c r="E470" s="19"/>
      <c r="F470" s="19"/>
      <c r="G470" s="19"/>
      <c r="H470" s="17"/>
      <c r="I470" s="19"/>
      <c r="J470" s="17"/>
      <c r="K470" s="17"/>
      <c r="L470" s="21"/>
    </row>
    <row r="471" spans="1:12">
      <c r="A471" s="29" t="s">
        <v>216</v>
      </c>
      <c r="B471" s="30"/>
      <c r="C471" s="15" t="s">
        <v>17</v>
      </c>
      <c r="D471" s="17">
        <v>0</v>
      </c>
      <c r="E471" s="17">
        <v>0</v>
      </c>
      <c r="F471" s="17">
        <v>0</v>
      </c>
      <c r="G471" s="19">
        <v>5678673</v>
      </c>
      <c r="H471" s="17">
        <v>0</v>
      </c>
      <c r="I471" s="17">
        <v>0</v>
      </c>
      <c r="J471" s="17">
        <v>0</v>
      </c>
      <c r="K471" s="17">
        <v>0</v>
      </c>
      <c r="L471" s="21">
        <v>0</v>
      </c>
    </row>
    <row r="472" spans="1:12">
      <c r="A472" s="31"/>
      <c r="B472" s="32"/>
      <c r="C472" s="15"/>
      <c r="D472" s="17"/>
      <c r="E472" s="17"/>
      <c r="F472" s="17"/>
      <c r="G472" s="19"/>
      <c r="H472" s="17"/>
      <c r="I472" s="17"/>
      <c r="J472" s="17"/>
      <c r="K472" s="17"/>
      <c r="L472" s="21"/>
    </row>
    <row r="473" spans="1:12">
      <c r="A473" s="33" t="e">
        <f xml:space="preserve"> Mastigoteuthis cordiformis</f>
        <v>#NAME?</v>
      </c>
      <c r="B473" s="34"/>
      <c r="C473" s="15"/>
      <c r="D473" s="17"/>
      <c r="E473" s="17"/>
      <c r="F473" s="17"/>
      <c r="G473" s="19"/>
      <c r="H473" s="17"/>
      <c r="I473" s="17"/>
      <c r="J473" s="17"/>
      <c r="K473" s="17"/>
      <c r="L473" s="21"/>
    </row>
    <row r="474" spans="1:12">
      <c r="A474" s="31"/>
      <c r="B474" s="32"/>
      <c r="C474" s="15"/>
      <c r="D474" s="17"/>
      <c r="E474" s="17"/>
      <c r="F474" s="17"/>
      <c r="G474" s="19"/>
      <c r="H474" s="17"/>
      <c r="I474" s="17"/>
      <c r="J474" s="17"/>
      <c r="K474" s="17"/>
      <c r="L474" s="21"/>
    </row>
    <row r="475" spans="1:12">
      <c r="A475" s="11" t="s">
        <v>217</v>
      </c>
      <c r="B475" s="22" t="s">
        <v>8</v>
      </c>
      <c r="C475" s="23">
        <v>165868251</v>
      </c>
      <c r="D475" s="19">
        <v>165868261</v>
      </c>
      <c r="E475" s="19">
        <v>209970007</v>
      </c>
      <c r="F475" s="19">
        <v>209970037</v>
      </c>
      <c r="G475" s="19">
        <v>209970089</v>
      </c>
      <c r="H475" s="17">
        <v>0</v>
      </c>
      <c r="I475" s="19">
        <v>209970221</v>
      </c>
      <c r="J475" s="17">
        <v>0</v>
      </c>
      <c r="K475" s="17">
        <v>0</v>
      </c>
      <c r="L475" s="21">
        <v>0</v>
      </c>
    </row>
    <row r="476" spans="1:12">
      <c r="A476" s="11"/>
      <c r="B476" s="22"/>
      <c r="C476" s="23"/>
      <c r="D476" s="19"/>
      <c r="E476" s="19"/>
      <c r="F476" s="19"/>
      <c r="G476" s="19"/>
      <c r="H476" s="17"/>
      <c r="I476" s="19"/>
      <c r="J476" s="17"/>
      <c r="K476" s="17"/>
      <c r="L476" s="21"/>
    </row>
    <row r="477" spans="1:12">
      <c r="A477" s="11" t="s">
        <v>218</v>
      </c>
      <c r="B477" s="22" t="s">
        <v>8</v>
      </c>
      <c r="C477" s="23">
        <v>165868246</v>
      </c>
      <c r="D477" s="19">
        <v>165868258</v>
      </c>
      <c r="E477" s="19">
        <v>49482110</v>
      </c>
      <c r="F477" s="19">
        <v>49482163</v>
      </c>
      <c r="G477" s="19">
        <v>4003455</v>
      </c>
      <c r="H477" s="17">
        <v>0</v>
      </c>
      <c r="I477" s="19">
        <v>50347059</v>
      </c>
      <c r="J477" s="17">
        <v>0</v>
      </c>
      <c r="K477" s="17">
        <v>0</v>
      </c>
      <c r="L477" s="21">
        <v>0</v>
      </c>
    </row>
    <row r="478" spans="1:12">
      <c r="A478" s="11"/>
      <c r="B478" s="22"/>
      <c r="C478" s="23"/>
      <c r="D478" s="19"/>
      <c r="E478" s="19"/>
      <c r="F478" s="19"/>
      <c r="G478" s="19"/>
      <c r="H478" s="17"/>
      <c r="I478" s="19"/>
      <c r="J478" s="17"/>
      <c r="K478" s="17"/>
      <c r="L478" s="21"/>
    </row>
    <row r="479" spans="1:12">
      <c r="A479" s="11" t="s">
        <v>219</v>
      </c>
      <c r="B479" s="13"/>
      <c r="C479" s="23">
        <v>165868241</v>
      </c>
      <c r="D479" s="19">
        <v>165868252</v>
      </c>
      <c r="E479" s="17">
        <v>0</v>
      </c>
      <c r="F479" s="17">
        <v>0</v>
      </c>
      <c r="G479" s="19">
        <v>169930486</v>
      </c>
      <c r="H479" s="17">
        <v>0</v>
      </c>
      <c r="I479" s="17">
        <v>0</v>
      </c>
      <c r="J479" s="17">
        <v>0</v>
      </c>
      <c r="K479" s="17">
        <v>0</v>
      </c>
      <c r="L479" s="21">
        <v>0</v>
      </c>
    </row>
    <row r="480" spans="1:12">
      <c r="A480" s="11"/>
      <c r="B480" s="13"/>
      <c r="C480" s="23"/>
      <c r="D480" s="19"/>
      <c r="E480" s="17"/>
      <c r="F480" s="17"/>
      <c r="G480" s="19"/>
      <c r="H480" s="17"/>
      <c r="I480" s="17"/>
      <c r="J480" s="17"/>
      <c r="K480" s="17"/>
      <c r="L480" s="21"/>
    </row>
    <row r="481" spans="1:12">
      <c r="A481" s="11" t="s">
        <v>220</v>
      </c>
      <c r="B481" s="13"/>
      <c r="C481" s="23">
        <v>165868245</v>
      </c>
      <c r="D481" s="19">
        <v>165868256</v>
      </c>
      <c r="E481" s="17">
        <v>0</v>
      </c>
      <c r="F481" s="17">
        <v>0</v>
      </c>
      <c r="G481" s="19">
        <v>169930494</v>
      </c>
      <c r="H481" s="17">
        <v>0</v>
      </c>
      <c r="I481" s="17">
        <v>0</v>
      </c>
      <c r="J481" s="17">
        <v>0</v>
      </c>
      <c r="K481" s="17">
        <v>0</v>
      </c>
      <c r="L481" s="21">
        <v>0</v>
      </c>
    </row>
    <row r="482" spans="1:12">
      <c r="A482" s="11"/>
      <c r="B482" s="13"/>
      <c r="C482" s="23"/>
      <c r="D482" s="19"/>
      <c r="E482" s="17"/>
      <c r="F482" s="17"/>
      <c r="G482" s="19"/>
      <c r="H482" s="17"/>
      <c r="I482" s="17"/>
      <c r="J482" s="17"/>
      <c r="K482" s="17"/>
      <c r="L482" s="21"/>
    </row>
    <row r="483" spans="1:12">
      <c r="A483" s="4" t="s">
        <v>221</v>
      </c>
      <c r="B483" s="13"/>
      <c r="C483" s="15" t="s">
        <v>17</v>
      </c>
      <c r="D483" s="17">
        <v>0</v>
      </c>
      <c r="E483" s="17">
        <v>0</v>
      </c>
      <c r="F483" s="17">
        <v>0</v>
      </c>
      <c r="G483" s="19">
        <v>15421847</v>
      </c>
      <c r="H483" s="17">
        <v>0</v>
      </c>
      <c r="I483" s="17">
        <v>0</v>
      </c>
      <c r="J483" s="17">
        <v>0</v>
      </c>
      <c r="K483" s="17">
        <v>0</v>
      </c>
      <c r="L483" s="21">
        <v>0</v>
      </c>
    </row>
    <row r="484" spans="1:12">
      <c r="A484" s="2"/>
      <c r="B484" s="13"/>
      <c r="C484" s="15"/>
      <c r="D484" s="17"/>
      <c r="E484" s="17"/>
      <c r="F484" s="17"/>
      <c r="G484" s="19"/>
      <c r="H484" s="17"/>
      <c r="I484" s="17"/>
      <c r="J484" s="17"/>
      <c r="K484" s="17"/>
      <c r="L484" s="21"/>
    </row>
    <row r="485" spans="1:12">
      <c r="A485" s="7" t="e">
        <f xml:space="preserve"> Megaleledone setebos</f>
        <v>#NAME?</v>
      </c>
      <c r="B485" s="13"/>
      <c r="C485" s="15"/>
      <c r="D485" s="17"/>
      <c r="E485" s="17"/>
      <c r="F485" s="17"/>
      <c r="G485" s="19"/>
      <c r="H485" s="17"/>
      <c r="I485" s="17"/>
      <c r="J485" s="17"/>
      <c r="K485" s="17"/>
      <c r="L485" s="21"/>
    </row>
    <row r="486" spans="1:12">
      <c r="A486" s="2"/>
      <c r="B486" s="13"/>
      <c r="C486" s="15"/>
      <c r="D486" s="17"/>
      <c r="E486" s="17"/>
      <c r="F486" s="17"/>
      <c r="G486" s="19"/>
      <c r="H486" s="17"/>
      <c r="I486" s="17"/>
      <c r="J486" s="17"/>
      <c r="K486" s="17"/>
      <c r="L486" s="21"/>
    </row>
    <row r="487" spans="1:12">
      <c r="A487" s="11" t="s">
        <v>222</v>
      </c>
      <c r="B487" s="22" t="s">
        <v>8</v>
      </c>
      <c r="C487" s="23">
        <v>129279686</v>
      </c>
      <c r="D487" s="19">
        <v>129279664</v>
      </c>
      <c r="E487" s="17">
        <v>0</v>
      </c>
      <c r="F487" s="17">
        <v>0</v>
      </c>
      <c r="G487" s="17">
        <v>0</v>
      </c>
      <c r="H487" s="17">
        <v>0</v>
      </c>
      <c r="I487" s="17">
        <v>0</v>
      </c>
      <c r="J487" s="19">
        <v>161611139</v>
      </c>
      <c r="K487" s="19">
        <v>154813166</v>
      </c>
      <c r="L487" s="24">
        <v>161611129</v>
      </c>
    </row>
    <row r="488" spans="1:12">
      <c r="A488" s="11"/>
      <c r="B488" s="22"/>
      <c r="C488" s="23"/>
      <c r="D488" s="19"/>
      <c r="E488" s="17"/>
      <c r="F488" s="17"/>
      <c r="G488" s="17"/>
      <c r="H488" s="17"/>
      <c r="I488" s="17"/>
      <c r="J488" s="19"/>
      <c r="K488" s="19"/>
      <c r="L488" s="24"/>
    </row>
    <row r="489" spans="1:12">
      <c r="A489" s="11" t="s">
        <v>223</v>
      </c>
      <c r="B489" s="22" t="s">
        <v>8</v>
      </c>
      <c r="C489" s="23">
        <v>48994434</v>
      </c>
      <c r="D489" s="17">
        <v>0</v>
      </c>
      <c r="E489" s="17">
        <v>0</v>
      </c>
      <c r="F489" s="17">
        <v>0</v>
      </c>
      <c r="G489" s="17">
        <v>0</v>
      </c>
      <c r="H489" s="17">
        <v>0</v>
      </c>
      <c r="I489" s="17">
        <v>0</v>
      </c>
      <c r="J489" s="19">
        <v>48994491</v>
      </c>
      <c r="K489" s="19">
        <v>48994607</v>
      </c>
      <c r="L489" s="24">
        <v>48994557</v>
      </c>
    </row>
    <row r="490" spans="1:12">
      <c r="A490" s="11"/>
      <c r="B490" s="22"/>
      <c r="C490" s="23"/>
      <c r="D490" s="17"/>
      <c r="E490" s="17"/>
      <c r="F490" s="17"/>
      <c r="G490" s="17"/>
      <c r="H490" s="17"/>
      <c r="I490" s="17"/>
      <c r="J490" s="19"/>
      <c r="K490" s="19"/>
      <c r="L490" s="24"/>
    </row>
    <row r="491" spans="1:12" ht="18" customHeight="1">
      <c r="A491" s="11" t="s">
        <v>224</v>
      </c>
      <c r="B491" s="13"/>
      <c r="C491" s="15">
        <v>0</v>
      </c>
      <c r="D491" s="19">
        <v>209969944</v>
      </c>
      <c r="E491" s="19">
        <v>209969993</v>
      </c>
      <c r="F491" s="19">
        <v>209970038</v>
      </c>
      <c r="G491" s="19">
        <v>209970123</v>
      </c>
      <c r="H491" s="17">
        <v>0</v>
      </c>
      <c r="I491" s="19">
        <v>209970183</v>
      </c>
      <c r="J491" s="17">
        <v>0</v>
      </c>
      <c r="K491" s="17">
        <v>0</v>
      </c>
      <c r="L491" s="21">
        <v>0</v>
      </c>
    </row>
    <row r="492" spans="1:12">
      <c r="A492" s="11"/>
      <c r="B492" s="13"/>
      <c r="C492" s="15"/>
      <c r="D492" s="19"/>
      <c r="E492" s="19"/>
      <c r="F492" s="19"/>
      <c r="G492" s="19"/>
      <c r="H492" s="17"/>
      <c r="I492" s="19"/>
      <c r="J492" s="17"/>
      <c r="K492" s="17"/>
      <c r="L492" s="21"/>
    </row>
    <row r="493" spans="1:12">
      <c r="A493" s="11" t="s">
        <v>225</v>
      </c>
      <c r="B493" s="22" t="s">
        <v>8</v>
      </c>
      <c r="C493" s="15">
        <v>0</v>
      </c>
      <c r="D493" s="19">
        <v>209969977</v>
      </c>
      <c r="E493" s="19">
        <v>209970024</v>
      </c>
      <c r="F493" s="17">
        <v>0</v>
      </c>
      <c r="G493" s="19">
        <v>209970153</v>
      </c>
      <c r="H493" s="17">
        <v>0</v>
      </c>
      <c r="I493" s="19">
        <v>209970190</v>
      </c>
      <c r="J493" s="17">
        <v>0</v>
      </c>
      <c r="K493" s="17">
        <v>0</v>
      </c>
      <c r="L493" s="21">
        <v>0</v>
      </c>
    </row>
    <row r="494" spans="1:12">
      <c r="A494" s="11"/>
      <c r="B494" s="22"/>
      <c r="C494" s="15"/>
      <c r="D494" s="19"/>
      <c r="E494" s="19"/>
      <c r="F494" s="17"/>
      <c r="G494" s="19"/>
      <c r="H494" s="17"/>
      <c r="I494" s="19"/>
      <c r="J494" s="17"/>
      <c r="K494" s="17"/>
      <c r="L494" s="21"/>
    </row>
    <row r="495" spans="1:12">
      <c r="A495" s="11" t="s">
        <v>226</v>
      </c>
      <c r="B495" s="13"/>
      <c r="C495" s="23">
        <v>77157304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21">
        <v>0</v>
      </c>
    </row>
    <row r="496" spans="1:12">
      <c r="A496" s="11"/>
      <c r="B496" s="13"/>
      <c r="C496" s="23"/>
      <c r="D496" s="17"/>
      <c r="E496" s="17"/>
      <c r="F496" s="17"/>
      <c r="G496" s="17"/>
      <c r="H496" s="17"/>
      <c r="I496" s="17"/>
      <c r="J496" s="17"/>
      <c r="K496" s="17"/>
      <c r="L496" s="21"/>
    </row>
    <row r="497" spans="1:12">
      <c r="A497" s="11" t="s">
        <v>227</v>
      </c>
      <c r="B497" s="22" t="s">
        <v>8</v>
      </c>
      <c r="C497" s="23">
        <v>62241210</v>
      </c>
      <c r="D497" s="19">
        <v>62241202</v>
      </c>
      <c r="E497" s="17">
        <v>0</v>
      </c>
      <c r="F497" s="17">
        <v>0</v>
      </c>
      <c r="G497" s="19">
        <v>62241222</v>
      </c>
      <c r="H497" s="19">
        <v>242117741</v>
      </c>
      <c r="I497" s="17">
        <v>0</v>
      </c>
      <c r="J497" s="19">
        <v>48994350</v>
      </c>
      <c r="K497" s="19">
        <v>48994382</v>
      </c>
      <c r="L497" s="24">
        <v>48994412</v>
      </c>
    </row>
    <row r="498" spans="1:12">
      <c r="A498" s="11"/>
      <c r="B498" s="22"/>
      <c r="C498" s="23"/>
      <c r="D498" s="19"/>
      <c r="E498" s="17"/>
      <c r="F498" s="17"/>
      <c r="G498" s="19"/>
      <c r="H498" s="19"/>
      <c r="I498" s="17"/>
      <c r="J498" s="19"/>
      <c r="K498" s="19"/>
      <c r="L498" s="24"/>
    </row>
    <row r="499" spans="1:12">
      <c r="A499" s="4" t="s">
        <v>228</v>
      </c>
      <c r="B499" s="22" t="s">
        <v>8</v>
      </c>
      <c r="C499" s="15">
        <v>0</v>
      </c>
      <c r="D499" s="19">
        <v>209969936</v>
      </c>
      <c r="E499" s="19">
        <v>49482117</v>
      </c>
      <c r="F499" s="19">
        <v>49482170</v>
      </c>
      <c r="G499" s="19">
        <v>4927143</v>
      </c>
      <c r="H499" s="17">
        <v>0</v>
      </c>
      <c r="I499" s="19">
        <v>50347071</v>
      </c>
      <c r="J499" s="17">
        <v>0</v>
      </c>
      <c r="K499" s="17">
        <v>0</v>
      </c>
      <c r="L499" s="21">
        <v>0</v>
      </c>
    </row>
    <row r="500" spans="1:12">
      <c r="A500" s="2"/>
      <c r="B500" s="22"/>
      <c r="C500" s="15"/>
      <c r="D500" s="19"/>
      <c r="E500" s="19"/>
      <c r="F500" s="19"/>
      <c r="G500" s="19"/>
      <c r="H500" s="17"/>
      <c r="I500" s="19"/>
      <c r="J500" s="17"/>
      <c r="K500" s="17"/>
      <c r="L500" s="21"/>
    </row>
    <row r="501" spans="1:12">
      <c r="A501" s="7" t="e">
        <f xml:space="preserve"> Moroteuthis knipovitchi</f>
        <v>#NAME?</v>
      </c>
      <c r="B501" s="22"/>
      <c r="C501" s="15"/>
      <c r="D501" s="19"/>
      <c r="E501" s="19"/>
      <c r="F501" s="19"/>
      <c r="G501" s="19"/>
      <c r="H501" s="17"/>
      <c r="I501" s="19"/>
      <c r="J501" s="17"/>
      <c r="K501" s="17"/>
      <c r="L501" s="21"/>
    </row>
    <row r="502" spans="1:12">
      <c r="A502" s="2"/>
      <c r="B502" s="22"/>
      <c r="C502" s="15"/>
      <c r="D502" s="19"/>
      <c r="E502" s="19"/>
      <c r="F502" s="19"/>
      <c r="G502" s="19"/>
      <c r="H502" s="17"/>
      <c r="I502" s="19"/>
      <c r="J502" s="17"/>
      <c r="K502" s="17"/>
      <c r="L502" s="21"/>
    </row>
    <row r="503" spans="1:12">
      <c r="A503" s="11" t="s">
        <v>229</v>
      </c>
      <c r="B503" s="13"/>
      <c r="C503" s="15">
        <v>0</v>
      </c>
      <c r="D503" s="19">
        <v>571356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21">
        <v>0</v>
      </c>
    </row>
    <row r="504" spans="1:12">
      <c r="A504" s="11"/>
      <c r="B504" s="13"/>
      <c r="C504" s="15"/>
      <c r="D504" s="19"/>
      <c r="E504" s="17"/>
      <c r="F504" s="17"/>
      <c r="G504" s="17"/>
      <c r="H504" s="17"/>
      <c r="I504" s="17"/>
      <c r="J504" s="17"/>
      <c r="K504" s="17"/>
      <c r="L504" s="21"/>
    </row>
    <row r="505" spans="1:12">
      <c r="A505" s="11" t="s">
        <v>230</v>
      </c>
      <c r="B505" s="22" t="s">
        <v>8</v>
      </c>
      <c r="C505" s="23">
        <v>944906654</v>
      </c>
      <c r="D505" s="19">
        <v>9449066533</v>
      </c>
      <c r="E505" s="19">
        <v>17385427</v>
      </c>
      <c r="F505" s="17">
        <v>0</v>
      </c>
      <c r="G505" s="19">
        <v>911773921</v>
      </c>
      <c r="H505" s="19">
        <v>944906652</v>
      </c>
      <c r="I505" s="17">
        <v>0</v>
      </c>
      <c r="J505" s="17">
        <v>0</v>
      </c>
      <c r="K505" s="17">
        <v>0</v>
      </c>
      <c r="L505" s="21">
        <v>0</v>
      </c>
    </row>
    <row r="506" spans="1:12">
      <c r="A506" s="11"/>
      <c r="B506" s="22"/>
      <c r="C506" s="23"/>
      <c r="D506" s="19"/>
      <c r="E506" s="19"/>
      <c r="F506" s="17"/>
      <c r="G506" s="19"/>
      <c r="H506" s="19"/>
      <c r="I506" s="17"/>
      <c r="J506" s="17"/>
      <c r="K506" s="17"/>
      <c r="L506" s="21"/>
    </row>
    <row r="507" spans="1:12">
      <c r="A507" s="11" t="s">
        <v>231</v>
      </c>
      <c r="B507" s="22" t="s">
        <v>8</v>
      </c>
      <c r="C507" s="23">
        <v>48994439</v>
      </c>
      <c r="D507" s="19">
        <v>38607021</v>
      </c>
      <c r="E507" s="19">
        <v>34369177</v>
      </c>
      <c r="F507" s="17">
        <v>0</v>
      </c>
      <c r="G507" s="19">
        <v>18026437</v>
      </c>
      <c r="H507" s="17">
        <v>0</v>
      </c>
      <c r="I507" s="17">
        <v>0</v>
      </c>
      <c r="J507" s="17">
        <v>0</v>
      </c>
      <c r="K507" s="17">
        <v>0</v>
      </c>
      <c r="L507" s="24">
        <v>48994567</v>
      </c>
    </row>
    <row r="508" spans="1:12">
      <c r="A508" s="11"/>
      <c r="B508" s="22"/>
      <c r="C508" s="23"/>
      <c r="D508" s="19"/>
      <c r="E508" s="19"/>
      <c r="F508" s="17"/>
      <c r="G508" s="19"/>
      <c r="H508" s="17"/>
      <c r="I508" s="17"/>
      <c r="J508" s="17"/>
      <c r="K508" s="17"/>
      <c r="L508" s="24"/>
    </row>
    <row r="509" spans="1:12">
      <c r="A509" s="11" t="s">
        <v>232</v>
      </c>
      <c r="B509" s="13"/>
      <c r="C509" s="15">
        <v>0</v>
      </c>
      <c r="D509" s="19">
        <v>571355</v>
      </c>
      <c r="E509" s="17">
        <v>0</v>
      </c>
      <c r="F509" s="17">
        <v>0</v>
      </c>
      <c r="G509" s="17">
        <v>0</v>
      </c>
      <c r="H509" s="17">
        <v>0</v>
      </c>
      <c r="I509" s="17">
        <v>0</v>
      </c>
      <c r="J509" s="17">
        <v>0</v>
      </c>
      <c r="K509" s="17">
        <v>0</v>
      </c>
      <c r="L509" s="21">
        <v>0</v>
      </c>
    </row>
    <row r="510" spans="1:12">
      <c r="A510" s="11"/>
      <c r="B510" s="13"/>
      <c r="C510" s="15"/>
      <c r="D510" s="19"/>
      <c r="E510" s="17"/>
      <c r="F510" s="17"/>
      <c r="G510" s="17"/>
      <c r="H510" s="17"/>
      <c r="I510" s="17"/>
      <c r="J510" s="17"/>
      <c r="K510" s="17"/>
      <c r="L510" s="21"/>
    </row>
    <row r="511" spans="1:12">
      <c r="A511" s="11" t="s">
        <v>233</v>
      </c>
      <c r="B511" s="13"/>
      <c r="C511" s="15">
        <v>0</v>
      </c>
      <c r="D511" s="19">
        <v>571333</v>
      </c>
      <c r="E511" s="19">
        <v>18026322</v>
      </c>
      <c r="F511" s="17">
        <v>0</v>
      </c>
      <c r="G511" s="17">
        <v>0</v>
      </c>
      <c r="H511" s="17">
        <v>0</v>
      </c>
      <c r="I511" s="17">
        <v>0</v>
      </c>
      <c r="J511" s="17">
        <v>0</v>
      </c>
      <c r="K511" s="17">
        <v>0</v>
      </c>
      <c r="L511" s="21">
        <v>0</v>
      </c>
    </row>
    <row r="512" spans="1:12">
      <c r="A512" s="11"/>
      <c r="B512" s="13"/>
      <c r="C512" s="15"/>
      <c r="D512" s="19"/>
      <c r="E512" s="19"/>
      <c r="F512" s="17"/>
      <c r="G512" s="17"/>
      <c r="H512" s="17"/>
      <c r="I512" s="17"/>
      <c r="J512" s="17"/>
      <c r="K512" s="17"/>
      <c r="L512" s="21"/>
    </row>
    <row r="513" spans="1:12">
      <c r="A513" s="11" t="s">
        <v>234</v>
      </c>
      <c r="B513" s="13"/>
      <c r="C513" s="15">
        <v>0</v>
      </c>
      <c r="D513" s="19">
        <v>571332</v>
      </c>
      <c r="E513" s="17">
        <v>0</v>
      </c>
      <c r="F513" s="17">
        <v>0</v>
      </c>
      <c r="G513" s="17">
        <v>0</v>
      </c>
      <c r="H513" s="17">
        <v>0</v>
      </c>
      <c r="I513" s="17">
        <v>0</v>
      </c>
      <c r="J513" s="17">
        <v>0</v>
      </c>
      <c r="K513" s="17">
        <v>0</v>
      </c>
      <c r="L513" s="21">
        <v>0</v>
      </c>
    </row>
    <row r="514" spans="1:12">
      <c r="A514" s="11"/>
      <c r="B514" s="13"/>
      <c r="C514" s="15"/>
      <c r="D514" s="19"/>
      <c r="E514" s="17"/>
      <c r="F514" s="17"/>
      <c r="G514" s="17"/>
      <c r="H514" s="17"/>
      <c r="I514" s="17"/>
      <c r="J514" s="17"/>
      <c r="K514" s="17"/>
      <c r="L514" s="21"/>
    </row>
    <row r="515" spans="1:12">
      <c r="A515" s="11" t="s">
        <v>235</v>
      </c>
      <c r="B515" s="13"/>
      <c r="C515" s="15">
        <v>0</v>
      </c>
      <c r="D515" s="19">
        <v>117960047</v>
      </c>
      <c r="E515" s="17">
        <v>0</v>
      </c>
      <c r="F515" s="17">
        <v>0</v>
      </c>
      <c r="G515" s="17">
        <v>0</v>
      </c>
      <c r="H515" s="17">
        <v>0</v>
      </c>
      <c r="I515" s="17">
        <v>0</v>
      </c>
      <c r="J515" s="17">
        <v>0</v>
      </c>
      <c r="K515" s="17">
        <v>0</v>
      </c>
      <c r="L515" s="21">
        <v>0</v>
      </c>
    </row>
    <row r="516" spans="1:12">
      <c r="A516" s="11"/>
      <c r="B516" s="13"/>
      <c r="C516" s="15"/>
      <c r="D516" s="19"/>
      <c r="E516" s="17"/>
      <c r="F516" s="17"/>
      <c r="G516" s="17"/>
      <c r="H516" s="17"/>
      <c r="I516" s="17"/>
      <c r="J516" s="17"/>
      <c r="K516" s="17"/>
      <c r="L516" s="21"/>
    </row>
    <row r="517" spans="1:12">
      <c r="A517" s="11" t="s">
        <v>236</v>
      </c>
      <c r="B517" s="22" t="s">
        <v>8</v>
      </c>
      <c r="C517" s="15">
        <v>0</v>
      </c>
      <c r="D517" s="19">
        <v>209969931</v>
      </c>
      <c r="E517" s="19">
        <v>49482111</v>
      </c>
      <c r="F517" s="19">
        <v>49482164</v>
      </c>
      <c r="G517" s="17">
        <v>0</v>
      </c>
      <c r="H517" s="17">
        <v>0</v>
      </c>
      <c r="I517" s="19">
        <v>50347061</v>
      </c>
      <c r="J517" s="17">
        <v>0</v>
      </c>
      <c r="K517" s="17">
        <v>0</v>
      </c>
      <c r="L517" s="21">
        <v>0</v>
      </c>
    </row>
    <row r="518" spans="1:12">
      <c r="A518" s="11"/>
      <c r="B518" s="22"/>
      <c r="C518" s="15"/>
      <c r="D518" s="19"/>
      <c r="E518" s="19"/>
      <c r="F518" s="19"/>
      <c r="G518" s="17"/>
      <c r="H518" s="17"/>
      <c r="I518" s="19"/>
      <c r="J518" s="17"/>
      <c r="K518" s="17"/>
      <c r="L518" s="21"/>
    </row>
    <row r="519" spans="1:12">
      <c r="A519" s="11" t="s">
        <v>237</v>
      </c>
      <c r="B519" s="22" t="s">
        <v>8</v>
      </c>
      <c r="C519" s="15">
        <v>0</v>
      </c>
      <c r="D519" s="19">
        <v>209969948</v>
      </c>
      <c r="E519" s="19">
        <v>209970014</v>
      </c>
      <c r="F519" s="19">
        <v>209970042</v>
      </c>
      <c r="G519" s="19">
        <v>209970115</v>
      </c>
      <c r="H519" s="17">
        <v>0</v>
      </c>
      <c r="I519" s="19">
        <v>209970245</v>
      </c>
      <c r="J519" s="17">
        <v>0</v>
      </c>
      <c r="K519" s="17">
        <v>0</v>
      </c>
      <c r="L519" s="21">
        <v>0</v>
      </c>
    </row>
    <row r="520" spans="1:12">
      <c r="A520" s="11"/>
      <c r="B520" s="22"/>
      <c r="C520" s="15"/>
      <c r="D520" s="19"/>
      <c r="E520" s="19"/>
      <c r="F520" s="19"/>
      <c r="G520" s="19"/>
      <c r="H520" s="17"/>
      <c r="I520" s="19"/>
      <c r="J520" s="17"/>
      <c r="K520" s="17"/>
      <c r="L520" s="21"/>
    </row>
    <row r="521" spans="1:12">
      <c r="A521" s="11" t="s">
        <v>238</v>
      </c>
      <c r="B521" s="13"/>
      <c r="C521" s="15">
        <v>0</v>
      </c>
      <c r="D521" s="19">
        <v>38641271</v>
      </c>
      <c r="E521" s="17">
        <v>0</v>
      </c>
      <c r="F521" s="17">
        <v>0</v>
      </c>
      <c r="G521" s="17">
        <v>0</v>
      </c>
      <c r="H521" s="17">
        <v>0</v>
      </c>
      <c r="I521" s="17">
        <v>0</v>
      </c>
      <c r="J521" s="17">
        <v>0</v>
      </c>
      <c r="K521" s="17">
        <v>0</v>
      </c>
      <c r="L521" s="21">
        <v>0</v>
      </c>
    </row>
    <row r="522" spans="1:12">
      <c r="A522" s="11"/>
      <c r="B522" s="13"/>
      <c r="C522" s="15"/>
      <c r="D522" s="19"/>
      <c r="E522" s="17"/>
      <c r="F522" s="17"/>
      <c r="G522" s="17"/>
      <c r="H522" s="17"/>
      <c r="I522" s="17"/>
      <c r="J522" s="17"/>
      <c r="K522" s="17"/>
      <c r="L522" s="21"/>
    </row>
    <row r="523" spans="1:12">
      <c r="A523" s="11" t="s">
        <v>239</v>
      </c>
      <c r="B523" s="13"/>
      <c r="C523" s="15">
        <v>0</v>
      </c>
      <c r="D523" s="19">
        <v>498942</v>
      </c>
      <c r="E523" s="17">
        <v>0</v>
      </c>
      <c r="F523" s="17">
        <v>0</v>
      </c>
      <c r="G523" s="17">
        <v>0</v>
      </c>
      <c r="H523" s="17">
        <v>0</v>
      </c>
      <c r="I523" s="17">
        <v>0</v>
      </c>
      <c r="J523" s="17">
        <v>0</v>
      </c>
      <c r="K523" s="17">
        <v>0</v>
      </c>
      <c r="L523" s="21">
        <v>0</v>
      </c>
    </row>
    <row r="524" spans="1:12">
      <c r="A524" s="11"/>
      <c r="B524" s="13"/>
      <c r="C524" s="15"/>
      <c r="D524" s="19"/>
      <c r="E524" s="17"/>
      <c r="F524" s="17"/>
      <c r="G524" s="17"/>
      <c r="H524" s="17"/>
      <c r="I524" s="17"/>
      <c r="J524" s="17"/>
      <c r="K524" s="17"/>
      <c r="L524" s="21"/>
    </row>
    <row r="525" spans="1:12">
      <c r="A525" s="11" t="s">
        <v>240</v>
      </c>
      <c r="B525" s="13"/>
      <c r="C525" s="15">
        <v>0</v>
      </c>
      <c r="D525" s="19">
        <v>148337316</v>
      </c>
      <c r="E525" s="17">
        <v>0</v>
      </c>
      <c r="F525" s="17">
        <v>0</v>
      </c>
      <c r="G525" s="17">
        <v>0</v>
      </c>
      <c r="H525" s="17">
        <v>0</v>
      </c>
      <c r="I525" s="17">
        <v>0</v>
      </c>
      <c r="J525" s="17">
        <v>0</v>
      </c>
      <c r="K525" s="17">
        <v>0</v>
      </c>
      <c r="L525" s="21">
        <v>0</v>
      </c>
    </row>
    <row r="526" spans="1:12">
      <c r="A526" s="11"/>
      <c r="B526" s="13"/>
      <c r="C526" s="15"/>
      <c r="D526" s="19"/>
      <c r="E526" s="17"/>
      <c r="F526" s="17"/>
      <c r="G526" s="17"/>
      <c r="H526" s="17"/>
      <c r="I526" s="17"/>
      <c r="J526" s="17"/>
      <c r="K526" s="17"/>
      <c r="L526" s="21"/>
    </row>
    <row r="527" spans="1:12">
      <c r="A527" s="11" t="s">
        <v>241</v>
      </c>
      <c r="B527" s="22" t="s">
        <v>8</v>
      </c>
      <c r="C527" s="15">
        <v>0</v>
      </c>
      <c r="D527" s="19">
        <v>209969974</v>
      </c>
      <c r="E527" s="19">
        <v>209970008</v>
      </c>
      <c r="F527" s="19">
        <v>209970066</v>
      </c>
      <c r="G527" s="19">
        <v>209970075</v>
      </c>
      <c r="H527" s="17">
        <v>0</v>
      </c>
      <c r="I527" s="19">
        <v>209970235</v>
      </c>
      <c r="J527" s="17">
        <v>0</v>
      </c>
      <c r="K527" s="17">
        <v>0</v>
      </c>
      <c r="L527" s="21">
        <v>0</v>
      </c>
    </row>
    <row r="528" spans="1:12">
      <c r="A528" s="11"/>
      <c r="B528" s="22"/>
      <c r="C528" s="15"/>
      <c r="D528" s="19"/>
      <c r="E528" s="19"/>
      <c r="F528" s="19"/>
      <c r="G528" s="19"/>
      <c r="H528" s="17"/>
      <c r="I528" s="19"/>
      <c r="J528" s="17"/>
      <c r="K528" s="17"/>
      <c r="L528" s="21"/>
    </row>
    <row r="529" spans="1:12">
      <c r="A529" s="11" t="s">
        <v>242</v>
      </c>
      <c r="B529" s="22" t="s">
        <v>8</v>
      </c>
      <c r="C529" s="23">
        <v>48994431</v>
      </c>
      <c r="D529" s="19">
        <v>48994457</v>
      </c>
      <c r="E529" s="19">
        <v>49482112</v>
      </c>
      <c r="F529" s="19">
        <v>49482165</v>
      </c>
      <c r="G529" s="19">
        <v>4003459</v>
      </c>
      <c r="H529" s="17">
        <v>0</v>
      </c>
      <c r="I529" s="19">
        <v>209970231</v>
      </c>
      <c r="J529" s="19">
        <v>48994515</v>
      </c>
      <c r="K529" s="19">
        <v>48994601</v>
      </c>
      <c r="L529" s="24">
        <v>48994551</v>
      </c>
    </row>
    <row r="530" spans="1:12">
      <c r="A530" s="11"/>
      <c r="B530" s="22"/>
      <c r="C530" s="23"/>
      <c r="D530" s="19"/>
      <c r="E530" s="19"/>
      <c r="F530" s="19"/>
      <c r="G530" s="19"/>
      <c r="H530" s="17"/>
      <c r="I530" s="19"/>
      <c r="J530" s="19"/>
      <c r="K530" s="19"/>
      <c r="L530" s="24"/>
    </row>
    <row r="531" spans="1:12">
      <c r="A531" s="11" t="s">
        <v>243</v>
      </c>
      <c r="B531" s="22" t="s">
        <v>8</v>
      </c>
      <c r="C531" s="15">
        <v>0</v>
      </c>
      <c r="D531" s="19">
        <v>209969933</v>
      </c>
      <c r="E531" s="19">
        <v>49482113</v>
      </c>
      <c r="F531" s="19">
        <v>49482166</v>
      </c>
      <c r="G531" s="17">
        <v>0</v>
      </c>
      <c r="H531" s="17">
        <v>0</v>
      </c>
      <c r="I531" s="19">
        <v>50347063</v>
      </c>
      <c r="J531" s="17">
        <v>0</v>
      </c>
      <c r="K531" s="17">
        <v>0</v>
      </c>
      <c r="L531" s="21">
        <v>0</v>
      </c>
    </row>
    <row r="532" spans="1:12">
      <c r="A532" s="11"/>
      <c r="B532" s="22"/>
      <c r="C532" s="15"/>
      <c r="D532" s="19"/>
      <c r="E532" s="19"/>
      <c r="F532" s="19"/>
      <c r="G532" s="17"/>
      <c r="H532" s="17"/>
      <c r="I532" s="19"/>
      <c r="J532" s="17"/>
      <c r="K532" s="17"/>
      <c r="L532" s="21"/>
    </row>
    <row r="533" spans="1:12">
      <c r="A533" s="11" t="s">
        <v>244</v>
      </c>
      <c r="B533" s="13"/>
      <c r="C533" s="15">
        <v>0</v>
      </c>
      <c r="D533" s="17">
        <v>0</v>
      </c>
      <c r="E533" s="17">
        <v>0</v>
      </c>
      <c r="F533" s="17">
        <v>0</v>
      </c>
      <c r="G533" s="17">
        <v>0</v>
      </c>
      <c r="H533" s="19">
        <v>76359258</v>
      </c>
      <c r="I533" s="17">
        <v>0</v>
      </c>
      <c r="J533" s="17">
        <v>0</v>
      </c>
      <c r="K533" s="17">
        <v>0</v>
      </c>
      <c r="L533" s="21">
        <v>0</v>
      </c>
    </row>
    <row r="534" spans="1:12">
      <c r="A534" s="11"/>
      <c r="B534" s="13"/>
      <c r="C534" s="15"/>
      <c r="D534" s="17"/>
      <c r="E534" s="17"/>
      <c r="F534" s="17"/>
      <c r="G534" s="17"/>
      <c r="H534" s="19"/>
      <c r="I534" s="17"/>
      <c r="J534" s="17"/>
      <c r="K534" s="17"/>
      <c r="L534" s="21"/>
    </row>
    <row r="535" spans="1:12">
      <c r="A535" s="11" t="s">
        <v>245</v>
      </c>
      <c r="B535" s="13"/>
      <c r="C535" s="15">
        <v>0</v>
      </c>
      <c r="D535" s="17">
        <v>0</v>
      </c>
      <c r="E535" s="17">
        <v>0</v>
      </c>
      <c r="F535" s="17">
        <v>0</v>
      </c>
      <c r="G535" s="17">
        <v>0</v>
      </c>
      <c r="H535" s="19">
        <v>76359262</v>
      </c>
      <c r="I535" s="17">
        <v>0</v>
      </c>
      <c r="J535" s="17">
        <v>0</v>
      </c>
      <c r="K535" s="17">
        <v>0</v>
      </c>
      <c r="L535" s="21">
        <v>0</v>
      </c>
    </row>
    <row r="536" spans="1:12">
      <c r="A536" s="11"/>
      <c r="B536" s="13"/>
      <c r="C536" s="15"/>
      <c r="D536" s="17"/>
      <c r="E536" s="17"/>
      <c r="F536" s="17"/>
      <c r="G536" s="17"/>
      <c r="H536" s="19"/>
      <c r="I536" s="17"/>
      <c r="J536" s="17"/>
      <c r="K536" s="17"/>
      <c r="L536" s="21"/>
    </row>
    <row r="537" spans="1:12">
      <c r="A537" s="11" t="s">
        <v>246</v>
      </c>
      <c r="B537" s="13"/>
      <c r="C537" s="15">
        <v>0</v>
      </c>
      <c r="D537" s="17">
        <v>0</v>
      </c>
      <c r="E537" s="17">
        <v>0</v>
      </c>
      <c r="F537" s="17">
        <v>0</v>
      </c>
      <c r="G537" s="17">
        <v>0</v>
      </c>
      <c r="H537" s="19">
        <v>76359266</v>
      </c>
      <c r="I537" s="17">
        <v>0</v>
      </c>
      <c r="J537" s="17">
        <v>0</v>
      </c>
      <c r="K537" s="17">
        <v>0</v>
      </c>
      <c r="L537" s="21">
        <v>0</v>
      </c>
    </row>
    <row r="538" spans="1:12">
      <c r="A538" s="11"/>
      <c r="B538" s="13"/>
      <c r="C538" s="15"/>
      <c r="D538" s="17"/>
      <c r="E538" s="17"/>
      <c r="F538" s="17"/>
      <c r="G538" s="17"/>
      <c r="H538" s="19"/>
      <c r="I538" s="17"/>
      <c r="J538" s="17"/>
      <c r="K538" s="17"/>
      <c r="L538" s="21"/>
    </row>
    <row r="539" spans="1:12">
      <c r="A539" s="11" t="s">
        <v>247</v>
      </c>
      <c r="B539" s="22" t="s">
        <v>8</v>
      </c>
      <c r="C539" s="23">
        <v>45510913</v>
      </c>
      <c r="D539" s="19">
        <v>45510936</v>
      </c>
      <c r="E539" s="17">
        <v>0</v>
      </c>
      <c r="F539" s="17">
        <v>0</v>
      </c>
      <c r="G539" s="17">
        <v>0</v>
      </c>
      <c r="H539" s="19">
        <v>76359268</v>
      </c>
      <c r="I539" s="17">
        <v>0</v>
      </c>
      <c r="J539" s="19">
        <v>45510953</v>
      </c>
      <c r="K539" s="19">
        <v>45511054</v>
      </c>
      <c r="L539" s="24">
        <v>45511006</v>
      </c>
    </row>
    <row r="540" spans="1:12">
      <c r="A540" s="11"/>
      <c r="B540" s="22"/>
      <c r="C540" s="23"/>
      <c r="D540" s="19"/>
      <c r="E540" s="17"/>
      <c r="F540" s="17"/>
      <c r="G540" s="17"/>
      <c r="H540" s="19"/>
      <c r="I540" s="17"/>
      <c r="J540" s="19"/>
      <c r="K540" s="19"/>
      <c r="L540" s="24"/>
    </row>
    <row r="541" spans="1:12">
      <c r="A541" s="11" t="s">
        <v>248</v>
      </c>
      <c r="B541" s="22" t="s">
        <v>8</v>
      </c>
      <c r="C541" s="23">
        <v>45510917</v>
      </c>
      <c r="D541" s="19">
        <v>18076178</v>
      </c>
      <c r="E541" s="17">
        <v>0</v>
      </c>
      <c r="F541" s="17">
        <v>0</v>
      </c>
      <c r="G541" s="19">
        <v>15421827</v>
      </c>
      <c r="H541" s="17">
        <v>0</v>
      </c>
      <c r="I541" s="17">
        <v>0</v>
      </c>
      <c r="J541" s="19">
        <v>45510961</v>
      </c>
      <c r="K541" s="19">
        <v>45511062</v>
      </c>
      <c r="L541" s="24">
        <v>45511014</v>
      </c>
    </row>
    <row r="542" spans="1:12">
      <c r="A542" s="11"/>
      <c r="B542" s="22"/>
      <c r="C542" s="23"/>
      <c r="D542" s="19"/>
      <c r="E542" s="17"/>
      <c r="F542" s="17"/>
      <c r="G542" s="19"/>
      <c r="H542" s="17"/>
      <c r="I542" s="17"/>
      <c r="J542" s="19"/>
      <c r="K542" s="19"/>
      <c r="L542" s="24"/>
    </row>
    <row r="543" spans="1:12">
      <c r="A543" s="11" t="s">
        <v>249</v>
      </c>
      <c r="B543" s="13"/>
      <c r="C543" s="15">
        <v>0</v>
      </c>
      <c r="D543" s="19">
        <v>18076686</v>
      </c>
      <c r="E543" s="17">
        <v>0</v>
      </c>
      <c r="F543" s="17">
        <v>0</v>
      </c>
      <c r="G543" s="17">
        <v>0</v>
      </c>
      <c r="H543" s="17">
        <v>0</v>
      </c>
      <c r="I543" s="17">
        <v>0</v>
      </c>
      <c r="J543" s="17">
        <v>0</v>
      </c>
      <c r="K543" s="17">
        <v>0</v>
      </c>
      <c r="L543" s="21">
        <v>0</v>
      </c>
    </row>
    <row r="544" spans="1:12">
      <c r="A544" s="11"/>
      <c r="B544" s="13"/>
      <c r="C544" s="15"/>
      <c r="D544" s="19"/>
      <c r="E544" s="17"/>
      <c r="F544" s="17"/>
      <c r="G544" s="17"/>
      <c r="H544" s="17"/>
      <c r="I544" s="17"/>
      <c r="J544" s="17"/>
      <c r="K544" s="17"/>
      <c r="L544" s="21"/>
    </row>
    <row r="545" spans="1:12">
      <c r="A545" s="11" t="s">
        <v>250</v>
      </c>
      <c r="B545" s="13"/>
      <c r="C545" s="15">
        <v>0</v>
      </c>
      <c r="D545" s="17">
        <v>0</v>
      </c>
      <c r="E545" s="17">
        <v>0</v>
      </c>
      <c r="F545" s="17">
        <v>0</v>
      </c>
      <c r="G545" s="17">
        <v>0</v>
      </c>
      <c r="H545" s="19">
        <v>76359270</v>
      </c>
      <c r="I545" s="17">
        <v>0</v>
      </c>
      <c r="J545" s="17">
        <v>0</v>
      </c>
      <c r="K545" s="17">
        <v>0</v>
      </c>
      <c r="L545" s="21">
        <v>0</v>
      </c>
    </row>
    <row r="546" spans="1:12">
      <c r="A546" s="11"/>
      <c r="B546" s="13"/>
      <c r="C546" s="15"/>
      <c r="D546" s="17"/>
      <c r="E546" s="17"/>
      <c r="F546" s="17"/>
      <c r="G546" s="17"/>
      <c r="H546" s="19"/>
      <c r="I546" s="17"/>
      <c r="J546" s="17"/>
      <c r="K546" s="17"/>
      <c r="L546" s="21"/>
    </row>
    <row r="547" spans="1:12">
      <c r="A547" s="11" t="s">
        <v>251</v>
      </c>
      <c r="B547" s="13"/>
      <c r="C547" s="15">
        <v>0</v>
      </c>
      <c r="D547" s="19">
        <v>16944718</v>
      </c>
      <c r="E547" s="17">
        <v>0</v>
      </c>
      <c r="F547" s="17">
        <v>0</v>
      </c>
      <c r="G547" s="19">
        <v>15421829</v>
      </c>
      <c r="H547" s="17">
        <v>0</v>
      </c>
      <c r="I547" s="17">
        <v>0</v>
      </c>
      <c r="J547" s="17">
        <v>0</v>
      </c>
      <c r="K547" s="17">
        <v>0</v>
      </c>
      <c r="L547" s="21">
        <v>0</v>
      </c>
    </row>
    <row r="548" spans="1:12">
      <c r="A548" s="11"/>
      <c r="B548" s="13"/>
      <c r="C548" s="15"/>
      <c r="D548" s="19"/>
      <c r="E548" s="17"/>
      <c r="F548" s="17"/>
      <c r="G548" s="19"/>
      <c r="H548" s="17"/>
      <c r="I548" s="17"/>
      <c r="J548" s="17"/>
      <c r="K548" s="17"/>
      <c r="L548" s="21"/>
    </row>
    <row r="549" spans="1:12">
      <c r="A549" s="11" t="s">
        <v>252</v>
      </c>
      <c r="B549" s="13"/>
      <c r="C549" s="23">
        <v>62005885</v>
      </c>
      <c r="D549" s="19">
        <v>62005871</v>
      </c>
      <c r="E549" s="17">
        <v>0</v>
      </c>
      <c r="F549" s="17">
        <v>0</v>
      </c>
      <c r="G549" s="19">
        <v>226088482</v>
      </c>
      <c r="H549" s="17">
        <v>0</v>
      </c>
      <c r="I549" s="17">
        <v>0</v>
      </c>
      <c r="J549" s="17">
        <v>0</v>
      </c>
      <c r="K549" s="17">
        <v>0</v>
      </c>
      <c r="L549" s="21">
        <v>0</v>
      </c>
    </row>
    <row r="550" spans="1:12">
      <c r="A550" s="11"/>
      <c r="B550" s="13"/>
      <c r="C550" s="23"/>
      <c r="D550" s="19"/>
      <c r="E550" s="17"/>
      <c r="F550" s="17"/>
      <c r="G550" s="19"/>
      <c r="H550" s="17"/>
      <c r="I550" s="17"/>
      <c r="J550" s="17"/>
      <c r="K550" s="17"/>
      <c r="L550" s="21"/>
    </row>
    <row r="551" spans="1:12">
      <c r="A551" s="11" t="s">
        <v>253</v>
      </c>
      <c r="B551" s="22" t="s">
        <v>8</v>
      </c>
      <c r="C551" s="23">
        <v>62005884</v>
      </c>
      <c r="D551" s="19">
        <v>18076207</v>
      </c>
      <c r="E551" s="17">
        <v>0</v>
      </c>
      <c r="F551" s="17">
        <v>0</v>
      </c>
      <c r="G551" s="19">
        <v>226088484</v>
      </c>
      <c r="H551" s="19">
        <v>76359272</v>
      </c>
      <c r="I551" s="17">
        <v>0</v>
      </c>
      <c r="J551" s="17">
        <v>0</v>
      </c>
      <c r="K551" s="17">
        <v>0</v>
      </c>
      <c r="L551" s="21">
        <v>0</v>
      </c>
    </row>
    <row r="552" spans="1:12">
      <c r="A552" s="11"/>
      <c r="B552" s="22"/>
      <c r="C552" s="23"/>
      <c r="D552" s="19"/>
      <c r="E552" s="17"/>
      <c r="F552" s="17"/>
      <c r="G552" s="19"/>
      <c r="H552" s="19"/>
      <c r="I552" s="17"/>
      <c r="J552" s="17"/>
      <c r="K552" s="17"/>
      <c r="L552" s="21"/>
    </row>
    <row r="553" spans="1:12">
      <c r="A553" s="11" t="s">
        <v>254</v>
      </c>
      <c r="B553" s="13"/>
      <c r="C553" s="15">
        <v>0</v>
      </c>
      <c r="D553" s="17">
        <v>0</v>
      </c>
      <c r="E553" s="17">
        <v>0</v>
      </c>
      <c r="F553" s="17">
        <v>0</v>
      </c>
      <c r="G553" s="17">
        <v>0</v>
      </c>
      <c r="H553" s="19">
        <v>76359276</v>
      </c>
      <c r="I553" s="17">
        <v>0</v>
      </c>
      <c r="J553" s="17">
        <v>0</v>
      </c>
      <c r="K553" s="17">
        <v>0</v>
      </c>
      <c r="L553" s="21">
        <v>0</v>
      </c>
    </row>
    <row r="554" spans="1:12" ht="16" thickBot="1">
      <c r="A554" s="11"/>
      <c r="B554" s="13"/>
      <c r="C554" s="15"/>
      <c r="D554" s="17"/>
      <c r="E554" s="17"/>
      <c r="F554" s="17"/>
      <c r="G554" s="17"/>
      <c r="H554" s="19"/>
      <c r="I554" s="17"/>
      <c r="J554" s="17"/>
      <c r="K554" s="17"/>
      <c r="L554" s="21"/>
    </row>
    <row r="555" spans="1:12">
      <c r="A555" s="36" t="s">
        <v>255</v>
      </c>
      <c r="B555" s="37"/>
      <c r="C555" s="38">
        <v>0</v>
      </c>
      <c r="D555" s="39">
        <v>0</v>
      </c>
      <c r="E555" s="39">
        <v>0</v>
      </c>
      <c r="F555" s="39">
        <v>0</v>
      </c>
      <c r="G555" s="39">
        <v>0</v>
      </c>
      <c r="H555" s="40">
        <v>76359278</v>
      </c>
      <c r="I555" s="39">
        <v>0</v>
      </c>
      <c r="J555" s="39">
        <v>0</v>
      </c>
      <c r="K555" s="39">
        <v>0</v>
      </c>
      <c r="L555" s="43">
        <v>0</v>
      </c>
    </row>
    <row r="556" spans="1:12">
      <c r="A556" s="11"/>
      <c r="B556" s="13"/>
      <c r="C556" s="15"/>
      <c r="D556" s="17"/>
      <c r="E556" s="17"/>
      <c r="F556" s="17"/>
      <c r="G556" s="17"/>
      <c r="H556" s="19"/>
      <c r="I556" s="17"/>
      <c r="J556" s="17"/>
      <c r="K556" s="17"/>
      <c r="L556" s="21"/>
    </row>
    <row r="557" spans="1:12">
      <c r="A557" s="11" t="s">
        <v>256</v>
      </c>
      <c r="B557" s="13"/>
      <c r="C557" s="15">
        <v>0</v>
      </c>
      <c r="D557" s="17">
        <v>0</v>
      </c>
      <c r="E557" s="17">
        <v>0</v>
      </c>
      <c r="F557" s="17">
        <v>0</v>
      </c>
      <c r="G557" s="17">
        <v>0</v>
      </c>
      <c r="H557" s="19">
        <v>76359280</v>
      </c>
      <c r="I557" s="17">
        <v>0</v>
      </c>
      <c r="J557" s="17">
        <v>0</v>
      </c>
      <c r="K557" s="17">
        <v>0</v>
      </c>
      <c r="L557" s="21">
        <v>0</v>
      </c>
    </row>
    <row r="558" spans="1:12">
      <c r="A558" s="11"/>
      <c r="B558" s="13"/>
      <c r="C558" s="15"/>
      <c r="D558" s="17"/>
      <c r="E558" s="17"/>
      <c r="F558" s="17"/>
      <c r="G558" s="17"/>
      <c r="H558" s="19"/>
      <c r="I558" s="17"/>
      <c r="J558" s="17"/>
      <c r="K558" s="17"/>
      <c r="L558" s="21"/>
    </row>
    <row r="559" spans="1:12" ht="18" customHeight="1">
      <c r="A559" s="11" t="s">
        <v>257</v>
      </c>
      <c r="B559" s="13"/>
      <c r="C559" s="23">
        <v>186704370</v>
      </c>
      <c r="D559" s="19">
        <v>186704369</v>
      </c>
      <c r="E559" s="17">
        <v>0</v>
      </c>
      <c r="F559" s="17">
        <v>0</v>
      </c>
      <c r="G559" s="19">
        <v>226088490</v>
      </c>
      <c r="H559" s="17">
        <v>0</v>
      </c>
      <c r="I559" s="17">
        <v>0</v>
      </c>
      <c r="J559" s="17">
        <v>0</v>
      </c>
      <c r="K559" s="17">
        <v>0</v>
      </c>
      <c r="L559" s="21">
        <v>0</v>
      </c>
    </row>
    <row r="560" spans="1:12">
      <c r="A560" s="11"/>
      <c r="B560" s="13"/>
      <c r="C560" s="23"/>
      <c r="D560" s="19"/>
      <c r="E560" s="17"/>
      <c r="F560" s="17"/>
      <c r="G560" s="19"/>
      <c r="H560" s="17"/>
      <c r="I560" s="17"/>
      <c r="J560" s="17"/>
      <c r="K560" s="17"/>
      <c r="L560" s="21"/>
    </row>
    <row r="561" spans="1:12">
      <c r="A561" s="11" t="s">
        <v>258</v>
      </c>
      <c r="B561" s="13"/>
      <c r="C561" s="15">
        <v>0</v>
      </c>
      <c r="D561" s="17">
        <v>0</v>
      </c>
      <c r="E561" s="17">
        <v>0</v>
      </c>
      <c r="F561" s="17">
        <v>0</v>
      </c>
      <c r="G561" s="19">
        <v>226088500</v>
      </c>
      <c r="H561" s="17">
        <v>0</v>
      </c>
      <c r="I561" s="17">
        <v>0</v>
      </c>
      <c r="J561" s="17">
        <v>0</v>
      </c>
      <c r="K561" s="17">
        <v>0</v>
      </c>
      <c r="L561" s="21">
        <v>0</v>
      </c>
    </row>
    <row r="562" spans="1:12">
      <c r="A562" s="11"/>
      <c r="B562" s="13"/>
      <c r="C562" s="15"/>
      <c r="D562" s="17"/>
      <c r="E562" s="17"/>
      <c r="F562" s="17"/>
      <c r="G562" s="19"/>
      <c r="H562" s="17"/>
      <c r="I562" s="17"/>
      <c r="J562" s="17"/>
      <c r="K562" s="17"/>
      <c r="L562" s="21"/>
    </row>
    <row r="563" spans="1:12">
      <c r="A563" s="11" t="s">
        <v>259</v>
      </c>
      <c r="B563" s="13"/>
      <c r="C563" s="15">
        <v>0</v>
      </c>
      <c r="D563" s="17">
        <v>0</v>
      </c>
      <c r="E563" s="17">
        <v>0</v>
      </c>
      <c r="F563" s="17">
        <v>0</v>
      </c>
      <c r="G563" s="19">
        <v>38607157</v>
      </c>
      <c r="H563" s="17">
        <v>0</v>
      </c>
      <c r="I563" s="19">
        <v>38607255</v>
      </c>
      <c r="J563" s="17">
        <v>0</v>
      </c>
      <c r="K563" s="17">
        <v>0</v>
      </c>
      <c r="L563" s="21">
        <v>0</v>
      </c>
    </row>
    <row r="564" spans="1:12">
      <c r="A564" s="11"/>
      <c r="B564" s="13"/>
      <c r="C564" s="15"/>
      <c r="D564" s="17"/>
      <c r="E564" s="17"/>
      <c r="F564" s="17"/>
      <c r="G564" s="19"/>
      <c r="H564" s="17"/>
      <c r="I564" s="19"/>
      <c r="J564" s="17"/>
      <c r="K564" s="17"/>
      <c r="L564" s="21"/>
    </row>
    <row r="565" spans="1:12" ht="18" customHeight="1">
      <c r="A565" s="11" t="s">
        <v>260</v>
      </c>
      <c r="B565" s="13"/>
      <c r="C565" s="15">
        <v>0</v>
      </c>
      <c r="D565" s="19">
        <v>18076682</v>
      </c>
      <c r="E565" s="17">
        <v>0</v>
      </c>
      <c r="F565" s="17">
        <v>0</v>
      </c>
      <c r="G565" s="54">
        <v>0</v>
      </c>
      <c r="H565" s="47">
        <v>76359284</v>
      </c>
      <c r="I565" s="48">
        <v>0</v>
      </c>
      <c r="J565" s="17">
        <v>0</v>
      </c>
      <c r="K565" s="17">
        <v>0</v>
      </c>
      <c r="L565" s="21">
        <v>0</v>
      </c>
    </row>
    <row r="566" spans="1:12">
      <c r="A566" s="11"/>
      <c r="B566" s="13"/>
      <c r="C566" s="15"/>
      <c r="D566" s="19"/>
      <c r="E566" s="17"/>
      <c r="F566" s="17"/>
      <c r="G566" s="54"/>
      <c r="H566" s="47"/>
      <c r="I566" s="48"/>
      <c r="J566" s="17"/>
      <c r="K566" s="17"/>
      <c r="L566" s="21"/>
    </row>
    <row r="567" spans="1:12">
      <c r="A567" s="11" t="s">
        <v>261</v>
      </c>
      <c r="B567" s="22" t="s">
        <v>8</v>
      </c>
      <c r="C567" s="44">
        <v>45510914</v>
      </c>
      <c r="D567" s="47">
        <v>45510937</v>
      </c>
      <c r="E567" s="48">
        <v>0</v>
      </c>
      <c r="F567" s="17">
        <v>0</v>
      </c>
      <c r="G567" s="17">
        <v>0</v>
      </c>
      <c r="H567" s="17">
        <v>0</v>
      </c>
      <c r="I567" s="54">
        <v>0</v>
      </c>
      <c r="J567" s="47">
        <v>45510955</v>
      </c>
      <c r="K567" s="45">
        <v>45511056</v>
      </c>
      <c r="L567" s="24">
        <v>45511008</v>
      </c>
    </row>
    <row r="568" spans="1:12">
      <c r="A568" s="11"/>
      <c r="B568" s="22"/>
      <c r="C568" s="44"/>
      <c r="D568" s="47"/>
      <c r="E568" s="48"/>
      <c r="F568" s="17"/>
      <c r="G568" s="17"/>
      <c r="H568" s="17"/>
      <c r="I568" s="54"/>
      <c r="J568" s="47"/>
      <c r="K568" s="45"/>
      <c r="L568" s="24"/>
    </row>
    <row r="569" spans="1:12">
      <c r="A569" s="11" t="s">
        <v>262</v>
      </c>
      <c r="B569" s="13"/>
      <c r="C569" s="23">
        <v>186704374</v>
      </c>
      <c r="D569" s="19">
        <v>186704373</v>
      </c>
      <c r="E569" s="17">
        <v>0</v>
      </c>
      <c r="F569" s="17">
        <v>0</v>
      </c>
      <c r="G569" s="19">
        <v>226088502</v>
      </c>
      <c r="H569" s="17">
        <v>0</v>
      </c>
      <c r="I569" s="17">
        <v>0</v>
      </c>
      <c r="J569" s="17">
        <v>0</v>
      </c>
      <c r="K569" s="17">
        <v>0</v>
      </c>
      <c r="L569" s="21">
        <v>0</v>
      </c>
    </row>
    <row r="570" spans="1:12">
      <c r="A570" s="11"/>
      <c r="B570" s="13"/>
      <c r="C570" s="23"/>
      <c r="D570" s="19"/>
      <c r="E570" s="17"/>
      <c r="F570" s="17"/>
      <c r="G570" s="19"/>
      <c r="H570" s="17"/>
      <c r="I570" s="17"/>
      <c r="J570" s="17"/>
      <c r="K570" s="17"/>
      <c r="L570" s="21"/>
    </row>
    <row r="571" spans="1:12" ht="18" customHeight="1">
      <c r="A571" s="11" t="s">
        <v>263</v>
      </c>
      <c r="B571" s="13"/>
      <c r="C571" s="15">
        <v>0</v>
      </c>
      <c r="D571" s="17">
        <v>0</v>
      </c>
      <c r="E571" s="17">
        <v>0</v>
      </c>
      <c r="F571" s="17">
        <v>0</v>
      </c>
      <c r="G571" s="19">
        <v>226088494</v>
      </c>
      <c r="H571" s="17">
        <v>0</v>
      </c>
      <c r="I571" s="17">
        <v>0</v>
      </c>
      <c r="J571" s="17">
        <v>0</v>
      </c>
      <c r="K571" s="17">
        <v>0</v>
      </c>
      <c r="L571" s="21">
        <v>0</v>
      </c>
    </row>
    <row r="572" spans="1:12">
      <c r="A572" s="11"/>
      <c r="B572" s="13"/>
      <c r="C572" s="15"/>
      <c r="D572" s="17"/>
      <c r="E572" s="17"/>
      <c r="F572" s="17"/>
      <c r="G572" s="19"/>
      <c r="H572" s="17"/>
      <c r="I572" s="17"/>
      <c r="J572" s="17"/>
      <c r="K572" s="17"/>
      <c r="L572" s="21"/>
    </row>
    <row r="573" spans="1:12">
      <c r="A573" s="11" t="s">
        <v>264</v>
      </c>
      <c r="B573" s="13"/>
      <c r="C573" s="15">
        <v>0</v>
      </c>
      <c r="D573" s="19">
        <v>18076179</v>
      </c>
      <c r="E573" s="17">
        <v>0</v>
      </c>
      <c r="F573" s="17">
        <v>0</v>
      </c>
      <c r="G573" s="17">
        <v>0</v>
      </c>
      <c r="H573" s="17">
        <v>0</v>
      </c>
      <c r="I573" s="17">
        <v>0</v>
      </c>
      <c r="J573" s="17">
        <v>0</v>
      </c>
      <c r="K573" s="17">
        <v>0</v>
      </c>
      <c r="L573" s="21">
        <v>0</v>
      </c>
    </row>
    <row r="574" spans="1:12">
      <c r="A574" s="11"/>
      <c r="B574" s="13"/>
      <c r="C574" s="15"/>
      <c r="D574" s="19"/>
      <c r="E574" s="17"/>
      <c r="F574" s="17"/>
      <c r="G574" s="17"/>
      <c r="H574" s="17"/>
      <c r="I574" s="17"/>
      <c r="J574" s="17"/>
      <c r="K574" s="17"/>
      <c r="L574" s="21"/>
    </row>
    <row r="575" spans="1:12">
      <c r="A575" s="11" t="s">
        <v>265</v>
      </c>
      <c r="B575" s="13"/>
      <c r="C575" s="15">
        <v>0</v>
      </c>
      <c r="D575" s="19">
        <v>226424604</v>
      </c>
      <c r="E575" s="17">
        <v>0</v>
      </c>
      <c r="F575" s="17">
        <v>0</v>
      </c>
      <c r="G575" s="17">
        <v>0</v>
      </c>
      <c r="H575" s="17">
        <v>0</v>
      </c>
      <c r="I575" s="17">
        <v>0</v>
      </c>
      <c r="J575" s="17">
        <v>0</v>
      </c>
      <c r="K575" s="17">
        <v>0</v>
      </c>
      <c r="L575" s="21">
        <v>0</v>
      </c>
    </row>
    <row r="576" spans="1:12">
      <c r="A576" s="11"/>
      <c r="B576" s="13"/>
      <c r="C576" s="15"/>
      <c r="D576" s="19"/>
      <c r="E576" s="17"/>
      <c r="F576" s="17"/>
      <c r="G576" s="17"/>
      <c r="H576" s="17"/>
      <c r="I576" s="17"/>
      <c r="J576" s="17"/>
      <c r="K576" s="17"/>
      <c r="L576" s="21"/>
    </row>
    <row r="577" spans="1:12">
      <c r="A577" s="11" t="s">
        <v>266</v>
      </c>
      <c r="B577" s="13"/>
      <c r="C577" s="15">
        <v>0</v>
      </c>
      <c r="D577" s="19">
        <v>16944714</v>
      </c>
      <c r="E577" s="17">
        <v>0</v>
      </c>
      <c r="F577" s="17">
        <v>0</v>
      </c>
      <c r="G577" s="17">
        <v>0</v>
      </c>
      <c r="H577" s="17">
        <v>0</v>
      </c>
      <c r="I577" s="17">
        <v>0</v>
      </c>
      <c r="J577" s="17">
        <v>0</v>
      </c>
      <c r="K577" s="17">
        <v>0</v>
      </c>
      <c r="L577" s="21">
        <v>0</v>
      </c>
    </row>
    <row r="578" spans="1:12">
      <c r="A578" s="11"/>
      <c r="B578" s="13"/>
      <c r="C578" s="15"/>
      <c r="D578" s="19"/>
      <c r="E578" s="17"/>
      <c r="F578" s="17"/>
      <c r="G578" s="17"/>
      <c r="H578" s="17"/>
      <c r="I578" s="17"/>
      <c r="J578" s="17"/>
      <c r="K578" s="17"/>
      <c r="L578" s="21"/>
    </row>
    <row r="579" spans="1:12">
      <c r="A579" s="11" t="s">
        <v>267</v>
      </c>
      <c r="B579" s="13"/>
      <c r="C579" s="23">
        <v>62005879</v>
      </c>
      <c r="D579" s="19">
        <v>62005865</v>
      </c>
      <c r="E579" s="17">
        <v>0</v>
      </c>
      <c r="F579" s="17">
        <v>0</v>
      </c>
      <c r="G579" s="19">
        <v>62084165</v>
      </c>
      <c r="H579" s="17">
        <v>0</v>
      </c>
      <c r="I579" s="17">
        <v>0</v>
      </c>
      <c r="J579" s="17">
        <v>0</v>
      </c>
      <c r="K579" s="17">
        <v>0</v>
      </c>
      <c r="L579" s="21">
        <v>0</v>
      </c>
    </row>
    <row r="580" spans="1:12">
      <c r="A580" s="11"/>
      <c r="B580" s="13"/>
      <c r="C580" s="23"/>
      <c r="D580" s="19"/>
      <c r="E580" s="17"/>
      <c r="F580" s="17"/>
      <c r="G580" s="19"/>
      <c r="H580" s="17"/>
      <c r="I580" s="17"/>
      <c r="J580" s="17"/>
      <c r="K580" s="17"/>
      <c r="L580" s="21"/>
    </row>
    <row r="581" spans="1:12">
      <c r="A581" s="11" t="s">
        <v>268</v>
      </c>
      <c r="B581" s="13"/>
      <c r="C581" s="15">
        <v>0</v>
      </c>
      <c r="D581" s="19">
        <v>18076182</v>
      </c>
      <c r="E581" s="17">
        <v>0</v>
      </c>
      <c r="F581" s="17">
        <v>0</v>
      </c>
      <c r="G581" s="17">
        <v>0</v>
      </c>
      <c r="H581" s="19">
        <v>76359296</v>
      </c>
      <c r="I581" s="17">
        <v>0</v>
      </c>
      <c r="J581" s="17">
        <v>0</v>
      </c>
      <c r="K581" s="17">
        <v>0</v>
      </c>
      <c r="L581" s="21">
        <v>0</v>
      </c>
    </row>
    <row r="582" spans="1:12">
      <c r="A582" s="11"/>
      <c r="B582" s="13"/>
      <c r="C582" s="15"/>
      <c r="D582" s="19"/>
      <c r="E582" s="17"/>
      <c r="F582" s="17"/>
      <c r="G582" s="17"/>
      <c r="H582" s="19"/>
      <c r="I582" s="17"/>
      <c r="J582" s="17"/>
      <c r="K582" s="17"/>
      <c r="L582" s="21"/>
    </row>
    <row r="583" spans="1:12">
      <c r="A583" s="11" t="s">
        <v>269</v>
      </c>
      <c r="B583" s="13"/>
      <c r="C583" s="15">
        <v>0</v>
      </c>
      <c r="D583" s="17">
        <v>0</v>
      </c>
      <c r="E583" s="17">
        <v>0</v>
      </c>
      <c r="F583" s="17">
        <v>0</v>
      </c>
      <c r="G583" s="17">
        <v>0</v>
      </c>
      <c r="H583" s="19">
        <v>76359298</v>
      </c>
      <c r="I583" s="17">
        <v>0</v>
      </c>
      <c r="J583" s="17">
        <v>0</v>
      </c>
      <c r="K583" s="17">
        <v>0</v>
      </c>
      <c r="L583" s="21">
        <v>0</v>
      </c>
    </row>
    <row r="584" spans="1:12">
      <c r="A584" s="11"/>
      <c r="B584" s="13"/>
      <c r="C584" s="15"/>
      <c r="D584" s="17"/>
      <c r="E584" s="17"/>
      <c r="F584" s="17"/>
      <c r="G584" s="17"/>
      <c r="H584" s="19"/>
      <c r="I584" s="17"/>
      <c r="J584" s="17"/>
      <c r="K584" s="17"/>
      <c r="L584" s="21"/>
    </row>
    <row r="585" spans="1:12">
      <c r="A585" s="11" t="s">
        <v>270</v>
      </c>
      <c r="B585" s="22" t="s">
        <v>8</v>
      </c>
      <c r="C585" s="23">
        <v>893374134</v>
      </c>
      <c r="D585" s="19">
        <v>893374133</v>
      </c>
      <c r="E585" s="17">
        <v>0</v>
      </c>
      <c r="F585" s="17">
        <v>0</v>
      </c>
      <c r="G585" s="19">
        <v>893374131</v>
      </c>
      <c r="H585" s="19">
        <v>893374132</v>
      </c>
      <c r="I585" s="17">
        <v>0</v>
      </c>
      <c r="J585" s="17">
        <v>0</v>
      </c>
      <c r="K585" s="17">
        <v>0</v>
      </c>
      <c r="L585" s="21">
        <v>0</v>
      </c>
    </row>
    <row r="586" spans="1:12">
      <c r="A586" s="11"/>
      <c r="B586" s="22"/>
      <c r="C586" s="23"/>
      <c r="D586" s="19"/>
      <c r="E586" s="17"/>
      <c r="F586" s="17"/>
      <c r="G586" s="19"/>
      <c r="H586" s="19"/>
      <c r="I586" s="17"/>
      <c r="J586" s="17"/>
      <c r="K586" s="17"/>
      <c r="L586" s="21"/>
    </row>
    <row r="587" spans="1:12">
      <c r="A587" s="11" t="s">
        <v>271</v>
      </c>
      <c r="B587" s="13"/>
      <c r="C587" s="15">
        <v>0</v>
      </c>
      <c r="D587" s="17">
        <v>0</v>
      </c>
      <c r="E587" s="17">
        <v>0</v>
      </c>
      <c r="F587" s="17">
        <v>0</v>
      </c>
      <c r="G587" s="17">
        <v>0</v>
      </c>
      <c r="H587" s="19">
        <v>76359300</v>
      </c>
      <c r="I587" s="17">
        <v>0</v>
      </c>
      <c r="J587" s="17">
        <v>0</v>
      </c>
      <c r="K587" s="17">
        <v>0</v>
      </c>
      <c r="L587" s="21">
        <v>0</v>
      </c>
    </row>
    <row r="588" spans="1:12">
      <c r="A588" s="11"/>
      <c r="B588" s="13"/>
      <c r="C588" s="15"/>
      <c r="D588" s="17"/>
      <c r="E588" s="17"/>
      <c r="F588" s="17"/>
      <c r="G588" s="17"/>
      <c r="H588" s="19"/>
      <c r="I588" s="17"/>
      <c r="J588" s="17"/>
      <c r="K588" s="17"/>
      <c r="L588" s="21"/>
    </row>
    <row r="589" spans="1:12">
      <c r="A589" s="11" t="s">
        <v>272</v>
      </c>
      <c r="B589" s="13"/>
      <c r="C589" s="15">
        <v>0</v>
      </c>
      <c r="D589" s="17">
        <v>0</v>
      </c>
      <c r="E589" s="17">
        <v>0</v>
      </c>
      <c r="F589" s="17">
        <v>0</v>
      </c>
      <c r="G589" s="19">
        <v>226088480</v>
      </c>
      <c r="H589" s="17">
        <v>0</v>
      </c>
      <c r="I589" s="17">
        <v>0</v>
      </c>
      <c r="J589" s="17">
        <v>0</v>
      </c>
      <c r="K589" s="17">
        <v>0</v>
      </c>
      <c r="L589" s="21">
        <v>0</v>
      </c>
    </row>
    <row r="590" spans="1:12">
      <c r="A590" s="11"/>
      <c r="B590" s="13"/>
      <c r="C590" s="15"/>
      <c r="D590" s="17"/>
      <c r="E590" s="17"/>
      <c r="F590" s="17"/>
      <c r="G590" s="19"/>
      <c r="H590" s="17"/>
      <c r="I590" s="17"/>
      <c r="J590" s="17"/>
      <c r="K590" s="17"/>
      <c r="L590" s="21"/>
    </row>
    <row r="591" spans="1:12">
      <c r="A591" s="11" t="s">
        <v>273</v>
      </c>
      <c r="B591" s="13"/>
      <c r="C591" s="15">
        <v>0</v>
      </c>
      <c r="D591" s="19">
        <v>18076184</v>
      </c>
      <c r="E591" s="17">
        <v>0</v>
      </c>
      <c r="F591" s="17">
        <v>0</v>
      </c>
      <c r="G591" s="17">
        <v>0</v>
      </c>
      <c r="H591" s="19">
        <v>76359302</v>
      </c>
      <c r="I591" s="17">
        <v>0</v>
      </c>
      <c r="J591" s="17">
        <v>0</v>
      </c>
      <c r="K591" s="17">
        <v>0</v>
      </c>
      <c r="L591" s="21">
        <v>0</v>
      </c>
    </row>
    <row r="592" spans="1:12">
      <c r="A592" s="11"/>
      <c r="B592" s="13"/>
      <c r="C592" s="15"/>
      <c r="D592" s="19"/>
      <c r="E592" s="17"/>
      <c r="F592" s="17"/>
      <c r="G592" s="17"/>
      <c r="H592" s="19"/>
      <c r="I592" s="17"/>
      <c r="J592" s="17"/>
      <c r="K592" s="17"/>
      <c r="L592" s="21"/>
    </row>
    <row r="593" spans="1:12">
      <c r="A593" s="11" t="s">
        <v>274</v>
      </c>
      <c r="B593" s="13"/>
      <c r="C593" s="23">
        <v>62005875</v>
      </c>
      <c r="D593" s="19">
        <v>62005861</v>
      </c>
      <c r="E593" s="17">
        <v>0</v>
      </c>
      <c r="F593" s="17">
        <v>0</v>
      </c>
      <c r="G593" s="19">
        <v>226088504</v>
      </c>
      <c r="H593" s="17">
        <v>0</v>
      </c>
      <c r="I593" s="17">
        <v>0</v>
      </c>
      <c r="J593" s="17">
        <v>0</v>
      </c>
      <c r="K593" s="17">
        <v>0</v>
      </c>
      <c r="L593" s="21">
        <v>0</v>
      </c>
    </row>
    <row r="594" spans="1:12">
      <c r="A594" s="11"/>
      <c r="B594" s="13"/>
      <c r="C594" s="23"/>
      <c r="D594" s="19"/>
      <c r="E594" s="17"/>
      <c r="F594" s="17"/>
      <c r="G594" s="19"/>
      <c r="H594" s="17"/>
      <c r="I594" s="17"/>
      <c r="J594" s="17"/>
      <c r="K594" s="17"/>
      <c r="L594" s="21"/>
    </row>
    <row r="595" spans="1:12">
      <c r="A595" s="11" t="s">
        <v>275</v>
      </c>
      <c r="B595" s="22" t="s">
        <v>8</v>
      </c>
      <c r="C595" s="23">
        <v>45510915</v>
      </c>
      <c r="D595" s="19">
        <v>18076185</v>
      </c>
      <c r="E595" s="17">
        <v>0</v>
      </c>
      <c r="F595" s="17">
        <v>0</v>
      </c>
      <c r="G595" s="17">
        <v>0</v>
      </c>
      <c r="H595" s="17">
        <v>0</v>
      </c>
      <c r="I595" s="17">
        <v>0</v>
      </c>
      <c r="J595" s="19">
        <v>45510957</v>
      </c>
      <c r="K595" s="19">
        <v>45511058</v>
      </c>
      <c r="L595" s="24">
        <v>45511010</v>
      </c>
    </row>
    <row r="596" spans="1:12">
      <c r="A596" s="11"/>
      <c r="B596" s="22"/>
      <c r="C596" s="23"/>
      <c r="D596" s="19"/>
      <c r="E596" s="17"/>
      <c r="F596" s="17"/>
      <c r="G596" s="17"/>
      <c r="H596" s="17"/>
      <c r="I596" s="17"/>
      <c r="J596" s="19"/>
      <c r="K596" s="19"/>
      <c r="L596" s="24"/>
    </row>
    <row r="597" spans="1:12">
      <c r="A597" s="11" t="s">
        <v>276</v>
      </c>
      <c r="B597" s="13"/>
      <c r="C597" s="15">
        <v>0</v>
      </c>
      <c r="D597" s="19">
        <v>16944719</v>
      </c>
      <c r="E597" s="17">
        <v>0</v>
      </c>
      <c r="F597" s="17">
        <v>0</v>
      </c>
      <c r="G597" s="17">
        <v>0</v>
      </c>
      <c r="H597" s="17">
        <v>0</v>
      </c>
      <c r="I597" s="17">
        <v>0</v>
      </c>
      <c r="J597" s="17">
        <v>0</v>
      </c>
      <c r="K597" s="17">
        <v>0</v>
      </c>
      <c r="L597" s="21">
        <v>0</v>
      </c>
    </row>
    <row r="598" spans="1:12">
      <c r="A598" s="11"/>
      <c r="B598" s="13"/>
      <c r="C598" s="15"/>
      <c r="D598" s="19"/>
      <c r="E598" s="17"/>
      <c r="F598" s="17"/>
      <c r="G598" s="17"/>
      <c r="H598" s="17"/>
      <c r="I598" s="17"/>
      <c r="J598" s="17"/>
      <c r="K598" s="17"/>
      <c r="L598" s="21"/>
    </row>
    <row r="599" spans="1:12">
      <c r="A599" s="11" t="s">
        <v>277</v>
      </c>
      <c r="B599" s="13"/>
      <c r="C599" s="23">
        <v>62005881</v>
      </c>
      <c r="D599" s="19">
        <v>62005867</v>
      </c>
      <c r="E599" s="17">
        <v>0</v>
      </c>
      <c r="F599" s="17">
        <v>0</v>
      </c>
      <c r="G599" s="19">
        <v>62084169</v>
      </c>
      <c r="H599" s="17">
        <v>0</v>
      </c>
      <c r="I599" s="17">
        <v>0</v>
      </c>
      <c r="J599" s="17">
        <v>0</v>
      </c>
      <c r="K599" s="17">
        <v>0</v>
      </c>
      <c r="L599" s="21">
        <v>0</v>
      </c>
    </row>
    <row r="600" spans="1:12">
      <c r="A600" s="11"/>
      <c r="B600" s="13"/>
      <c r="C600" s="23"/>
      <c r="D600" s="19"/>
      <c r="E600" s="17"/>
      <c r="F600" s="17"/>
      <c r="G600" s="19"/>
      <c r="H600" s="17"/>
      <c r="I600" s="17"/>
      <c r="J600" s="17"/>
      <c r="K600" s="17"/>
      <c r="L600" s="21"/>
    </row>
    <row r="601" spans="1:12">
      <c r="A601" s="11" t="s">
        <v>278</v>
      </c>
      <c r="B601" s="13"/>
      <c r="C601" s="15">
        <v>0</v>
      </c>
      <c r="D601" s="19">
        <v>18076186</v>
      </c>
      <c r="E601" s="17">
        <v>0</v>
      </c>
      <c r="F601" s="17">
        <v>0</v>
      </c>
      <c r="G601" s="17">
        <v>0</v>
      </c>
      <c r="H601" s="17">
        <v>0</v>
      </c>
      <c r="I601" s="17">
        <v>0</v>
      </c>
      <c r="J601" s="17">
        <v>0</v>
      </c>
      <c r="K601" s="17">
        <v>0</v>
      </c>
      <c r="L601" s="21">
        <v>0</v>
      </c>
    </row>
    <row r="602" spans="1:12">
      <c r="A602" s="11"/>
      <c r="B602" s="13"/>
      <c r="C602" s="15"/>
      <c r="D602" s="19"/>
      <c r="E602" s="17"/>
      <c r="F602" s="17"/>
      <c r="G602" s="17"/>
      <c r="H602" s="17"/>
      <c r="I602" s="17"/>
      <c r="J602" s="17"/>
      <c r="K602" s="17"/>
      <c r="L602" s="21"/>
    </row>
    <row r="603" spans="1:12">
      <c r="A603" s="11" t="s">
        <v>279</v>
      </c>
      <c r="B603" s="13"/>
      <c r="C603" s="15">
        <v>0</v>
      </c>
      <c r="D603" s="17">
        <v>0</v>
      </c>
      <c r="E603" s="17">
        <v>0</v>
      </c>
      <c r="F603" s="17">
        <v>0</v>
      </c>
      <c r="G603" s="17">
        <v>0</v>
      </c>
      <c r="H603" s="19">
        <v>76359288</v>
      </c>
      <c r="I603" s="17">
        <v>0</v>
      </c>
      <c r="J603" s="17">
        <v>0</v>
      </c>
      <c r="K603" s="17">
        <v>0</v>
      </c>
      <c r="L603" s="21">
        <v>0</v>
      </c>
    </row>
    <row r="604" spans="1:12">
      <c r="A604" s="11"/>
      <c r="B604" s="13"/>
      <c r="C604" s="15"/>
      <c r="D604" s="17"/>
      <c r="E604" s="17"/>
      <c r="F604" s="17"/>
      <c r="G604" s="17"/>
      <c r="H604" s="19"/>
      <c r="I604" s="17"/>
      <c r="J604" s="17"/>
      <c r="K604" s="17"/>
      <c r="L604" s="21"/>
    </row>
    <row r="605" spans="1:12">
      <c r="A605" s="11" t="s">
        <v>280</v>
      </c>
      <c r="B605" s="13"/>
      <c r="C605" s="15">
        <v>0</v>
      </c>
      <c r="D605" s="17">
        <v>0</v>
      </c>
      <c r="E605" s="17">
        <v>0</v>
      </c>
      <c r="F605" s="17">
        <v>0</v>
      </c>
      <c r="G605" s="17">
        <v>0</v>
      </c>
      <c r="H605" s="19">
        <v>76359282</v>
      </c>
      <c r="I605" s="17">
        <v>0</v>
      </c>
      <c r="J605" s="17">
        <v>0</v>
      </c>
      <c r="K605" s="17">
        <v>0</v>
      </c>
      <c r="L605" s="21">
        <v>0</v>
      </c>
    </row>
    <row r="606" spans="1:12">
      <c r="A606" s="11"/>
      <c r="B606" s="13"/>
      <c r="C606" s="15"/>
      <c r="D606" s="17"/>
      <c r="E606" s="17"/>
      <c r="F606" s="17"/>
      <c r="G606" s="17"/>
      <c r="H606" s="19"/>
      <c r="I606" s="17"/>
      <c r="J606" s="17"/>
      <c r="K606" s="17"/>
      <c r="L606" s="21"/>
    </row>
    <row r="607" spans="1:12">
      <c r="A607" s="11" t="s">
        <v>281</v>
      </c>
      <c r="B607" s="13"/>
      <c r="C607" s="15">
        <v>0</v>
      </c>
      <c r="D607" s="17">
        <v>0</v>
      </c>
      <c r="E607" s="17">
        <v>0</v>
      </c>
      <c r="F607" s="17">
        <v>0</v>
      </c>
      <c r="G607" s="17">
        <v>0</v>
      </c>
      <c r="H607" s="19">
        <v>76359286</v>
      </c>
      <c r="I607" s="17">
        <v>0</v>
      </c>
      <c r="J607" s="17">
        <v>0</v>
      </c>
      <c r="K607" s="17">
        <v>0</v>
      </c>
      <c r="L607" s="21">
        <v>0</v>
      </c>
    </row>
    <row r="608" spans="1:12">
      <c r="A608" s="11"/>
      <c r="B608" s="13"/>
      <c r="C608" s="15"/>
      <c r="D608" s="17"/>
      <c r="E608" s="17"/>
      <c r="F608" s="17"/>
      <c r="G608" s="17"/>
      <c r="H608" s="19"/>
      <c r="I608" s="17"/>
      <c r="J608" s="17"/>
      <c r="K608" s="17"/>
      <c r="L608" s="21"/>
    </row>
    <row r="609" spans="1:12">
      <c r="A609" s="11" t="s">
        <v>282</v>
      </c>
      <c r="B609" s="13"/>
      <c r="C609" s="23">
        <v>186704366</v>
      </c>
      <c r="D609" s="19">
        <v>186704365</v>
      </c>
      <c r="E609" s="17">
        <v>0</v>
      </c>
      <c r="F609" s="17">
        <v>0</v>
      </c>
      <c r="G609" s="17">
        <v>0</v>
      </c>
      <c r="H609" s="17">
        <v>0</v>
      </c>
      <c r="I609" s="17">
        <v>0</v>
      </c>
      <c r="J609" s="17">
        <v>0</v>
      </c>
      <c r="K609" s="17">
        <v>0</v>
      </c>
      <c r="L609" s="21">
        <v>0</v>
      </c>
    </row>
    <row r="610" spans="1:12">
      <c r="A610" s="11"/>
      <c r="B610" s="13"/>
      <c r="C610" s="23"/>
      <c r="D610" s="19"/>
      <c r="E610" s="17"/>
      <c r="F610" s="17"/>
      <c r="G610" s="17"/>
      <c r="H610" s="17"/>
      <c r="I610" s="17"/>
      <c r="J610" s="17"/>
      <c r="K610" s="17"/>
      <c r="L610" s="21"/>
    </row>
    <row r="611" spans="1:12">
      <c r="A611" s="11" t="s">
        <v>283</v>
      </c>
      <c r="B611" s="13"/>
      <c r="C611" s="15">
        <v>0</v>
      </c>
      <c r="D611" s="19">
        <v>18076687</v>
      </c>
      <c r="E611" s="17">
        <v>0</v>
      </c>
      <c r="F611" s="17">
        <v>0</v>
      </c>
      <c r="G611" s="17">
        <v>0</v>
      </c>
      <c r="H611" s="17">
        <v>0</v>
      </c>
      <c r="I611" s="17">
        <v>0</v>
      </c>
      <c r="J611" s="17">
        <v>0</v>
      </c>
      <c r="K611" s="17">
        <v>0</v>
      </c>
      <c r="L611" s="21">
        <v>0</v>
      </c>
    </row>
    <row r="612" spans="1:12">
      <c r="A612" s="11"/>
      <c r="B612" s="13"/>
      <c r="C612" s="15"/>
      <c r="D612" s="19"/>
      <c r="E612" s="17"/>
      <c r="F612" s="17"/>
      <c r="G612" s="17"/>
      <c r="H612" s="17"/>
      <c r="I612" s="17"/>
      <c r="J612" s="17"/>
      <c r="K612" s="17"/>
      <c r="L612" s="21"/>
    </row>
    <row r="613" spans="1:12" ht="18" customHeight="1">
      <c r="A613" s="11" t="s">
        <v>284</v>
      </c>
      <c r="B613" s="13"/>
      <c r="C613" s="15">
        <v>0</v>
      </c>
      <c r="D613" s="17">
        <v>0</v>
      </c>
      <c r="E613" s="17">
        <v>0</v>
      </c>
      <c r="F613" s="17">
        <v>0</v>
      </c>
      <c r="G613" s="19">
        <v>207107984</v>
      </c>
      <c r="H613" s="17">
        <v>0</v>
      </c>
      <c r="I613" s="17">
        <v>0</v>
      </c>
      <c r="J613" s="17">
        <v>0</v>
      </c>
      <c r="K613" s="17">
        <v>0</v>
      </c>
      <c r="L613" s="21">
        <v>0</v>
      </c>
    </row>
    <row r="614" spans="1:12">
      <c r="A614" s="11"/>
      <c r="B614" s="13"/>
      <c r="C614" s="15"/>
      <c r="D614" s="17"/>
      <c r="E614" s="17"/>
      <c r="F614" s="17"/>
      <c r="G614" s="19"/>
      <c r="H614" s="17"/>
      <c r="I614" s="17"/>
      <c r="J614" s="17"/>
      <c r="K614" s="17"/>
      <c r="L614" s="21"/>
    </row>
    <row r="615" spans="1:12">
      <c r="A615" s="11" t="s">
        <v>285</v>
      </c>
      <c r="B615" s="13"/>
      <c r="C615" s="23">
        <v>62086208</v>
      </c>
      <c r="D615" s="19">
        <v>62086207</v>
      </c>
      <c r="E615" s="17">
        <v>0</v>
      </c>
      <c r="F615" s="17">
        <v>0</v>
      </c>
      <c r="G615" s="19">
        <v>62086209</v>
      </c>
      <c r="H615" s="17">
        <v>0</v>
      </c>
      <c r="I615" s="17">
        <v>0</v>
      </c>
      <c r="J615" s="17">
        <v>0</v>
      </c>
      <c r="K615" s="17">
        <v>0</v>
      </c>
      <c r="L615" s="21">
        <v>0</v>
      </c>
    </row>
    <row r="616" spans="1:12">
      <c r="A616" s="11"/>
      <c r="B616" s="13"/>
      <c r="C616" s="23"/>
      <c r="D616" s="19"/>
      <c r="E616" s="17"/>
      <c r="F616" s="17"/>
      <c r="G616" s="19"/>
      <c r="H616" s="17"/>
      <c r="I616" s="17"/>
      <c r="J616" s="17"/>
      <c r="K616" s="17"/>
      <c r="L616" s="21"/>
    </row>
    <row r="617" spans="1:12">
      <c r="A617" s="11" t="s">
        <v>286</v>
      </c>
      <c r="B617" s="13"/>
      <c r="C617" s="23">
        <v>62086204</v>
      </c>
      <c r="D617" s="19">
        <v>62086203</v>
      </c>
      <c r="E617" s="17">
        <v>0</v>
      </c>
      <c r="F617" s="17">
        <v>0</v>
      </c>
      <c r="G617" s="19">
        <v>62086205</v>
      </c>
      <c r="H617" s="17">
        <v>0</v>
      </c>
      <c r="I617" s="17">
        <v>0</v>
      </c>
      <c r="J617" s="17">
        <v>0</v>
      </c>
      <c r="K617" s="17">
        <v>0</v>
      </c>
      <c r="L617" s="21">
        <v>0</v>
      </c>
    </row>
    <row r="618" spans="1:12">
      <c r="A618" s="11"/>
      <c r="B618" s="13"/>
      <c r="C618" s="23"/>
      <c r="D618" s="19"/>
      <c r="E618" s="17"/>
      <c r="F618" s="17"/>
      <c r="G618" s="19"/>
      <c r="H618" s="17"/>
      <c r="I618" s="17"/>
      <c r="J618" s="17"/>
      <c r="K618" s="17"/>
      <c r="L618" s="21"/>
    </row>
    <row r="619" spans="1:12">
      <c r="A619" s="11" t="s">
        <v>287</v>
      </c>
      <c r="B619" s="13"/>
      <c r="C619" s="23">
        <v>62086212</v>
      </c>
      <c r="D619" s="19">
        <v>62086211</v>
      </c>
      <c r="E619" s="17">
        <v>0</v>
      </c>
      <c r="F619" s="17">
        <v>0</v>
      </c>
      <c r="G619" s="19">
        <v>62086213</v>
      </c>
      <c r="H619" s="17">
        <v>0</v>
      </c>
      <c r="I619" s="17">
        <v>0</v>
      </c>
      <c r="J619" s="17">
        <v>0</v>
      </c>
      <c r="K619" s="17">
        <v>0</v>
      </c>
      <c r="L619" s="21">
        <v>0</v>
      </c>
    </row>
    <row r="620" spans="1:12">
      <c r="A620" s="11"/>
      <c r="B620" s="13"/>
      <c r="C620" s="23"/>
      <c r="D620" s="19"/>
      <c r="E620" s="17"/>
      <c r="F620" s="17"/>
      <c r="G620" s="19"/>
      <c r="H620" s="17"/>
      <c r="I620" s="17"/>
      <c r="J620" s="17"/>
      <c r="K620" s="17"/>
      <c r="L620" s="21"/>
    </row>
    <row r="621" spans="1:12">
      <c r="A621" s="11" t="s">
        <v>288</v>
      </c>
      <c r="B621" s="13"/>
      <c r="C621" s="15">
        <v>0</v>
      </c>
      <c r="D621" s="19">
        <v>118430808</v>
      </c>
      <c r="E621" s="17">
        <v>0</v>
      </c>
      <c r="F621" s="17">
        <v>0</v>
      </c>
      <c r="G621" s="17">
        <v>0</v>
      </c>
      <c r="H621" s="17">
        <v>0</v>
      </c>
      <c r="I621" s="17">
        <v>0</v>
      </c>
      <c r="J621" s="17">
        <v>0</v>
      </c>
      <c r="K621" s="17">
        <v>0</v>
      </c>
      <c r="L621" s="21">
        <v>0</v>
      </c>
    </row>
    <row r="622" spans="1:12">
      <c r="A622" s="11"/>
      <c r="B622" s="13"/>
      <c r="C622" s="15"/>
      <c r="D622" s="19"/>
      <c r="E622" s="17"/>
      <c r="F622" s="17"/>
      <c r="G622" s="17"/>
      <c r="H622" s="17"/>
      <c r="I622" s="17"/>
      <c r="J622" s="17"/>
      <c r="K622" s="17"/>
      <c r="L622" s="21"/>
    </row>
    <row r="623" spans="1:12">
      <c r="A623" s="11" t="s">
        <v>289</v>
      </c>
      <c r="B623" s="13"/>
      <c r="C623" s="15">
        <v>0</v>
      </c>
      <c r="D623" s="17">
        <v>0</v>
      </c>
      <c r="E623" s="17">
        <v>0</v>
      </c>
      <c r="F623" s="17">
        <v>0</v>
      </c>
      <c r="G623" s="17">
        <v>0</v>
      </c>
      <c r="H623" s="19">
        <v>76359290</v>
      </c>
      <c r="I623" s="17">
        <v>0</v>
      </c>
      <c r="J623" s="17">
        <v>0</v>
      </c>
      <c r="K623" s="17">
        <v>0</v>
      </c>
      <c r="L623" s="21">
        <v>0</v>
      </c>
    </row>
    <row r="624" spans="1:12">
      <c r="A624" s="11"/>
      <c r="B624" s="13"/>
      <c r="C624" s="15"/>
      <c r="D624" s="17"/>
      <c r="E624" s="17"/>
      <c r="F624" s="17"/>
      <c r="G624" s="17"/>
      <c r="H624" s="19"/>
      <c r="I624" s="17"/>
      <c r="J624" s="17"/>
      <c r="K624" s="17"/>
      <c r="L624" s="21"/>
    </row>
    <row r="625" spans="1:12">
      <c r="A625" s="11" t="s">
        <v>290</v>
      </c>
      <c r="B625" s="13"/>
      <c r="C625" s="15">
        <v>0</v>
      </c>
      <c r="D625" s="19">
        <v>18076191</v>
      </c>
      <c r="E625" s="17">
        <v>0</v>
      </c>
      <c r="F625" s="17">
        <v>0</v>
      </c>
      <c r="G625" s="17">
        <v>0</v>
      </c>
      <c r="H625" s="17">
        <v>0</v>
      </c>
      <c r="I625" s="17">
        <v>0</v>
      </c>
      <c r="J625" s="17">
        <v>0</v>
      </c>
      <c r="K625" s="17">
        <v>0</v>
      </c>
      <c r="L625" s="21">
        <v>0</v>
      </c>
    </row>
    <row r="626" spans="1:12">
      <c r="A626" s="11"/>
      <c r="B626" s="13"/>
      <c r="C626" s="15"/>
      <c r="D626" s="19"/>
      <c r="E626" s="17"/>
      <c r="F626" s="17"/>
      <c r="G626" s="17"/>
      <c r="H626" s="17"/>
      <c r="I626" s="17"/>
      <c r="J626" s="17"/>
      <c r="K626" s="17"/>
      <c r="L626" s="21"/>
    </row>
    <row r="627" spans="1:12">
      <c r="A627" s="11" t="s">
        <v>291</v>
      </c>
      <c r="B627" s="13"/>
      <c r="C627" s="15">
        <v>0</v>
      </c>
      <c r="D627" s="17">
        <v>0</v>
      </c>
      <c r="E627" s="17">
        <v>0</v>
      </c>
      <c r="F627" s="17">
        <v>0</v>
      </c>
      <c r="G627" s="19">
        <v>4003461</v>
      </c>
      <c r="H627" s="19">
        <v>76359304</v>
      </c>
      <c r="I627" s="17">
        <v>0</v>
      </c>
      <c r="J627" s="17">
        <v>0</v>
      </c>
      <c r="K627" s="17">
        <v>0</v>
      </c>
      <c r="L627" s="21">
        <v>0</v>
      </c>
    </row>
    <row r="628" spans="1:12">
      <c r="A628" s="11"/>
      <c r="B628" s="13"/>
      <c r="C628" s="15"/>
      <c r="D628" s="17"/>
      <c r="E628" s="17"/>
      <c r="F628" s="17"/>
      <c r="G628" s="19"/>
      <c r="H628" s="19"/>
      <c r="I628" s="17"/>
      <c r="J628" s="17"/>
      <c r="K628" s="17"/>
      <c r="L628" s="21"/>
    </row>
    <row r="629" spans="1:12">
      <c r="A629" s="11" t="s">
        <v>292</v>
      </c>
      <c r="B629" s="13"/>
      <c r="C629" s="15">
        <v>0</v>
      </c>
      <c r="D629" s="19">
        <v>161016099</v>
      </c>
      <c r="E629" s="17">
        <v>0</v>
      </c>
      <c r="F629" s="17">
        <v>0</v>
      </c>
      <c r="G629" s="17">
        <v>0</v>
      </c>
      <c r="H629" s="17">
        <v>0</v>
      </c>
      <c r="I629" s="17">
        <v>0</v>
      </c>
      <c r="J629" s="17">
        <v>0</v>
      </c>
      <c r="K629" s="17">
        <v>0</v>
      </c>
      <c r="L629" s="21">
        <v>0</v>
      </c>
    </row>
    <row r="630" spans="1:12">
      <c r="A630" s="11"/>
      <c r="B630" s="13"/>
      <c r="C630" s="15"/>
      <c r="D630" s="19"/>
      <c r="E630" s="17"/>
      <c r="F630" s="17"/>
      <c r="G630" s="17"/>
      <c r="H630" s="17"/>
      <c r="I630" s="17"/>
      <c r="J630" s="17"/>
      <c r="K630" s="17"/>
      <c r="L630" s="21"/>
    </row>
    <row r="631" spans="1:12">
      <c r="A631" s="11" t="s">
        <v>293</v>
      </c>
      <c r="B631" s="22" t="s">
        <v>8</v>
      </c>
      <c r="C631" s="23">
        <v>537938874</v>
      </c>
      <c r="D631" s="19">
        <v>537938873</v>
      </c>
      <c r="E631" s="17">
        <v>0</v>
      </c>
      <c r="F631" s="17">
        <v>0</v>
      </c>
      <c r="G631" s="19">
        <v>537938871</v>
      </c>
      <c r="H631" s="19">
        <v>537938872</v>
      </c>
      <c r="I631" s="17">
        <v>0</v>
      </c>
      <c r="J631" s="17">
        <v>0</v>
      </c>
      <c r="K631" s="19">
        <v>116829804</v>
      </c>
      <c r="L631" s="21">
        <v>0</v>
      </c>
    </row>
    <row r="632" spans="1:12">
      <c r="A632" s="11"/>
      <c r="B632" s="22"/>
      <c r="C632" s="23"/>
      <c r="D632" s="19"/>
      <c r="E632" s="17"/>
      <c r="F632" s="17"/>
      <c r="G632" s="19"/>
      <c r="H632" s="19"/>
      <c r="I632" s="17"/>
      <c r="J632" s="17"/>
      <c r="K632" s="19"/>
      <c r="L632" s="21"/>
    </row>
    <row r="633" spans="1:12">
      <c r="A633" s="11" t="s">
        <v>294</v>
      </c>
      <c r="B633" s="13"/>
      <c r="C633" s="15">
        <v>0</v>
      </c>
      <c r="D633" s="19">
        <v>18076685</v>
      </c>
      <c r="E633" s="17">
        <v>0</v>
      </c>
      <c r="F633" s="17">
        <v>0</v>
      </c>
      <c r="G633" s="19">
        <v>226088506</v>
      </c>
      <c r="H633" s="17">
        <v>0</v>
      </c>
      <c r="I633" s="17">
        <v>0</v>
      </c>
      <c r="J633" s="17">
        <v>0</v>
      </c>
      <c r="K633" s="17">
        <v>0</v>
      </c>
      <c r="L633" s="21">
        <v>0</v>
      </c>
    </row>
    <row r="634" spans="1:12">
      <c r="A634" s="11"/>
      <c r="B634" s="13"/>
      <c r="C634" s="15"/>
      <c r="D634" s="19"/>
      <c r="E634" s="17"/>
      <c r="F634" s="17"/>
      <c r="G634" s="19"/>
      <c r="H634" s="17"/>
      <c r="I634" s="17"/>
      <c r="J634" s="17"/>
      <c r="K634" s="17"/>
      <c r="L634" s="21"/>
    </row>
    <row r="635" spans="1:12">
      <c r="A635" s="11" t="s">
        <v>295</v>
      </c>
      <c r="B635" s="13"/>
      <c r="C635" s="15">
        <v>0</v>
      </c>
      <c r="D635" s="17">
        <v>0</v>
      </c>
      <c r="E635" s="19">
        <v>49482069</v>
      </c>
      <c r="F635" s="17">
        <v>0</v>
      </c>
      <c r="G635" s="17">
        <v>0</v>
      </c>
      <c r="H635" s="17">
        <v>0</v>
      </c>
      <c r="I635" s="17">
        <v>0</v>
      </c>
      <c r="J635" s="17">
        <v>0</v>
      </c>
      <c r="K635" s="17">
        <v>0</v>
      </c>
      <c r="L635" s="21">
        <v>0</v>
      </c>
    </row>
    <row r="636" spans="1:12">
      <c r="A636" s="11"/>
      <c r="B636" s="13"/>
      <c r="C636" s="15"/>
      <c r="D636" s="17"/>
      <c r="E636" s="19"/>
      <c r="F636" s="17"/>
      <c r="G636" s="17"/>
      <c r="H636" s="17"/>
      <c r="I636" s="17"/>
      <c r="J636" s="17"/>
      <c r="K636" s="17"/>
      <c r="L636" s="21"/>
    </row>
    <row r="637" spans="1:12">
      <c r="A637" s="11" t="s">
        <v>296</v>
      </c>
      <c r="B637" s="22" t="s">
        <v>8</v>
      </c>
      <c r="C637" s="23">
        <v>62005898</v>
      </c>
      <c r="D637" s="19">
        <v>209969935</v>
      </c>
      <c r="E637" s="19">
        <v>49482115</v>
      </c>
      <c r="F637" s="19">
        <v>49482168</v>
      </c>
      <c r="G637" s="19">
        <v>4003463</v>
      </c>
      <c r="H637" s="17">
        <v>0</v>
      </c>
      <c r="I637" s="19">
        <v>50347067</v>
      </c>
      <c r="J637" s="19">
        <v>48994330</v>
      </c>
      <c r="K637" s="19">
        <v>48994362</v>
      </c>
      <c r="L637" s="24">
        <v>48994392</v>
      </c>
    </row>
    <row r="638" spans="1:12">
      <c r="A638" s="11"/>
      <c r="B638" s="22"/>
      <c r="C638" s="23"/>
      <c r="D638" s="19"/>
      <c r="E638" s="19"/>
      <c r="F638" s="19"/>
      <c r="G638" s="19"/>
      <c r="H638" s="17"/>
      <c r="I638" s="19"/>
      <c r="J638" s="19"/>
      <c r="K638" s="19"/>
      <c r="L638" s="24"/>
    </row>
    <row r="639" spans="1:12">
      <c r="A639" s="11" t="s">
        <v>297</v>
      </c>
      <c r="B639" s="13"/>
      <c r="C639" s="15">
        <v>0</v>
      </c>
      <c r="D639" s="17">
        <v>0</v>
      </c>
      <c r="E639" s="17">
        <v>0</v>
      </c>
      <c r="F639" s="17">
        <v>0</v>
      </c>
      <c r="G639" s="19">
        <v>154347379</v>
      </c>
      <c r="H639" s="17">
        <v>0</v>
      </c>
      <c r="I639" s="17">
        <v>0</v>
      </c>
      <c r="J639" s="17">
        <v>0</v>
      </c>
      <c r="K639" s="17">
        <v>0</v>
      </c>
      <c r="L639" s="21">
        <v>0</v>
      </c>
    </row>
    <row r="640" spans="1:12">
      <c r="A640" s="11"/>
      <c r="B640" s="13"/>
      <c r="C640" s="15"/>
      <c r="D640" s="17"/>
      <c r="E640" s="17"/>
      <c r="F640" s="17"/>
      <c r="G640" s="19"/>
      <c r="H640" s="17"/>
      <c r="I640" s="17"/>
      <c r="J640" s="17"/>
      <c r="K640" s="17"/>
      <c r="L640" s="21"/>
    </row>
    <row r="641" spans="1:12">
      <c r="A641" s="4" t="s">
        <v>298</v>
      </c>
      <c r="B641" s="22" t="s">
        <v>8</v>
      </c>
      <c r="C641" s="15">
        <v>0</v>
      </c>
      <c r="D641" s="19">
        <v>209969966</v>
      </c>
      <c r="E641" s="19">
        <v>209970012</v>
      </c>
      <c r="F641" s="19">
        <v>209970058</v>
      </c>
      <c r="G641" s="17">
        <v>0</v>
      </c>
      <c r="H641" s="17">
        <v>0</v>
      </c>
      <c r="I641" s="19">
        <v>209970249</v>
      </c>
      <c r="J641" s="17">
        <v>0</v>
      </c>
      <c r="K641" s="17">
        <v>0</v>
      </c>
      <c r="L641" s="21">
        <v>0</v>
      </c>
    </row>
    <row r="642" spans="1:12">
      <c r="A642" s="2"/>
      <c r="B642" s="22"/>
      <c r="C642" s="15"/>
      <c r="D642" s="19"/>
      <c r="E642" s="19"/>
      <c r="F642" s="19"/>
      <c r="G642" s="17"/>
      <c r="H642" s="17"/>
      <c r="I642" s="19"/>
      <c r="J642" s="17"/>
      <c r="K642" s="17"/>
      <c r="L642" s="21"/>
    </row>
    <row r="643" spans="1:12">
      <c r="A643" s="7" t="e">
        <f xml:space="preserve"> Onychoteuthis banksii</f>
        <v>#NAME?</v>
      </c>
      <c r="B643" s="22"/>
      <c r="C643" s="15"/>
      <c r="D643" s="19"/>
      <c r="E643" s="19"/>
      <c r="F643" s="19"/>
      <c r="G643" s="17"/>
      <c r="H643" s="17"/>
      <c r="I643" s="19"/>
      <c r="J643" s="17"/>
      <c r="K643" s="17"/>
      <c r="L643" s="21"/>
    </row>
    <row r="644" spans="1:12">
      <c r="A644" s="2"/>
      <c r="B644" s="22"/>
      <c r="C644" s="15"/>
      <c r="D644" s="19"/>
      <c r="E644" s="19"/>
      <c r="F644" s="19"/>
      <c r="G644" s="17"/>
      <c r="H644" s="17"/>
      <c r="I644" s="19"/>
      <c r="J644" s="17"/>
      <c r="K644" s="17"/>
      <c r="L644" s="21"/>
    </row>
    <row r="645" spans="1:12" ht="18" customHeight="1">
      <c r="A645" s="11" t="s">
        <v>299</v>
      </c>
      <c r="B645" s="13"/>
      <c r="C645" s="15">
        <v>0</v>
      </c>
      <c r="D645" s="17">
        <v>0</v>
      </c>
      <c r="E645" s="17">
        <v>0</v>
      </c>
      <c r="F645" s="17">
        <v>0</v>
      </c>
      <c r="G645" s="19">
        <v>154347377</v>
      </c>
      <c r="H645" s="17">
        <v>0</v>
      </c>
      <c r="I645" s="17">
        <v>0</v>
      </c>
      <c r="J645" s="17">
        <v>0</v>
      </c>
      <c r="K645" s="17">
        <v>0</v>
      </c>
      <c r="L645" s="21">
        <v>0</v>
      </c>
    </row>
    <row r="646" spans="1:12" ht="16" thickBot="1">
      <c r="A646" s="11"/>
      <c r="B646" s="13"/>
      <c r="C646" s="15"/>
      <c r="D646" s="17"/>
      <c r="E646" s="17"/>
      <c r="F646" s="17"/>
      <c r="G646" s="19"/>
      <c r="H646" s="17"/>
      <c r="I646" s="17"/>
      <c r="J646" s="17"/>
      <c r="K646" s="17"/>
      <c r="L646" s="21"/>
    </row>
    <row r="647" spans="1:12">
      <c r="A647" s="36" t="s">
        <v>300</v>
      </c>
      <c r="B647" s="37"/>
      <c r="C647" s="38">
        <v>0</v>
      </c>
      <c r="D647" s="40">
        <v>3176101</v>
      </c>
      <c r="E647" s="39">
        <v>0</v>
      </c>
      <c r="F647" s="39">
        <v>0</v>
      </c>
      <c r="G647" s="40">
        <v>4003465</v>
      </c>
      <c r="H647" s="39">
        <v>0</v>
      </c>
      <c r="I647" s="39">
        <v>0</v>
      </c>
      <c r="J647" s="39">
        <v>0</v>
      </c>
      <c r="K647" s="39">
        <v>0</v>
      </c>
      <c r="L647" s="43">
        <v>0</v>
      </c>
    </row>
    <row r="648" spans="1:12">
      <c r="A648" s="11"/>
      <c r="B648" s="13"/>
      <c r="C648" s="15"/>
      <c r="D648" s="19"/>
      <c r="E648" s="17"/>
      <c r="F648" s="17"/>
      <c r="G648" s="19"/>
      <c r="H648" s="17"/>
      <c r="I648" s="17"/>
      <c r="J648" s="17"/>
      <c r="K648" s="17"/>
      <c r="L648" s="21"/>
    </row>
    <row r="649" spans="1:12">
      <c r="A649" s="11" t="s">
        <v>301</v>
      </c>
      <c r="B649" s="13"/>
      <c r="C649" s="15">
        <v>0</v>
      </c>
      <c r="D649" s="19">
        <v>3176102</v>
      </c>
      <c r="E649" s="17">
        <v>0</v>
      </c>
      <c r="F649" s="17">
        <v>0</v>
      </c>
      <c r="G649" s="17">
        <v>0</v>
      </c>
      <c r="H649" s="17">
        <v>0</v>
      </c>
      <c r="I649" s="17">
        <v>0</v>
      </c>
      <c r="J649" s="17">
        <v>0</v>
      </c>
      <c r="K649" s="17">
        <v>0</v>
      </c>
      <c r="L649" s="21">
        <v>0</v>
      </c>
    </row>
    <row r="650" spans="1:12">
      <c r="A650" s="11"/>
      <c r="B650" s="13"/>
      <c r="C650" s="15"/>
      <c r="D650" s="19"/>
      <c r="E650" s="17"/>
      <c r="F650" s="17"/>
      <c r="G650" s="17"/>
      <c r="H650" s="17"/>
      <c r="I650" s="17"/>
      <c r="J650" s="17"/>
      <c r="K650" s="17"/>
      <c r="L650" s="21"/>
    </row>
    <row r="651" spans="1:12" ht="18" customHeight="1">
      <c r="A651" s="11" t="s">
        <v>302</v>
      </c>
      <c r="B651" s="11" t="s">
        <v>303</v>
      </c>
      <c r="C651" s="23">
        <v>48994442</v>
      </c>
      <c r="D651" s="19">
        <v>48994454</v>
      </c>
      <c r="E651" s="17">
        <v>0</v>
      </c>
      <c r="F651" s="17">
        <v>0</v>
      </c>
      <c r="G651" s="17">
        <v>0</v>
      </c>
      <c r="H651" s="17">
        <v>0</v>
      </c>
      <c r="I651" s="17">
        <v>0</v>
      </c>
      <c r="J651" s="19">
        <v>48994485</v>
      </c>
      <c r="K651" s="19">
        <v>48994591</v>
      </c>
      <c r="L651" s="21">
        <v>0</v>
      </c>
    </row>
    <row r="652" spans="1:12">
      <c r="A652" s="11"/>
      <c r="B652" s="11"/>
      <c r="C652" s="23"/>
      <c r="D652" s="19"/>
      <c r="E652" s="17"/>
      <c r="F652" s="17"/>
      <c r="G652" s="17"/>
      <c r="H652" s="17"/>
      <c r="I652" s="17"/>
      <c r="J652" s="19"/>
      <c r="K652" s="19"/>
      <c r="L652" s="21"/>
    </row>
    <row r="653" spans="1:12">
      <c r="A653" s="11" t="s">
        <v>304</v>
      </c>
      <c r="B653" s="13"/>
      <c r="C653" s="15">
        <v>0</v>
      </c>
      <c r="D653" s="19">
        <v>3176100</v>
      </c>
      <c r="E653" s="17">
        <v>0</v>
      </c>
      <c r="F653" s="17">
        <v>0</v>
      </c>
      <c r="G653" s="17">
        <v>0</v>
      </c>
      <c r="H653" s="17">
        <v>0</v>
      </c>
      <c r="I653" s="17">
        <v>0</v>
      </c>
      <c r="J653" s="17">
        <v>0</v>
      </c>
      <c r="K653" s="17">
        <v>0</v>
      </c>
      <c r="L653" s="21">
        <v>0</v>
      </c>
    </row>
    <row r="654" spans="1:12">
      <c r="A654" s="11"/>
      <c r="B654" s="13"/>
      <c r="C654" s="15"/>
      <c r="D654" s="19"/>
      <c r="E654" s="17"/>
      <c r="F654" s="17"/>
      <c r="G654" s="17"/>
      <c r="H654" s="17"/>
      <c r="I654" s="17"/>
      <c r="J654" s="17"/>
      <c r="K654" s="17"/>
      <c r="L654" s="21"/>
    </row>
    <row r="655" spans="1:12">
      <c r="A655" s="11" t="s">
        <v>305</v>
      </c>
      <c r="B655" s="22" t="s">
        <v>8</v>
      </c>
      <c r="C655" s="15">
        <v>0</v>
      </c>
      <c r="D655" s="19">
        <v>209969950</v>
      </c>
      <c r="E655" s="19">
        <v>209970015</v>
      </c>
      <c r="F655" s="19">
        <v>209970044</v>
      </c>
      <c r="G655" s="19">
        <v>209970099</v>
      </c>
      <c r="H655" s="17">
        <v>0</v>
      </c>
      <c r="I655" s="19">
        <v>209970239</v>
      </c>
      <c r="J655" s="17">
        <v>0</v>
      </c>
      <c r="K655" s="17">
        <v>0</v>
      </c>
      <c r="L655" s="21">
        <v>0</v>
      </c>
    </row>
    <row r="656" spans="1:12">
      <c r="A656" s="11"/>
      <c r="B656" s="22"/>
      <c r="C656" s="15"/>
      <c r="D656" s="19"/>
      <c r="E656" s="19"/>
      <c r="F656" s="19"/>
      <c r="G656" s="19"/>
      <c r="H656" s="17"/>
      <c r="I656" s="19"/>
      <c r="J656" s="17"/>
      <c r="K656" s="17"/>
      <c r="L656" s="21"/>
    </row>
    <row r="657" spans="1:12">
      <c r="A657" s="11" t="s">
        <v>306</v>
      </c>
      <c r="B657" s="13"/>
      <c r="C657" s="15">
        <v>0</v>
      </c>
      <c r="D657" s="19">
        <v>498941</v>
      </c>
      <c r="E657" s="17">
        <v>0</v>
      </c>
      <c r="F657" s="17">
        <v>0</v>
      </c>
      <c r="G657" s="19">
        <v>154347375</v>
      </c>
      <c r="H657" s="17">
        <v>0</v>
      </c>
      <c r="I657" s="17">
        <v>0</v>
      </c>
      <c r="J657" s="17">
        <v>0</v>
      </c>
      <c r="K657" s="17">
        <v>0</v>
      </c>
      <c r="L657" s="21">
        <v>0</v>
      </c>
    </row>
    <row r="658" spans="1:12">
      <c r="A658" s="11"/>
      <c r="B658" s="13"/>
      <c r="C658" s="15"/>
      <c r="D658" s="19"/>
      <c r="E658" s="17"/>
      <c r="F658" s="17"/>
      <c r="G658" s="19"/>
      <c r="H658" s="17"/>
      <c r="I658" s="17"/>
      <c r="J658" s="17"/>
      <c r="K658" s="17"/>
      <c r="L658" s="21"/>
    </row>
    <row r="659" spans="1:12">
      <c r="A659" s="11" t="s">
        <v>307</v>
      </c>
      <c r="B659" s="13"/>
      <c r="C659" s="15">
        <v>0</v>
      </c>
      <c r="D659" s="17">
        <v>0</v>
      </c>
      <c r="E659" s="17">
        <v>0</v>
      </c>
      <c r="F659" s="17">
        <v>0</v>
      </c>
      <c r="G659" s="19">
        <v>154347373</v>
      </c>
      <c r="H659" s="17">
        <v>0</v>
      </c>
      <c r="I659" s="17">
        <v>0</v>
      </c>
      <c r="J659" s="17">
        <v>0</v>
      </c>
      <c r="K659" s="17">
        <v>0</v>
      </c>
      <c r="L659" s="21">
        <v>0</v>
      </c>
    </row>
    <row r="660" spans="1:12">
      <c r="A660" s="11"/>
      <c r="B660" s="13"/>
      <c r="C660" s="15"/>
      <c r="D660" s="17"/>
      <c r="E660" s="17"/>
      <c r="F660" s="17"/>
      <c r="G660" s="19"/>
      <c r="H660" s="17"/>
      <c r="I660" s="17"/>
      <c r="J660" s="17"/>
      <c r="K660" s="17"/>
      <c r="L660" s="21"/>
    </row>
    <row r="661" spans="1:12">
      <c r="A661" s="11" t="s">
        <v>308</v>
      </c>
      <c r="B661" s="13"/>
      <c r="C661" s="55">
        <v>0</v>
      </c>
      <c r="D661" s="47">
        <v>3176080</v>
      </c>
      <c r="E661" s="48">
        <v>0</v>
      </c>
      <c r="F661" s="21">
        <v>0</v>
      </c>
      <c r="G661" s="29" t="s">
        <v>309</v>
      </c>
      <c r="H661" s="56"/>
      <c r="I661" s="17">
        <v>0</v>
      </c>
      <c r="J661" s="17">
        <v>0</v>
      </c>
      <c r="K661" s="17">
        <v>0</v>
      </c>
      <c r="L661" s="21">
        <v>0</v>
      </c>
    </row>
    <row r="662" spans="1:12">
      <c r="A662" s="11"/>
      <c r="B662" s="13"/>
      <c r="C662" s="55"/>
      <c r="D662" s="47"/>
      <c r="E662" s="48"/>
      <c r="F662" s="21"/>
      <c r="G662" s="29"/>
      <c r="H662" s="56"/>
      <c r="I662" s="17"/>
      <c r="J662" s="17"/>
      <c r="K662" s="17"/>
      <c r="L662" s="21"/>
    </row>
    <row r="663" spans="1:12">
      <c r="A663" s="11" t="s">
        <v>310</v>
      </c>
      <c r="B663" s="22" t="s">
        <v>8</v>
      </c>
      <c r="C663" s="15">
        <v>0</v>
      </c>
      <c r="D663" s="19">
        <v>3176079</v>
      </c>
      <c r="E663" s="19">
        <v>209970013</v>
      </c>
      <c r="F663" s="19">
        <v>209970050</v>
      </c>
      <c r="G663" s="19">
        <v>154347369</v>
      </c>
      <c r="H663" s="17">
        <v>0</v>
      </c>
      <c r="I663" s="19">
        <v>209970241</v>
      </c>
      <c r="J663" s="17">
        <v>0</v>
      </c>
      <c r="K663" s="17">
        <v>0</v>
      </c>
      <c r="L663" s="21">
        <v>0</v>
      </c>
    </row>
    <row r="664" spans="1:12">
      <c r="A664" s="11"/>
      <c r="B664" s="22"/>
      <c r="C664" s="15"/>
      <c r="D664" s="19"/>
      <c r="E664" s="19"/>
      <c r="F664" s="19"/>
      <c r="G664" s="19"/>
      <c r="H664" s="17"/>
      <c r="I664" s="19"/>
      <c r="J664" s="17"/>
      <c r="K664" s="17"/>
      <c r="L664" s="21"/>
    </row>
    <row r="665" spans="1:12">
      <c r="A665" s="11" t="s">
        <v>311</v>
      </c>
      <c r="B665" s="13"/>
      <c r="C665" s="15">
        <v>0</v>
      </c>
      <c r="D665" s="19">
        <v>3176096</v>
      </c>
      <c r="E665" s="17">
        <v>0</v>
      </c>
      <c r="F665" s="17">
        <v>0</v>
      </c>
      <c r="G665" s="17">
        <v>0</v>
      </c>
      <c r="H665" s="17">
        <v>0</v>
      </c>
      <c r="I665" s="17">
        <v>0</v>
      </c>
      <c r="J665" s="17">
        <v>0</v>
      </c>
      <c r="K665" s="17">
        <v>0</v>
      </c>
      <c r="L665" s="21">
        <v>0</v>
      </c>
    </row>
    <row r="666" spans="1:12">
      <c r="A666" s="11"/>
      <c r="B666" s="13"/>
      <c r="C666" s="15"/>
      <c r="D666" s="19"/>
      <c r="E666" s="17"/>
      <c r="F666" s="17"/>
      <c r="G666" s="17"/>
      <c r="H666" s="17"/>
      <c r="I666" s="17"/>
      <c r="J666" s="17"/>
      <c r="K666" s="17"/>
      <c r="L666" s="21"/>
    </row>
    <row r="667" spans="1:12">
      <c r="A667" s="11" t="s">
        <v>312</v>
      </c>
      <c r="B667" s="13"/>
      <c r="C667" s="15">
        <v>0</v>
      </c>
      <c r="D667" s="17">
        <v>0</v>
      </c>
      <c r="E667" s="17">
        <v>0</v>
      </c>
      <c r="F667" s="19">
        <v>18076659</v>
      </c>
      <c r="G667" s="17">
        <v>0</v>
      </c>
      <c r="H667" s="17">
        <v>0</v>
      </c>
      <c r="I667" s="17">
        <v>0</v>
      </c>
      <c r="J667" s="17">
        <v>0</v>
      </c>
      <c r="K667" s="17">
        <v>0</v>
      </c>
      <c r="L667" s="21">
        <v>0</v>
      </c>
    </row>
    <row r="668" spans="1:12">
      <c r="A668" s="11"/>
      <c r="B668" s="13"/>
      <c r="C668" s="15"/>
      <c r="D668" s="17"/>
      <c r="E668" s="17"/>
      <c r="F668" s="19"/>
      <c r="G668" s="17"/>
      <c r="H668" s="17"/>
      <c r="I668" s="17"/>
      <c r="J668" s="17"/>
      <c r="K668" s="17"/>
      <c r="L668" s="21"/>
    </row>
    <row r="669" spans="1:12">
      <c r="A669" s="11" t="s">
        <v>313</v>
      </c>
      <c r="B669" s="13"/>
      <c r="C669" s="15">
        <v>0</v>
      </c>
      <c r="D669" s="17">
        <v>0</v>
      </c>
      <c r="E669" s="17">
        <v>0</v>
      </c>
      <c r="F669" s="17">
        <v>0</v>
      </c>
      <c r="G669" s="19">
        <v>154347381</v>
      </c>
      <c r="H669" s="17">
        <v>0</v>
      </c>
      <c r="I669" s="17">
        <v>0</v>
      </c>
      <c r="J669" s="17">
        <v>0</v>
      </c>
      <c r="K669" s="17">
        <v>0</v>
      </c>
      <c r="L669" s="21">
        <v>0</v>
      </c>
    </row>
    <row r="670" spans="1:12">
      <c r="A670" s="11"/>
      <c r="B670" s="13"/>
      <c r="C670" s="15"/>
      <c r="D670" s="17"/>
      <c r="E670" s="17"/>
      <c r="F670" s="17"/>
      <c r="G670" s="19"/>
      <c r="H670" s="17"/>
      <c r="I670" s="17"/>
      <c r="J670" s="17"/>
      <c r="K670" s="17"/>
      <c r="L670" s="21"/>
    </row>
    <row r="671" spans="1:12">
      <c r="A671" s="11" t="s">
        <v>314</v>
      </c>
      <c r="B671" s="13"/>
      <c r="C671" s="15">
        <v>0</v>
      </c>
      <c r="D671" s="19">
        <v>21912932</v>
      </c>
      <c r="E671" s="17">
        <v>0</v>
      </c>
      <c r="F671" s="17">
        <v>0</v>
      </c>
      <c r="G671" s="17">
        <v>0</v>
      </c>
      <c r="H671" s="17">
        <v>0</v>
      </c>
      <c r="I671" s="17">
        <v>0</v>
      </c>
      <c r="J671" s="17">
        <v>0</v>
      </c>
      <c r="K671" s="17">
        <v>0</v>
      </c>
      <c r="L671" s="21">
        <v>0</v>
      </c>
    </row>
    <row r="672" spans="1:12">
      <c r="A672" s="11"/>
      <c r="B672" s="13"/>
      <c r="C672" s="15"/>
      <c r="D672" s="19"/>
      <c r="E672" s="17"/>
      <c r="F672" s="17"/>
      <c r="G672" s="17"/>
      <c r="H672" s="17"/>
      <c r="I672" s="17"/>
      <c r="J672" s="17"/>
      <c r="K672" s="17"/>
      <c r="L672" s="21"/>
    </row>
    <row r="673" spans="1:12">
      <c r="A673" s="29" t="s">
        <v>315</v>
      </c>
      <c r="B673" s="30"/>
      <c r="C673" s="15" t="s">
        <v>17</v>
      </c>
      <c r="D673" s="17">
        <v>0</v>
      </c>
      <c r="E673" s="17">
        <v>0</v>
      </c>
      <c r="F673" s="17">
        <v>0</v>
      </c>
      <c r="G673" s="17">
        <v>0</v>
      </c>
      <c r="H673" s="17">
        <v>0</v>
      </c>
      <c r="I673" s="19">
        <v>50346980</v>
      </c>
      <c r="J673" s="17">
        <v>0</v>
      </c>
      <c r="K673" s="17">
        <v>0</v>
      </c>
      <c r="L673" s="21">
        <v>0</v>
      </c>
    </row>
    <row r="674" spans="1:12">
      <c r="A674" s="31"/>
      <c r="B674" s="32"/>
      <c r="C674" s="15"/>
      <c r="D674" s="17"/>
      <c r="E674" s="17"/>
      <c r="F674" s="17"/>
      <c r="G674" s="17"/>
      <c r="H674" s="17"/>
      <c r="I674" s="19"/>
      <c r="J674" s="17"/>
      <c r="K674" s="17"/>
      <c r="L674" s="21"/>
    </row>
    <row r="675" spans="1:12">
      <c r="A675" s="33" t="e">
        <f xml:space="preserve"> Opisthoteuthis californiana</f>
        <v>#NAME?</v>
      </c>
      <c r="B675" s="34"/>
      <c r="C675" s="15"/>
      <c r="D675" s="17"/>
      <c r="E675" s="17"/>
      <c r="F675" s="17"/>
      <c r="G675" s="17"/>
      <c r="H675" s="17"/>
      <c r="I675" s="19"/>
      <c r="J675" s="17"/>
      <c r="K675" s="17"/>
      <c r="L675" s="21"/>
    </row>
    <row r="676" spans="1:12">
      <c r="A676" s="31"/>
      <c r="B676" s="32"/>
      <c r="C676" s="15"/>
      <c r="D676" s="17"/>
      <c r="E676" s="17"/>
      <c r="F676" s="17"/>
      <c r="G676" s="17"/>
      <c r="H676" s="17"/>
      <c r="I676" s="19"/>
      <c r="J676" s="17"/>
      <c r="K676" s="17"/>
      <c r="L676" s="21"/>
    </row>
    <row r="677" spans="1:12">
      <c r="A677" s="11" t="s">
        <v>316</v>
      </c>
      <c r="B677" s="13"/>
      <c r="C677" s="23">
        <v>62005886</v>
      </c>
      <c r="D677" s="19">
        <v>62005872</v>
      </c>
      <c r="E677" s="17">
        <v>0</v>
      </c>
      <c r="F677" s="17">
        <v>0</v>
      </c>
      <c r="G677" s="19">
        <v>62084179</v>
      </c>
      <c r="H677" s="17">
        <v>0</v>
      </c>
      <c r="I677" s="17">
        <v>0</v>
      </c>
      <c r="J677" s="17">
        <v>0</v>
      </c>
      <c r="K677" s="17">
        <v>0</v>
      </c>
      <c r="L677" s="21">
        <v>0</v>
      </c>
    </row>
    <row r="678" spans="1:12">
      <c r="A678" s="11"/>
      <c r="B678" s="13"/>
      <c r="C678" s="23"/>
      <c r="D678" s="19"/>
      <c r="E678" s="17"/>
      <c r="F678" s="17"/>
      <c r="G678" s="19"/>
      <c r="H678" s="17"/>
      <c r="I678" s="17"/>
      <c r="J678" s="17"/>
      <c r="K678" s="17"/>
      <c r="L678" s="21"/>
    </row>
    <row r="679" spans="1:12">
      <c r="A679" s="11" t="s">
        <v>317</v>
      </c>
      <c r="B679" s="13"/>
      <c r="C679" s="15">
        <v>0</v>
      </c>
      <c r="D679" s="19">
        <v>28629082</v>
      </c>
      <c r="E679" s="17">
        <v>0</v>
      </c>
      <c r="F679" s="17">
        <v>0</v>
      </c>
      <c r="G679" s="17">
        <v>0</v>
      </c>
      <c r="H679" s="17">
        <v>0</v>
      </c>
      <c r="I679" s="17">
        <v>0</v>
      </c>
      <c r="J679" s="17">
        <v>0</v>
      </c>
      <c r="K679" s="17">
        <v>0</v>
      </c>
      <c r="L679" s="21">
        <v>0</v>
      </c>
    </row>
    <row r="680" spans="1:12">
      <c r="A680" s="11"/>
      <c r="B680" s="13"/>
      <c r="C680" s="15"/>
      <c r="D680" s="19"/>
      <c r="E680" s="17"/>
      <c r="F680" s="17"/>
      <c r="G680" s="17"/>
      <c r="H680" s="17"/>
      <c r="I680" s="17"/>
      <c r="J680" s="17"/>
      <c r="K680" s="17"/>
      <c r="L680" s="21"/>
    </row>
    <row r="681" spans="1:12">
      <c r="A681" s="11" t="s">
        <v>318</v>
      </c>
      <c r="B681" s="22" t="s">
        <v>8</v>
      </c>
      <c r="C681" s="23">
        <v>45510910</v>
      </c>
      <c r="D681" s="19">
        <v>21912931</v>
      </c>
      <c r="E681" s="17">
        <v>0</v>
      </c>
      <c r="F681" s="17">
        <v>0</v>
      </c>
      <c r="G681" s="17">
        <v>0</v>
      </c>
      <c r="H681" s="17">
        <v>0</v>
      </c>
      <c r="I681" s="17">
        <v>0</v>
      </c>
      <c r="J681" s="19">
        <v>45510949</v>
      </c>
      <c r="K681" s="19">
        <v>45511048</v>
      </c>
      <c r="L681" s="24">
        <v>45511000</v>
      </c>
    </row>
    <row r="682" spans="1:12">
      <c r="A682" s="11"/>
      <c r="B682" s="22"/>
      <c r="C682" s="23"/>
      <c r="D682" s="19"/>
      <c r="E682" s="17"/>
      <c r="F682" s="17"/>
      <c r="G682" s="17"/>
      <c r="H682" s="17"/>
      <c r="I682" s="17"/>
      <c r="J682" s="19"/>
      <c r="K682" s="19"/>
      <c r="L682" s="24"/>
    </row>
    <row r="683" spans="1:12">
      <c r="A683" s="11" t="s">
        <v>319</v>
      </c>
      <c r="B683" s="13"/>
      <c r="C683" s="15">
        <v>0</v>
      </c>
      <c r="D683" s="19">
        <v>18076193</v>
      </c>
      <c r="E683" s="17">
        <v>0</v>
      </c>
      <c r="F683" s="17">
        <v>0</v>
      </c>
      <c r="G683" s="17">
        <v>0</v>
      </c>
      <c r="H683" s="17">
        <v>0</v>
      </c>
      <c r="I683" s="17">
        <v>0</v>
      </c>
      <c r="J683" s="17">
        <v>0</v>
      </c>
      <c r="K683" s="17">
        <v>0</v>
      </c>
      <c r="L683" s="21">
        <v>0</v>
      </c>
    </row>
    <row r="684" spans="1:12">
      <c r="A684" s="11"/>
      <c r="B684" s="13"/>
      <c r="C684" s="15"/>
      <c r="D684" s="19"/>
      <c r="E684" s="17"/>
      <c r="F684" s="17"/>
      <c r="G684" s="17"/>
      <c r="H684" s="17"/>
      <c r="I684" s="17"/>
      <c r="J684" s="17"/>
      <c r="K684" s="17"/>
      <c r="L684" s="21"/>
    </row>
    <row r="685" spans="1:12">
      <c r="A685" s="29" t="s">
        <v>320</v>
      </c>
      <c r="B685" s="30"/>
      <c r="C685" s="15">
        <v>0</v>
      </c>
      <c r="D685" s="19">
        <v>21912933</v>
      </c>
      <c r="E685" s="17">
        <v>0</v>
      </c>
      <c r="F685" s="17">
        <v>0</v>
      </c>
      <c r="G685" s="17">
        <v>0</v>
      </c>
      <c r="H685" s="17">
        <v>0</v>
      </c>
      <c r="I685" s="17">
        <v>0</v>
      </c>
      <c r="J685" s="17">
        <v>0</v>
      </c>
      <c r="K685" s="17">
        <v>0</v>
      </c>
      <c r="L685" s="21">
        <v>0</v>
      </c>
    </row>
    <row r="686" spans="1:12">
      <c r="A686" s="29"/>
      <c r="B686" s="30"/>
      <c r="C686" s="15"/>
      <c r="D686" s="19"/>
      <c r="E686" s="17"/>
      <c r="F686" s="17"/>
      <c r="G686" s="17"/>
      <c r="H686" s="17"/>
      <c r="I686" s="17"/>
      <c r="J686" s="17"/>
      <c r="K686" s="17"/>
      <c r="L686" s="21"/>
    </row>
    <row r="687" spans="1:12">
      <c r="A687" s="11" t="s">
        <v>321</v>
      </c>
      <c r="B687" s="13"/>
      <c r="C687" s="15">
        <v>0</v>
      </c>
      <c r="D687" s="17">
        <v>0</v>
      </c>
      <c r="E687" s="17">
        <v>0</v>
      </c>
      <c r="F687" s="17">
        <v>0</v>
      </c>
      <c r="G687" s="19">
        <v>15421815</v>
      </c>
      <c r="H687" s="17">
        <v>0</v>
      </c>
      <c r="I687" s="17">
        <v>0</v>
      </c>
      <c r="J687" s="17">
        <v>0</v>
      </c>
      <c r="K687" s="17">
        <v>0</v>
      </c>
      <c r="L687" s="21">
        <v>0</v>
      </c>
    </row>
    <row r="688" spans="1:12">
      <c r="A688" s="11"/>
      <c r="B688" s="13"/>
      <c r="C688" s="15"/>
      <c r="D688" s="17"/>
      <c r="E688" s="17"/>
      <c r="F688" s="17"/>
      <c r="G688" s="19"/>
      <c r="H688" s="17"/>
      <c r="I688" s="17"/>
      <c r="J688" s="17"/>
      <c r="K688" s="17"/>
      <c r="L688" s="21"/>
    </row>
    <row r="689" spans="1:12">
      <c r="A689" s="11" t="s">
        <v>322</v>
      </c>
      <c r="B689" s="13"/>
      <c r="C689" s="23">
        <v>48994440</v>
      </c>
      <c r="D689" s="19">
        <v>48994444</v>
      </c>
      <c r="E689" s="17">
        <v>0</v>
      </c>
      <c r="F689" s="17">
        <v>0</v>
      </c>
      <c r="G689" s="17">
        <v>0</v>
      </c>
      <c r="H689" s="17">
        <v>0</v>
      </c>
      <c r="I689" s="17">
        <v>0</v>
      </c>
      <c r="J689" s="17">
        <v>0</v>
      </c>
      <c r="K689" s="17">
        <v>0</v>
      </c>
      <c r="L689" s="21">
        <v>0</v>
      </c>
    </row>
    <row r="690" spans="1:12">
      <c r="A690" s="11"/>
      <c r="B690" s="13"/>
      <c r="C690" s="23"/>
      <c r="D690" s="19"/>
      <c r="E690" s="17"/>
      <c r="F690" s="17"/>
      <c r="G690" s="17"/>
      <c r="H690" s="17"/>
      <c r="I690" s="17"/>
      <c r="J690" s="17"/>
      <c r="K690" s="17"/>
      <c r="L690" s="21"/>
    </row>
    <row r="691" spans="1:12">
      <c r="A691" s="11" t="s">
        <v>323</v>
      </c>
      <c r="B691" s="13"/>
      <c r="C691" s="15">
        <v>0</v>
      </c>
      <c r="D691" s="19">
        <v>28629083</v>
      </c>
      <c r="E691" s="17">
        <v>0</v>
      </c>
      <c r="F691" s="17">
        <v>0</v>
      </c>
      <c r="G691" s="17">
        <v>0</v>
      </c>
      <c r="H691" s="17">
        <v>0</v>
      </c>
      <c r="I691" s="17">
        <v>0</v>
      </c>
      <c r="J691" s="17">
        <v>0</v>
      </c>
      <c r="K691" s="17">
        <v>0</v>
      </c>
      <c r="L691" s="21">
        <v>0</v>
      </c>
    </row>
    <row r="692" spans="1:12">
      <c r="A692" s="11"/>
      <c r="B692" s="13"/>
      <c r="C692" s="15"/>
      <c r="D692" s="19"/>
      <c r="E692" s="17"/>
      <c r="F692" s="17"/>
      <c r="G692" s="17"/>
      <c r="H692" s="17"/>
      <c r="I692" s="17"/>
      <c r="J692" s="17"/>
      <c r="K692" s="17"/>
      <c r="L692" s="21"/>
    </row>
    <row r="693" spans="1:12">
      <c r="A693" s="11" t="s">
        <v>324</v>
      </c>
      <c r="B693" s="22" t="s">
        <v>8</v>
      </c>
      <c r="C693" s="15">
        <v>0</v>
      </c>
      <c r="D693" s="19">
        <v>209969923</v>
      </c>
      <c r="E693" s="19">
        <v>49482099</v>
      </c>
      <c r="F693" s="19">
        <v>49482152</v>
      </c>
      <c r="G693" s="17">
        <v>0</v>
      </c>
      <c r="H693" s="17">
        <v>0</v>
      </c>
      <c r="I693" s="19">
        <v>50347037</v>
      </c>
      <c r="J693" s="17">
        <v>0</v>
      </c>
      <c r="K693" s="17">
        <v>0</v>
      </c>
      <c r="L693" s="21">
        <v>0</v>
      </c>
    </row>
    <row r="694" spans="1:12">
      <c r="A694" s="11"/>
      <c r="B694" s="22"/>
      <c r="C694" s="15"/>
      <c r="D694" s="19"/>
      <c r="E694" s="19"/>
      <c r="F694" s="19"/>
      <c r="G694" s="17"/>
      <c r="H694" s="17"/>
      <c r="I694" s="19"/>
      <c r="J694" s="17"/>
      <c r="K694" s="17"/>
      <c r="L694" s="21"/>
    </row>
    <row r="695" spans="1:12">
      <c r="A695" s="11" t="s">
        <v>325</v>
      </c>
      <c r="B695" s="22" t="s">
        <v>8</v>
      </c>
      <c r="C695" s="23">
        <v>129279691</v>
      </c>
      <c r="D695" s="19">
        <v>129279669</v>
      </c>
      <c r="E695" s="17">
        <v>0</v>
      </c>
      <c r="F695" s="17">
        <v>0</v>
      </c>
      <c r="G695" s="17">
        <v>0</v>
      </c>
      <c r="H695" s="17">
        <v>0</v>
      </c>
      <c r="I695" s="17">
        <v>0</v>
      </c>
      <c r="J695" s="19">
        <v>129279547</v>
      </c>
      <c r="K695" s="19">
        <v>154813169</v>
      </c>
      <c r="L695" s="24">
        <v>161611107</v>
      </c>
    </row>
    <row r="696" spans="1:12">
      <c r="A696" s="11"/>
      <c r="B696" s="22"/>
      <c r="C696" s="23"/>
      <c r="D696" s="19"/>
      <c r="E696" s="17"/>
      <c r="F696" s="17"/>
      <c r="G696" s="17"/>
      <c r="H696" s="17"/>
      <c r="I696" s="17"/>
      <c r="J696" s="19"/>
      <c r="K696" s="19"/>
      <c r="L696" s="24"/>
    </row>
    <row r="697" spans="1:12">
      <c r="A697" s="11" t="s">
        <v>326</v>
      </c>
      <c r="B697" s="22" t="s">
        <v>8</v>
      </c>
      <c r="C697" s="23">
        <v>129279693</v>
      </c>
      <c r="D697" s="19">
        <v>129279671</v>
      </c>
      <c r="E697" s="17">
        <v>0</v>
      </c>
      <c r="F697" s="17">
        <v>0</v>
      </c>
      <c r="G697" s="17">
        <v>0</v>
      </c>
      <c r="H697" s="17">
        <v>0</v>
      </c>
      <c r="I697" s="17">
        <v>0</v>
      </c>
      <c r="J697" s="19">
        <v>129279551</v>
      </c>
      <c r="K697" s="19">
        <v>154813170</v>
      </c>
      <c r="L697" s="24">
        <v>161611109</v>
      </c>
    </row>
    <row r="698" spans="1:12">
      <c r="A698" s="11"/>
      <c r="B698" s="22"/>
      <c r="C698" s="23"/>
      <c r="D698" s="19"/>
      <c r="E698" s="17"/>
      <c r="F698" s="17"/>
      <c r="G698" s="17"/>
      <c r="H698" s="17"/>
      <c r="I698" s="17"/>
      <c r="J698" s="19"/>
      <c r="K698" s="19"/>
      <c r="L698" s="24"/>
    </row>
    <row r="699" spans="1:12">
      <c r="A699" s="11" t="s">
        <v>327</v>
      </c>
      <c r="B699" s="22" t="s">
        <v>8</v>
      </c>
      <c r="C699" s="23">
        <v>129279689</v>
      </c>
      <c r="D699" s="19">
        <v>129279667</v>
      </c>
      <c r="E699" s="17">
        <v>0</v>
      </c>
      <c r="F699" s="17">
        <v>0</v>
      </c>
      <c r="G699" s="17">
        <v>0</v>
      </c>
      <c r="H699" s="17">
        <v>0</v>
      </c>
      <c r="I699" s="17">
        <v>0</v>
      </c>
      <c r="J699" s="19">
        <v>129279543</v>
      </c>
      <c r="K699" s="19">
        <v>154813168</v>
      </c>
      <c r="L699" s="24">
        <v>161611103</v>
      </c>
    </row>
    <row r="700" spans="1:12">
      <c r="A700" s="11"/>
      <c r="B700" s="22"/>
      <c r="C700" s="23"/>
      <c r="D700" s="19"/>
      <c r="E700" s="17"/>
      <c r="F700" s="17"/>
      <c r="G700" s="17"/>
      <c r="H700" s="17"/>
      <c r="I700" s="17"/>
      <c r="J700" s="19"/>
      <c r="K700" s="19"/>
      <c r="L700" s="24"/>
    </row>
    <row r="701" spans="1:12">
      <c r="A701" s="11" t="s">
        <v>328</v>
      </c>
      <c r="B701" s="22" t="s">
        <v>8</v>
      </c>
      <c r="C701" s="23">
        <v>129279687</v>
      </c>
      <c r="D701" s="19">
        <v>129279665</v>
      </c>
      <c r="E701" s="17">
        <v>0</v>
      </c>
      <c r="F701" s="17">
        <v>0</v>
      </c>
      <c r="G701" s="19">
        <v>15421835</v>
      </c>
      <c r="H701" s="17">
        <v>0</v>
      </c>
      <c r="I701" s="17">
        <v>0</v>
      </c>
      <c r="J701" s="19">
        <v>129279541</v>
      </c>
      <c r="K701" s="19">
        <v>154813167</v>
      </c>
      <c r="L701" s="24">
        <v>161611105</v>
      </c>
    </row>
    <row r="702" spans="1:12">
      <c r="A702" s="11"/>
      <c r="B702" s="22"/>
      <c r="C702" s="23"/>
      <c r="D702" s="19"/>
      <c r="E702" s="17"/>
      <c r="F702" s="17"/>
      <c r="G702" s="19"/>
      <c r="H702" s="17"/>
      <c r="I702" s="17"/>
      <c r="J702" s="19"/>
      <c r="K702" s="19"/>
      <c r="L702" s="24"/>
    </row>
    <row r="703" spans="1:12">
      <c r="A703" s="11" t="s">
        <v>329</v>
      </c>
      <c r="B703" s="22" t="s">
        <v>8</v>
      </c>
      <c r="C703" s="23">
        <v>129279697</v>
      </c>
      <c r="D703" s="19">
        <v>129279675</v>
      </c>
      <c r="E703" s="17">
        <v>0</v>
      </c>
      <c r="F703" s="17">
        <v>0</v>
      </c>
      <c r="G703" s="17">
        <v>0</v>
      </c>
      <c r="H703" s="17">
        <v>0</v>
      </c>
      <c r="I703" s="17">
        <v>0</v>
      </c>
      <c r="J703" s="19">
        <v>129279559</v>
      </c>
      <c r="K703" s="19">
        <v>154813171</v>
      </c>
      <c r="L703" s="24">
        <v>161611111</v>
      </c>
    </row>
    <row r="704" spans="1:12">
      <c r="A704" s="11"/>
      <c r="B704" s="22"/>
      <c r="C704" s="23"/>
      <c r="D704" s="19"/>
      <c r="E704" s="17"/>
      <c r="F704" s="17"/>
      <c r="G704" s="17"/>
      <c r="H704" s="17"/>
      <c r="I704" s="17"/>
      <c r="J704" s="19"/>
      <c r="K704" s="19"/>
      <c r="L704" s="24"/>
    </row>
    <row r="705" spans="1:12">
      <c r="A705" s="11" t="s">
        <v>330</v>
      </c>
      <c r="B705" s="22" t="s">
        <v>8</v>
      </c>
      <c r="C705" s="23">
        <v>129279695</v>
      </c>
      <c r="D705" s="19">
        <v>129279673</v>
      </c>
      <c r="E705" s="17">
        <v>0</v>
      </c>
      <c r="F705" s="17">
        <v>0</v>
      </c>
      <c r="G705" s="17">
        <v>0</v>
      </c>
      <c r="H705" s="17">
        <v>0</v>
      </c>
      <c r="I705" s="17">
        <v>0</v>
      </c>
      <c r="J705" s="19">
        <v>129279557</v>
      </c>
      <c r="K705" s="19">
        <v>129279528</v>
      </c>
      <c r="L705" s="21">
        <v>0</v>
      </c>
    </row>
    <row r="706" spans="1:12">
      <c r="A706" s="11"/>
      <c r="B706" s="22"/>
      <c r="C706" s="23"/>
      <c r="D706" s="19"/>
      <c r="E706" s="17"/>
      <c r="F706" s="17"/>
      <c r="G706" s="17"/>
      <c r="H706" s="17"/>
      <c r="I706" s="17"/>
      <c r="J706" s="19"/>
      <c r="K706" s="19"/>
      <c r="L706" s="21"/>
    </row>
    <row r="707" spans="1:12">
      <c r="A707" s="11" t="s">
        <v>331</v>
      </c>
      <c r="B707" s="22" t="s">
        <v>8</v>
      </c>
      <c r="C707" s="23">
        <v>129279705</v>
      </c>
      <c r="D707" s="19">
        <v>129279683</v>
      </c>
      <c r="E707" s="17">
        <v>0</v>
      </c>
      <c r="F707" s="17">
        <v>0</v>
      </c>
      <c r="G707" s="17">
        <v>0</v>
      </c>
      <c r="H707" s="17">
        <v>0</v>
      </c>
      <c r="I707" s="17">
        <v>0</v>
      </c>
      <c r="J707" s="19">
        <v>129279575</v>
      </c>
      <c r="K707" s="19">
        <v>154813175</v>
      </c>
      <c r="L707" s="24">
        <v>161611115</v>
      </c>
    </row>
    <row r="708" spans="1:12">
      <c r="A708" s="11"/>
      <c r="B708" s="22"/>
      <c r="C708" s="23"/>
      <c r="D708" s="19"/>
      <c r="E708" s="17"/>
      <c r="F708" s="17"/>
      <c r="G708" s="17"/>
      <c r="H708" s="17"/>
      <c r="I708" s="17"/>
      <c r="J708" s="19"/>
      <c r="K708" s="19"/>
      <c r="L708" s="24"/>
    </row>
    <row r="709" spans="1:12">
      <c r="A709" s="11" t="s">
        <v>332</v>
      </c>
      <c r="B709" s="22" t="s">
        <v>8</v>
      </c>
      <c r="C709" s="23">
        <v>129279699</v>
      </c>
      <c r="D709" s="19">
        <v>129279677</v>
      </c>
      <c r="E709" s="17">
        <v>0</v>
      </c>
      <c r="F709" s="17">
        <v>0</v>
      </c>
      <c r="G709" s="17">
        <v>0</v>
      </c>
      <c r="H709" s="17">
        <v>0</v>
      </c>
      <c r="I709" s="17">
        <v>0</v>
      </c>
      <c r="J709" s="19">
        <v>129279563</v>
      </c>
      <c r="K709" s="19">
        <v>154813172</v>
      </c>
      <c r="L709" s="24">
        <v>161611113</v>
      </c>
    </row>
    <row r="710" spans="1:12">
      <c r="A710" s="11"/>
      <c r="B710" s="22"/>
      <c r="C710" s="23"/>
      <c r="D710" s="19"/>
      <c r="E710" s="17"/>
      <c r="F710" s="17"/>
      <c r="G710" s="17"/>
      <c r="H710" s="17"/>
      <c r="I710" s="17"/>
      <c r="J710" s="19"/>
      <c r="K710" s="19"/>
      <c r="L710" s="24"/>
    </row>
    <row r="711" spans="1:12">
      <c r="A711" s="11" t="s">
        <v>333</v>
      </c>
      <c r="B711" s="22" t="s">
        <v>8</v>
      </c>
      <c r="C711" s="23">
        <v>129279701</v>
      </c>
      <c r="D711" s="19">
        <v>129279679</v>
      </c>
      <c r="E711" s="17">
        <v>0</v>
      </c>
      <c r="F711" s="17">
        <v>0</v>
      </c>
      <c r="G711" s="17">
        <v>0</v>
      </c>
      <c r="H711" s="17">
        <v>0</v>
      </c>
      <c r="I711" s="17">
        <v>0</v>
      </c>
      <c r="J711" s="19">
        <v>129279567</v>
      </c>
      <c r="K711" s="19">
        <v>154813173</v>
      </c>
      <c r="L711" s="24">
        <v>161611117</v>
      </c>
    </row>
    <row r="712" spans="1:12">
      <c r="A712" s="11"/>
      <c r="B712" s="22"/>
      <c r="C712" s="23"/>
      <c r="D712" s="19"/>
      <c r="E712" s="17"/>
      <c r="F712" s="17"/>
      <c r="G712" s="17"/>
      <c r="H712" s="17"/>
      <c r="I712" s="17"/>
      <c r="J712" s="19"/>
      <c r="K712" s="19"/>
      <c r="L712" s="24"/>
    </row>
    <row r="713" spans="1:12">
      <c r="A713" s="11" t="s">
        <v>334</v>
      </c>
      <c r="B713" s="22" t="s">
        <v>8</v>
      </c>
      <c r="C713" s="23">
        <v>129279703</v>
      </c>
      <c r="D713" s="19">
        <v>129279681</v>
      </c>
      <c r="E713" s="17">
        <v>0</v>
      </c>
      <c r="F713" s="17">
        <v>0</v>
      </c>
      <c r="G713" s="17">
        <v>0</v>
      </c>
      <c r="H713" s="17">
        <v>0</v>
      </c>
      <c r="I713" s="17">
        <v>0</v>
      </c>
      <c r="J713" s="19">
        <v>45510969</v>
      </c>
      <c r="K713" s="19">
        <v>45511070</v>
      </c>
      <c r="L713" s="24">
        <v>45511022</v>
      </c>
    </row>
    <row r="714" spans="1:12">
      <c r="A714" s="11"/>
      <c r="B714" s="22"/>
      <c r="C714" s="23"/>
      <c r="D714" s="19"/>
      <c r="E714" s="17"/>
      <c r="F714" s="17"/>
      <c r="G714" s="17"/>
      <c r="H714" s="17"/>
      <c r="I714" s="17"/>
      <c r="J714" s="19"/>
      <c r="K714" s="19"/>
      <c r="L714" s="24"/>
    </row>
    <row r="715" spans="1:12">
      <c r="A715" s="11" t="s">
        <v>335</v>
      </c>
      <c r="B715" s="22" t="s">
        <v>8</v>
      </c>
      <c r="C715" s="15">
        <v>0</v>
      </c>
      <c r="D715" s="19">
        <v>209969970</v>
      </c>
      <c r="E715" s="19">
        <v>209970021</v>
      </c>
      <c r="F715" s="17">
        <v>0</v>
      </c>
      <c r="G715" s="19">
        <v>209970139</v>
      </c>
      <c r="H715" s="17">
        <v>0</v>
      </c>
      <c r="I715" s="19">
        <v>209970253</v>
      </c>
      <c r="J715" s="17">
        <v>0</v>
      </c>
      <c r="K715" s="17">
        <v>0</v>
      </c>
      <c r="L715" s="21">
        <v>0</v>
      </c>
    </row>
    <row r="716" spans="1:12">
      <c r="A716" s="11"/>
      <c r="B716" s="22"/>
      <c r="C716" s="15"/>
      <c r="D716" s="19"/>
      <c r="E716" s="19"/>
      <c r="F716" s="17"/>
      <c r="G716" s="19"/>
      <c r="H716" s="17"/>
      <c r="I716" s="19"/>
      <c r="J716" s="17"/>
      <c r="K716" s="17"/>
      <c r="L716" s="21"/>
    </row>
    <row r="717" spans="1:12">
      <c r="A717" s="11" t="s">
        <v>336</v>
      </c>
      <c r="B717" s="13"/>
      <c r="C717" s="15">
        <v>0</v>
      </c>
      <c r="D717" s="17">
        <v>0</v>
      </c>
      <c r="E717" s="17">
        <v>0</v>
      </c>
      <c r="F717" s="17">
        <v>0</v>
      </c>
      <c r="G717" s="19">
        <v>5678669</v>
      </c>
      <c r="H717" s="17">
        <v>0</v>
      </c>
      <c r="I717" s="17">
        <v>0</v>
      </c>
      <c r="J717" s="17">
        <v>0</v>
      </c>
      <c r="K717" s="17">
        <v>0</v>
      </c>
      <c r="L717" s="21">
        <v>0</v>
      </c>
    </row>
    <row r="718" spans="1:12">
      <c r="A718" s="11"/>
      <c r="B718" s="13"/>
      <c r="C718" s="15"/>
      <c r="D718" s="17"/>
      <c r="E718" s="17"/>
      <c r="F718" s="17"/>
      <c r="G718" s="19"/>
      <c r="H718" s="17"/>
      <c r="I718" s="17"/>
      <c r="J718" s="17"/>
      <c r="K718" s="17"/>
      <c r="L718" s="21"/>
    </row>
    <row r="719" spans="1:12">
      <c r="A719" s="11" t="s">
        <v>337</v>
      </c>
      <c r="B719" s="22" t="s">
        <v>8</v>
      </c>
      <c r="C719" s="15">
        <v>0</v>
      </c>
      <c r="D719" s="19">
        <v>209969963</v>
      </c>
      <c r="E719" s="19">
        <v>209969997</v>
      </c>
      <c r="F719" s="19">
        <v>209970055</v>
      </c>
      <c r="G719" s="19">
        <v>209970127</v>
      </c>
      <c r="H719" s="17">
        <v>0</v>
      </c>
      <c r="I719" s="19">
        <v>209970219</v>
      </c>
      <c r="J719" s="17">
        <v>0</v>
      </c>
      <c r="K719" s="17">
        <v>0</v>
      </c>
      <c r="L719" s="21">
        <v>0</v>
      </c>
    </row>
    <row r="720" spans="1:12">
      <c r="A720" s="11"/>
      <c r="B720" s="22"/>
      <c r="C720" s="15"/>
      <c r="D720" s="19"/>
      <c r="E720" s="19"/>
      <c r="F720" s="19"/>
      <c r="G720" s="19"/>
      <c r="H720" s="17"/>
      <c r="I720" s="19"/>
      <c r="J720" s="17"/>
      <c r="K720" s="17"/>
      <c r="L720" s="21"/>
    </row>
    <row r="721" spans="1:12">
      <c r="A721" s="11" t="s">
        <v>338</v>
      </c>
      <c r="B721" s="13"/>
      <c r="C721" s="15">
        <v>0</v>
      </c>
      <c r="D721" s="17">
        <v>0</v>
      </c>
      <c r="E721" s="17">
        <v>0</v>
      </c>
      <c r="F721" s="17">
        <v>0</v>
      </c>
      <c r="G721" s="19">
        <v>4927145</v>
      </c>
      <c r="H721" s="17">
        <v>0</v>
      </c>
      <c r="I721" s="17">
        <v>0</v>
      </c>
      <c r="J721" s="17">
        <v>0</v>
      </c>
      <c r="K721" s="17">
        <v>0</v>
      </c>
      <c r="L721" s="21">
        <v>0</v>
      </c>
    </row>
    <row r="722" spans="1:12">
      <c r="A722" s="11"/>
      <c r="B722" s="13"/>
      <c r="C722" s="15"/>
      <c r="D722" s="17"/>
      <c r="E722" s="17"/>
      <c r="F722" s="17"/>
      <c r="G722" s="19"/>
      <c r="H722" s="17"/>
      <c r="I722" s="17"/>
      <c r="J722" s="17"/>
      <c r="K722" s="17"/>
      <c r="L722" s="21"/>
    </row>
    <row r="723" spans="1:12">
      <c r="A723" s="4" t="s">
        <v>339</v>
      </c>
      <c r="B723" s="22" t="s">
        <v>8</v>
      </c>
      <c r="C723" s="15">
        <v>0</v>
      </c>
      <c r="D723" s="19">
        <v>209969937</v>
      </c>
      <c r="E723" s="19">
        <v>49482118</v>
      </c>
      <c r="F723" s="19">
        <v>49482171</v>
      </c>
      <c r="G723" s="17">
        <v>0</v>
      </c>
      <c r="H723" s="17">
        <v>0</v>
      </c>
      <c r="I723" s="19">
        <v>50347073</v>
      </c>
      <c r="J723" s="17">
        <v>0</v>
      </c>
      <c r="K723" s="17">
        <v>0</v>
      </c>
      <c r="L723" s="21">
        <v>0</v>
      </c>
    </row>
    <row r="724" spans="1:12">
      <c r="A724" s="2"/>
      <c r="B724" s="22"/>
      <c r="C724" s="15"/>
      <c r="D724" s="19"/>
      <c r="E724" s="19"/>
      <c r="F724" s="19"/>
      <c r="G724" s="17"/>
      <c r="H724" s="17"/>
      <c r="I724" s="19"/>
      <c r="J724" s="17"/>
      <c r="K724" s="17"/>
      <c r="L724" s="21"/>
    </row>
    <row r="725" spans="1:12">
      <c r="A725" s="7" t="e">
        <f xml:space="preserve"> Psychroteuthis glacialis</f>
        <v>#NAME?</v>
      </c>
      <c r="B725" s="22"/>
      <c r="C725" s="15"/>
      <c r="D725" s="19"/>
      <c r="E725" s="19"/>
      <c r="F725" s="19"/>
      <c r="G725" s="17"/>
      <c r="H725" s="17"/>
      <c r="I725" s="19"/>
      <c r="J725" s="17"/>
      <c r="K725" s="17"/>
      <c r="L725" s="21"/>
    </row>
    <row r="726" spans="1:12">
      <c r="A726" s="2"/>
      <c r="B726" s="22"/>
      <c r="C726" s="15"/>
      <c r="D726" s="19"/>
      <c r="E726" s="19"/>
      <c r="F726" s="19"/>
      <c r="G726" s="17"/>
      <c r="H726" s="17"/>
      <c r="I726" s="19"/>
      <c r="J726" s="17"/>
      <c r="K726" s="17"/>
      <c r="L726" s="21"/>
    </row>
    <row r="727" spans="1:12">
      <c r="A727" s="11" t="s">
        <v>340</v>
      </c>
      <c r="B727" s="22" t="s">
        <v>8</v>
      </c>
      <c r="C727" s="15">
        <v>0</v>
      </c>
      <c r="D727" s="19">
        <v>209969924</v>
      </c>
      <c r="E727" s="19">
        <v>49482100</v>
      </c>
      <c r="F727" s="19">
        <v>49482153</v>
      </c>
      <c r="G727" s="17">
        <v>0</v>
      </c>
      <c r="H727" s="17">
        <v>0</v>
      </c>
      <c r="I727" s="19">
        <v>50347039</v>
      </c>
      <c r="J727" s="17">
        <v>0</v>
      </c>
      <c r="K727" s="17">
        <v>0</v>
      </c>
      <c r="L727" s="21">
        <v>0</v>
      </c>
    </row>
    <row r="728" spans="1:12">
      <c r="A728" s="11"/>
      <c r="B728" s="22"/>
      <c r="C728" s="15"/>
      <c r="D728" s="19"/>
      <c r="E728" s="19"/>
      <c r="F728" s="19"/>
      <c r="G728" s="17"/>
      <c r="H728" s="17"/>
      <c r="I728" s="19"/>
      <c r="J728" s="17"/>
      <c r="K728" s="17"/>
      <c r="L728" s="21"/>
    </row>
    <row r="729" spans="1:12">
      <c r="A729" s="11" t="s">
        <v>341</v>
      </c>
      <c r="B729" s="22" t="s">
        <v>8</v>
      </c>
      <c r="C729" s="15">
        <v>0</v>
      </c>
      <c r="D729" s="19">
        <v>209969978</v>
      </c>
      <c r="E729" s="19">
        <v>209970025</v>
      </c>
      <c r="F729" s="19">
        <v>209970069</v>
      </c>
      <c r="G729" s="19">
        <v>209970155</v>
      </c>
      <c r="H729" s="17">
        <v>0</v>
      </c>
      <c r="I729" s="19">
        <v>209970196</v>
      </c>
      <c r="J729" s="17">
        <v>0</v>
      </c>
      <c r="K729" s="17">
        <v>0</v>
      </c>
      <c r="L729" s="21">
        <v>0</v>
      </c>
    </row>
    <row r="730" spans="1:12">
      <c r="A730" s="11"/>
      <c r="B730" s="22"/>
      <c r="C730" s="15"/>
      <c r="D730" s="19"/>
      <c r="E730" s="19"/>
      <c r="F730" s="19"/>
      <c r="G730" s="19"/>
      <c r="H730" s="17"/>
      <c r="I730" s="19"/>
      <c r="J730" s="17"/>
      <c r="K730" s="17"/>
      <c r="L730" s="21"/>
    </row>
    <row r="731" spans="1:12">
      <c r="A731" s="11" t="s">
        <v>342</v>
      </c>
      <c r="B731" s="22" t="s">
        <v>8</v>
      </c>
      <c r="C731" s="23">
        <v>48762895</v>
      </c>
      <c r="D731" s="19">
        <v>209969969</v>
      </c>
      <c r="E731" s="19">
        <v>209969996</v>
      </c>
      <c r="F731" s="19">
        <v>209970059</v>
      </c>
      <c r="G731" s="19">
        <v>209970133</v>
      </c>
      <c r="H731" s="17">
        <v>0</v>
      </c>
      <c r="I731" s="19">
        <v>209970194</v>
      </c>
      <c r="J731" s="19">
        <v>48994322</v>
      </c>
      <c r="K731" s="19">
        <v>48994358</v>
      </c>
      <c r="L731" s="24">
        <v>48994388</v>
      </c>
    </row>
    <row r="732" spans="1:12">
      <c r="A732" s="11"/>
      <c r="B732" s="22"/>
      <c r="C732" s="23"/>
      <c r="D732" s="19"/>
      <c r="E732" s="19"/>
      <c r="F732" s="19"/>
      <c r="G732" s="19"/>
      <c r="H732" s="17"/>
      <c r="I732" s="19"/>
      <c r="J732" s="19"/>
      <c r="K732" s="19"/>
      <c r="L732" s="24"/>
    </row>
    <row r="733" spans="1:12">
      <c r="A733" s="11" t="s">
        <v>343</v>
      </c>
      <c r="B733" s="13"/>
      <c r="C733" s="15">
        <v>0</v>
      </c>
      <c r="D733" s="17">
        <v>0</v>
      </c>
      <c r="E733" s="17">
        <v>0</v>
      </c>
      <c r="F733" s="17">
        <v>0</v>
      </c>
      <c r="G733" s="19">
        <v>4003469</v>
      </c>
      <c r="H733" s="17">
        <v>0</v>
      </c>
      <c r="I733" s="17">
        <v>0</v>
      </c>
      <c r="J733" s="17">
        <v>0</v>
      </c>
      <c r="K733" s="17">
        <v>0</v>
      </c>
      <c r="L733" s="21">
        <v>0</v>
      </c>
    </row>
    <row r="734" spans="1:12">
      <c r="A734" s="11"/>
      <c r="B734" s="13"/>
      <c r="C734" s="15"/>
      <c r="D734" s="17"/>
      <c r="E734" s="17"/>
      <c r="F734" s="17"/>
      <c r="G734" s="19"/>
      <c r="H734" s="17"/>
      <c r="I734" s="17"/>
      <c r="J734" s="17"/>
      <c r="K734" s="17"/>
      <c r="L734" s="21"/>
    </row>
    <row r="735" spans="1:12">
      <c r="A735" s="11" t="s">
        <v>344</v>
      </c>
      <c r="B735" s="13"/>
      <c r="C735" s="15">
        <v>0</v>
      </c>
      <c r="D735" s="17">
        <v>0</v>
      </c>
      <c r="E735" s="19">
        <v>49482101</v>
      </c>
      <c r="F735" s="19">
        <v>49482154</v>
      </c>
      <c r="G735" s="17">
        <v>0</v>
      </c>
      <c r="H735" s="17">
        <v>0</v>
      </c>
      <c r="I735" s="19">
        <v>50347041</v>
      </c>
      <c r="J735" s="17">
        <v>0</v>
      </c>
      <c r="K735" s="17">
        <v>0</v>
      </c>
      <c r="L735" s="21">
        <v>0</v>
      </c>
    </row>
    <row r="736" spans="1:12">
      <c r="A736" s="11"/>
      <c r="B736" s="13"/>
      <c r="C736" s="15"/>
      <c r="D736" s="17"/>
      <c r="E736" s="19"/>
      <c r="F736" s="19"/>
      <c r="G736" s="17"/>
      <c r="H736" s="17"/>
      <c r="I736" s="19"/>
      <c r="J736" s="17"/>
      <c r="K736" s="17"/>
      <c r="L736" s="21"/>
    </row>
    <row r="737" spans="1:12">
      <c r="A737" s="11" t="s">
        <v>345</v>
      </c>
      <c r="B737" s="22" t="s">
        <v>8</v>
      </c>
      <c r="C737" s="23">
        <v>34542060</v>
      </c>
      <c r="D737" s="19">
        <v>34542086</v>
      </c>
      <c r="E737" s="17">
        <v>0</v>
      </c>
      <c r="F737" s="19">
        <v>34542095</v>
      </c>
      <c r="G737" s="19">
        <v>34542154</v>
      </c>
      <c r="H737" s="17">
        <v>0</v>
      </c>
      <c r="I737" s="17">
        <v>0</v>
      </c>
      <c r="J737" s="17">
        <v>0</v>
      </c>
      <c r="K737" s="17">
        <v>0</v>
      </c>
      <c r="L737" s="21">
        <v>0</v>
      </c>
    </row>
    <row r="738" spans="1:12" ht="16" thickBot="1">
      <c r="A738" s="11"/>
      <c r="B738" s="22"/>
      <c r="C738" s="23"/>
      <c r="D738" s="19"/>
      <c r="E738" s="17"/>
      <c r="F738" s="19"/>
      <c r="G738" s="19"/>
      <c r="H738" s="17"/>
      <c r="I738" s="17"/>
      <c r="J738" s="17"/>
      <c r="K738" s="17"/>
      <c r="L738" s="21"/>
    </row>
    <row r="739" spans="1:12">
      <c r="A739" s="36" t="s">
        <v>346</v>
      </c>
      <c r="B739" s="37"/>
      <c r="C739" s="53">
        <v>34542059</v>
      </c>
      <c r="D739" s="40">
        <v>34542085</v>
      </c>
      <c r="E739" s="39">
        <v>0</v>
      </c>
      <c r="F739" s="39">
        <v>0</v>
      </c>
      <c r="G739" s="39">
        <v>0</v>
      </c>
      <c r="H739" s="39">
        <v>0</v>
      </c>
      <c r="I739" s="39">
        <v>0</v>
      </c>
      <c r="J739" s="39">
        <v>0</v>
      </c>
      <c r="K739" s="39">
        <v>0</v>
      </c>
      <c r="L739" s="43">
        <v>0</v>
      </c>
    </row>
    <row r="740" spans="1:12">
      <c r="A740" s="11"/>
      <c r="B740" s="13"/>
      <c r="C740" s="23"/>
      <c r="D740" s="19"/>
      <c r="E740" s="17"/>
      <c r="F740" s="17"/>
      <c r="G740" s="17"/>
      <c r="H740" s="17"/>
      <c r="I740" s="17"/>
      <c r="J740" s="17"/>
      <c r="K740" s="17"/>
      <c r="L740" s="21"/>
    </row>
    <row r="741" spans="1:12">
      <c r="A741" s="11" t="s">
        <v>347</v>
      </c>
      <c r="B741" s="13"/>
      <c r="C741" s="15">
        <v>0</v>
      </c>
      <c r="D741" s="19">
        <v>498944</v>
      </c>
      <c r="E741" s="17">
        <v>0</v>
      </c>
      <c r="F741" s="17">
        <v>0</v>
      </c>
      <c r="G741" s="17">
        <v>0</v>
      </c>
      <c r="H741" s="17">
        <v>0</v>
      </c>
      <c r="I741" s="17">
        <v>0</v>
      </c>
      <c r="J741" s="17">
        <v>0</v>
      </c>
      <c r="K741" s="17">
        <v>0</v>
      </c>
      <c r="L741" s="24">
        <v>48994543</v>
      </c>
    </row>
    <row r="742" spans="1:12">
      <c r="A742" s="11"/>
      <c r="B742" s="13"/>
      <c r="C742" s="15"/>
      <c r="D742" s="19"/>
      <c r="E742" s="17"/>
      <c r="F742" s="17"/>
      <c r="G742" s="17"/>
      <c r="H742" s="17"/>
      <c r="I742" s="17"/>
      <c r="J742" s="17"/>
      <c r="K742" s="17"/>
      <c r="L742" s="24"/>
    </row>
    <row r="743" spans="1:12">
      <c r="A743" s="11" t="s">
        <v>348</v>
      </c>
      <c r="B743" s="22" t="s">
        <v>8</v>
      </c>
      <c r="C743" s="23">
        <v>62005904</v>
      </c>
      <c r="D743" s="19">
        <v>62005893</v>
      </c>
      <c r="E743" s="17">
        <v>0</v>
      </c>
      <c r="F743" s="17">
        <v>0</v>
      </c>
      <c r="G743" s="19">
        <v>5353806</v>
      </c>
      <c r="H743" s="17">
        <v>0</v>
      </c>
      <c r="I743" s="17">
        <v>0</v>
      </c>
      <c r="J743" s="19">
        <v>48994342</v>
      </c>
      <c r="K743" s="19">
        <v>48994374</v>
      </c>
      <c r="L743" s="24">
        <v>48994404</v>
      </c>
    </row>
    <row r="744" spans="1:12">
      <c r="A744" s="11"/>
      <c r="B744" s="22"/>
      <c r="C744" s="23"/>
      <c r="D744" s="19"/>
      <c r="E744" s="17"/>
      <c r="F744" s="17"/>
      <c r="G744" s="19"/>
      <c r="H744" s="17"/>
      <c r="I744" s="17"/>
      <c r="J744" s="19"/>
      <c r="K744" s="19"/>
      <c r="L744" s="24"/>
    </row>
    <row r="745" spans="1:12">
      <c r="A745" s="11" t="s">
        <v>349</v>
      </c>
      <c r="B745" s="22" t="s">
        <v>8</v>
      </c>
      <c r="C745" s="15">
        <v>0</v>
      </c>
      <c r="D745" s="19">
        <v>209969908</v>
      </c>
      <c r="E745" s="19">
        <v>49482078</v>
      </c>
      <c r="F745" s="19">
        <v>49482135</v>
      </c>
      <c r="G745" s="19">
        <v>4003471</v>
      </c>
      <c r="H745" s="17">
        <v>0</v>
      </c>
      <c r="I745" s="19">
        <v>50346999</v>
      </c>
      <c r="J745" s="17">
        <v>0</v>
      </c>
      <c r="K745" s="17">
        <v>0</v>
      </c>
      <c r="L745" s="21">
        <v>0</v>
      </c>
    </row>
    <row r="746" spans="1:12">
      <c r="A746" s="11"/>
      <c r="B746" s="22"/>
      <c r="C746" s="15"/>
      <c r="D746" s="19"/>
      <c r="E746" s="19"/>
      <c r="F746" s="19"/>
      <c r="G746" s="19"/>
      <c r="H746" s="17"/>
      <c r="I746" s="19"/>
      <c r="J746" s="17"/>
      <c r="K746" s="17"/>
      <c r="L746" s="21"/>
    </row>
    <row r="747" spans="1:12">
      <c r="A747" s="11" t="s">
        <v>350</v>
      </c>
      <c r="B747" s="13"/>
      <c r="C747" s="15">
        <v>0</v>
      </c>
      <c r="D747" s="19">
        <v>93004781</v>
      </c>
      <c r="E747" s="17">
        <v>0</v>
      </c>
      <c r="F747" s="17">
        <v>0</v>
      </c>
      <c r="G747" s="19">
        <v>5678677</v>
      </c>
      <c r="H747" s="17">
        <v>0</v>
      </c>
      <c r="I747" s="17">
        <v>0</v>
      </c>
      <c r="J747" s="17">
        <v>0</v>
      </c>
      <c r="K747" s="17">
        <v>0</v>
      </c>
      <c r="L747" s="21">
        <v>0</v>
      </c>
    </row>
    <row r="748" spans="1:12">
      <c r="A748" s="11"/>
      <c r="B748" s="13"/>
      <c r="C748" s="15"/>
      <c r="D748" s="19"/>
      <c r="E748" s="17"/>
      <c r="F748" s="17"/>
      <c r="G748" s="19"/>
      <c r="H748" s="17"/>
      <c r="I748" s="17"/>
      <c r="J748" s="17"/>
      <c r="K748" s="17"/>
      <c r="L748" s="21"/>
    </row>
    <row r="749" spans="1:12">
      <c r="A749" s="11" t="s">
        <v>351</v>
      </c>
      <c r="B749" s="13"/>
      <c r="C749" s="15">
        <v>0</v>
      </c>
      <c r="D749" s="19">
        <v>16944720</v>
      </c>
      <c r="E749" s="17">
        <v>0</v>
      </c>
      <c r="F749" s="17">
        <v>0</v>
      </c>
      <c r="G749" s="17">
        <v>0</v>
      </c>
      <c r="H749" s="17">
        <v>0</v>
      </c>
      <c r="I749" s="17">
        <v>0</v>
      </c>
      <c r="J749" s="17">
        <v>0</v>
      </c>
      <c r="K749" s="17">
        <v>0</v>
      </c>
      <c r="L749" s="21">
        <v>0</v>
      </c>
    </row>
    <row r="750" spans="1:12">
      <c r="A750" s="11"/>
      <c r="B750" s="13"/>
      <c r="C750" s="15"/>
      <c r="D750" s="19"/>
      <c r="E750" s="17"/>
      <c r="F750" s="17"/>
      <c r="G750" s="17"/>
      <c r="H750" s="17"/>
      <c r="I750" s="17"/>
      <c r="J750" s="17"/>
      <c r="K750" s="17"/>
      <c r="L750" s="21"/>
    </row>
    <row r="751" spans="1:12">
      <c r="A751" s="11" t="s">
        <v>352</v>
      </c>
      <c r="B751" s="22" t="s">
        <v>8</v>
      </c>
      <c r="C751" s="15">
        <v>0</v>
      </c>
      <c r="D751" s="19">
        <v>209969946</v>
      </c>
      <c r="E751" s="19">
        <v>209970019</v>
      </c>
      <c r="F751" s="19">
        <v>209970040</v>
      </c>
      <c r="G751" s="19">
        <v>209970093</v>
      </c>
      <c r="H751" s="17">
        <v>0</v>
      </c>
      <c r="I751" s="17">
        <v>0</v>
      </c>
      <c r="J751" s="17">
        <v>0</v>
      </c>
      <c r="K751" s="17">
        <v>0</v>
      </c>
      <c r="L751" s="21">
        <v>0</v>
      </c>
    </row>
    <row r="752" spans="1:12">
      <c r="A752" s="11"/>
      <c r="B752" s="22"/>
      <c r="C752" s="15"/>
      <c r="D752" s="19"/>
      <c r="E752" s="19"/>
      <c r="F752" s="19"/>
      <c r="G752" s="19"/>
      <c r="H752" s="17"/>
      <c r="I752" s="17"/>
      <c r="J752" s="17"/>
      <c r="K752" s="17"/>
      <c r="L752" s="21"/>
    </row>
    <row r="753" spans="1:12">
      <c r="A753" s="11" t="s">
        <v>353</v>
      </c>
      <c r="B753" s="13"/>
      <c r="C753" s="23">
        <v>38374163</v>
      </c>
      <c r="D753" s="19">
        <v>38374164</v>
      </c>
      <c r="E753" s="17">
        <v>0</v>
      </c>
      <c r="F753" s="17">
        <v>0</v>
      </c>
      <c r="G753" s="19">
        <v>38374165</v>
      </c>
      <c r="H753" s="17">
        <v>0</v>
      </c>
      <c r="I753" s="17">
        <v>0</v>
      </c>
      <c r="J753" s="17">
        <v>0</v>
      </c>
      <c r="K753" s="17">
        <v>0</v>
      </c>
      <c r="L753" s="21">
        <v>0</v>
      </c>
    </row>
    <row r="754" spans="1:12">
      <c r="A754" s="11"/>
      <c r="B754" s="13"/>
      <c r="C754" s="23"/>
      <c r="D754" s="19"/>
      <c r="E754" s="17"/>
      <c r="F754" s="17"/>
      <c r="G754" s="19"/>
      <c r="H754" s="17"/>
      <c r="I754" s="17"/>
      <c r="J754" s="17"/>
      <c r="K754" s="17"/>
      <c r="L754" s="21"/>
    </row>
    <row r="755" spans="1:12">
      <c r="A755" s="11" t="s">
        <v>354</v>
      </c>
      <c r="B755" s="13"/>
      <c r="C755" s="44">
        <v>77157322</v>
      </c>
      <c r="D755" s="47">
        <v>14161382</v>
      </c>
      <c r="E755" s="48">
        <v>0</v>
      </c>
      <c r="F755" s="54">
        <v>0</v>
      </c>
      <c r="G755" s="47">
        <v>13195589</v>
      </c>
      <c r="H755" s="48">
        <v>0</v>
      </c>
      <c r="I755" s="17">
        <v>0</v>
      </c>
      <c r="J755" s="17">
        <v>0</v>
      </c>
      <c r="K755" s="17">
        <v>0</v>
      </c>
      <c r="L755" s="21">
        <v>0</v>
      </c>
    </row>
    <row r="756" spans="1:12">
      <c r="A756" s="11"/>
      <c r="B756" s="13"/>
      <c r="C756" s="44"/>
      <c r="D756" s="47"/>
      <c r="E756" s="48"/>
      <c r="F756" s="54"/>
      <c r="G756" s="47"/>
      <c r="H756" s="48"/>
      <c r="I756" s="17"/>
      <c r="J756" s="17"/>
      <c r="K756" s="17"/>
      <c r="L756" s="21"/>
    </row>
    <row r="757" spans="1:12">
      <c r="A757" s="11" t="s">
        <v>355</v>
      </c>
      <c r="B757" s="13"/>
      <c r="C757" s="15">
        <v>0</v>
      </c>
      <c r="D757" s="17">
        <v>0</v>
      </c>
      <c r="E757" s="17">
        <v>0</v>
      </c>
      <c r="F757" s="17">
        <v>0</v>
      </c>
      <c r="G757" s="19">
        <v>242117663</v>
      </c>
      <c r="H757" s="19">
        <v>242117693</v>
      </c>
      <c r="I757" s="17">
        <v>0</v>
      </c>
      <c r="J757" s="17">
        <v>0</v>
      </c>
      <c r="K757" s="17">
        <v>0</v>
      </c>
      <c r="L757" s="21">
        <v>0</v>
      </c>
    </row>
    <row r="758" spans="1:12">
      <c r="A758" s="11"/>
      <c r="B758" s="13"/>
      <c r="C758" s="15"/>
      <c r="D758" s="17"/>
      <c r="E758" s="17"/>
      <c r="F758" s="17"/>
      <c r="G758" s="19"/>
      <c r="H758" s="19"/>
      <c r="I758" s="17"/>
      <c r="J758" s="17"/>
      <c r="K758" s="17"/>
      <c r="L758" s="21"/>
    </row>
    <row r="759" spans="1:12">
      <c r="A759" s="11" t="s">
        <v>356</v>
      </c>
      <c r="B759" s="22" t="s">
        <v>8</v>
      </c>
      <c r="C759" s="23">
        <v>48994424</v>
      </c>
      <c r="D759" s="19">
        <v>48994451</v>
      </c>
      <c r="E759" s="17">
        <v>0</v>
      </c>
      <c r="F759" s="17">
        <v>0</v>
      </c>
      <c r="G759" s="17">
        <v>0</v>
      </c>
      <c r="H759" s="17">
        <v>0</v>
      </c>
      <c r="I759" s="17">
        <v>0</v>
      </c>
      <c r="J759" s="17">
        <v>0</v>
      </c>
      <c r="K759" s="19">
        <v>48994583</v>
      </c>
      <c r="L759" s="24">
        <v>48994537</v>
      </c>
    </row>
    <row r="760" spans="1:12">
      <c r="A760" s="11"/>
      <c r="B760" s="22"/>
      <c r="C760" s="23"/>
      <c r="D760" s="19"/>
      <c r="E760" s="17"/>
      <c r="F760" s="17"/>
      <c r="G760" s="17"/>
      <c r="H760" s="17"/>
      <c r="I760" s="17"/>
      <c r="J760" s="17"/>
      <c r="K760" s="19"/>
      <c r="L760" s="24"/>
    </row>
    <row r="761" spans="1:12" ht="18" customHeight="1">
      <c r="A761" s="11" t="s">
        <v>357</v>
      </c>
      <c r="B761" s="13"/>
      <c r="C761" s="15">
        <v>0</v>
      </c>
      <c r="D761" s="17">
        <v>0</v>
      </c>
      <c r="E761" s="17">
        <v>0</v>
      </c>
      <c r="F761" s="17">
        <v>0</v>
      </c>
      <c r="G761" s="19">
        <v>242117665</v>
      </c>
      <c r="H761" s="19">
        <v>242117695</v>
      </c>
      <c r="I761" s="17">
        <v>0</v>
      </c>
      <c r="J761" s="17">
        <v>0</v>
      </c>
      <c r="K761" s="17">
        <v>0</v>
      </c>
      <c r="L761" s="21">
        <v>0</v>
      </c>
    </row>
    <row r="762" spans="1:12">
      <c r="A762" s="11"/>
      <c r="B762" s="13"/>
      <c r="C762" s="15"/>
      <c r="D762" s="17"/>
      <c r="E762" s="17"/>
      <c r="F762" s="17"/>
      <c r="G762" s="19"/>
      <c r="H762" s="19"/>
      <c r="I762" s="17"/>
      <c r="J762" s="17"/>
      <c r="K762" s="17"/>
      <c r="L762" s="21"/>
    </row>
    <row r="763" spans="1:12">
      <c r="A763" s="11" t="s">
        <v>358</v>
      </c>
      <c r="B763" s="13"/>
      <c r="C763" s="15">
        <v>0</v>
      </c>
      <c r="D763" s="19">
        <v>34559533</v>
      </c>
      <c r="E763" s="17">
        <v>0</v>
      </c>
      <c r="F763" s="17">
        <v>0</v>
      </c>
      <c r="G763" s="19">
        <v>242117667</v>
      </c>
      <c r="H763" s="19">
        <v>242117697</v>
      </c>
      <c r="I763" s="17">
        <v>0</v>
      </c>
      <c r="J763" s="17">
        <v>0</v>
      </c>
      <c r="K763" s="17">
        <v>0</v>
      </c>
      <c r="L763" s="21">
        <v>0</v>
      </c>
    </row>
    <row r="764" spans="1:12">
      <c r="A764" s="11"/>
      <c r="B764" s="13"/>
      <c r="C764" s="15"/>
      <c r="D764" s="19"/>
      <c r="E764" s="17"/>
      <c r="F764" s="17"/>
      <c r="G764" s="19"/>
      <c r="H764" s="19"/>
      <c r="I764" s="17"/>
      <c r="J764" s="17"/>
      <c r="K764" s="17"/>
      <c r="L764" s="21"/>
    </row>
    <row r="765" spans="1:12">
      <c r="A765" s="11" t="s">
        <v>359</v>
      </c>
      <c r="B765" s="22" t="s">
        <v>8</v>
      </c>
      <c r="C765" s="23">
        <v>34542042</v>
      </c>
      <c r="D765" s="19">
        <v>34542066</v>
      </c>
      <c r="E765" s="17">
        <v>0</v>
      </c>
      <c r="F765" s="19">
        <v>18026376</v>
      </c>
      <c r="G765" s="19">
        <v>242117669</v>
      </c>
      <c r="H765" s="19">
        <v>242117701</v>
      </c>
      <c r="I765" s="19">
        <v>38607261</v>
      </c>
      <c r="J765" s="17">
        <v>0</v>
      </c>
      <c r="K765" s="17">
        <v>0</v>
      </c>
      <c r="L765" s="21">
        <v>0</v>
      </c>
    </row>
    <row r="766" spans="1:12">
      <c r="A766" s="11"/>
      <c r="B766" s="22"/>
      <c r="C766" s="23"/>
      <c r="D766" s="19"/>
      <c r="E766" s="17"/>
      <c r="F766" s="19"/>
      <c r="G766" s="19"/>
      <c r="H766" s="19"/>
      <c r="I766" s="19"/>
      <c r="J766" s="17"/>
      <c r="K766" s="17"/>
      <c r="L766" s="21"/>
    </row>
    <row r="767" spans="1:12">
      <c r="A767" s="11" t="s">
        <v>360</v>
      </c>
      <c r="B767" s="13"/>
      <c r="C767" s="23">
        <v>77157305</v>
      </c>
      <c r="D767" s="19">
        <v>77157331</v>
      </c>
      <c r="E767" s="17">
        <v>0</v>
      </c>
      <c r="F767" s="17">
        <v>0</v>
      </c>
      <c r="G767" s="17">
        <v>0</v>
      </c>
      <c r="H767" s="17">
        <v>0</v>
      </c>
      <c r="I767" s="17">
        <v>0</v>
      </c>
      <c r="J767" s="17">
        <v>0</v>
      </c>
      <c r="K767" s="17">
        <v>0</v>
      </c>
      <c r="L767" s="21">
        <v>0</v>
      </c>
    </row>
    <row r="768" spans="1:12">
      <c r="A768" s="11"/>
      <c r="B768" s="13"/>
      <c r="C768" s="23"/>
      <c r="D768" s="19"/>
      <c r="E768" s="17"/>
      <c r="F768" s="17"/>
      <c r="G768" s="17"/>
      <c r="H768" s="17"/>
      <c r="I768" s="17"/>
      <c r="J768" s="17"/>
      <c r="K768" s="17"/>
      <c r="L768" s="21"/>
    </row>
    <row r="769" spans="1:12">
      <c r="A769" s="11" t="s">
        <v>361</v>
      </c>
      <c r="B769" s="22" t="s">
        <v>8</v>
      </c>
      <c r="C769" s="23">
        <v>1531239214</v>
      </c>
      <c r="D769" s="19">
        <v>1531239213</v>
      </c>
      <c r="E769" s="17">
        <v>0</v>
      </c>
      <c r="F769" s="17">
        <v>0</v>
      </c>
      <c r="G769" s="19">
        <v>1531239211</v>
      </c>
      <c r="H769" s="19">
        <v>1531239212</v>
      </c>
      <c r="I769" s="17">
        <v>0</v>
      </c>
      <c r="J769" s="17">
        <v>0</v>
      </c>
      <c r="K769" s="17">
        <v>0</v>
      </c>
      <c r="L769" s="21">
        <v>0</v>
      </c>
    </row>
    <row r="770" spans="1:12">
      <c r="A770" s="11"/>
      <c r="B770" s="22"/>
      <c r="C770" s="23"/>
      <c r="D770" s="19"/>
      <c r="E770" s="17"/>
      <c r="F770" s="17"/>
      <c r="G770" s="19"/>
      <c r="H770" s="19"/>
      <c r="I770" s="17"/>
      <c r="J770" s="17"/>
      <c r="K770" s="17"/>
      <c r="L770" s="21"/>
    </row>
    <row r="771" spans="1:12">
      <c r="A771" s="11" t="s">
        <v>362</v>
      </c>
      <c r="B771" s="13"/>
      <c r="C771" s="23">
        <v>77157318</v>
      </c>
      <c r="D771" s="17">
        <v>0</v>
      </c>
      <c r="E771" s="17">
        <v>0</v>
      </c>
      <c r="F771" s="17">
        <v>0</v>
      </c>
      <c r="G771" s="17">
        <v>0</v>
      </c>
      <c r="H771" s="17">
        <v>0</v>
      </c>
      <c r="I771" s="17">
        <v>0</v>
      </c>
      <c r="J771" s="17">
        <v>0</v>
      </c>
      <c r="K771" s="17">
        <v>0</v>
      </c>
      <c r="L771" s="21">
        <v>0</v>
      </c>
    </row>
    <row r="772" spans="1:12">
      <c r="A772" s="11"/>
      <c r="B772" s="13"/>
      <c r="C772" s="23"/>
      <c r="D772" s="17"/>
      <c r="E772" s="17"/>
      <c r="F772" s="17"/>
      <c r="G772" s="17"/>
      <c r="H772" s="17"/>
      <c r="I772" s="17"/>
      <c r="J772" s="17"/>
      <c r="K772" s="17"/>
      <c r="L772" s="21"/>
    </row>
    <row r="773" spans="1:12">
      <c r="A773" s="11" t="s">
        <v>363</v>
      </c>
      <c r="B773" s="13"/>
      <c r="C773" s="15">
        <v>0</v>
      </c>
      <c r="D773" s="17">
        <v>0</v>
      </c>
      <c r="E773" s="17">
        <v>0</v>
      </c>
      <c r="F773" s="17">
        <v>0</v>
      </c>
      <c r="G773" s="19">
        <v>46947386</v>
      </c>
      <c r="H773" s="17">
        <v>0</v>
      </c>
      <c r="I773" s="17">
        <v>0</v>
      </c>
      <c r="J773" s="17">
        <v>0</v>
      </c>
      <c r="K773" s="17">
        <v>0</v>
      </c>
      <c r="L773" s="21">
        <v>0</v>
      </c>
    </row>
    <row r="774" spans="1:12">
      <c r="A774" s="11"/>
      <c r="B774" s="13"/>
      <c r="C774" s="15"/>
      <c r="D774" s="17"/>
      <c r="E774" s="17"/>
      <c r="F774" s="17"/>
      <c r="G774" s="19"/>
      <c r="H774" s="17"/>
      <c r="I774" s="17"/>
      <c r="J774" s="17"/>
      <c r="K774" s="17"/>
      <c r="L774" s="21"/>
    </row>
    <row r="775" spans="1:12">
      <c r="A775" s="11" t="s">
        <v>364</v>
      </c>
      <c r="B775" s="13"/>
      <c r="C775" s="15">
        <v>0</v>
      </c>
      <c r="D775" s="17">
        <v>0</v>
      </c>
      <c r="E775" s="17">
        <v>0</v>
      </c>
      <c r="F775" s="17">
        <v>0</v>
      </c>
      <c r="G775" s="19">
        <v>242117671</v>
      </c>
      <c r="H775" s="19">
        <v>242117703</v>
      </c>
      <c r="I775" s="17">
        <v>0</v>
      </c>
      <c r="J775" s="17">
        <v>0</v>
      </c>
      <c r="K775" s="17">
        <v>0</v>
      </c>
      <c r="L775" s="21">
        <v>0</v>
      </c>
    </row>
    <row r="776" spans="1:12">
      <c r="A776" s="11"/>
      <c r="B776" s="13"/>
      <c r="C776" s="15"/>
      <c r="D776" s="17"/>
      <c r="E776" s="17"/>
      <c r="F776" s="17"/>
      <c r="G776" s="19"/>
      <c r="H776" s="19"/>
      <c r="I776" s="17"/>
      <c r="J776" s="17"/>
      <c r="K776" s="17"/>
      <c r="L776" s="21"/>
    </row>
    <row r="777" spans="1:12">
      <c r="A777" s="11" t="s">
        <v>365</v>
      </c>
      <c r="B777" s="13"/>
      <c r="C777" s="15">
        <v>0</v>
      </c>
      <c r="D777" s="19">
        <v>34559531</v>
      </c>
      <c r="E777" s="17">
        <v>0</v>
      </c>
      <c r="F777" s="17">
        <v>0</v>
      </c>
      <c r="G777" s="19">
        <v>34996415</v>
      </c>
      <c r="H777" s="17">
        <v>0</v>
      </c>
      <c r="I777" s="17">
        <v>0</v>
      </c>
      <c r="J777" s="17">
        <v>0</v>
      </c>
      <c r="K777" s="17">
        <v>0</v>
      </c>
      <c r="L777" s="21">
        <v>0</v>
      </c>
    </row>
    <row r="778" spans="1:12">
      <c r="A778" s="11"/>
      <c r="B778" s="13"/>
      <c r="C778" s="15"/>
      <c r="D778" s="19"/>
      <c r="E778" s="17"/>
      <c r="F778" s="17"/>
      <c r="G778" s="19"/>
      <c r="H778" s="17"/>
      <c r="I778" s="17"/>
      <c r="J778" s="17"/>
      <c r="K778" s="17"/>
      <c r="L778" s="21"/>
    </row>
    <row r="779" spans="1:12">
      <c r="A779" s="11" t="s">
        <v>366</v>
      </c>
      <c r="B779" s="13"/>
      <c r="C779" s="15">
        <v>0</v>
      </c>
      <c r="D779" s="17">
        <v>0</v>
      </c>
      <c r="E779" s="17">
        <v>0</v>
      </c>
      <c r="F779" s="17">
        <v>0</v>
      </c>
      <c r="G779" s="19">
        <v>46947384</v>
      </c>
      <c r="H779" s="17">
        <v>0</v>
      </c>
      <c r="I779" s="17">
        <v>0</v>
      </c>
      <c r="J779" s="17">
        <v>0</v>
      </c>
      <c r="K779" s="17">
        <v>0</v>
      </c>
      <c r="L779" s="21">
        <v>0</v>
      </c>
    </row>
    <row r="780" spans="1:12">
      <c r="A780" s="11"/>
      <c r="B780" s="13"/>
      <c r="C780" s="15"/>
      <c r="D780" s="17"/>
      <c r="E780" s="17"/>
      <c r="F780" s="17"/>
      <c r="G780" s="19"/>
      <c r="H780" s="17"/>
      <c r="I780" s="17"/>
      <c r="J780" s="17"/>
      <c r="K780" s="17"/>
      <c r="L780" s="21"/>
    </row>
    <row r="781" spans="1:12">
      <c r="A781" s="11" t="s">
        <v>367</v>
      </c>
      <c r="B781" s="22" t="s">
        <v>8</v>
      </c>
      <c r="C781" s="23">
        <v>62241208</v>
      </c>
      <c r="D781" s="19">
        <v>62241200</v>
      </c>
      <c r="E781" s="17">
        <v>0</v>
      </c>
      <c r="F781" s="17">
        <v>0</v>
      </c>
      <c r="G781" s="19">
        <v>62909952</v>
      </c>
      <c r="H781" s="19">
        <v>242117705</v>
      </c>
      <c r="I781" s="17">
        <v>0</v>
      </c>
      <c r="J781" s="17">
        <v>0</v>
      </c>
      <c r="K781" s="17">
        <v>0</v>
      </c>
      <c r="L781" s="21">
        <v>0</v>
      </c>
    </row>
    <row r="782" spans="1:12">
      <c r="A782" s="11"/>
      <c r="B782" s="22"/>
      <c r="C782" s="23"/>
      <c r="D782" s="19"/>
      <c r="E782" s="17"/>
      <c r="F782" s="17"/>
      <c r="G782" s="19"/>
      <c r="H782" s="19"/>
      <c r="I782" s="17"/>
      <c r="J782" s="17"/>
      <c r="K782" s="17"/>
      <c r="L782" s="21"/>
    </row>
    <row r="783" spans="1:12">
      <c r="A783" s="11" t="s">
        <v>368</v>
      </c>
      <c r="B783" s="22" t="s">
        <v>8</v>
      </c>
      <c r="C783" s="23">
        <v>62241207</v>
      </c>
      <c r="D783" s="19">
        <v>62241199</v>
      </c>
      <c r="E783" s="17">
        <v>0</v>
      </c>
      <c r="F783" s="17">
        <v>0</v>
      </c>
      <c r="G783" s="19">
        <v>62241218</v>
      </c>
      <c r="H783" s="19">
        <v>242117707</v>
      </c>
      <c r="I783" s="17">
        <v>0</v>
      </c>
      <c r="J783" s="17">
        <v>0</v>
      </c>
      <c r="K783" s="17">
        <v>0</v>
      </c>
      <c r="L783" s="21">
        <v>0</v>
      </c>
    </row>
    <row r="784" spans="1:12">
      <c r="A784" s="11"/>
      <c r="B784" s="22"/>
      <c r="C784" s="23"/>
      <c r="D784" s="19"/>
      <c r="E784" s="17"/>
      <c r="F784" s="17"/>
      <c r="G784" s="19"/>
      <c r="H784" s="19"/>
      <c r="I784" s="17"/>
      <c r="J784" s="17"/>
      <c r="K784" s="17"/>
      <c r="L784" s="21"/>
    </row>
    <row r="785" spans="1:12">
      <c r="A785" s="11" t="s">
        <v>369</v>
      </c>
      <c r="B785" s="22" t="s">
        <v>8</v>
      </c>
      <c r="C785" s="23">
        <v>62909941</v>
      </c>
      <c r="D785" s="19">
        <v>62909937</v>
      </c>
      <c r="E785" s="17">
        <v>0</v>
      </c>
      <c r="F785" s="17">
        <v>0</v>
      </c>
      <c r="G785" s="19">
        <v>62909946</v>
      </c>
      <c r="H785" s="19">
        <v>242117711</v>
      </c>
      <c r="I785" s="17">
        <v>0</v>
      </c>
      <c r="J785" s="17">
        <v>0</v>
      </c>
      <c r="K785" s="17">
        <v>0</v>
      </c>
      <c r="L785" s="21">
        <v>0</v>
      </c>
    </row>
    <row r="786" spans="1:12">
      <c r="A786" s="11"/>
      <c r="B786" s="22"/>
      <c r="C786" s="23"/>
      <c r="D786" s="19"/>
      <c r="E786" s="17"/>
      <c r="F786" s="17"/>
      <c r="G786" s="19"/>
      <c r="H786" s="19"/>
      <c r="I786" s="17"/>
      <c r="J786" s="17"/>
      <c r="K786" s="17"/>
      <c r="L786" s="21"/>
    </row>
    <row r="787" spans="1:12">
      <c r="A787" s="11" t="s">
        <v>370</v>
      </c>
      <c r="B787" s="22" t="s">
        <v>8</v>
      </c>
      <c r="C787" s="23">
        <v>62241206</v>
      </c>
      <c r="D787" s="19">
        <v>62241198</v>
      </c>
      <c r="E787" s="17">
        <v>0</v>
      </c>
      <c r="F787" s="17">
        <v>0</v>
      </c>
      <c r="G787" s="19">
        <v>62241216</v>
      </c>
      <c r="H787" s="19">
        <v>242117713</v>
      </c>
      <c r="I787" s="17">
        <v>0</v>
      </c>
      <c r="J787" s="17">
        <v>0</v>
      </c>
      <c r="K787" s="17">
        <v>0</v>
      </c>
      <c r="L787" s="21">
        <v>0</v>
      </c>
    </row>
    <row r="788" spans="1:12">
      <c r="A788" s="11"/>
      <c r="B788" s="22"/>
      <c r="C788" s="23"/>
      <c r="D788" s="19"/>
      <c r="E788" s="17"/>
      <c r="F788" s="17"/>
      <c r="G788" s="19"/>
      <c r="H788" s="19"/>
      <c r="I788" s="17"/>
      <c r="J788" s="17"/>
      <c r="K788" s="17"/>
      <c r="L788" s="21"/>
    </row>
    <row r="789" spans="1:12">
      <c r="A789" s="11" t="s">
        <v>371</v>
      </c>
      <c r="B789" s="13"/>
      <c r="C789" s="15">
        <v>0</v>
      </c>
      <c r="D789" s="19">
        <v>77157330</v>
      </c>
      <c r="E789" s="17">
        <v>0</v>
      </c>
      <c r="F789" s="17">
        <v>0</v>
      </c>
      <c r="G789" s="19">
        <v>242117675</v>
      </c>
      <c r="H789" s="19">
        <v>242117715</v>
      </c>
      <c r="I789" s="17">
        <v>0</v>
      </c>
      <c r="J789" s="17">
        <v>0</v>
      </c>
      <c r="K789" s="17">
        <v>0</v>
      </c>
      <c r="L789" s="21">
        <v>0</v>
      </c>
    </row>
    <row r="790" spans="1:12">
      <c r="A790" s="11"/>
      <c r="B790" s="13"/>
      <c r="C790" s="15"/>
      <c r="D790" s="19"/>
      <c r="E790" s="17"/>
      <c r="F790" s="17"/>
      <c r="G790" s="19"/>
      <c r="H790" s="19"/>
      <c r="I790" s="17"/>
      <c r="J790" s="17"/>
      <c r="K790" s="17"/>
      <c r="L790" s="21"/>
    </row>
    <row r="791" spans="1:12">
      <c r="A791" s="11" t="s">
        <v>372</v>
      </c>
      <c r="B791" s="22" t="s">
        <v>8</v>
      </c>
      <c r="C791" s="23">
        <v>892552844</v>
      </c>
      <c r="D791" s="19">
        <v>892552843</v>
      </c>
      <c r="E791" s="19">
        <v>49482076</v>
      </c>
      <c r="F791" s="19">
        <v>49482134</v>
      </c>
      <c r="G791" s="19">
        <v>892552841</v>
      </c>
      <c r="H791" s="19">
        <v>892552842</v>
      </c>
      <c r="I791" s="19">
        <v>50346995</v>
      </c>
      <c r="J791" s="19">
        <v>13561068</v>
      </c>
      <c r="K791" s="17">
        <v>0</v>
      </c>
      <c r="L791" s="24">
        <v>121495688</v>
      </c>
    </row>
    <row r="792" spans="1:12">
      <c r="A792" s="11"/>
      <c r="B792" s="22"/>
      <c r="C792" s="23"/>
      <c r="D792" s="19"/>
      <c r="E792" s="19"/>
      <c r="F792" s="19"/>
      <c r="G792" s="19"/>
      <c r="H792" s="19"/>
      <c r="I792" s="19"/>
      <c r="J792" s="19"/>
      <c r="K792" s="17"/>
      <c r="L792" s="24"/>
    </row>
    <row r="793" spans="1:12">
      <c r="A793" s="11" t="s">
        <v>373</v>
      </c>
      <c r="B793" s="13"/>
      <c r="C793" s="23">
        <v>77157308</v>
      </c>
      <c r="D793" s="17">
        <v>0</v>
      </c>
      <c r="E793" s="17">
        <v>0</v>
      </c>
      <c r="F793" s="17">
        <v>0</v>
      </c>
      <c r="G793" s="19">
        <v>4003475</v>
      </c>
      <c r="H793" s="17">
        <v>0</v>
      </c>
      <c r="I793" s="17">
        <v>0</v>
      </c>
      <c r="J793" s="17">
        <v>0</v>
      </c>
      <c r="K793" s="17">
        <v>0</v>
      </c>
      <c r="L793" s="21">
        <v>0</v>
      </c>
    </row>
    <row r="794" spans="1:12">
      <c r="A794" s="11"/>
      <c r="B794" s="13"/>
      <c r="C794" s="23"/>
      <c r="D794" s="17"/>
      <c r="E794" s="17"/>
      <c r="F794" s="17"/>
      <c r="G794" s="19"/>
      <c r="H794" s="17"/>
      <c r="I794" s="17"/>
      <c r="J794" s="17"/>
      <c r="K794" s="17"/>
      <c r="L794" s="21"/>
    </row>
    <row r="795" spans="1:12">
      <c r="A795" s="11" t="s">
        <v>374</v>
      </c>
      <c r="B795" s="13"/>
      <c r="C795" s="23">
        <v>77157309</v>
      </c>
      <c r="D795" s="19">
        <v>498950</v>
      </c>
      <c r="E795" s="17">
        <v>0</v>
      </c>
      <c r="F795" s="17">
        <v>0</v>
      </c>
      <c r="G795" s="17">
        <v>0</v>
      </c>
      <c r="H795" s="17">
        <v>0</v>
      </c>
      <c r="I795" s="17">
        <v>0</v>
      </c>
      <c r="J795" s="17">
        <v>0</v>
      </c>
      <c r="K795" s="17">
        <v>0</v>
      </c>
      <c r="L795" s="21">
        <v>0</v>
      </c>
    </row>
    <row r="796" spans="1:12">
      <c r="A796" s="11"/>
      <c r="B796" s="13"/>
      <c r="C796" s="23"/>
      <c r="D796" s="19"/>
      <c r="E796" s="17"/>
      <c r="F796" s="17"/>
      <c r="G796" s="17"/>
      <c r="H796" s="17"/>
      <c r="I796" s="17"/>
      <c r="J796" s="17"/>
      <c r="K796" s="17"/>
      <c r="L796" s="21"/>
    </row>
    <row r="797" spans="1:12">
      <c r="A797" s="11" t="s">
        <v>375</v>
      </c>
      <c r="B797" s="13"/>
      <c r="C797" s="23">
        <v>77157310</v>
      </c>
      <c r="D797" s="19">
        <v>498951</v>
      </c>
      <c r="E797" s="17">
        <v>0</v>
      </c>
      <c r="F797" s="17">
        <v>0</v>
      </c>
      <c r="G797" s="17">
        <v>0</v>
      </c>
      <c r="H797" s="17">
        <v>0</v>
      </c>
      <c r="I797" s="17">
        <v>0</v>
      </c>
      <c r="J797" s="17">
        <v>0</v>
      </c>
      <c r="K797" s="17">
        <v>0</v>
      </c>
      <c r="L797" s="21">
        <v>0</v>
      </c>
    </row>
    <row r="798" spans="1:12">
      <c r="A798" s="11"/>
      <c r="B798" s="13"/>
      <c r="C798" s="23"/>
      <c r="D798" s="19"/>
      <c r="E798" s="17"/>
      <c r="F798" s="17"/>
      <c r="G798" s="17"/>
      <c r="H798" s="17"/>
      <c r="I798" s="17"/>
      <c r="J798" s="17"/>
      <c r="K798" s="17"/>
      <c r="L798" s="21"/>
    </row>
    <row r="799" spans="1:12">
      <c r="A799" s="11" t="s">
        <v>376</v>
      </c>
      <c r="B799" s="22" t="s">
        <v>8</v>
      </c>
      <c r="C799" s="23">
        <v>62909940</v>
      </c>
      <c r="D799" s="19">
        <v>62909936</v>
      </c>
      <c r="E799" s="17">
        <v>0</v>
      </c>
      <c r="F799" s="17">
        <v>0</v>
      </c>
      <c r="G799" s="19">
        <v>62909944</v>
      </c>
      <c r="H799" s="19">
        <v>242117717</v>
      </c>
      <c r="I799" s="17">
        <v>0</v>
      </c>
      <c r="J799" s="17">
        <v>0</v>
      </c>
      <c r="K799" s="17">
        <v>0</v>
      </c>
      <c r="L799" s="21">
        <v>0</v>
      </c>
    </row>
    <row r="800" spans="1:12">
      <c r="A800" s="11"/>
      <c r="B800" s="22"/>
      <c r="C800" s="23"/>
      <c r="D800" s="19"/>
      <c r="E800" s="17"/>
      <c r="F800" s="17"/>
      <c r="G800" s="19"/>
      <c r="H800" s="19"/>
      <c r="I800" s="17"/>
      <c r="J800" s="17"/>
      <c r="K800" s="17"/>
      <c r="L800" s="21"/>
    </row>
    <row r="801" spans="1:12">
      <c r="A801" s="11" t="s">
        <v>377</v>
      </c>
      <c r="B801" s="22" t="s">
        <v>8</v>
      </c>
      <c r="C801" s="23">
        <v>62241209</v>
      </c>
      <c r="D801" s="19">
        <v>62241201</v>
      </c>
      <c r="E801" s="17">
        <v>0</v>
      </c>
      <c r="F801" s="17">
        <v>0</v>
      </c>
      <c r="G801" s="19">
        <v>62241220</v>
      </c>
      <c r="H801" s="19">
        <v>242117719</v>
      </c>
      <c r="I801" s="17">
        <v>0</v>
      </c>
      <c r="J801" s="17">
        <v>0</v>
      </c>
      <c r="K801" s="17">
        <v>0</v>
      </c>
      <c r="L801" s="21">
        <v>0</v>
      </c>
    </row>
    <row r="802" spans="1:12">
      <c r="A802" s="11"/>
      <c r="B802" s="22"/>
      <c r="C802" s="23"/>
      <c r="D802" s="19"/>
      <c r="E802" s="17"/>
      <c r="F802" s="17"/>
      <c r="G802" s="19"/>
      <c r="H802" s="19"/>
      <c r="I802" s="17"/>
      <c r="J802" s="17"/>
      <c r="K802" s="17"/>
      <c r="L802" s="21"/>
    </row>
    <row r="803" spans="1:12">
      <c r="A803" s="11" t="s">
        <v>378</v>
      </c>
      <c r="B803" s="22" t="s">
        <v>8</v>
      </c>
      <c r="C803" s="23">
        <v>77157311</v>
      </c>
      <c r="D803" s="19">
        <v>116041621</v>
      </c>
      <c r="E803" s="17">
        <v>0</v>
      </c>
      <c r="F803" s="17">
        <v>0</v>
      </c>
      <c r="G803" s="19">
        <v>14028758</v>
      </c>
      <c r="H803" s="19">
        <v>242117721</v>
      </c>
      <c r="I803" s="17">
        <v>0</v>
      </c>
      <c r="J803" s="19">
        <v>48994348</v>
      </c>
      <c r="K803" s="19">
        <v>48994380</v>
      </c>
      <c r="L803" s="24">
        <v>48994410</v>
      </c>
    </row>
    <row r="804" spans="1:12">
      <c r="A804" s="11"/>
      <c r="B804" s="22"/>
      <c r="C804" s="23"/>
      <c r="D804" s="19"/>
      <c r="E804" s="17"/>
      <c r="F804" s="17"/>
      <c r="G804" s="19"/>
      <c r="H804" s="19"/>
      <c r="I804" s="17"/>
      <c r="J804" s="19"/>
      <c r="K804" s="19"/>
      <c r="L804" s="24"/>
    </row>
    <row r="805" spans="1:12">
      <c r="A805" s="11" t="s">
        <v>379</v>
      </c>
      <c r="B805" s="13"/>
      <c r="C805" s="23">
        <v>77157312</v>
      </c>
      <c r="D805" s="17">
        <v>0</v>
      </c>
      <c r="E805" s="17">
        <v>0</v>
      </c>
      <c r="F805" s="17">
        <v>0</v>
      </c>
      <c r="G805" s="17">
        <v>0</v>
      </c>
      <c r="H805" s="17">
        <v>0</v>
      </c>
      <c r="I805" s="17">
        <v>0</v>
      </c>
      <c r="J805" s="17">
        <v>0</v>
      </c>
      <c r="K805" s="17">
        <v>0</v>
      </c>
      <c r="L805" s="21">
        <v>0</v>
      </c>
    </row>
    <row r="806" spans="1:12">
      <c r="A806" s="11"/>
      <c r="B806" s="13"/>
      <c r="C806" s="23"/>
      <c r="D806" s="17"/>
      <c r="E806" s="17"/>
      <c r="F806" s="17"/>
      <c r="G806" s="17"/>
      <c r="H806" s="17"/>
      <c r="I806" s="17"/>
      <c r="J806" s="17"/>
      <c r="K806" s="17"/>
      <c r="L806" s="21"/>
    </row>
    <row r="807" spans="1:12">
      <c r="A807" s="11" t="s">
        <v>380</v>
      </c>
      <c r="B807" s="13"/>
      <c r="C807" s="15">
        <v>0</v>
      </c>
      <c r="D807" s="17">
        <v>0</v>
      </c>
      <c r="E807" s="17">
        <v>0</v>
      </c>
      <c r="F807" s="17">
        <v>0</v>
      </c>
      <c r="G807" s="19">
        <v>242117679</v>
      </c>
      <c r="H807" s="19">
        <v>242117723</v>
      </c>
      <c r="I807" s="17">
        <v>0</v>
      </c>
      <c r="J807" s="17">
        <v>0</v>
      </c>
      <c r="K807" s="17">
        <v>0</v>
      </c>
      <c r="L807" s="21">
        <v>0</v>
      </c>
    </row>
    <row r="808" spans="1:12">
      <c r="A808" s="11"/>
      <c r="B808" s="13"/>
      <c r="C808" s="15"/>
      <c r="D808" s="17"/>
      <c r="E808" s="17"/>
      <c r="F808" s="17"/>
      <c r="G808" s="19"/>
      <c r="H808" s="19"/>
      <c r="I808" s="17"/>
      <c r="J808" s="17"/>
      <c r="K808" s="17"/>
      <c r="L808" s="21"/>
    </row>
    <row r="809" spans="1:12">
      <c r="A809" s="11" t="s">
        <v>381</v>
      </c>
      <c r="B809" s="22" t="s">
        <v>8</v>
      </c>
      <c r="C809" s="23">
        <v>77157321</v>
      </c>
      <c r="D809" s="19">
        <v>77157329</v>
      </c>
      <c r="E809" s="17">
        <v>0</v>
      </c>
      <c r="F809" s="17">
        <v>0</v>
      </c>
      <c r="G809" s="19">
        <v>242117681</v>
      </c>
      <c r="H809" s="19">
        <v>242117725</v>
      </c>
      <c r="I809" s="17">
        <v>0</v>
      </c>
      <c r="J809" s="17">
        <v>0</v>
      </c>
      <c r="K809" s="17">
        <v>0</v>
      </c>
      <c r="L809" s="21">
        <v>0</v>
      </c>
    </row>
    <row r="810" spans="1:12">
      <c r="A810" s="11"/>
      <c r="B810" s="22"/>
      <c r="C810" s="23"/>
      <c r="D810" s="19"/>
      <c r="E810" s="17"/>
      <c r="F810" s="17"/>
      <c r="G810" s="19"/>
      <c r="H810" s="19"/>
      <c r="I810" s="17"/>
      <c r="J810" s="17"/>
      <c r="K810" s="17"/>
      <c r="L810" s="21"/>
    </row>
    <row r="811" spans="1:12">
      <c r="A811" s="11" t="s">
        <v>382</v>
      </c>
      <c r="B811" s="13"/>
      <c r="C811" s="23">
        <v>77157314</v>
      </c>
      <c r="D811" s="17">
        <v>0</v>
      </c>
      <c r="E811" s="17">
        <v>0</v>
      </c>
      <c r="F811" s="17">
        <v>0</v>
      </c>
      <c r="G811" s="17">
        <v>0</v>
      </c>
      <c r="H811" s="17">
        <v>0</v>
      </c>
      <c r="I811" s="17">
        <v>0</v>
      </c>
      <c r="J811" s="17">
        <v>0</v>
      </c>
      <c r="K811" s="17">
        <v>0</v>
      </c>
      <c r="L811" s="21">
        <v>0</v>
      </c>
    </row>
    <row r="812" spans="1:12">
      <c r="A812" s="11"/>
      <c r="B812" s="13"/>
      <c r="C812" s="23"/>
      <c r="D812" s="17"/>
      <c r="E812" s="17"/>
      <c r="F812" s="17"/>
      <c r="G812" s="17"/>
      <c r="H812" s="17"/>
      <c r="I812" s="17"/>
      <c r="J812" s="17"/>
      <c r="K812" s="17"/>
      <c r="L812" s="21"/>
    </row>
    <row r="813" spans="1:12">
      <c r="A813" s="11" t="s">
        <v>383</v>
      </c>
      <c r="B813" s="13"/>
      <c r="C813" s="15">
        <v>0</v>
      </c>
      <c r="D813" s="19">
        <v>14150654</v>
      </c>
      <c r="E813" s="17">
        <v>0</v>
      </c>
      <c r="F813" s="17">
        <v>0</v>
      </c>
      <c r="G813" s="19">
        <v>13195591</v>
      </c>
      <c r="H813" s="17">
        <v>0</v>
      </c>
      <c r="I813" s="17">
        <v>0</v>
      </c>
      <c r="J813" s="17">
        <v>0</v>
      </c>
      <c r="K813" s="17">
        <v>0</v>
      </c>
      <c r="L813" s="21">
        <v>0</v>
      </c>
    </row>
    <row r="814" spans="1:12">
      <c r="A814" s="11"/>
      <c r="B814" s="13"/>
      <c r="C814" s="15"/>
      <c r="D814" s="19"/>
      <c r="E814" s="17"/>
      <c r="F814" s="17"/>
      <c r="G814" s="19"/>
      <c r="H814" s="17"/>
      <c r="I814" s="17"/>
      <c r="J814" s="17"/>
      <c r="K814" s="17"/>
      <c r="L814" s="21"/>
    </row>
    <row r="815" spans="1:12">
      <c r="A815" s="11" t="s">
        <v>384</v>
      </c>
      <c r="B815" s="13"/>
      <c r="C815" s="23">
        <v>77157313</v>
      </c>
      <c r="D815" s="19">
        <v>77157333</v>
      </c>
      <c r="E815" s="17">
        <v>0</v>
      </c>
      <c r="F815" s="17">
        <v>0</v>
      </c>
      <c r="G815" s="17">
        <v>0</v>
      </c>
      <c r="H815" s="17">
        <v>0</v>
      </c>
      <c r="I815" s="17">
        <v>0</v>
      </c>
      <c r="J815" s="17">
        <v>0</v>
      </c>
      <c r="K815" s="17">
        <v>0</v>
      </c>
      <c r="L815" s="21">
        <v>0</v>
      </c>
    </row>
    <row r="816" spans="1:12">
      <c r="A816" s="11"/>
      <c r="B816" s="13"/>
      <c r="C816" s="23"/>
      <c r="D816" s="19"/>
      <c r="E816" s="17"/>
      <c r="F816" s="17"/>
      <c r="G816" s="17"/>
      <c r="H816" s="17"/>
      <c r="I816" s="17"/>
      <c r="J816" s="17"/>
      <c r="K816" s="17"/>
      <c r="L816" s="21"/>
    </row>
    <row r="817" spans="1:12">
      <c r="A817" s="11" t="s">
        <v>385</v>
      </c>
      <c r="B817" s="22" t="s">
        <v>8</v>
      </c>
      <c r="C817" s="23">
        <v>62909942</v>
      </c>
      <c r="D817" s="19">
        <v>62909938</v>
      </c>
      <c r="E817" s="17">
        <v>0</v>
      </c>
      <c r="F817" s="17">
        <v>0</v>
      </c>
      <c r="G817" s="19">
        <v>62909948</v>
      </c>
      <c r="H817" s="19">
        <v>242117733</v>
      </c>
      <c r="I817" s="17">
        <v>0</v>
      </c>
      <c r="J817" s="17">
        <v>0</v>
      </c>
      <c r="K817" s="17">
        <v>0</v>
      </c>
      <c r="L817" s="21">
        <v>0</v>
      </c>
    </row>
    <row r="818" spans="1:12">
      <c r="A818" s="11"/>
      <c r="B818" s="22"/>
      <c r="C818" s="23"/>
      <c r="D818" s="19"/>
      <c r="E818" s="17"/>
      <c r="F818" s="17"/>
      <c r="G818" s="19"/>
      <c r="H818" s="19"/>
      <c r="I818" s="17"/>
      <c r="J818" s="17"/>
      <c r="K818" s="17"/>
      <c r="L818" s="21"/>
    </row>
    <row r="819" spans="1:12">
      <c r="A819" s="11" t="s">
        <v>386</v>
      </c>
      <c r="B819" s="13"/>
      <c r="C819" s="15">
        <v>0</v>
      </c>
      <c r="D819" s="17">
        <v>0</v>
      </c>
      <c r="E819" s="17">
        <v>0</v>
      </c>
      <c r="F819" s="17">
        <v>0</v>
      </c>
      <c r="G819" s="17">
        <v>0</v>
      </c>
      <c r="H819" s="19">
        <v>242117735</v>
      </c>
      <c r="I819" s="17">
        <v>0</v>
      </c>
      <c r="J819" s="17">
        <v>0</v>
      </c>
      <c r="K819" s="17">
        <v>0</v>
      </c>
      <c r="L819" s="21">
        <v>0</v>
      </c>
    </row>
    <row r="820" spans="1:12">
      <c r="A820" s="11"/>
      <c r="B820" s="13"/>
      <c r="C820" s="15"/>
      <c r="D820" s="17"/>
      <c r="E820" s="17"/>
      <c r="F820" s="17"/>
      <c r="G820" s="17"/>
      <c r="H820" s="19"/>
      <c r="I820" s="17"/>
      <c r="J820" s="17"/>
      <c r="K820" s="17"/>
      <c r="L820" s="21"/>
    </row>
    <row r="821" spans="1:12">
      <c r="A821" s="11" t="s">
        <v>387</v>
      </c>
      <c r="B821" s="22" t="s">
        <v>8</v>
      </c>
      <c r="C821" s="15">
        <v>0</v>
      </c>
      <c r="D821" s="17">
        <v>0</v>
      </c>
      <c r="E821" s="17">
        <v>0</v>
      </c>
      <c r="F821" s="17">
        <v>0</v>
      </c>
      <c r="G821" s="19">
        <v>242117683</v>
      </c>
      <c r="H821" s="19">
        <v>242117727</v>
      </c>
      <c r="I821" s="17">
        <v>0</v>
      </c>
      <c r="J821" s="17">
        <v>0</v>
      </c>
      <c r="K821" s="17">
        <v>0</v>
      </c>
      <c r="L821" s="21">
        <v>0</v>
      </c>
    </row>
    <row r="822" spans="1:12">
      <c r="A822" s="11"/>
      <c r="B822" s="22"/>
      <c r="C822" s="15"/>
      <c r="D822" s="17"/>
      <c r="E822" s="17"/>
      <c r="F822" s="17"/>
      <c r="G822" s="19"/>
      <c r="H822" s="19"/>
      <c r="I822" s="17"/>
      <c r="J822" s="17"/>
      <c r="K822" s="17"/>
      <c r="L822" s="21"/>
    </row>
    <row r="823" spans="1:12">
      <c r="A823" s="11" t="s">
        <v>388</v>
      </c>
      <c r="B823" s="22" t="s">
        <v>8</v>
      </c>
      <c r="C823" s="15">
        <v>0</v>
      </c>
      <c r="D823" s="17">
        <v>0</v>
      </c>
      <c r="E823" s="17">
        <v>0</v>
      </c>
      <c r="F823" s="17">
        <v>0</v>
      </c>
      <c r="G823" s="19">
        <v>242117685</v>
      </c>
      <c r="H823" s="19">
        <v>242117729</v>
      </c>
      <c r="I823" s="17">
        <v>0</v>
      </c>
      <c r="J823" s="17">
        <v>0</v>
      </c>
      <c r="K823" s="17">
        <v>0</v>
      </c>
      <c r="L823" s="21">
        <v>0</v>
      </c>
    </row>
    <row r="824" spans="1:12">
      <c r="A824" s="11"/>
      <c r="B824" s="22"/>
      <c r="C824" s="15"/>
      <c r="D824" s="17"/>
      <c r="E824" s="17"/>
      <c r="F824" s="17"/>
      <c r="G824" s="19"/>
      <c r="H824" s="19"/>
      <c r="I824" s="17"/>
      <c r="J824" s="17"/>
      <c r="K824" s="17"/>
      <c r="L824" s="21"/>
    </row>
    <row r="825" spans="1:12">
      <c r="A825" s="11" t="s">
        <v>389</v>
      </c>
      <c r="B825" s="13"/>
      <c r="C825" s="23">
        <v>77157315</v>
      </c>
      <c r="D825" s="17">
        <v>0</v>
      </c>
      <c r="E825" s="17">
        <v>0</v>
      </c>
      <c r="F825" s="17">
        <v>0</v>
      </c>
      <c r="G825" s="17">
        <v>0</v>
      </c>
      <c r="H825" s="17">
        <v>0</v>
      </c>
      <c r="I825" s="17">
        <v>0</v>
      </c>
      <c r="J825" s="17">
        <v>0</v>
      </c>
      <c r="K825" s="17">
        <v>0</v>
      </c>
      <c r="L825" s="21">
        <v>0</v>
      </c>
    </row>
    <row r="826" spans="1:12">
      <c r="A826" s="11"/>
      <c r="B826" s="13"/>
      <c r="C826" s="23"/>
      <c r="D826" s="17"/>
      <c r="E826" s="17"/>
      <c r="F826" s="17"/>
      <c r="G826" s="17"/>
      <c r="H826" s="17"/>
      <c r="I826" s="17"/>
      <c r="J826" s="17"/>
      <c r="K826" s="17"/>
      <c r="L826" s="21"/>
    </row>
    <row r="827" spans="1:12">
      <c r="A827" s="11" t="s">
        <v>390</v>
      </c>
      <c r="B827" s="22" t="s">
        <v>8</v>
      </c>
      <c r="C827" s="23">
        <v>48994423</v>
      </c>
      <c r="D827" s="19">
        <v>48994450</v>
      </c>
      <c r="E827" s="17">
        <v>0</v>
      </c>
      <c r="F827" s="17">
        <v>0</v>
      </c>
      <c r="G827" s="17">
        <v>0</v>
      </c>
      <c r="H827" s="17">
        <v>0</v>
      </c>
      <c r="I827" s="17">
        <v>0</v>
      </c>
      <c r="J827" s="19">
        <v>48994479</v>
      </c>
      <c r="K827" s="19">
        <v>48994581</v>
      </c>
      <c r="L827" s="24">
        <v>48994535</v>
      </c>
    </row>
    <row r="828" spans="1:12">
      <c r="A828" s="11"/>
      <c r="B828" s="22"/>
      <c r="C828" s="23"/>
      <c r="D828" s="19"/>
      <c r="E828" s="17"/>
      <c r="F828" s="17"/>
      <c r="G828" s="17"/>
      <c r="H828" s="17"/>
      <c r="I828" s="17"/>
      <c r="J828" s="19"/>
      <c r="K828" s="19"/>
      <c r="L828" s="24"/>
    </row>
    <row r="829" spans="1:12">
      <c r="A829" s="11" t="s">
        <v>391</v>
      </c>
      <c r="B829" s="22" t="s">
        <v>8</v>
      </c>
      <c r="C829" s="23">
        <v>62005907</v>
      </c>
      <c r="D829" s="19">
        <v>34542087</v>
      </c>
      <c r="E829" s="17">
        <v>0</v>
      </c>
      <c r="F829" s="19">
        <v>34542111</v>
      </c>
      <c r="G829" s="19">
        <v>38154317</v>
      </c>
      <c r="H829" s="17">
        <v>0</v>
      </c>
      <c r="I829" s="17">
        <v>0</v>
      </c>
      <c r="J829" s="17">
        <v>0</v>
      </c>
      <c r="K829" s="17">
        <v>0</v>
      </c>
      <c r="L829" s="21">
        <v>0</v>
      </c>
    </row>
    <row r="830" spans="1:12" ht="16" thickBot="1">
      <c r="A830" s="11"/>
      <c r="B830" s="22"/>
      <c r="C830" s="23"/>
      <c r="D830" s="19"/>
      <c r="E830" s="17"/>
      <c r="F830" s="19"/>
      <c r="G830" s="19"/>
      <c r="H830" s="17"/>
      <c r="I830" s="17"/>
      <c r="J830" s="17"/>
      <c r="K830" s="17"/>
      <c r="L830" s="21"/>
    </row>
    <row r="831" spans="1:12">
      <c r="A831" s="36" t="s">
        <v>392</v>
      </c>
      <c r="B831" s="57" t="s">
        <v>8</v>
      </c>
      <c r="C831" s="38">
        <v>0</v>
      </c>
      <c r="D831" s="40">
        <v>209969906</v>
      </c>
      <c r="E831" s="40">
        <v>49482075</v>
      </c>
      <c r="F831" s="40">
        <v>49482133</v>
      </c>
      <c r="G831" s="39">
        <v>0</v>
      </c>
      <c r="H831" s="39">
        <v>0</v>
      </c>
      <c r="I831" s="40">
        <v>209970167</v>
      </c>
      <c r="J831" s="39">
        <v>0</v>
      </c>
      <c r="K831" s="39">
        <v>0</v>
      </c>
      <c r="L831" s="43">
        <v>0</v>
      </c>
    </row>
    <row r="832" spans="1:12">
      <c r="A832" s="11"/>
      <c r="B832" s="22"/>
      <c r="C832" s="15"/>
      <c r="D832" s="19"/>
      <c r="E832" s="19"/>
      <c r="F832" s="19"/>
      <c r="G832" s="17"/>
      <c r="H832" s="17"/>
      <c r="I832" s="19"/>
      <c r="J832" s="17"/>
      <c r="K832" s="17"/>
      <c r="L832" s="21"/>
    </row>
    <row r="833" spans="1:12">
      <c r="A833" s="11" t="s">
        <v>393</v>
      </c>
      <c r="B833" s="22" t="s">
        <v>8</v>
      </c>
      <c r="C833" s="23">
        <v>77157302</v>
      </c>
      <c r="D833" s="19">
        <v>48994452</v>
      </c>
      <c r="E833" s="17">
        <v>0</v>
      </c>
      <c r="F833" s="17">
        <v>0</v>
      </c>
      <c r="G833" s="19">
        <v>242117691</v>
      </c>
      <c r="H833" s="19">
        <v>242117737</v>
      </c>
      <c r="I833" s="17">
        <v>0</v>
      </c>
      <c r="J833" s="19">
        <v>48994481</v>
      </c>
      <c r="K833" s="19">
        <v>48994585</v>
      </c>
      <c r="L833" s="24">
        <v>48994539</v>
      </c>
    </row>
    <row r="834" spans="1:12">
      <c r="A834" s="11"/>
      <c r="B834" s="22"/>
      <c r="C834" s="23"/>
      <c r="D834" s="19"/>
      <c r="E834" s="17"/>
      <c r="F834" s="17"/>
      <c r="G834" s="19"/>
      <c r="H834" s="19"/>
      <c r="I834" s="17"/>
      <c r="J834" s="19"/>
      <c r="K834" s="19"/>
      <c r="L834" s="24"/>
    </row>
    <row r="835" spans="1:12">
      <c r="A835" s="11" t="s">
        <v>394</v>
      </c>
      <c r="B835" s="13"/>
      <c r="C835" s="23">
        <v>62241211</v>
      </c>
      <c r="D835" s="19">
        <v>62241203</v>
      </c>
      <c r="E835" s="17">
        <v>0</v>
      </c>
      <c r="F835" s="17">
        <v>0</v>
      </c>
      <c r="G835" s="19">
        <v>13195581</v>
      </c>
      <c r="H835" s="17">
        <v>0</v>
      </c>
      <c r="I835" s="17">
        <v>0</v>
      </c>
      <c r="J835" s="17">
        <v>0</v>
      </c>
      <c r="K835" s="17">
        <v>0</v>
      </c>
      <c r="L835" s="21">
        <v>0</v>
      </c>
    </row>
    <row r="836" spans="1:12">
      <c r="A836" s="11"/>
      <c r="B836" s="13"/>
      <c r="C836" s="23"/>
      <c r="D836" s="19"/>
      <c r="E836" s="17"/>
      <c r="F836" s="17"/>
      <c r="G836" s="19"/>
      <c r="H836" s="17"/>
      <c r="I836" s="17"/>
      <c r="J836" s="17"/>
      <c r="K836" s="17"/>
      <c r="L836" s="21"/>
    </row>
    <row r="837" spans="1:12">
      <c r="A837" s="11" t="s">
        <v>395</v>
      </c>
      <c r="B837" s="22" t="s">
        <v>8</v>
      </c>
      <c r="C837" s="23">
        <v>34542056</v>
      </c>
      <c r="D837" s="19">
        <v>34542082</v>
      </c>
      <c r="E837" s="17">
        <v>0</v>
      </c>
      <c r="F837" s="19">
        <v>34542105</v>
      </c>
      <c r="G837" s="19">
        <v>34542148</v>
      </c>
      <c r="H837" s="17">
        <v>0</v>
      </c>
      <c r="I837" s="17">
        <v>0</v>
      </c>
      <c r="J837" s="17">
        <v>0</v>
      </c>
      <c r="K837" s="17">
        <v>0</v>
      </c>
      <c r="L837" s="21">
        <v>0</v>
      </c>
    </row>
    <row r="838" spans="1:12">
      <c r="A838" s="11"/>
      <c r="B838" s="22"/>
      <c r="C838" s="23"/>
      <c r="D838" s="19"/>
      <c r="E838" s="17"/>
      <c r="F838" s="19"/>
      <c r="G838" s="19"/>
      <c r="H838" s="17"/>
      <c r="I838" s="17"/>
      <c r="J838" s="17"/>
      <c r="K838" s="17"/>
      <c r="L838" s="21"/>
    </row>
    <row r="839" spans="1:12">
      <c r="A839" s="11" t="s">
        <v>396</v>
      </c>
      <c r="B839" s="22" t="s">
        <v>8</v>
      </c>
      <c r="C839" s="23">
        <v>34542057</v>
      </c>
      <c r="D839" s="19">
        <v>34542083</v>
      </c>
      <c r="E839" s="17">
        <v>0</v>
      </c>
      <c r="F839" s="19">
        <v>34542104</v>
      </c>
      <c r="G839" s="19">
        <v>34542150</v>
      </c>
      <c r="H839" s="17">
        <v>0</v>
      </c>
      <c r="I839" s="17">
        <v>0</v>
      </c>
      <c r="J839" s="17">
        <v>0</v>
      </c>
      <c r="K839" s="17">
        <v>0</v>
      </c>
      <c r="L839" s="21">
        <v>0</v>
      </c>
    </row>
    <row r="840" spans="1:12">
      <c r="A840" s="11"/>
      <c r="B840" s="22"/>
      <c r="C840" s="23"/>
      <c r="D840" s="19"/>
      <c r="E840" s="17"/>
      <c r="F840" s="19"/>
      <c r="G840" s="19"/>
      <c r="H840" s="17"/>
      <c r="I840" s="17"/>
      <c r="J840" s="17"/>
      <c r="K840" s="17"/>
      <c r="L840" s="21"/>
    </row>
    <row r="841" spans="1:12">
      <c r="A841" s="11" t="s">
        <v>397</v>
      </c>
      <c r="B841" s="13"/>
      <c r="C841" s="23">
        <v>34542058</v>
      </c>
      <c r="D841" s="19">
        <v>34542084</v>
      </c>
      <c r="E841" s="17">
        <v>0</v>
      </c>
      <c r="F841" s="17">
        <v>0</v>
      </c>
      <c r="G841" s="19">
        <v>34542152</v>
      </c>
      <c r="H841" s="17">
        <v>0</v>
      </c>
      <c r="I841" s="17">
        <v>0</v>
      </c>
      <c r="J841" s="17">
        <v>0</v>
      </c>
      <c r="K841" s="17">
        <v>0</v>
      </c>
      <c r="L841" s="21">
        <v>0</v>
      </c>
    </row>
    <row r="842" spans="1:12">
      <c r="A842" s="11"/>
      <c r="B842" s="13"/>
      <c r="C842" s="23"/>
      <c r="D842" s="19"/>
      <c r="E842" s="17"/>
      <c r="F842" s="17"/>
      <c r="G842" s="19"/>
      <c r="H842" s="17"/>
      <c r="I842" s="17"/>
      <c r="J842" s="17"/>
      <c r="K842" s="17"/>
      <c r="L842" s="21"/>
    </row>
    <row r="843" spans="1:12">
      <c r="A843" s="11" t="s">
        <v>398</v>
      </c>
      <c r="B843" s="13"/>
      <c r="C843" s="15">
        <v>0</v>
      </c>
      <c r="D843" s="19">
        <v>498954</v>
      </c>
      <c r="E843" s="17">
        <v>0</v>
      </c>
      <c r="F843" s="17">
        <v>0</v>
      </c>
      <c r="G843" s="17">
        <v>0</v>
      </c>
      <c r="H843" s="17">
        <v>0</v>
      </c>
      <c r="I843" s="17">
        <v>0</v>
      </c>
      <c r="J843" s="17">
        <v>0</v>
      </c>
      <c r="K843" s="17">
        <v>0</v>
      </c>
      <c r="L843" s="21">
        <v>0</v>
      </c>
    </row>
    <row r="844" spans="1:12">
      <c r="A844" s="11"/>
      <c r="B844" s="13"/>
      <c r="C844" s="15"/>
      <c r="D844" s="19"/>
      <c r="E844" s="17"/>
      <c r="F844" s="17"/>
      <c r="G844" s="17"/>
      <c r="H844" s="17"/>
      <c r="I844" s="17"/>
      <c r="J844" s="17"/>
      <c r="K844" s="17"/>
      <c r="L844" s="21"/>
    </row>
    <row r="845" spans="1:12">
      <c r="A845" s="11" t="s">
        <v>399</v>
      </c>
      <c r="B845" s="22" t="s">
        <v>8</v>
      </c>
      <c r="C845" s="23">
        <v>34542050</v>
      </c>
      <c r="D845" s="19">
        <v>209969909</v>
      </c>
      <c r="E845" s="19">
        <v>49482079</v>
      </c>
      <c r="F845" s="19">
        <v>34542106</v>
      </c>
      <c r="G845" s="19">
        <v>34542136</v>
      </c>
      <c r="H845" s="17">
        <v>0</v>
      </c>
      <c r="I845" s="19">
        <v>50347001</v>
      </c>
      <c r="J845" s="17">
        <v>0</v>
      </c>
      <c r="K845" s="17">
        <v>0</v>
      </c>
      <c r="L845" s="21">
        <v>0</v>
      </c>
    </row>
    <row r="846" spans="1:12">
      <c r="A846" s="11"/>
      <c r="B846" s="22"/>
      <c r="C846" s="23"/>
      <c r="D846" s="19"/>
      <c r="E846" s="19"/>
      <c r="F846" s="19"/>
      <c r="G846" s="19"/>
      <c r="H846" s="17"/>
      <c r="I846" s="19"/>
      <c r="J846" s="17"/>
      <c r="K846" s="17"/>
      <c r="L846" s="21"/>
    </row>
    <row r="847" spans="1:12">
      <c r="A847" s="11" t="s">
        <v>400</v>
      </c>
      <c r="B847" s="22" t="s">
        <v>8</v>
      </c>
      <c r="C847" s="23">
        <v>34542055</v>
      </c>
      <c r="D847" s="19">
        <v>34542081</v>
      </c>
      <c r="E847" s="17">
        <v>0</v>
      </c>
      <c r="F847" s="19">
        <v>34542102</v>
      </c>
      <c r="G847" s="19">
        <v>34542146</v>
      </c>
      <c r="H847" s="17">
        <v>0</v>
      </c>
      <c r="I847" s="17">
        <v>0</v>
      </c>
      <c r="J847" s="17">
        <v>0</v>
      </c>
      <c r="K847" s="17">
        <v>0</v>
      </c>
      <c r="L847" s="21">
        <v>0</v>
      </c>
    </row>
    <row r="848" spans="1:12">
      <c r="A848" s="11"/>
      <c r="B848" s="22"/>
      <c r="C848" s="23"/>
      <c r="D848" s="19"/>
      <c r="E848" s="17"/>
      <c r="F848" s="19"/>
      <c r="G848" s="19"/>
      <c r="H848" s="17"/>
      <c r="I848" s="17"/>
      <c r="J848" s="17"/>
      <c r="K848" s="17"/>
      <c r="L848" s="21"/>
    </row>
    <row r="849" spans="1:12">
      <c r="A849" s="11" t="s">
        <v>401</v>
      </c>
      <c r="B849" s="22" t="s">
        <v>8</v>
      </c>
      <c r="C849" s="44">
        <v>34542049</v>
      </c>
      <c r="D849" s="47">
        <v>34542075</v>
      </c>
      <c r="E849" s="58">
        <v>0</v>
      </c>
      <c r="F849" s="47">
        <v>34542103</v>
      </c>
      <c r="G849" s="47">
        <v>34542134</v>
      </c>
      <c r="H849" s="58">
        <v>0</v>
      </c>
      <c r="I849" s="58">
        <v>0</v>
      </c>
      <c r="J849" s="58">
        <v>0</v>
      </c>
      <c r="K849" s="58">
        <v>0</v>
      </c>
      <c r="L849" s="59">
        <v>0</v>
      </c>
    </row>
    <row r="850" spans="1:12">
      <c r="A850" s="11"/>
      <c r="B850" s="22"/>
      <c r="C850" s="44"/>
      <c r="D850" s="47"/>
      <c r="E850" s="58"/>
      <c r="F850" s="47"/>
      <c r="G850" s="47"/>
      <c r="H850" s="58"/>
      <c r="I850" s="58"/>
      <c r="J850" s="58"/>
      <c r="K850" s="58"/>
      <c r="L850" s="59"/>
    </row>
    <row r="851" spans="1:12">
      <c r="A851" s="11" t="s">
        <v>402</v>
      </c>
      <c r="B851" s="22" t="s">
        <v>8</v>
      </c>
      <c r="C851" s="23">
        <v>34542052</v>
      </c>
      <c r="D851" s="19">
        <v>34542078</v>
      </c>
      <c r="E851" s="17">
        <v>0</v>
      </c>
      <c r="F851" s="19">
        <v>34542109</v>
      </c>
      <c r="G851" s="19">
        <v>34542140</v>
      </c>
      <c r="H851" s="17">
        <v>0</v>
      </c>
      <c r="I851" s="17">
        <v>0</v>
      </c>
      <c r="J851" s="17">
        <v>0</v>
      </c>
      <c r="K851" s="17">
        <v>0</v>
      </c>
      <c r="L851" s="21">
        <v>0</v>
      </c>
    </row>
    <row r="852" spans="1:12">
      <c r="A852" s="11"/>
      <c r="B852" s="22"/>
      <c r="C852" s="23"/>
      <c r="D852" s="19"/>
      <c r="E852" s="17"/>
      <c r="F852" s="19"/>
      <c r="G852" s="19"/>
      <c r="H852" s="17"/>
      <c r="I852" s="17"/>
      <c r="J852" s="17"/>
      <c r="K852" s="17"/>
      <c r="L852" s="21"/>
    </row>
    <row r="853" spans="1:12">
      <c r="A853" s="11" t="s">
        <v>403</v>
      </c>
      <c r="B853" s="22" t="s">
        <v>8</v>
      </c>
      <c r="C853" s="23">
        <v>34542051</v>
      </c>
      <c r="D853" s="19">
        <v>34542077</v>
      </c>
      <c r="E853" s="17">
        <v>0</v>
      </c>
      <c r="F853" s="19">
        <v>34542101</v>
      </c>
      <c r="G853" s="19">
        <v>34542138</v>
      </c>
      <c r="H853" s="17">
        <v>0</v>
      </c>
      <c r="I853" s="17">
        <v>0</v>
      </c>
      <c r="J853" s="17">
        <v>0</v>
      </c>
      <c r="K853" s="17">
        <v>0</v>
      </c>
      <c r="L853" s="21">
        <v>0</v>
      </c>
    </row>
    <row r="854" spans="1:12">
      <c r="A854" s="11"/>
      <c r="B854" s="22"/>
      <c r="C854" s="23"/>
      <c r="D854" s="19"/>
      <c r="E854" s="17"/>
      <c r="F854" s="19"/>
      <c r="G854" s="19"/>
      <c r="H854" s="17"/>
      <c r="I854" s="17"/>
      <c r="J854" s="17"/>
      <c r="K854" s="17"/>
      <c r="L854" s="21"/>
    </row>
    <row r="855" spans="1:12">
      <c r="A855" s="11" t="s">
        <v>404</v>
      </c>
      <c r="B855" s="22" t="s">
        <v>8</v>
      </c>
      <c r="C855" s="23">
        <v>34542053</v>
      </c>
      <c r="D855" s="19">
        <v>34542079</v>
      </c>
      <c r="E855" s="17">
        <v>0</v>
      </c>
      <c r="F855" s="19">
        <v>34542110</v>
      </c>
      <c r="G855" s="19">
        <v>34542142</v>
      </c>
      <c r="H855" s="17">
        <v>0</v>
      </c>
      <c r="I855" s="17">
        <v>0</v>
      </c>
      <c r="J855" s="17">
        <v>0</v>
      </c>
      <c r="K855" s="17">
        <v>0</v>
      </c>
      <c r="L855" s="21">
        <v>0</v>
      </c>
    </row>
    <row r="856" spans="1:12">
      <c r="A856" s="11"/>
      <c r="B856" s="22"/>
      <c r="C856" s="23"/>
      <c r="D856" s="19"/>
      <c r="E856" s="17"/>
      <c r="F856" s="19"/>
      <c r="G856" s="19"/>
      <c r="H856" s="17"/>
      <c r="I856" s="17"/>
      <c r="J856" s="17"/>
      <c r="K856" s="17"/>
      <c r="L856" s="21"/>
    </row>
    <row r="857" spans="1:12">
      <c r="A857" s="11" t="s">
        <v>405</v>
      </c>
      <c r="B857" s="13"/>
      <c r="C857" s="23">
        <v>34542054</v>
      </c>
      <c r="D857" s="19">
        <v>34542080</v>
      </c>
      <c r="E857" s="17">
        <v>0</v>
      </c>
      <c r="F857" s="17">
        <v>0</v>
      </c>
      <c r="G857" s="19">
        <v>34542144</v>
      </c>
      <c r="H857" s="17">
        <v>0</v>
      </c>
      <c r="I857" s="17">
        <v>0</v>
      </c>
      <c r="J857" s="17">
        <v>0</v>
      </c>
      <c r="K857" s="17">
        <v>0</v>
      </c>
      <c r="L857" s="21">
        <v>0</v>
      </c>
    </row>
    <row r="858" spans="1:12">
      <c r="A858" s="11"/>
      <c r="B858" s="13"/>
      <c r="C858" s="23"/>
      <c r="D858" s="19"/>
      <c r="E858" s="17"/>
      <c r="F858" s="17"/>
      <c r="G858" s="19"/>
      <c r="H858" s="17"/>
      <c r="I858" s="17"/>
      <c r="J858" s="17"/>
      <c r="K858" s="17"/>
      <c r="L858" s="21"/>
    </row>
    <row r="859" spans="1:12">
      <c r="A859" s="11" t="s">
        <v>406</v>
      </c>
      <c r="B859" s="13"/>
      <c r="C859" s="15">
        <v>0</v>
      </c>
      <c r="D859" s="19">
        <v>498952</v>
      </c>
      <c r="E859" s="17">
        <v>0</v>
      </c>
      <c r="F859" s="17">
        <v>0</v>
      </c>
      <c r="G859" s="17">
        <v>0</v>
      </c>
      <c r="H859" s="17">
        <v>0</v>
      </c>
      <c r="I859" s="17">
        <v>0</v>
      </c>
      <c r="J859" s="17">
        <v>0</v>
      </c>
      <c r="K859" s="17">
        <v>0</v>
      </c>
      <c r="L859" s="21">
        <v>0</v>
      </c>
    </row>
    <row r="860" spans="1:12">
      <c r="A860" s="11"/>
      <c r="B860" s="13"/>
      <c r="C860" s="15"/>
      <c r="D860" s="19"/>
      <c r="E860" s="17"/>
      <c r="F860" s="17"/>
      <c r="G860" s="17"/>
      <c r="H860" s="17"/>
      <c r="I860" s="17"/>
      <c r="J860" s="17"/>
      <c r="K860" s="17"/>
      <c r="L860" s="21"/>
    </row>
    <row r="861" spans="1:12">
      <c r="A861" s="11" t="s">
        <v>407</v>
      </c>
      <c r="B861" s="22" t="s">
        <v>8</v>
      </c>
      <c r="C861" s="23">
        <v>34542062</v>
      </c>
      <c r="D861" s="19">
        <v>34542088</v>
      </c>
      <c r="E861" s="17">
        <v>0</v>
      </c>
      <c r="F861" s="19">
        <v>34542091</v>
      </c>
      <c r="G861" s="19">
        <v>34542158</v>
      </c>
      <c r="H861" s="17">
        <v>0</v>
      </c>
      <c r="I861" s="17">
        <v>0</v>
      </c>
      <c r="J861" s="17">
        <v>0</v>
      </c>
      <c r="K861" s="17">
        <v>0</v>
      </c>
      <c r="L861" s="21">
        <v>0</v>
      </c>
    </row>
    <row r="862" spans="1:12">
      <c r="A862" s="11"/>
      <c r="B862" s="22"/>
      <c r="C862" s="23"/>
      <c r="D862" s="19"/>
      <c r="E862" s="17"/>
      <c r="F862" s="19"/>
      <c r="G862" s="19"/>
      <c r="H862" s="17"/>
      <c r="I862" s="17"/>
      <c r="J862" s="17"/>
      <c r="K862" s="17"/>
      <c r="L862" s="21"/>
    </row>
    <row r="863" spans="1:12">
      <c r="A863" s="11" t="s">
        <v>408</v>
      </c>
      <c r="B863" s="22" t="s">
        <v>8</v>
      </c>
      <c r="C863" s="23">
        <v>48994422</v>
      </c>
      <c r="D863" s="19">
        <v>48994449</v>
      </c>
      <c r="E863" s="17">
        <v>0</v>
      </c>
      <c r="F863" s="17">
        <v>0</v>
      </c>
      <c r="G863" s="19">
        <v>4003477</v>
      </c>
      <c r="H863" s="17">
        <v>0</v>
      </c>
      <c r="I863" s="17">
        <v>0</v>
      </c>
      <c r="J863" s="19">
        <v>48994477</v>
      </c>
      <c r="K863" s="19">
        <v>48994579</v>
      </c>
      <c r="L863" s="24">
        <v>48994533</v>
      </c>
    </row>
    <row r="864" spans="1:12">
      <c r="A864" s="11"/>
      <c r="B864" s="22"/>
      <c r="C864" s="23"/>
      <c r="D864" s="19"/>
      <c r="E864" s="17"/>
      <c r="F864" s="17"/>
      <c r="G864" s="19"/>
      <c r="H864" s="17"/>
      <c r="I864" s="17"/>
      <c r="J864" s="19"/>
      <c r="K864" s="19"/>
      <c r="L864" s="24"/>
    </row>
    <row r="865" spans="1:12">
      <c r="A865" s="11" t="s">
        <v>409</v>
      </c>
      <c r="B865" s="22" t="s">
        <v>8</v>
      </c>
      <c r="C865" s="23">
        <v>48762899</v>
      </c>
      <c r="D865" s="19">
        <v>93004772</v>
      </c>
      <c r="E865" s="17">
        <v>0</v>
      </c>
      <c r="F865" s="17">
        <v>0</v>
      </c>
      <c r="G865" s="19">
        <v>4003479</v>
      </c>
      <c r="H865" s="17">
        <v>0</v>
      </c>
      <c r="I865" s="17">
        <v>0</v>
      </c>
      <c r="J865" s="19">
        <v>48994334</v>
      </c>
      <c r="K865" s="19">
        <v>48994366</v>
      </c>
      <c r="L865" s="24">
        <v>48994396</v>
      </c>
    </row>
    <row r="866" spans="1:12">
      <c r="A866" s="11"/>
      <c r="B866" s="22"/>
      <c r="C866" s="23"/>
      <c r="D866" s="19"/>
      <c r="E866" s="17"/>
      <c r="F866" s="17"/>
      <c r="G866" s="19"/>
      <c r="H866" s="17"/>
      <c r="I866" s="17"/>
      <c r="J866" s="19"/>
      <c r="K866" s="19"/>
      <c r="L866" s="24"/>
    </row>
    <row r="867" spans="1:12">
      <c r="A867" s="11" t="s">
        <v>410</v>
      </c>
      <c r="B867" s="22" t="s">
        <v>8</v>
      </c>
      <c r="C867" s="23">
        <v>892554074</v>
      </c>
      <c r="D867" s="19">
        <v>892554073</v>
      </c>
      <c r="E867" s="19">
        <v>49482085</v>
      </c>
      <c r="F867" s="19">
        <v>49482140</v>
      </c>
      <c r="G867" s="19">
        <v>890008521</v>
      </c>
      <c r="H867" s="19">
        <v>892554072</v>
      </c>
      <c r="I867" s="19">
        <v>50347013</v>
      </c>
      <c r="J867" s="19">
        <v>48994336</v>
      </c>
      <c r="K867" s="19">
        <v>48994368</v>
      </c>
      <c r="L867" s="24">
        <v>48994398</v>
      </c>
    </row>
    <row r="868" spans="1:12">
      <c r="A868" s="11"/>
      <c r="B868" s="22"/>
      <c r="C868" s="23"/>
      <c r="D868" s="19"/>
      <c r="E868" s="19"/>
      <c r="F868" s="19"/>
      <c r="G868" s="19"/>
      <c r="H868" s="19"/>
      <c r="I868" s="19"/>
      <c r="J868" s="19"/>
      <c r="K868" s="19"/>
      <c r="L868" s="24"/>
    </row>
    <row r="869" spans="1:12">
      <c r="A869" s="11" t="s">
        <v>411</v>
      </c>
      <c r="B869" s="13"/>
      <c r="C869" s="15">
        <v>0</v>
      </c>
      <c r="D869" s="19">
        <v>93004775</v>
      </c>
      <c r="E869" s="17">
        <v>0</v>
      </c>
      <c r="F869" s="17">
        <v>0</v>
      </c>
      <c r="G869" s="19">
        <v>5678651</v>
      </c>
      <c r="H869" s="17">
        <v>0</v>
      </c>
      <c r="I869" s="17">
        <v>0</v>
      </c>
      <c r="J869" s="17">
        <v>0</v>
      </c>
      <c r="K869" s="17">
        <v>0</v>
      </c>
      <c r="L869" s="21">
        <v>0</v>
      </c>
    </row>
    <row r="870" spans="1:12">
      <c r="A870" s="11"/>
      <c r="B870" s="13"/>
      <c r="C870" s="15"/>
      <c r="D870" s="19"/>
      <c r="E870" s="17"/>
      <c r="F870" s="17"/>
      <c r="G870" s="19"/>
      <c r="H870" s="17"/>
      <c r="I870" s="17"/>
      <c r="J870" s="17"/>
      <c r="K870" s="17"/>
      <c r="L870" s="21"/>
    </row>
    <row r="871" spans="1:12">
      <c r="A871" s="11" t="s">
        <v>412</v>
      </c>
      <c r="B871" s="22" t="s">
        <v>8</v>
      </c>
      <c r="C871" s="23">
        <v>34542040</v>
      </c>
      <c r="D871" s="19">
        <v>498953</v>
      </c>
      <c r="E871" s="19">
        <v>49482081</v>
      </c>
      <c r="F871" s="19">
        <v>18076661</v>
      </c>
      <c r="G871" s="19">
        <v>34542122</v>
      </c>
      <c r="H871" s="17">
        <v>0</v>
      </c>
      <c r="I871" s="19">
        <v>50347005</v>
      </c>
      <c r="J871" s="19">
        <v>45510983</v>
      </c>
      <c r="K871" s="19">
        <v>45511084</v>
      </c>
      <c r="L871" s="24">
        <v>45511036</v>
      </c>
    </row>
    <row r="872" spans="1:12">
      <c r="A872" s="11"/>
      <c r="B872" s="22"/>
      <c r="C872" s="23"/>
      <c r="D872" s="19"/>
      <c r="E872" s="19"/>
      <c r="F872" s="19"/>
      <c r="G872" s="19"/>
      <c r="H872" s="17"/>
      <c r="I872" s="19"/>
      <c r="J872" s="19"/>
      <c r="K872" s="19"/>
      <c r="L872" s="24"/>
    </row>
    <row r="873" spans="1:12">
      <c r="A873" s="11" t="s">
        <v>413</v>
      </c>
      <c r="B873" s="22" t="s">
        <v>8</v>
      </c>
      <c r="C873" s="23">
        <v>45510909</v>
      </c>
      <c r="D873" s="19">
        <v>45510933</v>
      </c>
      <c r="E873" s="17">
        <v>0</v>
      </c>
      <c r="F873" s="17">
        <v>0</v>
      </c>
      <c r="G873" s="17">
        <v>0</v>
      </c>
      <c r="H873" s="17">
        <v>0</v>
      </c>
      <c r="I873" s="17">
        <v>0</v>
      </c>
      <c r="J873" s="19">
        <v>45510947</v>
      </c>
      <c r="K873" s="19">
        <v>45511046</v>
      </c>
      <c r="L873" s="24">
        <v>45510998</v>
      </c>
    </row>
    <row r="874" spans="1:12">
      <c r="A874" s="11"/>
      <c r="B874" s="22"/>
      <c r="C874" s="23"/>
      <c r="D874" s="19"/>
      <c r="E874" s="17"/>
      <c r="F874" s="17"/>
      <c r="G874" s="17"/>
      <c r="H874" s="17"/>
      <c r="I874" s="17"/>
      <c r="J874" s="19"/>
      <c r="K874" s="19"/>
      <c r="L874" s="24"/>
    </row>
    <row r="875" spans="1:12">
      <c r="A875" s="11" t="s">
        <v>414</v>
      </c>
      <c r="B875" s="13"/>
      <c r="C875" s="15">
        <v>0</v>
      </c>
      <c r="D875" s="19">
        <v>28629076</v>
      </c>
      <c r="E875" s="17">
        <v>0</v>
      </c>
      <c r="F875" s="17">
        <v>0</v>
      </c>
      <c r="G875" s="17">
        <v>0</v>
      </c>
      <c r="H875" s="17">
        <v>0</v>
      </c>
      <c r="I875" s="17">
        <v>0</v>
      </c>
      <c r="J875" s="17">
        <v>0</v>
      </c>
      <c r="K875" s="17">
        <v>0</v>
      </c>
      <c r="L875" s="21">
        <v>0</v>
      </c>
    </row>
    <row r="876" spans="1:12">
      <c r="A876" s="11"/>
      <c r="B876" s="13"/>
      <c r="C876" s="15"/>
      <c r="D876" s="19"/>
      <c r="E876" s="17"/>
      <c r="F876" s="17"/>
      <c r="G876" s="17"/>
      <c r="H876" s="17"/>
      <c r="I876" s="17"/>
      <c r="J876" s="17"/>
      <c r="K876" s="17"/>
      <c r="L876" s="21"/>
    </row>
    <row r="877" spans="1:12">
      <c r="A877" s="11" t="s">
        <v>415</v>
      </c>
      <c r="B877" s="22" t="s">
        <v>8</v>
      </c>
      <c r="C877" s="15">
        <v>0</v>
      </c>
      <c r="D877" s="19">
        <v>82622206</v>
      </c>
      <c r="E877" s="19">
        <v>49482062</v>
      </c>
      <c r="F877" s="17">
        <v>0</v>
      </c>
      <c r="G877" s="19">
        <v>4003483</v>
      </c>
      <c r="H877" s="17">
        <v>0</v>
      </c>
      <c r="I877" s="19">
        <v>50346978</v>
      </c>
      <c r="J877" s="17">
        <v>0</v>
      </c>
      <c r="K877" s="17">
        <v>0</v>
      </c>
      <c r="L877" s="21">
        <v>0</v>
      </c>
    </row>
    <row r="878" spans="1:12">
      <c r="A878" s="11"/>
      <c r="B878" s="22"/>
      <c r="C878" s="15"/>
      <c r="D878" s="19"/>
      <c r="E878" s="19"/>
      <c r="F878" s="17"/>
      <c r="G878" s="19"/>
      <c r="H878" s="17"/>
      <c r="I878" s="19"/>
      <c r="J878" s="17"/>
      <c r="K878" s="17"/>
      <c r="L878" s="21"/>
    </row>
    <row r="879" spans="1:12">
      <c r="A879" s="11" t="s">
        <v>416</v>
      </c>
      <c r="B879" s="22" t="s">
        <v>8</v>
      </c>
      <c r="C879" s="23">
        <v>1869200834</v>
      </c>
      <c r="D879" s="19">
        <v>1869200833</v>
      </c>
      <c r="E879" s="19">
        <v>49482116</v>
      </c>
      <c r="F879" s="19">
        <v>209970057</v>
      </c>
      <c r="G879" s="19">
        <v>1869200831</v>
      </c>
      <c r="H879" s="19">
        <v>1869200832</v>
      </c>
      <c r="I879" s="19">
        <v>209970223</v>
      </c>
      <c r="J879" s="19">
        <v>45510989</v>
      </c>
      <c r="K879" s="19">
        <v>45511088</v>
      </c>
      <c r="L879" s="24">
        <v>45511042</v>
      </c>
    </row>
    <row r="880" spans="1:12">
      <c r="A880" s="11"/>
      <c r="B880" s="22"/>
      <c r="C880" s="23"/>
      <c r="D880" s="19"/>
      <c r="E880" s="19"/>
      <c r="F880" s="19"/>
      <c r="G880" s="19"/>
      <c r="H880" s="19"/>
      <c r="I880" s="19"/>
      <c r="J880" s="19"/>
      <c r="K880" s="19"/>
      <c r="L880" s="24"/>
    </row>
    <row r="881" spans="1:12">
      <c r="A881" s="11" t="s">
        <v>417</v>
      </c>
      <c r="B881" s="22" t="s">
        <v>8</v>
      </c>
      <c r="C881" s="23">
        <v>34542064</v>
      </c>
      <c r="D881" s="19">
        <v>209969910</v>
      </c>
      <c r="E881" s="19">
        <v>49482080</v>
      </c>
      <c r="F881" s="19">
        <v>34542113</v>
      </c>
      <c r="G881" s="19">
        <v>4003485</v>
      </c>
      <c r="H881" s="17">
        <v>0</v>
      </c>
      <c r="I881" s="19">
        <v>50347003</v>
      </c>
      <c r="J881" s="17">
        <v>0</v>
      </c>
      <c r="K881" s="17">
        <v>0</v>
      </c>
      <c r="L881" s="21">
        <v>0</v>
      </c>
    </row>
    <row r="882" spans="1:12">
      <c r="A882" s="11"/>
      <c r="B882" s="22"/>
      <c r="C882" s="23"/>
      <c r="D882" s="19"/>
      <c r="E882" s="19"/>
      <c r="F882" s="19"/>
      <c r="G882" s="19"/>
      <c r="H882" s="17"/>
      <c r="I882" s="19"/>
      <c r="J882" s="17"/>
      <c r="K882" s="17"/>
      <c r="L882" s="21"/>
    </row>
    <row r="883" spans="1:12">
      <c r="A883" s="4" t="s">
        <v>418</v>
      </c>
      <c r="B883" s="22" t="s">
        <v>8</v>
      </c>
      <c r="C883" s="15">
        <v>0</v>
      </c>
      <c r="D883" s="19">
        <v>209969982</v>
      </c>
      <c r="E883" s="19">
        <v>209970029</v>
      </c>
      <c r="F883" s="19">
        <v>209970072</v>
      </c>
      <c r="G883" s="19">
        <v>209970163</v>
      </c>
      <c r="H883" s="17">
        <v>0</v>
      </c>
      <c r="I883" s="19">
        <v>209970233</v>
      </c>
      <c r="J883" s="17">
        <v>0</v>
      </c>
      <c r="K883" s="17">
        <v>0</v>
      </c>
      <c r="L883" s="21">
        <v>0</v>
      </c>
    </row>
    <row r="884" spans="1:12">
      <c r="A884" s="2"/>
      <c r="B884" s="22"/>
      <c r="C884" s="15"/>
      <c r="D884" s="19"/>
      <c r="E884" s="19"/>
      <c r="F884" s="19"/>
      <c r="G884" s="19"/>
      <c r="H884" s="17"/>
      <c r="I884" s="19"/>
      <c r="J884" s="17"/>
      <c r="K884" s="17"/>
      <c r="L884" s="21"/>
    </row>
    <row r="885" spans="1:12">
      <c r="A885" s="7" t="e">
        <f xml:space="preserve"> Taningia danae</f>
        <v>#NAME?</v>
      </c>
      <c r="B885" s="22"/>
      <c r="C885" s="15"/>
      <c r="D885" s="19"/>
      <c r="E885" s="19"/>
      <c r="F885" s="19"/>
      <c r="G885" s="19"/>
      <c r="H885" s="17"/>
      <c r="I885" s="19"/>
      <c r="J885" s="17"/>
      <c r="K885" s="17"/>
      <c r="L885" s="21"/>
    </row>
    <row r="886" spans="1:12">
      <c r="A886" s="2"/>
      <c r="B886" s="22"/>
      <c r="C886" s="15"/>
      <c r="D886" s="19"/>
      <c r="E886" s="19"/>
      <c r="F886" s="19"/>
      <c r="G886" s="19"/>
      <c r="H886" s="17"/>
      <c r="I886" s="19"/>
      <c r="J886" s="17"/>
      <c r="K886" s="17"/>
      <c r="L886" s="21"/>
    </row>
    <row r="887" spans="1:12">
      <c r="A887" s="11" t="s">
        <v>419</v>
      </c>
      <c r="B887" s="13"/>
      <c r="C887" s="15">
        <v>0</v>
      </c>
      <c r="D887" s="17">
        <v>0</v>
      </c>
      <c r="E887" s="17">
        <v>0</v>
      </c>
      <c r="F887" s="17">
        <v>0</v>
      </c>
      <c r="G887" s="19">
        <v>5678674</v>
      </c>
      <c r="H887" s="17">
        <v>0</v>
      </c>
      <c r="I887" s="17">
        <v>0</v>
      </c>
      <c r="J887" s="17">
        <v>0</v>
      </c>
      <c r="K887" s="17">
        <v>0</v>
      </c>
      <c r="L887" s="21">
        <v>0</v>
      </c>
    </row>
    <row r="888" spans="1:12">
      <c r="A888" s="11"/>
      <c r="B888" s="13"/>
      <c r="C888" s="15"/>
      <c r="D888" s="17"/>
      <c r="E888" s="17"/>
      <c r="F888" s="17"/>
      <c r="G888" s="19"/>
      <c r="H888" s="17"/>
      <c r="I888" s="17"/>
      <c r="J888" s="17"/>
      <c r="K888" s="17"/>
      <c r="L888" s="21"/>
    </row>
    <row r="889" spans="1:12">
      <c r="A889" s="11" t="s">
        <v>420</v>
      </c>
      <c r="B889" s="22" t="s">
        <v>8</v>
      </c>
      <c r="C889" s="15">
        <v>0</v>
      </c>
      <c r="D889" s="19">
        <v>209969961</v>
      </c>
      <c r="E889" s="19">
        <v>209969992</v>
      </c>
      <c r="F889" s="19">
        <v>209970052</v>
      </c>
      <c r="G889" s="19">
        <v>209970121</v>
      </c>
      <c r="H889" s="17">
        <v>0</v>
      </c>
      <c r="I889" s="19">
        <v>209970184</v>
      </c>
      <c r="J889" s="17">
        <v>0</v>
      </c>
      <c r="K889" s="17">
        <v>0</v>
      </c>
      <c r="L889" s="21">
        <v>0</v>
      </c>
    </row>
    <row r="890" spans="1:12">
      <c r="A890" s="11"/>
      <c r="B890" s="22"/>
      <c r="C890" s="15"/>
      <c r="D890" s="19"/>
      <c r="E890" s="19"/>
      <c r="F890" s="19"/>
      <c r="G890" s="19"/>
      <c r="H890" s="17"/>
      <c r="I890" s="19"/>
      <c r="J890" s="17"/>
      <c r="K890" s="17"/>
      <c r="L890" s="21"/>
    </row>
    <row r="891" spans="1:12">
      <c r="A891" s="11" t="s">
        <v>421</v>
      </c>
      <c r="B891" s="22" t="s">
        <v>8</v>
      </c>
      <c r="C891" s="23">
        <v>48994435</v>
      </c>
      <c r="D891" s="19">
        <v>48994458</v>
      </c>
      <c r="E891" s="17">
        <v>0</v>
      </c>
      <c r="F891" s="17">
        <v>0</v>
      </c>
      <c r="G891" s="19">
        <v>48762890</v>
      </c>
      <c r="H891" s="17">
        <v>0</v>
      </c>
      <c r="I891" s="17">
        <v>0</v>
      </c>
      <c r="J891" s="19">
        <v>48994509</v>
      </c>
      <c r="K891" s="19">
        <v>48994609</v>
      </c>
      <c r="L891" s="24">
        <v>48994559</v>
      </c>
    </row>
    <row r="892" spans="1:12">
      <c r="A892" s="11"/>
      <c r="B892" s="22"/>
      <c r="C892" s="23"/>
      <c r="D892" s="19"/>
      <c r="E892" s="17"/>
      <c r="F892" s="17"/>
      <c r="G892" s="19"/>
      <c r="H892" s="17"/>
      <c r="I892" s="17"/>
      <c r="J892" s="19"/>
      <c r="K892" s="19"/>
      <c r="L892" s="24"/>
    </row>
    <row r="893" spans="1:12">
      <c r="A893" s="11" t="s">
        <v>422</v>
      </c>
      <c r="B893" s="13"/>
      <c r="C893" s="15">
        <v>0</v>
      </c>
      <c r="D893" s="17">
        <v>0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24">
        <v>161611121</v>
      </c>
    </row>
    <row r="894" spans="1:12">
      <c r="A894" s="11"/>
      <c r="B894" s="13"/>
      <c r="C894" s="15"/>
      <c r="D894" s="17"/>
      <c r="E894" s="17"/>
      <c r="F894" s="17"/>
      <c r="G894" s="17"/>
      <c r="H894" s="17"/>
      <c r="I894" s="17"/>
      <c r="J894" s="17"/>
      <c r="K894" s="17"/>
      <c r="L894" s="24"/>
    </row>
    <row r="895" spans="1:12">
      <c r="A895" s="11" t="s">
        <v>423</v>
      </c>
      <c r="B895" s="22" t="s">
        <v>8</v>
      </c>
      <c r="C895" s="23">
        <v>161611175</v>
      </c>
      <c r="D895" s="19">
        <v>18027462</v>
      </c>
      <c r="E895" s="19">
        <v>49482074</v>
      </c>
      <c r="F895" s="17">
        <v>0</v>
      </c>
      <c r="G895" s="17">
        <v>0</v>
      </c>
      <c r="H895" s="19">
        <v>161598196</v>
      </c>
      <c r="I895" s="19">
        <v>50346993</v>
      </c>
      <c r="J895" s="19">
        <v>161611143</v>
      </c>
      <c r="K895" s="19">
        <v>158828833</v>
      </c>
      <c r="L895" s="24">
        <v>161611123</v>
      </c>
    </row>
    <row r="896" spans="1:12">
      <c r="A896" s="11"/>
      <c r="B896" s="22"/>
      <c r="C896" s="23"/>
      <c r="D896" s="19"/>
      <c r="E896" s="19"/>
      <c r="F896" s="17"/>
      <c r="G896" s="17"/>
      <c r="H896" s="19"/>
      <c r="I896" s="19"/>
      <c r="J896" s="19"/>
      <c r="K896" s="19"/>
      <c r="L896" s="24"/>
    </row>
    <row r="897" spans="1:12">
      <c r="A897" s="11" t="s">
        <v>424</v>
      </c>
      <c r="B897" s="22" t="s">
        <v>8</v>
      </c>
      <c r="C897" s="23">
        <v>161611171</v>
      </c>
      <c r="D897" s="19">
        <v>162956983</v>
      </c>
      <c r="E897" s="17">
        <v>0</v>
      </c>
      <c r="F897" s="17">
        <v>0</v>
      </c>
      <c r="G897" s="17">
        <v>0</v>
      </c>
      <c r="H897" s="19">
        <v>161598190</v>
      </c>
      <c r="I897" s="17">
        <v>0</v>
      </c>
      <c r="J897" s="19">
        <v>161611145</v>
      </c>
      <c r="K897" s="19">
        <v>158828835</v>
      </c>
      <c r="L897" s="24">
        <v>161611125</v>
      </c>
    </row>
    <row r="898" spans="1:12">
      <c r="A898" s="11"/>
      <c r="B898" s="22"/>
      <c r="C898" s="23"/>
      <c r="D898" s="19"/>
      <c r="E898" s="17"/>
      <c r="F898" s="17"/>
      <c r="G898" s="17"/>
      <c r="H898" s="19"/>
      <c r="I898" s="17"/>
      <c r="J898" s="19"/>
      <c r="K898" s="19"/>
      <c r="L898" s="24"/>
    </row>
    <row r="899" spans="1:12">
      <c r="A899" s="11" t="s">
        <v>425</v>
      </c>
      <c r="B899" s="22" t="s">
        <v>8</v>
      </c>
      <c r="C899" s="23">
        <v>161611170</v>
      </c>
      <c r="D899" s="19">
        <v>161611152</v>
      </c>
      <c r="E899" s="17">
        <v>0</v>
      </c>
      <c r="F899" s="17">
        <v>0</v>
      </c>
      <c r="G899" s="17">
        <v>0</v>
      </c>
      <c r="H899" s="19">
        <v>161598186</v>
      </c>
      <c r="I899" s="17">
        <v>0</v>
      </c>
      <c r="J899" s="19">
        <v>161611141</v>
      </c>
      <c r="K899" s="19">
        <v>158828831</v>
      </c>
      <c r="L899" s="21">
        <v>0</v>
      </c>
    </row>
    <row r="900" spans="1:12">
      <c r="A900" s="11"/>
      <c r="B900" s="22"/>
      <c r="C900" s="23"/>
      <c r="D900" s="19"/>
      <c r="E900" s="17"/>
      <c r="F900" s="17"/>
      <c r="G900" s="17"/>
      <c r="H900" s="19"/>
      <c r="I900" s="17"/>
      <c r="J900" s="19"/>
      <c r="K900" s="19"/>
      <c r="L900" s="21"/>
    </row>
    <row r="901" spans="1:12" ht="18" customHeight="1">
      <c r="A901" s="11" t="s">
        <v>426</v>
      </c>
      <c r="B901" s="13"/>
      <c r="C901" s="15">
        <v>0</v>
      </c>
      <c r="D901" s="17">
        <v>0</v>
      </c>
      <c r="E901" s="17">
        <v>0</v>
      </c>
      <c r="F901" s="17">
        <v>0</v>
      </c>
      <c r="G901" s="19">
        <v>15421845</v>
      </c>
      <c r="H901" s="17">
        <v>0</v>
      </c>
      <c r="I901" s="17">
        <v>0</v>
      </c>
      <c r="J901" s="17">
        <v>0</v>
      </c>
      <c r="K901" s="17">
        <v>0</v>
      </c>
      <c r="L901" s="21">
        <v>0</v>
      </c>
    </row>
    <row r="902" spans="1:12">
      <c r="A902" s="11"/>
      <c r="B902" s="13"/>
      <c r="C902" s="15"/>
      <c r="D902" s="17"/>
      <c r="E902" s="17"/>
      <c r="F902" s="17"/>
      <c r="G902" s="19"/>
      <c r="H902" s="17"/>
      <c r="I902" s="17"/>
      <c r="J902" s="17"/>
      <c r="K902" s="17"/>
      <c r="L902" s="21"/>
    </row>
    <row r="903" spans="1:12">
      <c r="A903" s="11" t="s">
        <v>427</v>
      </c>
      <c r="B903" s="22" t="s">
        <v>8</v>
      </c>
      <c r="C903" s="23">
        <v>62005901</v>
      </c>
      <c r="D903" s="19">
        <v>209969952</v>
      </c>
      <c r="E903" s="19">
        <v>209970017</v>
      </c>
      <c r="F903" s="19">
        <v>209970046</v>
      </c>
      <c r="G903" s="19">
        <v>209970101</v>
      </c>
      <c r="H903" s="17">
        <v>0</v>
      </c>
      <c r="I903" s="19">
        <v>209970251</v>
      </c>
      <c r="J903" s="17">
        <v>0</v>
      </c>
      <c r="K903" s="17">
        <v>0</v>
      </c>
      <c r="L903" s="21">
        <v>0</v>
      </c>
    </row>
    <row r="904" spans="1:12">
      <c r="A904" s="11"/>
      <c r="B904" s="22"/>
      <c r="C904" s="23"/>
      <c r="D904" s="19"/>
      <c r="E904" s="19"/>
      <c r="F904" s="19"/>
      <c r="G904" s="19"/>
      <c r="H904" s="17"/>
      <c r="I904" s="19"/>
      <c r="J904" s="17"/>
      <c r="K904" s="17"/>
      <c r="L904" s="21"/>
    </row>
    <row r="905" spans="1:12">
      <c r="A905" s="11" t="s">
        <v>428</v>
      </c>
      <c r="B905" s="13"/>
      <c r="C905" s="15">
        <v>0</v>
      </c>
      <c r="D905" s="19">
        <v>498955</v>
      </c>
      <c r="E905" s="17">
        <v>0</v>
      </c>
      <c r="F905" s="17">
        <v>0</v>
      </c>
      <c r="G905" s="17">
        <v>0</v>
      </c>
      <c r="H905" s="17">
        <v>0</v>
      </c>
      <c r="I905" s="17">
        <v>0</v>
      </c>
      <c r="J905" s="17">
        <v>0</v>
      </c>
      <c r="K905" s="17">
        <v>0</v>
      </c>
      <c r="L905" s="21">
        <v>0</v>
      </c>
    </row>
    <row r="906" spans="1:12">
      <c r="A906" s="11"/>
      <c r="B906" s="13"/>
      <c r="C906" s="15"/>
      <c r="D906" s="19"/>
      <c r="E906" s="17"/>
      <c r="F906" s="17"/>
      <c r="G906" s="17"/>
      <c r="H906" s="17"/>
      <c r="I906" s="17"/>
      <c r="J906" s="17"/>
      <c r="K906" s="17"/>
      <c r="L906" s="21"/>
    </row>
    <row r="907" spans="1:12">
      <c r="A907" s="11" t="s">
        <v>429</v>
      </c>
      <c r="B907" s="22" t="s">
        <v>8</v>
      </c>
      <c r="C907" s="23">
        <v>537939954</v>
      </c>
      <c r="D907" s="19">
        <v>537939953</v>
      </c>
      <c r="E907" s="17">
        <v>0</v>
      </c>
      <c r="F907" s="19">
        <v>18076665</v>
      </c>
      <c r="G907" s="19">
        <v>537939951</v>
      </c>
      <c r="H907" s="19">
        <v>537939952</v>
      </c>
      <c r="I907" s="17">
        <v>0</v>
      </c>
      <c r="J907" s="17">
        <v>0</v>
      </c>
      <c r="K907" s="17">
        <v>0</v>
      </c>
      <c r="L907" s="21">
        <v>0</v>
      </c>
    </row>
    <row r="908" spans="1:12">
      <c r="A908" s="11"/>
      <c r="B908" s="22"/>
      <c r="C908" s="23"/>
      <c r="D908" s="19"/>
      <c r="E908" s="17"/>
      <c r="F908" s="19"/>
      <c r="G908" s="19"/>
      <c r="H908" s="19"/>
      <c r="I908" s="17"/>
      <c r="J908" s="17"/>
      <c r="K908" s="17"/>
      <c r="L908" s="21"/>
    </row>
    <row r="909" spans="1:12">
      <c r="A909" s="11" t="s">
        <v>430</v>
      </c>
      <c r="B909" s="22" t="s">
        <v>8</v>
      </c>
      <c r="C909" s="23">
        <v>48994438</v>
      </c>
      <c r="D909" s="19">
        <v>48994462</v>
      </c>
      <c r="E909" s="17">
        <v>0</v>
      </c>
      <c r="F909" s="17">
        <v>0</v>
      </c>
      <c r="G909" s="17">
        <v>0</v>
      </c>
      <c r="H909" s="17">
        <v>0</v>
      </c>
      <c r="I909" s="17">
        <v>0</v>
      </c>
      <c r="J909" s="19">
        <v>48994489</v>
      </c>
      <c r="K909" s="19">
        <v>48994615</v>
      </c>
      <c r="L909" s="24">
        <v>48994565</v>
      </c>
    </row>
    <row r="910" spans="1:12">
      <c r="A910" s="11"/>
      <c r="B910" s="22"/>
      <c r="C910" s="23"/>
      <c r="D910" s="19"/>
      <c r="E910" s="17"/>
      <c r="F910" s="17"/>
      <c r="G910" s="17"/>
      <c r="H910" s="17"/>
      <c r="I910" s="17"/>
      <c r="J910" s="19"/>
      <c r="K910" s="19"/>
      <c r="L910" s="24"/>
    </row>
    <row r="911" spans="1:12">
      <c r="A911" s="11" t="s">
        <v>431</v>
      </c>
      <c r="B911" s="22" t="s">
        <v>8</v>
      </c>
      <c r="C911" s="23">
        <v>45510912</v>
      </c>
      <c r="D911" s="19">
        <v>18076192</v>
      </c>
      <c r="E911" s="17">
        <v>0</v>
      </c>
      <c r="F911" s="17">
        <v>0</v>
      </c>
      <c r="G911" s="19">
        <v>15421849</v>
      </c>
      <c r="H911" s="17">
        <v>0</v>
      </c>
      <c r="I911" s="17">
        <v>0</v>
      </c>
      <c r="J911" s="19">
        <v>45510992</v>
      </c>
      <c r="K911" s="19">
        <v>45511052</v>
      </c>
      <c r="L911" s="24">
        <v>45511004</v>
      </c>
    </row>
    <row r="912" spans="1:12">
      <c r="A912" s="11"/>
      <c r="B912" s="22"/>
      <c r="C912" s="23"/>
      <c r="D912" s="19"/>
      <c r="E912" s="17"/>
      <c r="F912" s="17"/>
      <c r="G912" s="19"/>
      <c r="H912" s="17"/>
      <c r="I912" s="17"/>
      <c r="J912" s="19"/>
      <c r="K912" s="19"/>
      <c r="L912" s="24"/>
    </row>
    <row r="913" spans="1:12">
      <c r="A913" s="11" t="s">
        <v>432</v>
      </c>
      <c r="B913" s="22" t="s">
        <v>8</v>
      </c>
      <c r="C913" s="15">
        <v>0</v>
      </c>
      <c r="D913" s="19">
        <v>209969912</v>
      </c>
      <c r="E913" s="19">
        <v>23450949</v>
      </c>
      <c r="F913" s="19">
        <v>49482138</v>
      </c>
      <c r="G913" s="19">
        <v>28207579</v>
      </c>
      <c r="H913" s="17">
        <v>0</v>
      </c>
      <c r="I913" s="19">
        <v>50347009</v>
      </c>
      <c r="J913" s="17">
        <v>0</v>
      </c>
      <c r="K913" s="17">
        <v>0</v>
      </c>
      <c r="L913" s="21">
        <v>0</v>
      </c>
    </row>
    <row r="914" spans="1:12">
      <c r="A914" s="11"/>
      <c r="B914" s="22"/>
      <c r="C914" s="15"/>
      <c r="D914" s="19"/>
      <c r="E914" s="19"/>
      <c r="F914" s="19"/>
      <c r="G914" s="19"/>
      <c r="H914" s="17"/>
      <c r="I914" s="19"/>
      <c r="J914" s="17"/>
      <c r="K914" s="17"/>
      <c r="L914" s="21"/>
    </row>
    <row r="915" spans="1:12">
      <c r="A915" s="11" t="s">
        <v>433</v>
      </c>
      <c r="B915" s="13"/>
      <c r="C915" s="15">
        <v>0</v>
      </c>
      <c r="D915" s="19">
        <v>3618168</v>
      </c>
      <c r="E915" s="17">
        <v>0</v>
      </c>
      <c r="F915" s="17">
        <v>0</v>
      </c>
      <c r="G915" s="19">
        <v>5678659</v>
      </c>
      <c r="H915" s="17">
        <v>0</v>
      </c>
      <c r="I915" s="17">
        <v>0</v>
      </c>
      <c r="J915" s="17">
        <v>0</v>
      </c>
      <c r="K915" s="17">
        <v>0</v>
      </c>
      <c r="L915" s="21">
        <v>0</v>
      </c>
    </row>
    <row r="916" spans="1:12">
      <c r="A916" s="11"/>
      <c r="B916" s="13"/>
      <c r="C916" s="15"/>
      <c r="D916" s="19"/>
      <c r="E916" s="17"/>
      <c r="F916" s="17"/>
      <c r="G916" s="19"/>
      <c r="H916" s="17"/>
      <c r="I916" s="17"/>
      <c r="J916" s="17"/>
      <c r="K916" s="17"/>
      <c r="L916" s="21"/>
    </row>
    <row r="917" spans="1:12">
      <c r="A917" s="11" t="s">
        <v>434</v>
      </c>
      <c r="B917" s="13"/>
      <c r="C917" s="15">
        <v>0</v>
      </c>
      <c r="D917" s="19">
        <v>3618173</v>
      </c>
      <c r="E917" s="17">
        <v>0</v>
      </c>
      <c r="F917" s="17">
        <v>0</v>
      </c>
      <c r="G917" s="19">
        <v>169247791</v>
      </c>
      <c r="H917" s="17">
        <v>0</v>
      </c>
      <c r="I917" s="17">
        <v>0</v>
      </c>
      <c r="J917" s="17">
        <v>0</v>
      </c>
      <c r="K917" s="17">
        <v>0</v>
      </c>
      <c r="L917" s="21">
        <v>0</v>
      </c>
    </row>
    <row r="918" spans="1:12">
      <c r="A918" s="11"/>
      <c r="B918" s="13"/>
      <c r="C918" s="15"/>
      <c r="D918" s="19"/>
      <c r="E918" s="17"/>
      <c r="F918" s="17"/>
      <c r="G918" s="19"/>
      <c r="H918" s="17"/>
      <c r="I918" s="17"/>
      <c r="J918" s="17"/>
      <c r="K918" s="17"/>
      <c r="L918" s="21"/>
    </row>
    <row r="919" spans="1:12">
      <c r="A919" s="11" t="s">
        <v>435</v>
      </c>
      <c r="B919" s="22" t="s">
        <v>8</v>
      </c>
      <c r="C919" s="23">
        <v>34542041</v>
      </c>
      <c r="D919" s="19">
        <v>34542065</v>
      </c>
      <c r="E919" s="17">
        <v>0</v>
      </c>
      <c r="F919" s="19">
        <v>34542094</v>
      </c>
      <c r="G919" s="19">
        <v>34542116</v>
      </c>
      <c r="H919" s="17">
        <v>0</v>
      </c>
      <c r="I919" s="17">
        <v>0</v>
      </c>
      <c r="J919" s="17">
        <v>0</v>
      </c>
      <c r="K919" s="17">
        <v>0</v>
      </c>
      <c r="L919" s="21">
        <v>0</v>
      </c>
    </row>
    <row r="920" spans="1:12">
      <c r="A920" s="11"/>
      <c r="B920" s="22"/>
      <c r="C920" s="23"/>
      <c r="D920" s="19"/>
      <c r="E920" s="17"/>
      <c r="F920" s="19"/>
      <c r="G920" s="19"/>
      <c r="H920" s="17"/>
      <c r="I920" s="17"/>
      <c r="J920" s="17"/>
      <c r="K920" s="17"/>
      <c r="L920" s="21"/>
    </row>
    <row r="921" spans="1:12">
      <c r="A921" s="11" t="s">
        <v>436</v>
      </c>
      <c r="B921" s="22" t="s">
        <v>8</v>
      </c>
      <c r="C921" s="23">
        <v>48762901</v>
      </c>
      <c r="D921" s="19">
        <v>48762912</v>
      </c>
      <c r="E921" s="17">
        <v>0</v>
      </c>
      <c r="F921" s="17">
        <v>0</v>
      </c>
      <c r="G921" s="17">
        <v>0</v>
      </c>
      <c r="H921" s="17">
        <v>0</v>
      </c>
      <c r="I921" s="17">
        <v>0</v>
      </c>
      <c r="J921" s="19">
        <v>48994338</v>
      </c>
      <c r="K921" s="19">
        <v>48994370</v>
      </c>
      <c r="L921" s="24">
        <v>48994400</v>
      </c>
    </row>
    <row r="922" spans="1:12" ht="16" thickBot="1">
      <c r="A922" s="11"/>
      <c r="B922" s="22"/>
      <c r="C922" s="23"/>
      <c r="D922" s="19"/>
      <c r="E922" s="17"/>
      <c r="F922" s="17"/>
      <c r="G922" s="17"/>
      <c r="H922" s="17"/>
      <c r="I922" s="17"/>
      <c r="J922" s="19"/>
      <c r="K922" s="19"/>
      <c r="L922" s="24"/>
    </row>
    <row r="923" spans="1:12">
      <c r="A923" s="36" t="s">
        <v>437</v>
      </c>
      <c r="B923" s="57" t="s">
        <v>8</v>
      </c>
      <c r="C923" s="53">
        <v>1531248574</v>
      </c>
      <c r="D923" s="40">
        <v>1531248573</v>
      </c>
      <c r="E923" s="40">
        <v>34369180</v>
      </c>
      <c r="F923" s="39">
        <v>0</v>
      </c>
      <c r="G923" s="40">
        <v>1531248571</v>
      </c>
      <c r="H923" s="40">
        <v>1531248572</v>
      </c>
      <c r="I923" s="40">
        <v>50346982</v>
      </c>
      <c r="J923" s="40">
        <v>45510945</v>
      </c>
      <c r="K923" s="40">
        <v>45511044</v>
      </c>
      <c r="L923" s="60">
        <v>45510996</v>
      </c>
    </row>
    <row r="924" spans="1:12">
      <c r="A924" s="11"/>
      <c r="B924" s="22"/>
      <c r="C924" s="23"/>
      <c r="D924" s="19"/>
      <c r="E924" s="19"/>
      <c r="F924" s="17"/>
      <c r="G924" s="19"/>
      <c r="H924" s="19"/>
      <c r="I924" s="19"/>
      <c r="J924" s="19"/>
      <c r="K924" s="19"/>
      <c r="L924" s="24"/>
    </row>
    <row r="925" spans="1:12">
      <c r="A925" s="11" t="s">
        <v>438</v>
      </c>
      <c r="B925" s="22" t="s">
        <v>8</v>
      </c>
      <c r="C925" s="23">
        <v>161611172</v>
      </c>
      <c r="D925" s="19">
        <v>161611154</v>
      </c>
      <c r="E925" s="17">
        <v>0</v>
      </c>
      <c r="F925" s="17">
        <v>0</v>
      </c>
      <c r="G925" s="17">
        <v>0</v>
      </c>
      <c r="H925" s="19">
        <v>161598184</v>
      </c>
      <c r="I925" s="17">
        <v>0</v>
      </c>
      <c r="J925" s="19">
        <v>161611147</v>
      </c>
      <c r="K925" s="19">
        <v>158828837</v>
      </c>
      <c r="L925" s="24">
        <v>161611127</v>
      </c>
    </row>
    <row r="926" spans="1:12">
      <c r="A926" s="11"/>
      <c r="B926" s="22"/>
      <c r="C926" s="23"/>
      <c r="D926" s="19"/>
      <c r="E926" s="17"/>
      <c r="F926" s="17"/>
      <c r="G926" s="17"/>
      <c r="H926" s="19"/>
      <c r="I926" s="17"/>
      <c r="J926" s="19"/>
      <c r="K926" s="19"/>
      <c r="L926" s="24"/>
    </row>
    <row r="927" spans="1:12">
      <c r="A927" s="11" t="s">
        <v>439</v>
      </c>
      <c r="B927" s="22" t="s">
        <v>8</v>
      </c>
      <c r="C927" s="23">
        <v>45510923</v>
      </c>
      <c r="D927" s="19">
        <v>45510943</v>
      </c>
      <c r="E927" s="17">
        <v>0</v>
      </c>
      <c r="F927" s="17">
        <v>0</v>
      </c>
      <c r="G927" s="19">
        <v>13249500</v>
      </c>
      <c r="H927" s="17">
        <v>0</v>
      </c>
      <c r="I927" s="17">
        <v>0</v>
      </c>
      <c r="J927" s="19">
        <v>45510971</v>
      </c>
      <c r="K927" s="19">
        <v>45511074</v>
      </c>
      <c r="L927" s="24">
        <v>45511026</v>
      </c>
    </row>
    <row r="928" spans="1:12">
      <c r="A928" s="11"/>
      <c r="B928" s="22"/>
      <c r="C928" s="23"/>
      <c r="D928" s="19"/>
      <c r="E928" s="17"/>
      <c r="F928" s="17"/>
      <c r="G928" s="19"/>
      <c r="H928" s="17"/>
      <c r="I928" s="17"/>
      <c r="J928" s="19"/>
      <c r="K928" s="19"/>
      <c r="L928" s="24"/>
    </row>
    <row r="929" spans="1:12">
      <c r="A929" s="11" t="s">
        <v>440</v>
      </c>
      <c r="B929" s="13"/>
      <c r="C929" s="23">
        <v>239735815</v>
      </c>
      <c r="D929" s="19">
        <v>239735812</v>
      </c>
      <c r="E929" s="17">
        <v>0</v>
      </c>
      <c r="F929" s="17">
        <v>0</v>
      </c>
      <c r="G929" s="17">
        <v>0</v>
      </c>
      <c r="H929" s="17">
        <v>0</v>
      </c>
      <c r="I929" s="17">
        <v>0</v>
      </c>
      <c r="J929" s="17">
        <v>0</v>
      </c>
      <c r="K929" s="17">
        <v>0</v>
      </c>
      <c r="L929" s="21">
        <v>0</v>
      </c>
    </row>
    <row r="930" spans="1:12">
      <c r="A930" s="11"/>
      <c r="B930" s="13"/>
      <c r="C930" s="23"/>
      <c r="D930" s="19"/>
      <c r="E930" s="17"/>
      <c r="F930" s="17"/>
      <c r="G930" s="17"/>
      <c r="H930" s="17"/>
      <c r="I930" s="17"/>
      <c r="J930" s="17"/>
      <c r="K930" s="17"/>
      <c r="L930" s="21"/>
    </row>
    <row r="931" spans="1:12">
      <c r="A931" s="11" t="s">
        <v>441</v>
      </c>
      <c r="B931" s="22" t="s">
        <v>8</v>
      </c>
      <c r="C931" s="23">
        <v>893373944</v>
      </c>
      <c r="D931" s="19">
        <v>893373943</v>
      </c>
      <c r="E931" s="17">
        <v>0</v>
      </c>
      <c r="F931" s="17">
        <v>0</v>
      </c>
      <c r="G931" s="19">
        <v>893373941</v>
      </c>
      <c r="H931" s="19">
        <v>893373942</v>
      </c>
      <c r="I931" s="17">
        <v>0</v>
      </c>
      <c r="J931" s="17">
        <v>0</v>
      </c>
      <c r="K931" s="17">
        <v>0</v>
      </c>
      <c r="L931" s="21">
        <v>0</v>
      </c>
    </row>
    <row r="932" spans="1:12">
      <c r="A932" s="61"/>
      <c r="B932" s="62"/>
      <c r="C932" s="63"/>
      <c r="D932" s="64"/>
      <c r="E932" s="65"/>
      <c r="F932" s="65"/>
      <c r="G932" s="64"/>
      <c r="H932" s="64"/>
      <c r="I932" s="65"/>
      <c r="J932" s="65"/>
      <c r="K932" s="65"/>
      <c r="L932" s="66"/>
    </row>
  </sheetData>
  <mergeCells count="5153">
    <mergeCell ref="G931:G932"/>
    <mergeCell ref="H931:H932"/>
    <mergeCell ref="I931:I932"/>
    <mergeCell ref="J931:J932"/>
    <mergeCell ref="K931:K932"/>
    <mergeCell ref="L931:L932"/>
    <mergeCell ref="A931:A932"/>
    <mergeCell ref="B931:B932"/>
    <mergeCell ref="C931:C932"/>
    <mergeCell ref="D931:D932"/>
    <mergeCell ref="E931:E932"/>
    <mergeCell ref="F931:F932"/>
    <mergeCell ref="G929:G930"/>
    <mergeCell ref="H929:H930"/>
    <mergeCell ref="I929:I930"/>
    <mergeCell ref="J929:J930"/>
    <mergeCell ref="K929:K930"/>
    <mergeCell ref="L929:L930"/>
    <mergeCell ref="A929:A930"/>
    <mergeCell ref="B929:B930"/>
    <mergeCell ref="C929:C930"/>
    <mergeCell ref="D929:D930"/>
    <mergeCell ref="E929:E930"/>
    <mergeCell ref="F929:F930"/>
    <mergeCell ref="G927:G928"/>
    <mergeCell ref="H927:H928"/>
    <mergeCell ref="I927:I928"/>
    <mergeCell ref="J927:J928"/>
    <mergeCell ref="K927:K928"/>
    <mergeCell ref="L927:L928"/>
    <mergeCell ref="A927:A928"/>
    <mergeCell ref="B927:B928"/>
    <mergeCell ref="C927:C928"/>
    <mergeCell ref="D927:D928"/>
    <mergeCell ref="E927:E928"/>
    <mergeCell ref="F927:F928"/>
    <mergeCell ref="G925:G926"/>
    <mergeCell ref="H925:H926"/>
    <mergeCell ref="I925:I926"/>
    <mergeCell ref="J925:J926"/>
    <mergeCell ref="K925:K926"/>
    <mergeCell ref="L925:L926"/>
    <mergeCell ref="A925:A926"/>
    <mergeCell ref="B925:B926"/>
    <mergeCell ref="C925:C926"/>
    <mergeCell ref="D925:D926"/>
    <mergeCell ref="E925:E926"/>
    <mergeCell ref="F925:F926"/>
    <mergeCell ref="G923:G924"/>
    <mergeCell ref="H923:H924"/>
    <mergeCell ref="I923:I924"/>
    <mergeCell ref="J923:J924"/>
    <mergeCell ref="K923:K924"/>
    <mergeCell ref="L923:L924"/>
    <mergeCell ref="A923:A924"/>
    <mergeCell ref="B923:B924"/>
    <mergeCell ref="C923:C924"/>
    <mergeCell ref="D923:D924"/>
    <mergeCell ref="E923:E924"/>
    <mergeCell ref="F923:F924"/>
    <mergeCell ref="H921:H922"/>
    <mergeCell ref="I921:I922"/>
    <mergeCell ref="J921:J922"/>
    <mergeCell ref="K921:K922"/>
    <mergeCell ref="L921:L922"/>
    <mergeCell ref="J919:J920"/>
    <mergeCell ref="K919:K920"/>
    <mergeCell ref="L919:L920"/>
    <mergeCell ref="A921:A922"/>
    <mergeCell ref="B921:B922"/>
    <mergeCell ref="C921:C922"/>
    <mergeCell ref="D921:D922"/>
    <mergeCell ref="E921:E922"/>
    <mergeCell ref="F921:F922"/>
    <mergeCell ref="G921:G922"/>
    <mergeCell ref="L917:L918"/>
    <mergeCell ref="A919:A920"/>
    <mergeCell ref="B919:B920"/>
    <mergeCell ref="C919:C920"/>
    <mergeCell ref="D919:D920"/>
    <mergeCell ref="E919:E920"/>
    <mergeCell ref="F919:F920"/>
    <mergeCell ref="G919:G920"/>
    <mergeCell ref="H919:H920"/>
    <mergeCell ref="I919:I920"/>
    <mergeCell ref="F917:F918"/>
    <mergeCell ref="G917:G918"/>
    <mergeCell ref="H917:H918"/>
    <mergeCell ref="I917:I918"/>
    <mergeCell ref="J917:J918"/>
    <mergeCell ref="K917:K918"/>
    <mergeCell ref="H915:H916"/>
    <mergeCell ref="I915:I916"/>
    <mergeCell ref="J915:J916"/>
    <mergeCell ref="K915:K916"/>
    <mergeCell ref="L915:L916"/>
    <mergeCell ref="A917:A918"/>
    <mergeCell ref="B917:B918"/>
    <mergeCell ref="C917:C918"/>
    <mergeCell ref="D917:D918"/>
    <mergeCell ref="E917:E918"/>
    <mergeCell ref="J913:J914"/>
    <mergeCell ref="K913:K914"/>
    <mergeCell ref="L913:L914"/>
    <mergeCell ref="A915:A916"/>
    <mergeCell ref="B915:B916"/>
    <mergeCell ref="C915:C916"/>
    <mergeCell ref="D915:D916"/>
    <mergeCell ref="E915:E916"/>
    <mergeCell ref="F915:F916"/>
    <mergeCell ref="G915:G916"/>
    <mergeCell ref="L911:L912"/>
    <mergeCell ref="A913:A914"/>
    <mergeCell ref="B913:B914"/>
    <mergeCell ref="C913:C914"/>
    <mergeCell ref="D913:D914"/>
    <mergeCell ref="E913:E914"/>
    <mergeCell ref="F913:F914"/>
    <mergeCell ref="G913:G914"/>
    <mergeCell ref="H913:H914"/>
    <mergeCell ref="I913:I914"/>
    <mergeCell ref="F911:F912"/>
    <mergeCell ref="G911:G912"/>
    <mergeCell ref="H911:H912"/>
    <mergeCell ref="I911:I912"/>
    <mergeCell ref="J911:J912"/>
    <mergeCell ref="K911:K912"/>
    <mergeCell ref="H909:H910"/>
    <mergeCell ref="I909:I910"/>
    <mergeCell ref="J909:J910"/>
    <mergeCell ref="K909:K910"/>
    <mergeCell ref="L909:L910"/>
    <mergeCell ref="A911:A912"/>
    <mergeCell ref="B911:B912"/>
    <mergeCell ref="C911:C912"/>
    <mergeCell ref="D911:D912"/>
    <mergeCell ref="E911:E912"/>
    <mergeCell ref="J907:J908"/>
    <mergeCell ref="K907:K908"/>
    <mergeCell ref="L907:L908"/>
    <mergeCell ref="A909:A910"/>
    <mergeCell ref="B909:B910"/>
    <mergeCell ref="C909:C910"/>
    <mergeCell ref="D909:D910"/>
    <mergeCell ref="E909:E910"/>
    <mergeCell ref="F909:F910"/>
    <mergeCell ref="G909:G910"/>
    <mergeCell ref="L905:L906"/>
    <mergeCell ref="A907:A908"/>
    <mergeCell ref="B907:B908"/>
    <mergeCell ref="C907:C908"/>
    <mergeCell ref="D907:D908"/>
    <mergeCell ref="E907:E908"/>
    <mergeCell ref="F907:F908"/>
    <mergeCell ref="G907:G908"/>
    <mergeCell ref="H907:H908"/>
    <mergeCell ref="I907:I908"/>
    <mergeCell ref="F905:F906"/>
    <mergeCell ref="G905:G906"/>
    <mergeCell ref="H905:H906"/>
    <mergeCell ref="I905:I906"/>
    <mergeCell ref="J905:J906"/>
    <mergeCell ref="K905:K906"/>
    <mergeCell ref="H903:H904"/>
    <mergeCell ref="I903:I904"/>
    <mergeCell ref="J903:J904"/>
    <mergeCell ref="K903:K904"/>
    <mergeCell ref="L903:L904"/>
    <mergeCell ref="A905:A906"/>
    <mergeCell ref="B905:B906"/>
    <mergeCell ref="C905:C906"/>
    <mergeCell ref="D905:D906"/>
    <mergeCell ref="E905:E906"/>
    <mergeCell ref="J901:J902"/>
    <mergeCell ref="K901:K902"/>
    <mergeCell ref="L901:L902"/>
    <mergeCell ref="A903:A904"/>
    <mergeCell ref="B903:B904"/>
    <mergeCell ref="C903:C904"/>
    <mergeCell ref="D903:D904"/>
    <mergeCell ref="E903:E904"/>
    <mergeCell ref="F903:F904"/>
    <mergeCell ref="G903:G904"/>
    <mergeCell ref="L899:L900"/>
    <mergeCell ref="A901:A902"/>
    <mergeCell ref="B901:B902"/>
    <mergeCell ref="C901:C902"/>
    <mergeCell ref="D901:D902"/>
    <mergeCell ref="E901:E902"/>
    <mergeCell ref="F901:F902"/>
    <mergeCell ref="G901:G902"/>
    <mergeCell ref="H901:H902"/>
    <mergeCell ref="I901:I902"/>
    <mergeCell ref="F899:F900"/>
    <mergeCell ref="G899:G900"/>
    <mergeCell ref="H899:H900"/>
    <mergeCell ref="I899:I900"/>
    <mergeCell ref="J899:J900"/>
    <mergeCell ref="K899:K900"/>
    <mergeCell ref="H897:H898"/>
    <mergeCell ref="I897:I898"/>
    <mergeCell ref="J897:J898"/>
    <mergeCell ref="K897:K898"/>
    <mergeCell ref="L897:L898"/>
    <mergeCell ref="A899:A900"/>
    <mergeCell ref="B899:B900"/>
    <mergeCell ref="C899:C900"/>
    <mergeCell ref="D899:D900"/>
    <mergeCell ref="E899:E900"/>
    <mergeCell ref="J895:J896"/>
    <mergeCell ref="K895:K896"/>
    <mergeCell ref="L895:L896"/>
    <mergeCell ref="A897:A898"/>
    <mergeCell ref="B897:B898"/>
    <mergeCell ref="C897:C898"/>
    <mergeCell ref="D897:D898"/>
    <mergeCell ref="E897:E898"/>
    <mergeCell ref="F897:F898"/>
    <mergeCell ref="G897:G898"/>
    <mergeCell ref="L893:L894"/>
    <mergeCell ref="A895:A896"/>
    <mergeCell ref="B895:B896"/>
    <mergeCell ref="C895:C896"/>
    <mergeCell ref="D895:D896"/>
    <mergeCell ref="E895:E896"/>
    <mergeCell ref="F895:F896"/>
    <mergeCell ref="G895:G896"/>
    <mergeCell ref="H895:H896"/>
    <mergeCell ref="I895:I896"/>
    <mergeCell ref="F893:F894"/>
    <mergeCell ref="G893:G894"/>
    <mergeCell ref="H893:H894"/>
    <mergeCell ref="I893:I894"/>
    <mergeCell ref="J893:J894"/>
    <mergeCell ref="K893:K894"/>
    <mergeCell ref="H891:H892"/>
    <mergeCell ref="I891:I892"/>
    <mergeCell ref="J891:J892"/>
    <mergeCell ref="K891:K892"/>
    <mergeCell ref="L891:L892"/>
    <mergeCell ref="A893:A894"/>
    <mergeCell ref="B893:B894"/>
    <mergeCell ref="C893:C894"/>
    <mergeCell ref="D893:D894"/>
    <mergeCell ref="E893:E894"/>
    <mergeCell ref="J889:J890"/>
    <mergeCell ref="K889:K890"/>
    <mergeCell ref="L889:L890"/>
    <mergeCell ref="A891:A892"/>
    <mergeCell ref="B891:B892"/>
    <mergeCell ref="C891:C892"/>
    <mergeCell ref="D891:D892"/>
    <mergeCell ref="E891:E892"/>
    <mergeCell ref="F891:F892"/>
    <mergeCell ref="G891:G892"/>
    <mergeCell ref="L887:L888"/>
    <mergeCell ref="A889:A890"/>
    <mergeCell ref="B889:B890"/>
    <mergeCell ref="C889:C890"/>
    <mergeCell ref="D889:D890"/>
    <mergeCell ref="E889:E890"/>
    <mergeCell ref="F889:F890"/>
    <mergeCell ref="G889:G890"/>
    <mergeCell ref="H889:H890"/>
    <mergeCell ref="I889:I890"/>
    <mergeCell ref="F887:F888"/>
    <mergeCell ref="G887:G888"/>
    <mergeCell ref="H887:H888"/>
    <mergeCell ref="I887:I888"/>
    <mergeCell ref="J887:J888"/>
    <mergeCell ref="K887:K888"/>
    <mergeCell ref="H883:H886"/>
    <mergeCell ref="I883:I886"/>
    <mergeCell ref="J883:J886"/>
    <mergeCell ref="K883:K886"/>
    <mergeCell ref="L883:L886"/>
    <mergeCell ref="A887:A888"/>
    <mergeCell ref="B887:B888"/>
    <mergeCell ref="C887:C888"/>
    <mergeCell ref="D887:D888"/>
    <mergeCell ref="E887:E888"/>
    <mergeCell ref="B883:B886"/>
    <mergeCell ref="C883:C886"/>
    <mergeCell ref="D883:D886"/>
    <mergeCell ref="E883:E886"/>
    <mergeCell ref="F883:F886"/>
    <mergeCell ref="G883:G886"/>
    <mergeCell ref="G881:G882"/>
    <mergeCell ref="H881:H882"/>
    <mergeCell ref="I881:I882"/>
    <mergeCell ref="J881:J882"/>
    <mergeCell ref="K881:K882"/>
    <mergeCell ref="L881:L882"/>
    <mergeCell ref="A881:A882"/>
    <mergeCell ref="B881:B882"/>
    <mergeCell ref="C881:C882"/>
    <mergeCell ref="D881:D882"/>
    <mergeCell ref="E881:E882"/>
    <mergeCell ref="F881:F882"/>
    <mergeCell ref="G879:G880"/>
    <mergeCell ref="H879:H880"/>
    <mergeCell ref="I879:I880"/>
    <mergeCell ref="J879:J880"/>
    <mergeCell ref="K879:K880"/>
    <mergeCell ref="L879:L880"/>
    <mergeCell ref="A879:A880"/>
    <mergeCell ref="B879:B880"/>
    <mergeCell ref="C879:C880"/>
    <mergeCell ref="D879:D880"/>
    <mergeCell ref="E879:E880"/>
    <mergeCell ref="F879:F880"/>
    <mergeCell ref="G877:G878"/>
    <mergeCell ref="H877:H878"/>
    <mergeCell ref="I877:I878"/>
    <mergeCell ref="J877:J878"/>
    <mergeCell ref="K877:K878"/>
    <mergeCell ref="L877:L878"/>
    <mergeCell ref="A877:A878"/>
    <mergeCell ref="B877:B878"/>
    <mergeCell ref="C877:C878"/>
    <mergeCell ref="D877:D878"/>
    <mergeCell ref="E877:E878"/>
    <mergeCell ref="F877:F878"/>
    <mergeCell ref="G875:G876"/>
    <mergeCell ref="H875:H876"/>
    <mergeCell ref="I875:I876"/>
    <mergeCell ref="J875:J876"/>
    <mergeCell ref="K875:K876"/>
    <mergeCell ref="L875:L876"/>
    <mergeCell ref="A875:A876"/>
    <mergeCell ref="B875:B876"/>
    <mergeCell ref="C875:C876"/>
    <mergeCell ref="D875:D876"/>
    <mergeCell ref="E875:E876"/>
    <mergeCell ref="F875:F876"/>
    <mergeCell ref="G873:G874"/>
    <mergeCell ref="H873:H874"/>
    <mergeCell ref="I873:I874"/>
    <mergeCell ref="J873:J874"/>
    <mergeCell ref="K873:K874"/>
    <mergeCell ref="L873:L874"/>
    <mergeCell ref="A873:A874"/>
    <mergeCell ref="B873:B874"/>
    <mergeCell ref="C873:C874"/>
    <mergeCell ref="D873:D874"/>
    <mergeCell ref="E873:E874"/>
    <mergeCell ref="F873:F874"/>
    <mergeCell ref="G871:G872"/>
    <mergeCell ref="H871:H872"/>
    <mergeCell ref="I871:I872"/>
    <mergeCell ref="J871:J872"/>
    <mergeCell ref="K871:K872"/>
    <mergeCell ref="L871:L872"/>
    <mergeCell ref="A871:A872"/>
    <mergeCell ref="B871:B872"/>
    <mergeCell ref="C871:C872"/>
    <mergeCell ref="D871:D872"/>
    <mergeCell ref="E871:E872"/>
    <mergeCell ref="F871:F872"/>
    <mergeCell ref="G869:G870"/>
    <mergeCell ref="H869:H870"/>
    <mergeCell ref="I869:I870"/>
    <mergeCell ref="J869:J870"/>
    <mergeCell ref="K869:K870"/>
    <mergeCell ref="L869:L870"/>
    <mergeCell ref="A869:A870"/>
    <mergeCell ref="B869:B870"/>
    <mergeCell ref="C869:C870"/>
    <mergeCell ref="D869:D870"/>
    <mergeCell ref="E869:E870"/>
    <mergeCell ref="F869:F870"/>
    <mergeCell ref="G867:G868"/>
    <mergeCell ref="H867:H868"/>
    <mergeCell ref="I867:I868"/>
    <mergeCell ref="J867:J868"/>
    <mergeCell ref="K867:K868"/>
    <mergeCell ref="L867:L868"/>
    <mergeCell ref="A867:A868"/>
    <mergeCell ref="B867:B868"/>
    <mergeCell ref="C867:C868"/>
    <mergeCell ref="D867:D868"/>
    <mergeCell ref="E867:E868"/>
    <mergeCell ref="F867:F868"/>
    <mergeCell ref="G865:G866"/>
    <mergeCell ref="H865:H866"/>
    <mergeCell ref="I865:I866"/>
    <mergeCell ref="J865:J866"/>
    <mergeCell ref="K865:K866"/>
    <mergeCell ref="L865:L866"/>
    <mergeCell ref="A865:A866"/>
    <mergeCell ref="B865:B866"/>
    <mergeCell ref="C865:C866"/>
    <mergeCell ref="D865:D866"/>
    <mergeCell ref="E865:E866"/>
    <mergeCell ref="F865:F866"/>
    <mergeCell ref="G863:G864"/>
    <mergeCell ref="H863:H864"/>
    <mergeCell ref="I863:I864"/>
    <mergeCell ref="J863:J864"/>
    <mergeCell ref="K863:K864"/>
    <mergeCell ref="L863:L864"/>
    <mergeCell ref="A863:A864"/>
    <mergeCell ref="B863:B864"/>
    <mergeCell ref="C863:C864"/>
    <mergeCell ref="D863:D864"/>
    <mergeCell ref="E863:E864"/>
    <mergeCell ref="F863:F864"/>
    <mergeCell ref="G861:G862"/>
    <mergeCell ref="H861:H862"/>
    <mergeCell ref="I861:I862"/>
    <mergeCell ref="J861:J862"/>
    <mergeCell ref="K861:K862"/>
    <mergeCell ref="L861:L862"/>
    <mergeCell ref="A861:A862"/>
    <mergeCell ref="B861:B862"/>
    <mergeCell ref="C861:C862"/>
    <mergeCell ref="D861:D862"/>
    <mergeCell ref="E861:E862"/>
    <mergeCell ref="F861:F862"/>
    <mergeCell ref="G859:G860"/>
    <mergeCell ref="H859:H860"/>
    <mergeCell ref="I859:I860"/>
    <mergeCell ref="J859:J860"/>
    <mergeCell ref="K859:K860"/>
    <mergeCell ref="L859:L860"/>
    <mergeCell ref="A859:A860"/>
    <mergeCell ref="B859:B860"/>
    <mergeCell ref="C859:C860"/>
    <mergeCell ref="D859:D860"/>
    <mergeCell ref="E859:E860"/>
    <mergeCell ref="F859:F860"/>
    <mergeCell ref="G857:G858"/>
    <mergeCell ref="H857:H858"/>
    <mergeCell ref="I857:I858"/>
    <mergeCell ref="J857:J858"/>
    <mergeCell ref="K857:K858"/>
    <mergeCell ref="L857:L858"/>
    <mergeCell ref="A857:A858"/>
    <mergeCell ref="B857:B858"/>
    <mergeCell ref="C857:C858"/>
    <mergeCell ref="D857:D858"/>
    <mergeCell ref="E857:E858"/>
    <mergeCell ref="F857:F858"/>
    <mergeCell ref="G855:G856"/>
    <mergeCell ref="H855:H856"/>
    <mergeCell ref="I855:I856"/>
    <mergeCell ref="J855:J856"/>
    <mergeCell ref="K855:K856"/>
    <mergeCell ref="L855:L856"/>
    <mergeCell ref="A855:A856"/>
    <mergeCell ref="B855:B856"/>
    <mergeCell ref="C855:C856"/>
    <mergeCell ref="D855:D856"/>
    <mergeCell ref="E855:E856"/>
    <mergeCell ref="F855:F856"/>
    <mergeCell ref="G853:G854"/>
    <mergeCell ref="H853:H854"/>
    <mergeCell ref="I853:I854"/>
    <mergeCell ref="J853:J854"/>
    <mergeCell ref="K853:K854"/>
    <mergeCell ref="L853:L854"/>
    <mergeCell ref="A853:A854"/>
    <mergeCell ref="B853:B854"/>
    <mergeCell ref="C853:C854"/>
    <mergeCell ref="D853:D854"/>
    <mergeCell ref="E853:E854"/>
    <mergeCell ref="F853:F854"/>
    <mergeCell ref="G851:G852"/>
    <mergeCell ref="H851:H852"/>
    <mergeCell ref="I851:I852"/>
    <mergeCell ref="J851:J852"/>
    <mergeCell ref="K851:K852"/>
    <mergeCell ref="L851:L852"/>
    <mergeCell ref="A851:A852"/>
    <mergeCell ref="B851:B852"/>
    <mergeCell ref="C851:C852"/>
    <mergeCell ref="D851:D852"/>
    <mergeCell ref="E851:E852"/>
    <mergeCell ref="F851:F852"/>
    <mergeCell ref="G849:G850"/>
    <mergeCell ref="H849:H850"/>
    <mergeCell ref="I849:I850"/>
    <mergeCell ref="J849:J850"/>
    <mergeCell ref="K849:K850"/>
    <mergeCell ref="L849:L850"/>
    <mergeCell ref="A849:A850"/>
    <mergeCell ref="B849:B850"/>
    <mergeCell ref="C849:C850"/>
    <mergeCell ref="D849:D850"/>
    <mergeCell ref="E849:E850"/>
    <mergeCell ref="F849:F850"/>
    <mergeCell ref="G847:G848"/>
    <mergeCell ref="H847:H848"/>
    <mergeCell ref="I847:I848"/>
    <mergeCell ref="J847:J848"/>
    <mergeCell ref="K847:K848"/>
    <mergeCell ref="L847:L848"/>
    <mergeCell ref="A847:A848"/>
    <mergeCell ref="B847:B848"/>
    <mergeCell ref="C847:C848"/>
    <mergeCell ref="D847:D848"/>
    <mergeCell ref="E847:E848"/>
    <mergeCell ref="F847:F848"/>
    <mergeCell ref="G845:G846"/>
    <mergeCell ref="H845:H846"/>
    <mergeCell ref="I845:I846"/>
    <mergeCell ref="J845:J846"/>
    <mergeCell ref="K845:K846"/>
    <mergeCell ref="L845:L846"/>
    <mergeCell ref="A845:A846"/>
    <mergeCell ref="B845:B846"/>
    <mergeCell ref="C845:C846"/>
    <mergeCell ref="D845:D846"/>
    <mergeCell ref="E845:E846"/>
    <mergeCell ref="F845:F846"/>
    <mergeCell ref="G843:G844"/>
    <mergeCell ref="H843:H844"/>
    <mergeCell ref="I843:I844"/>
    <mergeCell ref="J843:J844"/>
    <mergeCell ref="K843:K844"/>
    <mergeCell ref="L843:L844"/>
    <mergeCell ref="A843:A844"/>
    <mergeCell ref="B843:B844"/>
    <mergeCell ref="C843:C844"/>
    <mergeCell ref="D843:D844"/>
    <mergeCell ref="E843:E844"/>
    <mergeCell ref="F843:F844"/>
    <mergeCell ref="G841:G842"/>
    <mergeCell ref="H841:H842"/>
    <mergeCell ref="I841:I842"/>
    <mergeCell ref="J841:J842"/>
    <mergeCell ref="K841:K842"/>
    <mergeCell ref="L841:L842"/>
    <mergeCell ref="A841:A842"/>
    <mergeCell ref="B841:B842"/>
    <mergeCell ref="C841:C842"/>
    <mergeCell ref="D841:D842"/>
    <mergeCell ref="E841:E842"/>
    <mergeCell ref="F841:F842"/>
    <mergeCell ref="G839:G840"/>
    <mergeCell ref="H839:H840"/>
    <mergeCell ref="I839:I840"/>
    <mergeCell ref="J839:J840"/>
    <mergeCell ref="K839:K840"/>
    <mergeCell ref="L839:L840"/>
    <mergeCell ref="A839:A840"/>
    <mergeCell ref="B839:B840"/>
    <mergeCell ref="C839:C840"/>
    <mergeCell ref="D839:D840"/>
    <mergeCell ref="E839:E840"/>
    <mergeCell ref="F839:F840"/>
    <mergeCell ref="G837:G838"/>
    <mergeCell ref="H837:H838"/>
    <mergeCell ref="I837:I838"/>
    <mergeCell ref="J837:J838"/>
    <mergeCell ref="K837:K838"/>
    <mergeCell ref="L837:L838"/>
    <mergeCell ref="A837:A838"/>
    <mergeCell ref="B837:B838"/>
    <mergeCell ref="C837:C838"/>
    <mergeCell ref="D837:D838"/>
    <mergeCell ref="E837:E838"/>
    <mergeCell ref="F837:F838"/>
    <mergeCell ref="G835:G836"/>
    <mergeCell ref="H835:H836"/>
    <mergeCell ref="I835:I836"/>
    <mergeCell ref="J835:J836"/>
    <mergeCell ref="K835:K836"/>
    <mergeCell ref="L835:L836"/>
    <mergeCell ref="A835:A836"/>
    <mergeCell ref="B835:B836"/>
    <mergeCell ref="C835:C836"/>
    <mergeCell ref="D835:D836"/>
    <mergeCell ref="E835:E836"/>
    <mergeCell ref="F835:F836"/>
    <mergeCell ref="G833:G834"/>
    <mergeCell ref="H833:H834"/>
    <mergeCell ref="I833:I834"/>
    <mergeCell ref="J833:J834"/>
    <mergeCell ref="K833:K834"/>
    <mergeCell ref="L833:L834"/>
    <mergeCell ref="A833:A834"/>
    <mergeCell ref="B833:B834"/>
    <mergeCell ref="C833:C834"/>
    <mergeCell ref="D833:D834"/>
    <mergeCell ref="E833:E834"/>
    <mergeCell ref="F833:F834"/>
    <mergeCell ref="G831:G832"/>
    <mergeCell ref="H831:H832"/>
    <mergeCell ref="I831:I832"/>
    <mergeCell ref="J831:J832"/>
    <mergeCell ref="K831:K832"/>
    <mergeCell ref="L831:L832"/>
    <mergeCell ref="A831:A832"/>
    <mergeCell ref="B831:B832"/>
    <mergeCell ref="C831:C832"/>
    <mergeCell ref="D831:D832"/>
    <mergeCell ref="E831:E832"/>
    <mergeCell ref="F831:F832"/>
    <mergeCell ref="H829:H830"/>
    <mergeCell ref="I829:I830"/>
    <mergeCell ref="J829:J830"/>
    <mergeCell ref="K829:K830"/>
    <mergeCell ref="L829:L830"/>
    <mergeCell ref="J827:J828"/>
    <mergeCell ref="K827:K828"/>
    <mergeCell ref="L827:L828"/>
    <mergeCell ref="A829:A830"/>
    <mergeCell ref="B829:B830"/>
    <mergeCell ref="C829:C830"/>
    <mergeCell ref="D829:D830"/>
    <mergeCell ref="E829:E830"/>
    <mergeCell ref="F829:F830"/>
    <mergeCell ref="G829:G830"/>
    <mergeCell ref="L825:L826"/>
    <mergeCell ref="A827:A828"/>
    <mergeCell ref="B827:B828"/>
    <mergeCell ref="C827:C828"/>
    <mergeCell ref="D827:D828"/>
    <mergeCell ref="E827:E828"/>
    <mergeCell ref="F827:F828"/>
    <mergeCell ref="G827:G828"/>
    <mergeCell ref="H827:H828"/>
    <mergeCell ref="I827:I828"/>
    <mergeCell ref="F825:F826"/>
    <mergeCell ref="G825:G826"/>
    <mergeCell ref="H825:H826"/>
    <mergeCell ref="I825:I826"/>
    <mergeCell ref="J825:J826"/>
    <mergeCell ref="K825:K826"/>
    <mergeCell ref="H823:H824"/>
    <mergeCell ref="I823:I824"/>
    <mergeCell ref="J823:J824"/>
    <mergeCell ref="K823:K824"/>
    <mergeCell ref="L823:L824"/>
    <mergeCell ref="A825:A826"/>
    <mergeCell ref="B825:B826"/>
    <mergeCell ref="C825:C826"/>
    <mergeCell ref="D825:D826"/>
    <mergeCell ref="E825:E826"/>
    <mergeCell ref="J821:J822"/>
    <mergeCell ref="K821:K822"/>
    <mergeCell ref="L821:L822"/>
    <mergeCell ref="A823:A824"/>
    <mergeCell ref="B823:B824"/>
    <mergeCell ref="C823:C824"/>
    <mergeCell ref="D823:D824"/>
    <mergeCell ref="E823:E824"/>
    <mergeCell ref="F823:F824"/>
    <mergeCell ref="G823:G824"/>
    <mergeCell ref="L819:L820"/>
    <mergeCell ref="A821:A822"/>
    <mergeCell ref="B821:B822"/>
    <mergeCell ref="C821:C822"/>
    <mergeCell ref="D821:D822"/>
    <mergeCell ref="E821:E822"/>
    <mergeCell ref="F821:F822"/>
    <mergeCell ref="G821:G822"/>
    <mergeCell ref="H821:H822"/>
    <mergeCell ref="I821:I822"/>
    <mergeCell ref="F819:F820"/>
    <mergeCell ref="G819:G820"/>
    <mergeCell ref="H819:H820"/>
    <mergeCell ref="I819:I820"/>
    <mergeCell ref="J819:J820"/>
    <mergeCell ref="K819:K820"/>
    <mergeCell ref="H817:H818"/>
    <mergeCell ref="I817:I818"/>
    <mergeCell ref="J817:J818"/>
    <mergeCell ref="K817:K818"/>
    <mergeCell ref="L817:L818"/>
    <mergeCell ref="A819:A820"/>
    <mergeCell ref="B819:B820"/>
    <mergeCell ref="C819:C820"/>
    <mergeCell ref="D819:D820"/>
    <mergeCell ref="E819:E820"/>
    <mergeCell ref="J815:J816"/>
    <mergeCell ref="K815:K816"/>
    <mergeCell ref="L815:L816"/>
    <mergeCell ref="A817:A818"/>
    <mergeCell ref="B817:B818"/>
    <mergeCell ref="C817:C818"/>
    <mergeCell ref="D817:D818"/>
    <mergeCell ref="E817:E818"/>
    <mergeCell ref="F817:F818"/>
    <mergeCell ref="G817:G818"/>
    <mergeCell ref="L813:L814"/>
    <mergeCell ref="A815:A816"/>
    <mergeCell ref="B815:B816"/>
    <mergeCell ref="C815:C816"/>
    <mergeCell ref="D815:D816"/>
    <mergeCell ref="E815:E816"/>
    <mergeCell ref="F815:F816"/>
    <mergeCell ref="G815:G816"/>
    <mergeCell ref="H815:H816"/>
    <mergeCell ref="I815:I816"/>
    <mergeCell ref="F813:F814"/>
    <mergeCell ref="G813:G814"/>
    <mergeCell ref="H813:H814"/>
    <mergeCell ref="I813:I814"/>
    <mergeCell ref="J813:J814"/>
    <mergeCell ref="K813:K814"/>
    <mergeCell ref="H811:H812"/>
    <mergeCell ref="I811:I812"/>
    <mergeCell ref="J811:J812"/>
    <mergeCell ref="K811:K812"/>
    <mergeCell ref="L811:L812"/>
    <mergeCell ref="A813:A814"/>
    <mergeCell ref="B813:B814"/>
    <mergeCell ref="C813:C814"/>
    <mergeCell ref="D813:D814"/>
    <mergeCell ref="E813:E814"/>
    <mergeCell ref="J809:J810"/>
    <mergeCell ref="K809:K810"/>
    <mergeCell ref="L809:L810"/>
    <mergeCell ref="A811:A812"/>
    <mergeCell ref="B811:B812"/>
    <mergeCell ref="C811:C812"/>
    <mergeCell ref="D811:D812"/>
    <mergeCell ref="E811:E812"/>
    <mergeCell ref="F811:F812"/>
    <mergeCell ref="G811:G812"/>
    <mergeCell ref="L807:L808"/>
    <mergeCell ref="A809:A810"/>
    <mergeCell ref="B809:B810"/>
    <mergeCell ref="C809:C810"/>
    <mergeCell ref="D809:D810"/>
    <mergeCell ref="E809:E810"/>
    <mergeCell ref="F809:F810"/>
    <mergeCell ref="G809:G810"/>
    <mergeCell ref="H809:H810"/>
    <mergeCell ref="I809:I810"/>
    <mergeCell ref="F807:F808"/>
    <mergeCell ref="G807:G808"/>
    <mergeCell ref="H807:H808"/>
    <mergeCell ref="I807:I808"/>
    <mergeCell ref="J807:J808"/>
    <mergeCell ref="K807:K808"/>
    <mergeCell ref="H805:H806"/>
    <mergeCell ref="I805:I806"/>
    <mergeCell ref="J805:J806"/>
    <mergeCell ref="K805:K806"/>
    <mergeCell ref="L805:L806"/>
    <mergeCell ref="A807:A808"/>
    <mergeCell ref="B807:B808"/>
    <mergeCell ref="C807:C808"/>
    <mergeCell ref="D807:D808"/>
    <mergeCell ref="E807:E808"/>
    <mergeCell ref="J803:J804"/>
    <mergeCell ref="K803:K804"/>
    <mergeCell ref="L803:L804"/>
    <mergeCell ref="A805:A806"/>
    <mergeCell ref="B805:B806"/>
    <mergeCell ref="C805:C806"/>
    <mergeCell ref="D805:D806"/>
    <mergeCell ref="E805:E806"/>
    <mergeCell ref="F805:F806"/>
    <mergeCell ref="G805:G806"/>
    <mergeCell ref="L801:L802"/>
    <mergeCell ref="A803:A804"/>
    <mergeCell ref="B803:B804"/>
    <mergeCell ref="C803:C804"/>
    <mergeCell ref="D803:D804"/>
    <mergeCell ref="E803:E804"/>
    <mergeCell ref="F803:F804"/>
    <mergeCell ref="G803:G804"/>
    <mergeCell ref="H803:H804"/>
    <mergeCell ref="I803:I804"/>
    <mergeCell ref="F801:F802"/>
    <mergeCell ref="G801:G802"/>
    <mergeCell ref="H801:H802"/>
    <mergeCell ref="I801:I802"/>
    <mergeCell ref="J801:J802"/>
    <mergeCell ref="K801:K802"/>
    <mergeCell ref="H799:H800"/>
    <mergeCell ref="I799:I800"/>
    <mergeCell ref="J799:J800"/>
    <mergeCell ref="K799:K800"/>
    <mergeCell ref="L799:L800"/>
    <mergeCell ref="A801:A802"/>
    <mergeCell ref="B801:B802"/>
    <mergeCell ref="C801:C802"/>
    <mergeCell ref="D801:D802"/>
    <mergeCell ref="E801:E802"/>
    <mergeCell ref="J797:J798"/>
    <mergeCell ref="K797:K798"/>
    <mergeCell ref="L797:L798"/>
    <mergeCell ref="A799:A800"/>
    <mergeCell ref="B799:B800"/>
    <mergeCell ref="C799:C800"/>
    <mergeCell ref="D799:D800"/>
    <mergeCell ref="E799:E800"/>
    <mergeCell ref="F799:F800"/>
    <mergeCell ref="G799:G800"/>
    <mergeCell ref="L795:L796"/>
    <mergeCell ref="A797:A798"/>
    <mergeCell ref="B797:B798"/>
    <mergeCell ref="C797:C798"/>
    <mergeCell ref="D797:D798"/>
    <mergeCell ref="E797:E798"/>
    <mergeCell ref="F797:F798"/>
    <mergeCell ref="G797:G798"/>
    <mergeCell ref="H797:H798"/>
    <mergeCell ref="I797:I798"/>
    <mergeCell ref="F795:F796"/>
    <mergeCell ref="G795:G796"/>
    <mergeCell ref="H795:H796"/>
    <mergeCell ref="I795:I796"/>
    <mergeCell ref="J795:J796"/>
    <mergeCell ref="K795:K796"/>
    <mergeCell ref="H793:H794"/>
    <mergeCell ref="I793:I794"/>
    <mergeCell ref="J793:J794"/>
    <mergeCell ref="K793:K794"/>
    <mergeCell ref="L793:L794"/>
    <mergeCell ref="A795:A796"/>
    <mergeCell ref="B795:B796"/>
    <mergeCell ref="C795:C796"/>
    <mergeCell ref="D795:D796"/>
    <mergeCell ref="E795:E796"/>
    <mergeCell ref="J791:J792"/>
    <mergeCell ref="K791:K792"/>
    <mergeCell ref="L791:L792"/>
    <mergeCell ref="A793:A794"/>
    <mergeCell ref="B793:B794"/>
    <mergeCell ref="C793:C794"/>
    <mergeCell ref="D793:D794"/>
    <mergeCell ref="E793:E794"/>
    <mergeCell ref="F793:F794"/>
    <mergeCell ref="G793:G794"/>
    <mergeCell ref="L789:L790"/>
    <mergeCell ref="A791:A792"/>
    <mergeCell ref="B791:B792"/>
    <mergeCell ref="C791:C792"/>
    <mergeCell ref="D791:D792"/>
    <mergeCell ref="E791:E792"/>
    <mergeCell ref="F791:F792"/>
    <mergeCell ref="G791:G792"/>
    <mergeCell ref="H791:H792"/>
    <mergeCell ref="I791:I792"/>
    <mergeCell ref="F789:F790"/>
    <mergeCell ref="G789:G790"/>
    <mergeCell ref="H789:H790"/>
    <mergeCell ref="I789:I790"/>
    <mergeCell ref="J789:J790"/>
    <mergeCell ref="K789:K790"/>
    <mergeCell ref="H787:H788"/>
    <mergeCell ref="I787:I788"/>
    <mergeCell ref="J787:J788"/>
    <mergeCell ref="K787:K788"/>
    <mergeCell ref="L787:L788"/>
    <mergeCell ref="A789:A790"/>
    <mergeCell ref="B789:B790"/>
    <mergeCell ref="C789:C790"/>
    <mergeCell ref="D789:D790"/>
    <mergeCell ref="E789:E790"/>
    <mergeCell ref="J785:J786"/>
    <mergeCell ref="K785:K786"/>
    <mergeCell ref="L785:L786"/>
    <mergeCell ref="A787:A788"/>
    <mergeCell ref="B787:B788"/>
    <mergeCell ref="C787:C788"/>
    <mergeCell ref="D787:D788"/>
    <mergeCell ref="E787:E788"/>
    <mergeCell ref="F787:F788"/>
    <mergeCell ref="G787:G788"/>
    <mergeCell ref="L783:L784"/>
    <mergeCell ref="A785:A786"/>
    <mergeCell ref="B785:B786"/>
    <mergeCell ref="C785:C786"/>
    <mergeCell ref="D785:D786"/>
    <mergeCell ref="E785:E786"/>
    <mergeCell ref="F785:F786"/>
    <mergeCell ref="G785:G786"/>
    <mergeCell ref="H785:H786"/>
    <mergeCell ref="I785:I786"/>
    <mergeCell ref="F783:F784"/>
    <mergeCell ref="G783:G784"/>
    <mergeCell ref="H783:H784"/>
    <mergeCell ref="I783:I784"/>
    <mergeCell ref="J783:J784"/>
    <mergeCell ref="K783:K784"/>
    <mergeCell ref="H781:H782"/>
    <mergeCell ref="I781:I782"/>
    <mergeCell ref="J781:J782"/>
    <mergeCell ref="K781:K782"/>
    <mergeCell ref="L781:L782"/>
    <mergeCell ref="A783:A784"/>
    <mergeCell ref="B783:B784"/>
    <mergeCell ref="C783:C784"/>
    <mergeCell ref="D783:D784"/>
    <mergeCell ref="E783:E784"/>
    <mergeCell ref="J779:J780"/>
    <mergeCell ref="K779:K780"/>
    <mergeCell ref="L779:L780"/>
    <mergeCell ref="A781:A782"/>
    <mergeCell ref="B781:B782"/>
    <mergeCell ref="C781:C782"/>
    <mergeCell ref="D781:D782"/>
    <mergeCell ref="E781:E782"/>
    <mergeCell ref="F781:F782"/>
    <mergeCell ref="G781:G782"/>
    <mergeCell ref="L777:L778"/>
    <mergeCell ref="A779:A780"/>
    <mergeCell ref="B779:B780"/>
    <mergeCell ref="C779:C780"/>
    <mergeCell ref="D779:D780"/>
    <mergeCell ref="E779:E780"/>
    <mergeCell ref="F779:F780"/>
    <mergeCell ref="G779:G780"/>
    <mergeCell ref="H779:H780"/>
    <mergeCell ref="I779:I780"/>
    <mergeCell ref="F777:F778"/>
    <mergeCell ref="G777:G778"/>
    <mergeCell ref="H777:H778"/>
    <mergeCell ref="I777:I778"/>
    <mergeCell ref="J777:J778"/>
    <mergeCell ref="K777:K778"/>
    <mergeCell ref="H775:H776"/>
    <mergeCell ref="I775:I776"/>
    <mergeCell ref="J775:J776"/>
    <mergeCell ref="K775:K776"/>
    <mergeCell ref="L775:L776"/>
    <mergeCell ref="A777:A778"/>
    <mergeCell ref="B777:B778"/>
    <mergeCell ref="C777:C778"/>
    <mergeCell ref="D777:D778"/>
    <mergeCell ref="E777:E778"/>
    <mergeCell ref="J773:J774"/>
    <mergeCell ref="K773:K774"/>
    <mergeCell ref="L773:L774"/>
    <mergeCell ref="A775:A776"/>
    <mergeCell ref="B775:B776"/>
    <mergeCell ref="C775:C776"/>
    <mergeCell ref="D775:D776"/>
    <mergeCell ref="E775:E776"/>
    <mergeCell ref="F775:F776"/>
    <mergeCell ref="G775:G776"/>
    <mergeCell ref="L771:L772"/>
    <mergeCell ref="A773:A774"/>
    <mergeCell ref="B773:B774"/>
    <mergeCell ref="C773:C774"/>
    <mergeCell ref="D773:D774"/>
    <mergeCell ref="E773:E774"/>
    <mergeCell ref="F773:F774"/>
    <mergeCell ref="G773:G774"/>
    <mergeCell ref="H773:H774"/>
    <mergeCell ref="I773:I774"/>
    <mergeCell ref="F771:F772"/>
    <mergeCell ref="G771:G772"/>
    <mergeCell ref="H771:H772"/>
    <mergeCell ref="I771:I772"/>
    <mergeCell ref="J771:J772"/>
    <mergeCell ref="K771:K772"/>
    <mergeCell ref="H769:H770"/>
    <mergeCell ref="I769:I770"/>
    <mergeCell ref="J769:J770"/>
    <mergeCell ref="K769:K770"/>
    <mergeCell ref="L769:L770"/>
    <mergeCell ref="A771:A772"/>
    <mergeCell ref="B771:B772"/>
    <mergeCell ref="C771:C772"/>
    <mergeCell ref="D771:D772"/>
    <mergeCell ref="E771:E772"/>
    <mergeCell ref="J767:J768"/>
    <mergeCell ref="K767:K768"/>
    <mergeCell ref="L767:L768"/>
    <mergeCell ref="A769:A770"/>
    <mergeCell ref="B769:B770"/>
    <mergeCell ref="C769:C770"/>
    <mergeCell ref="D769:D770"/>
    <mergeCell ref="E769:E770"/>
    <mergeCell ref="F769:F770"/>
    <mergeCell ref="G769:G770"/>
    <mergeCell ref="L765:L766"/>
    <mergeCell ref="A767:A768"/>
    <mergeCell ref="B767:B768"/>
    <mergeCell ref="C767:C768"/>
    <mergeCell ref="D767:D768"/>
    <mergeCell ref="E767:E768"/>
    <mergeCell ref="F767:F768"/>
    <mergeCell ref="G767:G768"/>
    <mergeCell ref="H767:H768"/>
    <mergeCell ref="I767:I768"/>
    <mergeCell ref="F765:F766"/>
    <mergeCell ref="G765:G766"/>
    <mergeCell ref="H765:H766"/>
    <mergeCell ref="I765:I766"/>
    <mergeCell ref="J765:J766"/>
    <mergeCell ref="K765:K766"/>
    <mergeCell ref="H763:H764"/>
    <mergeCell ref="I763:I764"/>
    <mergeCell ref="J763:J764"/>
    <mergeCell ref="K763:K764"/>
    <mergeCell ref="L763:L764"/>
    <mergeCell ref="A765:A766"/>
    <mergeCell ref="B765:B766"/>
    <mergeCell ref="C765:C766"/>
    <mergeCell ref="D765:D766"/>
    <mergeCell ref="E765:E766"/>
    <mergeCell ref="J761:J762"/>
    <mergeCell ref="K761:K762"/>
    <mergeCell ref="L761:L762"/>
    <mergeCell ref="A763:A764"/>
    <mergeCell ref="B763:B764"/>
    <mergeCell ref="C763:C764"/>
    <mergeCell ref="D763:D764"/>
    <mergeCell ref="E763:E764"/>
    <mergeCell ref="F763:F764"/>
    <mergeCell ref="G763:G764"/>
    <mergeCell ref="L759:L760"/>
    <mergeCell ref="A761:A762"/>
    <mergeCell ref="B761:B762"/>
    <mergeCell ref="C761:C762"/>
    <mergeCell ref="D761:D762"/>
    <mergeCell ref="E761:E762"/>
    <mergeCell ref="F761:F762"/>
    <mergeCell ref="G761:G762"/>
    <mergeCell ref="H761:H762"/>
    <mergeCell ref="I761:I762"/>
    <mergeCell ref="F759:F760"/>
    <mergeCell ref="G759:G760"/>
    <mergeCell ref="H759:H760"/>
    <mergeCell ref="I759:I760"/>
    <mergeCell ref="J759:J760"/>
    <mergeCell ref="K759:K760"/>
    <mergeCell ref="H757:H758"/>
    <mergeCell ref="I757:I758"/>
    <mergeCell ref="J757:J758"/>
    <mergeCell ref="K757:K758"/>
    <mergeCell ref="L757:L758"/>
    <mergeCell ref="A759:A760"/>
    <mergeCell ref="B759:B760"/>
    <mergeCell ref="C759:C760"/>
    <mergeCell ref="D759:D760"/>
    <mergeCell ref="E759:E760"/>
    <mergeCell ref="J755:J756"/>
    <mergeCell ref="K755:K756"/>
    <mergeCell ref="L755:L756"/>
    <mergeCell ref="A757:A758"/>
    <mergeCell ref="B757:B758"/>
    <mergeCell ref="C757:C758"/>
    <mergeCell ref="D757:D758"/>
    <mergeCell ref="E757:E758"/>
    <mergeCell ref="F757:F758"/>
    <mergeCell ref="G757:G758"/>
    <mergeCell ref="L753:L754"/>
    <mergeCell ref="A755:A756"/>
    <mergeCell ref="B755:B756"/>
    <mergeCell ref="C755:C756"/>
    <mergeCell ref="D755:D756"/>
    <mergeCell ref="E755:E756"/>
    <mergeCell ref="F755:F756"/>
    <mergeCell ref="G755:G756"/>
    <mergeCell ref="H755:H756"/>
    <mergeCell ref="I755:I756"/>
    <mergeCell ref="F753:F754"/>
    <mergeCell ref="G753:G754"/>
    <mergeCell ref="H753:H754"/>
    <mergeCell ref="I753:I754"/>
    <mergeCell ref="J753:J754"/>
    <mergeCell ref="K753:K754"/>
    <mergeCell ref="H751:H752"/>
    <mergeCell ref="I751:I752"/>
    <mergeCell ref="J751:J752"/>
    <mergeCell ref="K751:K752"/>
    <mergeCell ref="L751:L752"/>
    <mergeCell ref="A753:A754"/>
    <mergeCell ref="B753:B754"/>
    <mergeCell ref="C753:C754"/>
    <mergeCell ref="D753:D754"/>
    <mergeCell ref="E753:E754"/>
    <mergeCell ref="J749:J750"/>
    <mergeCell ref="K749:K750"/>
    <mergeCell ref="L749:L750"/>
    <mergeCell ref="A751:A752"/>
    <mergeCell ref="B751:B752"/>
    <mergeCell ref="C751:C752"/>
    <mergeCell ref="D751:D752"/>
    <mergeCell ref="E751:E752"/>
    <mergeCell ref="F751:F752"/>
    <mergeCell ref="G751:G752"/>
    <mergeCell ref="L747:L748"/>
    <mergeCell ref="A749:A750"/>
    <mergeCell ref="B749:B750"/>
    <mergeCell ref="C749:C750"/>
    <mergeCell ref="D749:D750"/>
    <mergeCell ref="E749:E750"/>
    <mergeCell ref="F749:F750"/>
    <mergeCell ref="G749:G750"/>
    <mergeCell ref="H749:H750"/>
    <mergeCell ref="I749:I750"/>
    <mergeCell ref="F747:F748"/>
    <mergeCell ref="G747:G748"/>
    <mergeCell ref="H747:H748"/>
    <mergeCell ref="I747:I748"/>
    <mergeCell ref="J747:J748"/>
    <mergeCell ref="K747:K748"/>
    <mergeCell ref="H745:H746"/>
    <mergeCell ref="I745:I746"/>
    <mergeCell ref="J745:J746"/>
    <mergeCell ref="K745:K746"/>
    <mergeCell ref="L745:L746"/>
    <mergeCell ref="A747:A748"/>
    <mergeCell ref="B747:B748"/>
    <mergeCell ref="C747:C748"/>
    <mergeCell ref="D747:D748"/>
    <mergeCell ref="E747:E748"/>
    <mergeCell ref="J743:J744"/>
    <mergeCell ref="K743:K744"/>
    <mergeCell ref="L743:L744"/>
    <mergeCell ref="A745:A746"/>
    <mergeCell ref="B745:B746"/>
    <mergeCell ref="C745:C746"/>
    <mergeCell ref="D745:D746"/>
    <mergeCell ref="E745:E746"/>
    <mergeCell ref="F745:F746"/>
    <mergeCell ref="G745:G746"/>
    <mergeCell ref="L741:L742"/>
    <mergeCell ref="A743:A744"/>
    <mergeCell ref="B743:B744"/>
    <mergeCell ref="C743:C744"/>
    <mergeCell ref="D743:D744"/>
    <mergeCell ref="E743:E744"/>
    <mergeCell ref="F743:F744"/>
    <mergeCell ref="G743:G744"/>
    <mergeCell ref="H743:H744"/>
    <mergeCell ref="I743:I744"/>
    <mergeCell ref="F741:F742"/>
    <mergeCell ref="G741:G742"/>
    <mergeCell ref="H741:H742"/>
    <mergeCell ref="I741:I742"/>
    <mergeCell ref="J741:J742"/>
    <mergeCell ref="K741:K742"/>
    <mergeCell ref="H739:H740"/>
    <mergeCell ref="I739:I740"/>
    <mergeCell ref="J739:J740"/>
    <mergeCell ref="K739:K740"/>
    <mergeCell ref="L739:L740"/>
    <mergeCell ref="A741:A742"/>
    <mergeCell ref="B741:B742"/>
    <mergeCell ref="C741:C742"/>
    <mergeCell ref="D741:D742"/>
    <mergeCell ref="E741:E742"/>
    <mergeCell ref="A739:A740"/>
    <mergeCell ref="B739:B740"/>
    <mergeCell ref="C739:C740"/>
    <mergeCell ref="D739:D740"/>
    <mergeCell ref="E739:E740"/>
    <mergeCell ref="F739:F740"/>
    <mergeCell ref="G739:G740"/>
    <mergeCell ref="G737:G738"/>
    <mergeCell ref="H737:H738"/>
    <mergeCell ref="I737:I738"/>
    <mergeCell ref="J737:J738"/>
    <mergeCell ref="K737:K738"/>
    <mergeCell ref="L737:L738"/>
    <mergeCell ref="A737:A738"/>
    <mergeCell ref="B737:B738"/>
    <mergeCell ref="C737:C738"/>
    <mergeCell ref="D737:D738"/>
    <mergeCell ref="E737:E738"/>
    <mergeCell ref="F737:F738"/>
    <mergeCell ref="G735:G736"/>
    <mergeCell ref="H735:H736"/>
    <mergeCell ref="I735:I736"/>
    <mergeCell ref="J735:J736"/>
    <mergeCell ref="K735:K736"/>
    <mergeCell ref="L735:L736"/>
    <mergeCell ref="A735:A736"/>
    <mergeCell ref="B735:B736"/>
    <mergeCell ref="C735:C736"/>
    <mergeCell ref="D735:D736"/>
    <mergeCell ref="E735:E736"/>
    <mergeCell ref="F735:F736"/>
    <mergeCell ref="G733:G734"/>
    <mergeCell ref="H733:H734"/>
    <mergeCell ref="I733:I734"/>
    <mergeCell ref="J733:J734"/>
    <mergeCell ref="K733:K734"/>
    <mergeCell ref="L733:L734"/>
    <mergeCell ref="A733:A734"/>
    <mergeCell ref="B733:B734"/>
    <mergeCell ref="C733:C734"/>
    <mergeCell ref="D733:D734"/>
    <mergeCell ref="E733:E734"/>
    <mergeCell ref="F733:F734"/>
    <mergeCell ref="G731:G732"/>
    <mergeCell ref="H731:H732"/>
    <mergeCell ref="I731:I732"/>
    <mergeCell ref="J731:J732"/>
    <mergeCell ref="K731:K732"/>
    <mergeCell ref="L731:L732"/>
    <mergeCell ref="A731:A732"/>
    <mergeCell ref="B731:B732"/>
    <mergeCell ref="C731:C732"/>
    <mergeCell ref="D731:D732"/>
    <mergeCell ref="E731:E732"/>
    <mergeCell ref="F731:F732"/>
    <mergeCell ref="G729:G730"/>
    <mergeCell ref="H729:H730"/>
    <mergeCell ref="I729:I730"/>
    <mergeCell ref="J729:J730"/>
    <mergeCell ref="K729:K730"/>
    <mergeCell ref="L729:L730"/>
    <mergeCell ref="A729:A730"/>
    <mergeCell ref="B729:B730"/>
    <mergeCell ref="C729:C730"/>
    <mergeCell ref="D729:D730"/>
    <mergeCell ref="E729:E730"/>
    <mergeCell ref="F729:F730"/>
    <mergeCell ref="G727:G728"/>
    <mergeCell ref="H727:H728"/>
    <mergeCell ref="I727:I728"/>
    <mergeCell ref="J727:J728"/>
    <mergeCell ref="K727:K728"/>
    <mergeCell ref="L727:L728"/>
    <mergeCell ref="A727:A728"/>
    <mergeCell ref="B727:B728"/>
    <mergeCell ref="C727:C728"/>
    <mergeCell ref="D727:D728"/>
    <mergeCell ref="E727:E728"/>
    <mergeCell ref="F727:F728"/>
    <mergeCell ref="G723:G726"/>
    <mergeCell ref="H723:H726"/>
    <mergeCell ref="I723:I726"/>
    <mergeCell ref="J723:J726"/>
    <mergeCell ref="K723:K726"/>
    <mergeCell ref="L723:L726"/>
    <mergeCell ref="H721:H722"/>
    <mergeCell ref="I721:I722"/>
    <mergeCell ref="J721:J722"/>
    <mergeCell ref="K721:K722"/>
    <mergeCell ref="L721:L722"/>
    <mergeCell ref="B723:B726"/>
    <mergeCell ref="C723:C726"/>
    <mergeCell ref="D723:D726"/>
    <mergeCell ref="E723:E726"/>
    <mergeCell ref="F723:F726"/>
    <mergeCell ref="J719:J720"/>
    <mergeCell ref="K719:K720"/>
    <mergeCell ref="L719:L720"/>
    <mergeCell ref="A721:A722"/>
    <mergeCell ref="B721:B722"/>
    <mergeCell ref="C721:C722"/>
    <mergeCell ref="D721:D722"/>
    <mergeCell ref="E721:E722"/>
    <mergeCell ref="F721:F722"/>
    <mergeCell ref="G721:G722"/>
    <mergeCell ref="L717:L718"/>
    <mergeCell ref="A719:A720"/>
    <mergeCell ref="B719:B720"/>
    <mergeCell ref="C719:C720"/>
    <mergeCell ref="D719:D720"/>
    <mergeCell ref="E719:E720"/>
    <mergeCell ref="F719:F720"/>
    <mergeCell ref="G719:G720"/>
    <mergeCell ref="H719:H720"/>
    <mergeCell ref="I719:I720"/>
    <mergeCell ref="F717:F718"/>
    <mergeCell ref="G717:G718"/>
    <mergeCell ref="H717:H718"/>
    <mergeCell ref="I717:I718"/>
    <mergeCell ref="J717:J718"/>
    <mergeCell ref="K717:K718"/>
    <mergeCell ref="H715:H716"/>
    <mergeCell ref="I715:I716"/>
    <mergeCell ref="J715:J716"/>
    <mergeCell ref="K715:K716"/>
    <mergeCell ref="L715:L716"/>
    <mergeCell ref="A717:A718"/>
    <mergeCell ref="B717:B718"/>
    <mergeCell ref="C717:C718"/>
    <mergeCell ref="D717:D718"/>
    <mergeCell ref="E717:E718"/>
    <mergeCell ref="J713:J714"/>
    <mergeCell ref="K713:K714"/>
    <mergeCell ref="L713:L714"/>
    <mergeCell ref="A715:A716"/>
    <mergeCell ref="B715:B716"/>
    <mergeCell ref="C715:C716"/>
    <mergeCell ref="D715:D716"/>
    <mergeCell ref="E715:E716"/>
    <mergeCell ref="F715:F716"/>
    <mergeCell ref="G715:G716"/>
    <mergeCell ref="L711:L712"/>
    <mergeCell ref="A713:A714"/>
    <mergeCell ref="B713:B714"/>
    <mergeCell ref="C713:C714"/>
    <mergeCell ref="D713:D714"/>
    <mergeCell ref="E713:E714"/>
    <mergeCell ref="F713:F714"/>
    <mergeCell ref="G713:G714"/>
    <mergeCell ref="H713:H714"/>
    <mergeCell ref="I713:I714"/>
    <mergeCell ref="F711:F712"/>
    <mergeCell ref="G711:G712"/>
    <mergeCell ref="H711:H712"/>
    <mergeCell ref="I711:I712"/>
    <mergeCell ref="J711:J712"/>
    <mergeCell ref="K711:K712"/>
    <mergeCell ref="H709:H710"/>
    <mergeCell ref="I709:I710"/>
    <mergeCell ref="J709:J710"/>
    <mergeCell ref="K709:K710"/>
    <mergeCell ref="L709:L710"/>
    <mergeCell ref="A711:A712"/>
    <mergeCell ref="B711:B712"/>
    <mergeCell ref="C711:C712"/>
    <mergeCell ref="D711:D712"/>
    <mergeCell ref="E711:E712"/>
    <mergeCell ref="J707:J708"/>
    <mergeCell ref="K707:K708"/>
    <mergeCell ref="L707:L708"/>
    <mergeCell ref="A709:A710"/>
    <mergeCell ref="B709:B710"/>
    <mergeCell ref="C709:C710"/>
    <mergeCell ref="D709:D710"/>
    <mergeCell ref="E709:E710"/>
    <mergeCell ref="F709:F710"/>
    <mergeCell ref="G709:G710"/>
    <mergeCell ref="L705:L706"/>
    <mergeCell ref="A707:A708"/>
    <mergeCell ref="B707:B708"/>
    <mergeCell ref="C707:C708"/>
    <mergeCell ref="D707:D708"/>
    <mergeCell ref="E707:E708"/>
    <mergeCell ref="F707:F708"/>
    <mergeCell ref="G707:G708"/>
    <mergeCell ref="H707:H708"/>
    <mergeCell ref="I707:I708"/>
    <mergeCell ref="F705:F706"/>
    <mergeCell ref="G705:G706"/>
    <mergeCell ref="H705:H706"/>
    <mergeCell ref="I705:I706"/>
    <mergeCell ref="J705:J706"/>
    <mergeCell ref="K705:K706"/>
    <mergeCell ref="H703:H704"/>
    <mergeCell ref="I703:I704"/>
    <mergeCell ref="J703:J704"/>
    <mergeCell ref="K703:K704"/>
    <mergeCell ref="L703:L704"/>
    <mergeCell ref="A705:A706"/>
    <mergeCell ref="B705:B706"/>
    <mergeCell ref="C705:C706"/>
    <mergeCell ref="D705:D706"/>
    <mergeCell ref="E705:E706"/>
    <mergeCell ref="J701:J702"/>
    <mergeCell ref="K701:K702"/>
    <mergeCell ref="L701:L702"/>
    <mergeCell ref="A703:A704"/>
    <mergeCell ref="B703:B704"/>
    <mergeCell ref="C703:C704"/>
    <mergeCell ref="D703:D704"/>
    <mergeCell ref="E703:E704"/>
    <mergeCell ref="F703:F704"/>
    <mergeCell ref="G703:G704"/>
    <mergeCell ref="L699:L700"/>
    <mergeCell ref="A701:A702"/>
    <mergeCell ref="B701:B702"/>
    <mergeCell ref="C701:C702"/>
    <mergeCell ref="D701:D702"/>
    <mergeCell ref="E701:E702"/>
    <mergeCell ref="F701:F702"/>
    <mergeCell ref="G701:G702"/>
    <mergeCell ref="H701:H702"/>
    <mergeCell ref="I701:I702"/>
    <mergeCell ref="F699:F700"/>
    <mergeCell ref="G699:G700"/>
    <mergeCell ref="H699:H700"/>
    <mergeCell ref="I699:I700"/>
    <mergeCell ref="J699:J700"/>
    <mergeCell ref="K699:K700"/>
    <mergeCell ref="H697:H698"/>
    <mergeCell ref="I697:I698"/>
    <mergeCell ref="J697:J698"/>
    <mergeCell ref="K697:K698"/>
    <mergeCell ref="L697:L698"/>
    <mergeCell ref="A699:A700"/>
    <mergeCell ref="B699:B700"/>
    <mergeCell ref="C699:C700"/>
    <mergeCell ref="D699:D700"/>
    <mergeCell ref="E699:E700"/>
    <mergeCell ref="J695:J696"/>
    <mergeCell ref="K695:K696"/>
    <mergeCell ref="L695:L696"/>
    <mergeCell ref="A697:A698"/>
    <mergeCell ref="B697:B698"/>
    <mergeCell ref="C697:C698"/>
    <mergeCell ref="D697:D698"/>
    <mergeCell ref="E697:E698"/>
    <mergeCell ref="F697:F698"/>
    <mergeCell ref="G697:G698"/>
    <mergeCell ref="L693:L694"/>
    <mergeCell ref="A695:A696"/>
    <mergeCell ref="B695:B696"/>
    <mergeCell ref="C695:C696"/>
    <mergeCell ref="D695:D696"/>
    <mergeCell ref="E695:E696"/>
    <mergeCell ref="F695:F696"/>
    <mergeCell ref="G695:G696"/>
    <mergeCell ref="H695:H696"/>
    <mergeCell ref="I695:I696"/>
    <mergeCell ref="F693:F694"/>
    <mergeCell ref="G693:G694"/>
    <mergeCell ref="H693:H694"/>
    <mergeCell ref="I693:I694"/>
    <mergeCell ref="J693:J694"/>
    <mergeCell ref="K693:K694"/>
    <mergeCell ref="H691:H692"/>
    <mergeCell ref="I691:I692"/>
    <mergeCell ref="J691:J692"/>
    <mergeCell ref="K691:K692"/>
    <mergeCell ref="L691:L692"/>
    <mergeCell ref="A693:A694"/>
    <mergeCell ref="B693:B694"/>
    <mergeCell ref="C693:C694"/>
    <mergeCell ref="D693:D694"/>
    <mergeCell ref="E693:E694"/>
    <mergeCell ref="J689:J690"/>
    <mergeCell ref="K689:K690"/>
    <mergeCell ref="L689:L690"/>
    <mergeCell ref="A691:A692"/>
    <mergeCell ref="B691:B692"/>
    <mergeCell ref="C691:C692"/>
    <mergeCell ref="D691:D692"/>
    <mergeCell ref="E691:E692"/>
    <mergeCell ref="F691:F692"/>
    <mergeCell ref="G691:G692"/>
    <mergeCell ref="L687:L688"/>
    <mergeCell ref="A689:A690"/>
    <mergeCell ref="B689:B690"/>
    <mergeCell ref="C689:C690"/>
    <mergeCell ref="D689:D690"/>
    <mergeCell ref="E689:E690"/>
    <mergeCell ref="F689:F690"/>
    <mergeCell ref="G689:G690"/>
    <mergeCell ref="H689:H690"/>
    <mergeCell ref="I689:I690"/>
    <mergeCell ref="F687:F688"/>
    <mergeCell ref="G687:G688"/>
    <mergeCell ref="H687:H688"/>
    <mergeCell ref="I687:I688"/>
    <mergeCell ref="J687:J688"/>
    <mergeCell ref="K687:K688"/>
    <mergeCell ref="H685:H686"/>
    <mergeCell ref="I685:I686"/>
    <mergeCell ref="J685:J686"/>
    <mergeCell ref="K685:K686"/>
    <mergeCell ref="L685:L686"/>
    <mergeCell ref="A687:A688"/>
    <mergeCell ref="B687:B688"/>
    <mergeCell ref="C687:C688"/>
    <mergeCell ref="D687:D688"/>
    <mergeCell ref="E687:E688"/>
    <mergeCell ref="A685:B686"/>
    <mergeCell ref="C685:C686"/>
    <mergeCell ref="D685:D686"/>
    <mergeCell ref="E685:E686"/>
    <mergeCell ref="F685:F686"/>
    <mergeCell ref="G685:G686"/>
    <mergeCell ref="G683:G684"/>
    <mergeCell ref="H683:H684"/>
    <mergeCell ref="I683:I684"/>
    <mergeCell ref="J683:J684"/>
    <mergeCell ref="K683:K684"/>
    <mergeCell ref="L683:L684"/>
    <mergeCell ref="A683:A684"/>
    <mergeCell ref="B683:B684"/>
    <mergeCell ref="C683:C684"/>
    <mergeCell ref="D683:D684"/>
    <mergeCell ref="E683:E684"/>
    <mergeCell ref="F683:F684"/>
    <mergeCell ref="G681:G682"/>
    <mergeCell ref="H681:H682"/>
    <mergeCell ref="I681:I682"/>
    <mergeCell ref="J681:J682"/>
    <mergeCell ref="K681:K682"/>
    <mergeCell ref="L681:L682"/>
    <mergeCell ref="A681:A682"/>
    <mergeCell ref="B681:B682"/>
    <mergeCell ref="C681:C682"/>
    <mergeCell ref="D681:D682"/>
    <mergeCell ref="E681:E682"/>
    <mergeCell ref="F681:F682"/>
    <mergeCell ref="G679:G680"/>
    <mergeCell ref="H679:H680"/>
    <mergeCell ref="I679:I680"/>
    <mergeCell ref="J679:J680"/>
    <mergeCell ref="K679:K680"/>
    <mergeCell ref="L679:L680"/>
    <mergeCell ref="I677:I678"/>
    <mergeCell ref="J677:J678"/>
    <mergeCell ref="K677:K678"/>
    <mergeCell ref="L677:L678"/>
    <mergeCell ref="A679:A680"/>
    <mergeCell ref="B679:B680"/>
    <mergeCell ref="C679:C680"/>
    <mergeCell ref="D679:D680"/>
    <mergeCell ref="E679:E680"/>
    <mergeCell ref="F679:F680"/>
    <mergeCell ref="K673:K676"/>
    <mergeCell ref="L673:L676"/>
    <mergeCell ref="A677:A678"/>
    <mergeCell ref="B677:B678"/>
    <mergeCell ref="C677:C678"/>
    <mergeCell ref="D677:D678"/>
    <mergeCell ref="E677:E678"/>
    <mergeCell ref="F677:F678"/>
    <mergeCell ref="G677:G678"/>
    <mergeCell ref="H677:H678"/>
    <mergeCell ref="E673:E676"/>
    <mergeCell ref="F673:F676"/>
    <mergeCell ref="G673:G676"/>
    <mergeCell ref="H673:H676"/>
    <mergeCell ref="I673:I676"/>
    <mergeCell ref="J673:J676"/>
    <mergeCell ref="A673:B673"/>
    <mergeCell ref="A674:B674"/>
    <mergeCell ref="A675:B675"/>
    <mergeCell ref="A676:B676"/>
    <mergeCell ref="C673:C676"/>
    <mergeCell ref="D673:D676"/>
    <mergeCell ref="G671:G672"/>
    <mergeCell ref="H671:H672"/>
    <mergeCell ref="I671:I672"/>
    <mergeCell ref="J671:J672"/>
    <mergeCell ref="K671:K672"/>
    <mergeCell ref="L671:L672"/>
    <mergeCell ref="A671:A672"/>
    <mergeCell ref="B671:B672"/>
    <mergeCell ref="C671:C672"/>
    <mergeCell ref="D671:D672"/>
    <mergeCell ref="E671:E672"/>
    <mergeCell ref="F671:F672"/>
    <mergeCell ref="G669:G670"/>
    <mergeCell ref="H669:H670"/>
    <mergeCell ref="I669:I670"/>
    <mergeCell ref="J669:J670"/>
    <mergeCell ref="K669:K670"/>
    <mergeCell ref="L669:L670"/>
    <mergeCell ref="A669:A670"/>
    <mergeCell ref="B669:B670"/>
    <mergeCell ref="C669:C670"/>
    <mergeCell ref="D669:D670"/>
    <mergeCell ref="E669:E670"/>
    <mergeCell ref="F669:F670"/>
    <mergeCell ref="G667:G668"/>
    <mergeCell ref="H667:H668"/>
    <mergeCell ref="I667:I668"/>
    <mergeCell ref="J667:J668"/>
    <mergeCell ref="K667:K668"/>
    <mergeCell ref="L667:L668"/>
    <mergeCell ref="A667:A668"/>
    <mergeCell ref="B667:B668"/>
    <mergeCell ref="C667:C668"/>
    <mergeCell ref="D667:D668"/>
    <mergeCell ref="E667:E668"/>
    <mergeCell ref="F667:F668"/>
    <mergeCell ref="G665:G666"/>
    <mergeCell ref="H665:H666"/>
    <mergeCell ref="I665:I666"/>
    <mergeCell ref="J665:J666"/>
    <mergeCell ref="K665:K666"/>
    <mergeCell ref="L665:L666"/>
    <mergeCell ref="A665:A666"/>
    <mergeCell ref="B665:B666"/>
    <mergeCell ref="C665:C666"/>
    <mergeCell ref="D665:D666"/>
    <mergeCell ref="E665:E666"/>
    <mergeCell ref="F665:F666"/>
    <mergeCell ref="G663:G664"/>
    <mergeCell ref="H663:H664"/>
    <mergeCell ref="I663:I664"/>
    <mergeCell ref="J663:J664"/>
    <mergeCell ref="K663:K664"/>
    <mergeCell ref="L663:L664"/>
    <mergeCell ref="A663:A664"/>
    <mergeCell ref="B663:B664"/>
    <mergeCell ref="C663:C664"/>
    <mergeCell ref="D663:D664"/>
    <mergeCell ref="E663:E664"/>
    <mergeCell ref="F663:F664"/>
    <mergeCell ref="F661:F662"/>
    <mergeCell ref="G661:H662"/>
    <mergeCell ref="I661:I662"/>
    <mergeCell ref="J661:J662"/>
    <mergeCell ref="K661:K662"/>
    <mergeCell ref="L661:L662"/>
    <mergeCell ref="H659:H660"/>
    <mergeCell ref="I659:I660"/>
    <mergeCell ref="J659:J660"/>
    <mergeCell ref="K659:K660"/>
    <mergeCell ref="L659:L660"/>
    <mergeCell ref="A661:A662"/>
    <mergeCell ref="B661:B662"/>
    <mergeCell ref="C661:C662"/>
    <mergeCell ref="D661:D662"/>
    <mergeCell ref="E661:E662"/>
    <mergeCell ref="J657:J658"/>
    <mergeCell ref="K657:K658"/>
    <mergeCell ref="L657:L658"/>
    <mergeCell ref="A659:A660"/>
    <mergeCell ref="B659:B660"/>
    <mergeCell ref="C659:C660"/>
    <mergeCell ref="D659:D660"/>
    <mergeCell ref="E659:E660"/>
    <mergeCell ref="F659:F660"/>
    <mergeCell ref="G659:G660"/>
    <mergeCell ref="L655:L656"/>
    <mergeCell ref="A657:A658"/>
    <mergeCell ref="B657:B658"/>
    <mergeCell ref="C657:C658"/>
    <mergeCell ref="D657:D658"/>
    <mergeCell ref="E657:E658"/>
    <mergeCell ref="F657:F658"/>
    <mergeCell ref="G657:G658"/>
    <mergeCell ref="H657:H658"/>
    <mergeCell ref="I657:I658"/>
    <mergeCell ref="F655:F656"/>
    <mergeCell ref="G655:G656"/>
    <mergeCell ref="H655:H656"/>
    <mergeCell ref="I655:I656"/>
    <mergeCell ref="J655:J656"/>
    <mergeCell ref="K655:K656"/>
    <mergeCell ref="H653:H654"/>
    <mergeCell ref="I653:I654"/>
    <mergeCell ref="J653:J654"/>
    <mergeCell ref="K653:K654"/>
    <mergeCell ref="L653:L654"/>
    <mergeCell ref="A655:A656"/>
    <mergeCell ref="B655:B656"/>
    <mergeCell ref="C655:C656"/>
    <mergeCell ref="D655:D656"/>
    <mergeCell ref="E655:E656"/>
    <mergeCell ref="J651:J652"/>
    <mergeCell ref="K651:K652"/>
    <mergeCell ref="L651:L652"/>
    <mergeCell ref="A653:A654"/>
    <mergeCell ref="B653:B654"/>
    <mergeCell ref="C653:C654"/>
    <mergeCell ref="D653:D654"/>
    <mergeCell ref="E653:E654"/>
    <mergeCell ref="F653:F654"/>
    <mergeCell ref="G653:G654"/>
    <mergeCell ref="L649:L650"/>
    <mergeCell ref="A651:A652"/>
    <mergeCell ref="B651:B652"/>
    <mergeCell ref="C651:C652"/>
    <mergeCell ref="D651:D652"/>
    <mergeCell ref="E651:E652"/>
    <mergeCell ref="F651:F652"/>
    <mergeCell ref="G651:G652"/>
    <mergeCell ref="H651:H652"/>
    <mergeCell ref="I651:I652"/>
    <mergeCell ref="F649:F650"/>
    <mergeCell ref="G649:G650"/>
    <mergeCell ref="H649:H650"/>
    <mergeCell ref="I649:I650"/>
    <mergeCell ref="J649:J650"/>
    <mergeCell ref="K649:K650"/>
    <mergeCell ref="H647:H648"/>
    <mergeCell ref="I647:I648"/>
    <mergeCell ref="J647:J648"/>
    <mergeCell ref="K647:K648"/>
    <mergeCell ref="L647:L648"/>
    <mergeCell ref="A649:A650"/>
    <mergeCell ref="B649:B650"/>
    <mergeCell ref="C649:C650"/>
    <mergeCell ref="D649:D650"/>
    <mergeCell ref="E649:E650"/>
    <mergeCell ref="A647:A648"/>
    <mergeCell ref="B647:B648"/>
    <mergeCell ref="C647:C648"/>
    <mergeCell ref="D647:D648"/>
    <mergeCell ref="E647:E648"/>
    <mergeCell ref="F647:F648"/>
    <mergeCell ref="G647:G648"/>
    <mergeCell ref="G645:G646"/>
    <mergeCell ref="H645:H646"/>
    <mergeCell ref="I645:I646"/>
    <mergeCell ref="J645:J646"/>
    <mergeCell ref="K645:K646"/>
    <mergeCell ref="L645:L646"/>
    <mergeCell ref="A645:A646"/>
    <mergeCell ref="B645:B646"/>
    <mergeCell ref="C645:C646"/>
    <mergeCell ref="D645:D646"/>
    <mergeCell ref="E645:E646"/>
    <mergeCell ref="F645:F646"/>
    <mergeCell ref="G641:G644"/>
    <mergeCell ref="H641:H644"/>
    <mergeCell ref="I641:I644"/>
    <mergeCell ref="J641:J644"/>
    <mergeCell ref="K641:K644"/>
    <mergeCell ref="L641:L644"/>
    <mergeCell ref="H639:H640"/>
    <mergeCell ref="I639:I640"/>
    <mergeCell ref="J639:J640"/>
    <mergeCell ref="K639:K640"/>
    <mergeCell ref="L639:L640"/>
    <mergeCell ref="B641:B644"/>
    <mergeCell ref="C641:C644"/>
    <mergeCell ref="D641:D644"/>
    <mergeCell ref="E641:E644"/>
    <mergeCell ref="F641:F644"/>
    <mergeCell ref="J637:J638"/>
    <mergeCell ref="K637:K638"/>
    <mergeCell ref="L637:L638"/>
    <mergeCell ref="A639:A640"/>
    <mergeCell ref="B639:B640"/>
    <mergeCell ref="C639:C640"/>
    <mergeCell ref="D639:D640"/>
    <mergeCell ref="E639:E640"/>
    <mergeCell ref="F639:F640"/>
    <mergeCell ref="G639:G640"/>
    <mergeCell ref="L635:L636"/>
    <mergeCell ref="A637:A638"/>
    <mergeCell ref="B637:B638"/>
    <mergeCell ref="C637:C638"/>
    <mergeCell ref="D637:D638"/>
    <mergeCell ref="E637:E638"/>
    <mergeCell ref="F637:F638"/>
    <mergeCell ref="G637:G638"/>
    <mergeCell ref="H637:H638"/>
    <mergeCell ref="I637:I638"/>
    <mergeCell ref="F635:F636"/>
    <mergeCell ref="G635:G636"/>
    <mergeCell ref="H635:H636"/>
    <mergeCell ref="I635:I636"/>
    <mergeCell ref="J635:J636"/>
    <mergeCell ref="K635:K636"/>
    <mergeCell ref="H633:H634"/>
    <mergeCell ref="I633:I634"/>
    <mergeCell ref="J633:J634"/>
    <mergeCell ref="K633:K634"/>
    <mergeCell ref="L633:L634"/>
    <mergeCell ref="A635:A636"/>
    <mergeCell ref="B635:B636"/>
    <mergeCell ref="C635:C636"/>
    <mergeCell ref="D635:D636"/>
    <mergeCell ref="E635:E636"/>
    <mergeCell ref="J631:J632"/>
    <mergeCell ref="K631:K632"/>
    <mergeCell ref="L631:L632"/>
    <mergeCell ref="A633:A634"/>
    <mergeCell ref="B633:B634"/>
    <mergeCell ref="C633:C634"/>
    <mergeCell ref="D633:D634"/>
    <mergeCell ref="E633:E634"/>
    <mergeCell ref="F633:F634"/>
    <mergeCell ref="G633:G634"/>
    <mergeCell ref="L629:L630"/>
    <mergeCell ref="A631:A632"/>
    <mergeCell ref="B631:B632"/>
    <mergeCell ref="C631:C632"/>
    <mergeCell ref="D631:D632"/>
    <mergeCell ref="E631:E632"/>
    <mergeCell ref="F631:F632"/>
    <mergeCell ref="G631:G632"/>
    <mergeCell ref="H631:H632"/>
    <mergeCell ref="I631:I632"/>
    <mergeCell ref="F629:F630"/>
    <mergeCell ref="G629:G630"/>
    <mergeCell ref="H629:H630"/>
    <mergeCell ref="I629:I630"/>
    <mergeCell ref="J629:J630"/>
    <mergeCell ref="K629:K630"/>
    <mergeCell ref="H627:H628"/>
    <mergeCell ref="I627:I628"/>
    <mergeCell ref="J627:J628"/>
    <mergeCell ref="K627:K628"/>
    <mergeCell ref="L627:L628"/>
    <mergeCell ref="A629:A630"/>
    <mergeCell ref="B629:B630"/>
    <mergeCell ref="C629:C630"/>
    <mergeCell ref="D629:D630"/>
    <mergeCell ref="E629:E630"/>
    <mergeCell ref="J625:J626"/>
    <mergeCell ref="K625:K626"/>
    <mergeCell ref="L625:L626"/>
    <mergeCell ref="A627:A628"/>
    <mergeCell ref="B627:B628"/>
    <mergeCell ref="C627:C628"/>
    <mergeCell ref="D627:D628"/>
    <mergeCell ref="E627:E628"/>
    <mergeCell ref="F627:F628"/>
    <mergeCell ref="G627:G628"/>
    <mergeCell ref="L623:L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F623:F624"/>
    <mergeCell ref="G623:G624"/>
    <mergeCell ref="H623:H624"/>
    <mergeCell ref="I623:I624"/>
    <mergeCell ref="J623:J624"/>
    <mergeCell ref="K623:K624"/>
    <mergeCell ref="H621:H622"/>
    <mergeCell ref="I621:I622"/>
    <mergeCell ref="J621:J622"/>
    <mergeCell ref="K621:K622"/>
    <mergeCell ref="L621:L622"/>
    <mergeCell ref="A623:A624"/>
    <mergeCell ref="B623:B624"/>
    <mergeCell ref="C623:C624"/>
    <mergeCell ref="D623:D624"/>
    <mergeCell ref="E623:E624"/>
    <mergeCell ref="J619:J620"/>
    <mergeCell ref="K619:K620"/>
    <mergeCell ref="L619:L620"/>
    <mergeCell ref="A621:A622"/>
    <mergeCell ref="B621:B622"/>
    <mergeCell ref="C621:C622"/>
    <mergeCell ref="D621:D622"/>
    <mergeCell ref="E621:E622"/>
    <mergeCell ref="F621:F622"/>
    <mergeCell ref="G621:G622"/>
    <mergeCell ref="L617:L618"/>
    <mergeCell ref="A619:A620"/>
    <mergeCell ref="B619:B620"/>
    <mergeCell ref="C619:C620"/>
    <mergeCell ref="D619:D620"/>
    <mergeCell ref="E619:E620"/>
    <mergeCell ref="F619:F620"/>
    <mergeCell ref="G619:G620"/>
    <mergeCell ref="H619:H620"/>
    <mergeCell ref="I619:I620"/>
    <mergeCell ref="F617:F618"/>
    <mergeCell ref="G617:G618"/>
    <mergeCell ref="H617:H618"/>
    <mergeCell ref="I617:I618"/>
    <mergeCell ref="J617:J618"/>
    <mergeCell ref="K617:K618"/>
    <mergeCell ref="H615:H616"/>
    <mergeCell ref="I615:I616"/>
    <mergeCell ref="J615:J616"/>
    <mergeCell ref="K615:K616"/>
    <mergeCell ref="L615:L616"/>
    <mergeCell ref="A617:A618"/>
    <mergeCell ref="B617:B618"/>
    <mergeCell ref="C617:C618"/>
    <mergeCell ref="D617:D618"/>
    <mergeCell ref="E617:E618"/>
    <mergeCell ref="J613:J614"/>
    <mergeCell ref="K613:K614"/>
    <mergeCell ref="L613:L614"/>
    <mergeCell ref="A615:A616"/>
    <mergeCell ref="B615:B616"/>
    <mergeCell ref="C615:C616"/>
    <mergeCell ref="D615:D616"/>
    <mergeCell ref="E615:E616"/>
    <mergeCell ref="F615:F616"/>
    <mergeCell ref="G615:G616"/>
    <mergeCell ref="L611:L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F611:F612"/>
    <mergeCell ref="G611:G612"/>
    <mergeCell ref="H611:H612"/>
    <mergeCell ref="I611:I612"/>
    <mergeCell ref="J611:J612"/>
    <mergeCell ref="K611:K612"/>
    <mergeCell ref="H609:H610"/>
    <mergeCell ref="I609:I610"/>
    <mergeCell ref="J609:J610"/>
    <mergeCell ref="K609:K610"/>
    <mergeCell ref="L609:L610"/>
    <mergeCell ref="A611:A612"/>
    <mergeCell ref="B611:B612"/>
    <mergeCell ref="C611:C612"/>
    <mergeCell ref="D611:D612"/>
    <mergeCell ref="E611:E612"/>
    <mergeCell ref="J607:J608"/>
    <mergeCell ref="K607:K608"/>
    <mergeCell ref="L607:L608"/>
    <mergeCell ref="A609:A610"/>
    <mergeCell ref="B609:B610"/>
    <mergeCell ref="C609:C610"/>
    <mergeCell ref="D609:D610"/>
    <mergeCell ref="E609:E610"/>
    <mergeCell ref="F609:F610"/>
    <mergeCell ref="G609:G610"/>
    <mergeCell ref="L605:L606"/>
    <mergeCell ref="A607:A608"/>
    <mergeCell ref="B607:B608"/>
    <mergeCell ref="C607:C608"/>
    <mergeCell ref="D607:D608"/>
    <mergeCell ref="E607:E608"/>
    <mergeCell ref="F607:F608"/>
    <mergeCell ref="G607:G608"/>
    <mergeCell ref="H607:H608"/>
    <mergeCell ref="I607:I608"/>
    <mergeCell ref="F605:F606"/>
    <mergeCell ref="G605:G606"/>
    <mergeCell ref="H605:H606"/>
    <mergeCell ref="I605:I606"/>
    <mergeCell ref="J605:J606"/>
    <mergeCell ref="K605:K606"/>
    <mergeCell ref="H603:H604"/>
    <mergeCell ref="I603:I604"/>
    <mergeCell ref="J603:J604"/>
    <mergeCell ref="K603:K604"/>
    <mergeCell ref="L603:L604"/>
    <mergeCell ref="A605:A606"/>
    <mergeCell ref="B605:B606"/>
    <mergeCell ref="C605:C606"/>
    <mergeCell ref="D605:D606"/>
    <mergeCell ref="E605:E606"/>
    <mergeCell ref="J601:J602"/>
    <mergeCell ref="K601:K602"/>
    <mergeCell ref="L601:L602"/>
    <mergeCell ref="A603:A604"/>
    <mergeCell ref="B603:B604"/>
    <mergeCell ref="C603:C604"/>
    <mergeCell ref="D603:D604"/>
    <mergeCell ref="E603:E604"/>
    <mergeCell ref="F603:F604"/>
    <mergeCell ref="G603:G604"/>
    <mergeCell ref="L599:L600"/>
    <mergeCell ref="A601:A602"/>
    <mergeCell ref="B601:B602"/>
    <mergeCell ref="C601:C602"/>
    <mergeCell ref="D601:D602"/>
    <mergeCell ref="E601:E602"/>
    <mergeCell ref="F601:F602"/>
    <mergeCell ref="G601:G602"/>
    <mergeCell ref="H601:H602"/>
    <mergeCell ref="I601:I602"/>
    <mergeCell ref="F599:F600"/>
    <mergeCell ref="G599:G600"/>
    <mergeCell ref="H599:H600"/>
    <mergeCell ref="I599:I600"/>
    <mergeCell ref="J599:J600"/>
    <mergeCell ref="K599:K600"/>
    <mergeCell ref="H597:H598"/>
    <mergeCell ref="I597:I598"/>
    <mergeCell ref="J597:J598"/>
    <mergeCell ref="K597:K598"/>
    <mergeCell ref="L597:L598"/>
    <mergeCell ref="A599:A600"/>
    <mergeCell ref="B599:B600"/>
    <mergeCell ref="C599:C600"/>
    <mergeCell ref="D599:D600"/>
    <mergeCell ref="E599:E600"/>
    <mergeCell ref="J595:J596"/>
    <mergeCell ref="K595:K596"/>
    <mergeCell ref="L595:L596"/>
    <mergeCell ref="A597:A598"/>
    <mergeCell ref="B597:B598"/>
    <mergeCell ref="C597:C598"/>
    <mergeCell ref="D597:D598"/>
    <mergeCell ref="E597:E598"/>
    <mergeCell ref="F597:F598"/>
    <mergeCell ref="G597:G598"/>
    <mergeCell ref="L593:L594"/>
    <mergeCell ref="A595:A596"/>
    <mergeCell ref="B595:B596"/>
    <mergeCell ref="C595:C596"/>
    <mergeCell ref="D595:D596"/>
    <mergeCell ref="E595:E596"/>
    <mergeCell ref="F595:F596"/>
    <mergeCell ref="G595:G596"/>
    <mergeCell ref="H595:H596"/>
    <mergeCell ref="I595:I596"/>
    <mergeCell ref="F593:F594"/>
    <mergeCell ref="G593:G594"/>
    <mergeCell ref="H593:H594"/>
    <mergeCell ref="I593:I594"/>
    <mergeCell ref="J593:J594"/>
    <mergeCell ref="K593:K594"/>
    <mergeCell ref="H591:H592"/>
    <mergeCell ref="I591:I592"/>
    <mergeCell ref="J591:J592"/>
    <mergeCell ref="K591:K592"/>
    <mergeCell ref="L591:L592"/>
    <mergeCell ref="A593:A594"/>
    <mergeCell ref="B593:B594"/>
    <mergeCell ref="C593:C594"/>
    <mergeCell ref="D593:D594"/>
    <mergeCell ref="E593:E594"/>
    <mergeCell ref="J589:J590"/>
    <mergeCell ref="K589:K590"/>
    <mergeCell ref="L589:L590"/>
    <mergeCell ref="A591:A592"/>
    <mergeCell ref="B591:B592"/>
    <mergeCell ref="C591:C592"/>
    <mergeCell ref="D591:D592"/>
    <mergeCell ref="E591:E592"/>
    <mergeCell ref="F591:F592"/>
    <mergeCell ref="G591:G592"/>
    <mergeCell ref="L587:L588"/>
    <mergeCell ref="A589:A590"/>
    <mergeCell ref="B589:B590"/>
    <mergeCell ref="C589:C590"/>
    <mergeCell ref="D589:D590"/>
    <mergeCell ref="E589:E590"/>
    <mergeCell ref="F589:F590"/>
    <mergeCell ref="G589:G590"/>
    <mergeCell ref="H589:H590"/>
    <mergeCell ref="I589:I590"/>
    <mergeCell ref="F587:F588"/>
    <mergeCell ref="G587:G588"/>
    <mergeCell ref="H587:H588"/>
    <mergeCell ref="I587:I588"/>
    <mergeCell ref="J587:J588"/>
    <mergeCell ref="K587:K588"/>
    <mergeCell ref="H585:H586"/>
    <mergeCell ref="I585:I586"/>
    <mergeCell ref="J585:J586"/>
    <mergeCell ref="K585:K586"/>
    <mergeCell ref="L585:L586"/>
    <mergeCell ref="A587:A588"/>
    <mergeCell ref="B587:B588"/>
    <mergeCell ref="C587:C588"/>
    <mergeCell ref="D587:D588"/>
    <mergeCell ref="E587:E588"/>
    <mergeCell ref="J583:J584"/>
    <mergeCell ref="K583:K584"/>
    <mergeCell ref="L583:L584"/>
    <mergeCell ref="A585:A586"/>
    <mergeCell ref="B585:B586"/>
    <mergeCell ref="C585:C586"/>
    <mergeCell ref="D585:D586"/>
    <mergeCell ref="E585:E586"/>
    <mergeCell ref="F585:F586"/>
    <mergeCell ref="G585:G586"/>
    <mergeCell ref="L581:L582"/>
    <mergeCell ref="A583:A584"/>
    <mergeCell ref="B583:B584"/>
    <mergeCell ref="C583:C584"/>
    <mergeCell ref="D583:D584"/>
    <mergeCell ref="E583:E584"/>
    <mergeCell ref="F583:F584"/>
    <mergeCell ref="G583:G584"/>
    <mergeCell ref="H583:H584"/>
    <mergeCell ref="I583:I584"/>
    <mergeCell ref="F581:F582"/>
    <mergeCell ref="G581:G582"/>
    <mergeCell ref="H581:H582"/>
    <mergeCell ref="I581:I582"/>
    <mergeCell ref="J581:J582"/>
    <mergeCell ref="K581:K582"/>
    <mergeCell ref="H579:H580"/>
    <mergeCell ref="I579:I580"/>
    <mergeCell ref="J579:J580"/>
    <mergeCell ref="K579:K580"/>
    <mergeCell ref="L579:L580"/>
    <mergeCell ref="A581:A582"/>
    <mergeCell ref="B581:B582"/>
    <mergeCell ref="C581:C582"/>
    <mergeCell ref="D581:D582"/>
    <mergeCell ref="E581:E582"/>
    <mergeCell ref="J577:J578"/>
    <mergeCell ref="K577:K578"/>
    <mergeCell ref="L577:L578"/>
    <mergeCell ref="A579:A580"/>
    <mergeCell ref="B579:B580"/>
    <mergeCell ref="C579:C580"/>
    <mergeCell ref="D579:D580"/>
    <mergeCell ref="E579:E580"/>
    <mergeCell ref="F579:F580"/>
    <mergeCell ref="G579:G580"/>
    <mergeCell ref="L575:L576"/>
    <mergeCell ref="A577:A578"/>
    <mergeCell ref="B577:B578"/>
    <mergeCell ref="C577:C578"/>
    <mergeCell ref="D577:D578"/>
    <mergeCell ref="E577:E578"/>
    <mergeCell ref="F577:F578"/>
    <mergeCell ref="G577:G578"/>
    <mergeCell ref="H577:H578"/>
    <mergeCell ref="I577:I578"/>
    <mergeCell ref="F575:F576"/>
    <mergeCell ref="G575:G576"/>
    <mergeCell ref="H575:H576"/>
    <mergeCell ref="I575:I576"/>
    <mergeCell ref="J575:J576"/>
    <mergeCell ref="K575:K576"/>
    <mergeCell ref="H573:H574"/>
    <mergeCell ref="I573:I574"/>
    <mergeCell ref="J573:J574"/>
    <mergeCell ref="K573:K574"/>
    <mergeCell ref="L573:L574"/>
    <mergeCell ref="A575:A576"/>
    <mergeCell ref="B575:B576"/>
    <mergeCell ref="C575:C576"/>
    <mergeCell ref="D575:D576"/>
    <mergeCell ref="E575:E576"/>
    <mergeCell ref="J571:J572"/>
    <mergeCell ref="K571:K572"/>
    <mergeCell ref="L571:L572"/>
    <mergeCell ref="A573:A574"/>
    <mergeCell ref="B573:B574"/>
    <mergeCell ref="C573:C574"/>
    <mergeCell ref="D573:D574"/>
    <mergeCell ref="E573:E574"/>
    <mergeCell ref="F573:F574"/>
    <mergeCell ref="G573:G574"/>
    <mergeCell ref="L569:L570"/>
    <mergeCell ref="A571:A572"/>
    <mergeCell ref="B571:B572"/>
    <mergeCell ref="C571:C572"/>
    <mergeCell ref="D571:D572"/>
    <mergeCell ref="E571:E572"/>
    <mergeCell ref="F571:F572"/>
    <mergeCell ref="G571:G572"/>
    <mergeCell ref="H571:H572"/>
    <mergeCell ref="I571:I572"/>
    <mergeCell ref="F569:F570"/>
    <mergeCell ref="G569:G570"/>
    <mergeCell ref="H569:H570"/>
    <mergeCell ref="I569:I570"/>
    <mergeCell ref="J569:J570"/>
    <mergeCell ref="K569:K570"/>
    <mergeCell ref="H567:H568"/>
    <mergeCell ref="I567:I568"/>
    <mergeCell ref="J567:J568"/>
    <mergeCell ref="K567:K568"/>
    <mergeCell ref="L567:L568"/>
    <mergeCell ref="A569:A570"/>
    <mergeCell ref="B569:B570"/>
    <mergeCell ref="C569:C570"/>
    <mergeCell ref="D569:D570"/>
    <mergeCell ref="E569:E570"/>
    <mergeCell ref="J565:J566"/>
    <mergeCell ref="K565:K566"/>
    <mergeCell ref="L565:L566"/>
    <mergeCell ref="A567:A568"/>
    <mergeCell ref="B567:B568"/>
    <mergeCell ref="C567:C568"/>
    <mergeCell ref="D567:D568"/>
    <mergeCell ref="E567:E568"/>
    <mergeCell ref="F567:F568"/>
    <mergeCell ref="G567:G568"/>
    <mergeCell ref="L563:L564"/>
    <mergeCell ref="A565:A566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F563:F564"/>
    <mergeCell ref="G563:G564"/>
    <mergeCell ref="H563:H564"/>
    <mergeCell ref="I563:I564"/>
    <mergeCell ref="J563:J564"/>
    <mergeCell ref="K563:K564"/>
    <mergeCell ref="H561:H562"/>
    <mergeCell ref="I561:I562"/>
    <mergeCell ref="J561:J562"/>
    <mergeCell ref="K561:K562"/>
    <mergeCell ref="L561:L562"/>
    <mergeCell ref="A563:A564"/>
    <mergeCell ref="B563:B564"/>
    <mergeCell ref="C563:C564"/>
    <mergeCell ref="D563:D564"/>
    <mergeCell ref="E563:E564"/>
    <mergeCell ref="J559:J560"/>
    <mergeCell ref="K559:K560"/>
    <mergeCell ref="L559:L560"/>
    <mergeCell ref="A561:A562"/>
    <mergeCell ref="B561:B562"/>
    <mergeCell ref="C561:C562"/>
    <mergeCell ref="D561:D562"/>
    <mergeCell ref="E561:E562"/>
    <mergeCell ref="F561:F562"/>
    <mergeCell ref="G561:G562"/>
    <mergeCell ref="L557:L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F557:F558"/>
    <mergeCell ref="G557:G558"/>
    <mergeCell ref="H557:H558"/>
    <mergeCell ref="I557:I558"/>
    <mergeCell ref="J557:J558"/>
    <mergeCell ref="K557:K558"/>
    <mergeCell ref="H555:H556"/>
    <mergeCell ref="I555:I556"/>
    <mergeCell ref="J555:J556"/>
    <mergeCell ref="K555:K556"/>
    <mergeCell ref="L555:L556"/>
    <mergeCell ref="A557:A558"/>
    <mergeCell ref="B557:B558"/>
    <mergeCell ref="C557:C558"/>
    <mergeCell ref="D557:D558"/>
    <mergeCell ref="E557:E558"/>
    <mergeCell ref="A555:A556"/>
    <mergeCell ref="B555:B556"/>
    <mergeCell ref="C555:C556"/>
    <mergeCell ref="D555:D556"/>
    <mergeCell ref="E555:E556"/>
    <mergeCell ref="F555:F556"/>
    <mergeCell ref="G555:G556"/>
    <mergeCell ref="G553:G554"/>
    <mergeCell ref="H553:H554"/>
    <mergeCell ref="I553:I554"/>
    <mergeCell ref="J553:J554"/>
    <mergeCell ref="K553:K554"/>
    <mergeCell ref="L553:L554"/>
    <mergeCell ref="A553:A554"/>
    <mergeCell ref="B553:B554"/>
    <mergeCell ref="C553:C554"/>
    <mergeCell ref="D553:D554"/>
    <mergeCell ref="E553:E554"/>
    <mergeCell ref="F553:F554"/>
    <mergeCell ref="G551:G552"/>
    <mergeCell ref="H551:H552"/>
    <mergeCell ref="I551:I552"/>
    <mergeCell ref="J551:J552"/>
    <mergeCell ref="K551:K552"/>
    <mergeCell ref="L551:L552"/>
    <mergeCell ref="A551:A552"/>
    <mergeCell ref="B551:B552"/>
    <mergeCell ref="C551:C552"/>
    <mergeCell ref="D551:D552"/>
    <mergeCell ref="E551:E552"/>
    <mergeCell ref="F551:F552"/>
    <mergeCell ref="G549:G550"/>
    <mergeCell ref="H549:H550"/>
    <mergeCell ref="I549:I550"/>
    <mergeCell ref="J549:J550"/>
    <mergeCell ref="K549:K550"/>
    <mergeCell ref="L549:L550"/>
    <mergeCell ref="A549:A550"/>
    <mergeCell ref="B549:B550"/>
    <mergeCell ref="C549:C550"/>
    <mergeCell ref="D549:D550"/>
    <mergeCell ref="E549:E550"/>
    <mergeCell ref="F549:F550"/>
    <mergeCell ref="G547:G548"/>
    <mergeCell ref="H547:H548"/>
    <mergeCell ref="I547:I548"/>
    <mergeCell ref="J547:J548"/>
    <mergeCell ref="K547:K548"/>
    <mergeCell ref="L547:L548"/>
    <mergeCell ref="A547:A548"/>
    <mergeCell ref="B547:B548"/>
    <mergeCell ref="C547:C548"/>
    <mergeCell ref="D547:D548"/>
    <mergeCell ref="E547:E548"/>
    <mergeCell ref="F547:F548"/>
    <mergeCell ref="G545:G546"/>
    <mergeCell ref="H545:H546"/>
    <mergeCell ref="I545:I546"/>
    <mergeCell ref="J545:J546"/>
    <mergeCell ref="K545:K546"/>
    <mergeCell ref="L545:L546"/>
    <mergeCell ref="A545:A546"/>
    <mergeCell ref="B545:B546"/>
    <mergeCell ref="C545:C546"/>
    <mergeCell ref="D545:D546"/>
    <mergeCell ref="E545:E546"/>
    <mergeCell ref="F545:F546"/>
    <mergeCell ref="G543:G544"/>
    <mergeCell ref="H543:H544"/>
    <mergeCell ref="I543:I544"/>
    <mergeCell ref="J543:J544"/>
    <mergeCell ref="K543:K544"/>
    <mergeCell ref="L543:L544"/>
    <mergeCell ref="A543:A544"/>
    <mergeCell ref="B543:B544"/>
    <mergeCell ref="C543:C544"/>
    <mergeCell ref="D543:D544"/>
    <mergeCell ref="E543:E544"/>
    <mergeCell ref="F543:F544"/>
    <mergeCell ref="G541:G542"/>
    <mergeCell ref="H541:H542"/>
    <mergeCell ref="I541:I542"/>
    <mergeCell ref="J541:J542"/>
    <mergeCell ref="K541:K542"/>
    <mergeCell ref="L541:L542"/>
    <mergeCell ref="A541:A542"/>
    <mergeCell ref="B541:B542"/>
    <mergeCell ref="C541:C542"/>
    <mergeCell ref="D541:D542"/>
    <mergeCell ref="E541:E542"/>
    <mergeCell ref="F541:F542"/>
    <mergeCell ref="G539:G540"/>
    <mergeCell ref="H539:H540"/>
    <mergeCell ref="I539:I540"/>
    <mergeCell ref="J539:J540"/>
    <mergeCell ref="K539:K540"/>
    <mergeCell ref="L539:L540"/>
    <mergeCell ref="A539:A540"/>
    <mergeCell ref="B539:B540"/>
    <mergeCell ref="C539:C540"/>
    <mergeCell ref="D539:D540"/>
    <mergeCell ref="E539:E540"/>
    <mergeCell ref="F539:F540"/>
    <mergeCell ref="G537:G538"/>
    <mergeCell ref="H537:H538"/>
    <mergeCell ref="I537:I538"/>
    <mergeCell ref="J537:J538"/>
    <mergeCell ref="K537:K538"/>
    <mergeCell ref="L537:L538"/>
    <mergeCell ref="A537:A538"/>
    <mergeCell ref="B537:B538"/>
    <mergeCell ref="C537:C538"/>
    <mergeCell ref="D537:D538"/>
    <mergeCell ref="E537:E538"/>
    <mergeCell ref="F537:F538"/>
    <mergeCell ref="G535:G536"/>
    <mergeCell ref="H535:H536"/>
    <mergeCell ref="I535:I536"/>
    <mergeCell ref="J535:J536"/>
    <mergeCell ref="K535:K536"/>
    <mergeCell ref="L535:L536"/>
    <mergeCell ref="A535:A536"/>
    <mergeCell ref="B535:B536"/>
    <mergeCell ref="C535:C536"/>
    <mergeCell ref="D535:D536"/>
    <mergeCell ref="E535:E536"/>
    <mergeCell ref="F535:F536"/>
    <mergeCell ref="G533:G534"/>
    <mergeCell ref="H533:H534"/>
    <mergeCell ref="I533:I534"/>
    <mergeCell ref="J533:J534"/>
    <mergeCell ref="K533:K534"/>
    <mergeCell ref="L533:L534"/>
    <mergeCell ref="A533:A534"/>
    <mergeCell ref="B533:B534"/>
    <mergeCell ref="C533:C534"/>
    <mergeCell ref="D533:D534"/>
    <mergeCell ref="E533:E534"/>
    <mergeCell ref="F533:F534"/>
    <mergeCell ref="G531:G532"/>
    <mergeCell ref="H531:H532"/>
    <mergeCell ref="I531:I532"/>
    <mergeCell ref="J531:J532"/>
    <mergeCell ref="K531:K532"/>
    <mergeCell ref="L531:L532"/>
    <mergeCell ref="A531:A532"/>
    <mergeCell ref="B531:B532"/>
    <mergeCell ref="C531:C532"/>
    <mergeCell ref="D531:D532"/>
    <mergeCell ref="E531:E532"/>
    <mergeCell ref="F531:F532"/>
    <mergeCell ref="G529:G530"/>
    <mergeCell ref="H529:H530"/>
    <mergeCell ref="I529:I530"/>
    <mergeCell ref="J529:J530"/>
    <mergeCell ref="K529:K530"/>
    <mergeCell ref="L529:L530"/>
    <mergeCell ref="A529:A530"/>
    <mergeCell ref="B529:B530"/>
    <mergeCell ref="C529:C530"/>
    <mergeCell ref="D529:D530"/>
    <mergeCell ref="E529:E530"/>
    <mergeCell ref="F529:F530"/>
    <mergeCell ref="G527:G528"/>
    <mergeCell ref="H527:H528"/>
    <mergeCell ref="I527:I528"/>
    <mergeCell ref="J527:J528"/>
    <mergeCell ref="K527:K528"/>
    <mergeCell ref="L527:L528"/>
    <mergeCell ref="A527:A528"/>
    <mergeCell ref="B527:B528"/>
    <mergeCell ref="C527:C528"/>
    <mergeCell ref="D527:D528"/>
    <mergeCell ref="E527:E528"/>
    <mergeCell ref="F527:F528"/>
    <mergeCell ref="G525:G526"/>
    <mergeCell ref="H525:H526"/>
    <mergeCell ref="I525:I526"/>
    <mergeCell ref="J525:J526"/>
    <mergeCell ref="K525:K526"/>
    <mergeCell ref="L525:L526"/>
    <mergeCell ref="A525:A526"/>
    <mergeCell ref="B525:B526"/>
    <mergeCell ref="C525:C526"/>
    <mergeCell ref="D525:D526"/>
    <mergeCell ref="E525:E526"/>
    <mergeCell ref="F525:F526"/>
    <mergeCell ref="G523:G524"/>
    <mergeCell ref="H523:H524"/>
    <mergeCell ref="I523:I524"/>
    <mergeCell ref="J523:J524"/>
    <mergeCell ref="K523:K524"/>
    <mergeCell ref="L523:L524"/>
    <mergeCell ref="A523:A524"/>
    <mergeCell ref="B523:B524"/>
    <mergeCell ref="C523:C524"/>
    <mergeCell ref="D523:D524"/>
    <mergeCell ref="E523:E524"/>
    <mergeCell ref="F523:F524"/>
    <mergeCell ref="G521:G522"/>
    <mergeCell ref="H521:H522"/>
    <mergeCell ref="I521:I522"/>
    <mergeCell ref="J521:J522"/>
    <mergeCell ref="K521:K522"/>
    <mergeCell ref="L521:L522"/>
    <mergeCell ref="A521:A522"/>
    <mergeCell ref="B521:B522"/>
    <mergeCell ref="C521:C522"/>
    <mergeCell ref="D521:D522"/>
    <mergeCell ref="E521:E522"/>
    <mergeCell ref="F521:F522"/>
    <mergeCell ref="G519:G520"/>
    <mergeCell ref="H519:H520"/>
    <mergeCell ref="I519:I520"/>
    <mergeCell ref="J519:J520"/>
    <mergeCell ref="K519:K520"/>
    <mergeCell ref="L519:L520"/>
    <mergeCell ref="A519:A520"/>
    <mergeCell ref="B519:B520"/>
    <mergeCell ref="C519:C520"/>
    <mergeCell ref="D519:D520"/>
    <mergeCell ref="E519:E520"/>
    <mergeCell ref="F519:F520"/>
    <mergeCell ref="G517:G518"/>
    <mergeCell ref="H517:H518"/>
    <mergeCell ref="I517:I518"/>
    <mergeCell ref="J517:J518"/>
    <mergeCell ref="K517:K518"/>
    <mergeCell ref="L517:L518"/>
    <mergeCell ref="A517:A518"/>
    <mergeCell ref="B517:B518"/>
    <mergeCell ref="C517:C518"/>
    <mergeCell ref="D517:D518"/>
    <mergeCell ref="E517:E518"/>
    <mergeCell ref="F517:F518"/>
    <mergeCell ref="G515:G516"/>
    <mergeCell ref="H515:H516"/>
    <mergeCell ref="I515:I516"/>
    <mergeCell ref="J515:J516"/>
    <mergeCell ref="K515:K516"/>
    <mergeCell ref="L515:L516"/>
    <mergeCell ref="A515:A516"/>
    <mergeCell ref="B515:B516"/>
    <mergeCell ref="C515:C516"/>
    <mergeCell ref="D515:D516"/>
    <mergeCell ref="E515:E516"/>
    <mergeCell ref="F515:F516"/>
    <mergeCell ref="G513:G514"/>
    <mergeCell ref="H513:H514"/>
    <mergeCell ref="I513:I514"/>
    <mergeCell ref="J513:J514"/>
    <mergeCell ref="K513:K514"/>
    <mergeCell ref="L513:L514"/>
    <mergeCell ref="A513:A514"/>
    <mergeCell ref="B513:B514"/>
    <mergeCell ref="C513:C514"/>
    <mergeCell ref="D513:D514"/>
    <mergeCell ref="E513:E514"/>
    <mergeCell ref="F513:F514"/>
    <mergeCell ref="G511:G512"/>
    <mergeCell ref="H511:H512"/>
    <mergeCell ref="I511:I512"/>
    <mergeCell ref="J511:J512"/>
    <mergeCell ref="K511:K512"/>
    <mergeCell ref="L511:L512"/>
    <mergeCell ref="A511:A512"/>
    <mergeCell ref="B511:B512"/>
    <mergeCell ref="C511:C512"/>
    <mergeCell ref="D511:D512"/>
    <mergeCell ref="E511:E512"/>
    <mergeCell ref="F511:F512"/>
    <mergeCell ref="G509:G510"/>
    <mergeCell ref="H509:H510"/>
    <mergeCell ref="I509:I510"/>
    <mergeCell ref="J509:J510"/>
    <mergeCell ref="K509:K510"/>
    <mergeCell ref="L509:L510"/>
    <mergeCell ref="A509:A510"/>
    <mergeCell ref="B509:B510"/>
    <mergeCell ref="C509:C510"/>
    <mergeCell ref="D509:D510"/>
    <mergeCell ref="E509:E510"/>
    <mergeCell ref="F509:F510"/>
    <mergeCell ref="G507:G508"/>
    <mergeCell ref="H507:H508"/>
    <mergeCell ref="I507:I508"/>
    <mergeCell ref="J507:J508"/>
    <mergeCell ref="K507:K508"/>
    <mergeCell ref="L507:L508"/>
    <mergeCell ref="A507:A508"/>
    <mergeCell ref="B507:B508"/>
    <mergeCell ref="C507:C508"/>
    <mergeCell ref="D507:D508"/>
    <mergeCell ref="E507:E508"/>
    <mergeCell ref="F507:F508"/>
    <mergeCell ref="G505:G506"/>
    <mergeCell ref="H505:H506"/>
    <mergeCell ref="I505:I506"/>
    <mergeCell ref="J505:J506"/>
    <mergeCell ref="K505:K506"/>
    <mergeCell ref="L505:L506"/>
    <mergeCell ref="A505:A506"/>
    <mergeCell ref="B505:B506"/>
    <mergeCell ref="C505:C506"/>
    <mergeCell ref="D505:D506"/>
    <mergeCell ref="E505:E506"/>
    <mergeCell ref="F505:F506"/>
    <mergeCell ref="G503:G504"/>
    <mergeCell ref="H503:H504"/>
    <mergeCell ref="I503:I504"/>
    <mergeCell ref="J503:J504"/>
    <mergeCell ref="K503:K504"/>
    <mergeCell ref="L503:L504"/>
    <mergeCell ref="A503:A504"/>
    <mergeCell ref="B503:B504"/>
    <mergeCell ref="C503:C504"/>
    <mergeCell ref="D503:D504"/>
    <mergeCell ref="E503:E504"/>
    <mergeCell ref="F503:F504"/>
    <mergeCell ref="G499:G502"/>
    <mergeCell ref="H499:H502"/>
    <mergeCell ref="I499:I502"/>
    <mergeCell ref="J499:J502"/>
    <mergeCell ref="K499:K502"/>
    <mergeCell ref="L499:L502"/>
    <mergeCell ref="H497:H498"/>
    <mergeCell ref="I497:I498"/>
    <mergeCell ref="J497:J498"/>
    <mergeCell ref="K497:K498"/>
    <mergeCell ref="L497:L498"/>
    <mergeCell ref="B499:B502"/>
    <mergeCell ref="C499:C502"/>
    <mergeCell ref="D499:D502"/>
    <mergeCell ref="E499:E502"/>
    <mergeCell ref="F499:F502"/>
    <mergeCell ref="J495:J496"/>
    <mergeCell ref="K495:K496"/>
    <mergeCell ref="L495:L496"/>
    <mergeCell ref="A497:A498"/>
    <mergeCell ref="B497:B498"/>
    <mergeCell ref="C497:C498"/>
    <mergeCell ref="D497:D498"/>
    <mergeCell ref="E497:E498"/>
    <mergeCell ref="F497:F498"/>
    <mergeCell ref="G497:G498"/>
    <mergeCell ref="L493:L494"/>
    <mergeCell ref="A495:A496"/>
    <mergeCell ref="B495:B496"/>
    <mergeCell ref="C495:C496"/>
    <mergeCell ref="D495:D496"/>
    <mergeCell ref="E495:E496"/>
    <mergeCell ref="F495:F496"/>
    <mergeCell ref="G495:G496"/>
    <mergeCell ref="H495:H496"/>
    <mergeCell ref="I495:I496"/>
    <mergeCell ref="F493:F494"/>
    <mergeCell ref="G493:G494"/>
    <mergeCell ref="H493:H494"/>
    <mergeCell ref="I493:I494"/>
    <mergeCell ref="J493:J494"/>
    <mergeCell ref="K493:K494"/>
    <mergeCell ref="H491:H492"/>
    <mergeCell ref="I491:I492"/>
    <mergeCell ref="J491:J492"/>
    <mergeCell ref="K491:K492"/>
    <mergeCell ref="L491:L492"/>
    <mergeCell ref="A493:A494"/>
    <mergeCell ref="B493:B494"/>
    <mergeCell ref="C493:C494"/>
    <mergeCell ref="D493:D494"/>
    <mergeCell ref="E493:E494"/>
    <mergeCell ref="J489:J490"/>
    <mergeCell ref="K489:K490"/>
    <mergeCell ref="L489:L490"/>
    <mergeCell ref="A491:A492"/>
    <mergeCell ref="B491:B492"/>
    <mergeCell ref="C491:C492"/>
    <mergeCell ref="D491:D492"/>
    <mergeCell ref="E491:E492"/>
    <mergeCell ref="F491:F492"/>
    <mergeCell ref="G491:G492"/>
    <mergeCell ref="L487:L488"/>
    <mergeCell ref="A489:A490"/>
    <mergeCell ref="B489:B490"/>
    <mergeCell ref="C489:C490"/>
    <mergeCell ref="D489:D490"/>
    <mergeCell ref="E489:E490"/>
    <mergeCell ref="F489:F490"/>
    <mergeCell ref="G489:G490"/>
    <mergeCell ref="H489:H490"/>
    <mergeCell ref="I489:I490"/>
    <mergeCell ref="F487:F488"/>
    <mergeCell ref="G487:G488"/>
    <mergeCell ref="H487:H488"/>
    <mergeCell ref="I487:I488"/>
    <mergeCell ref="J487:J488"/>
    <mergeCell ref="K487:K488"/>
    <mergeCell ref="H483:H486"/>
    <mergeCell ref="I483:I486"/>
    <mergeCell ref="J483:J486"/>
    <mergeCell ref="K483:K486"/>
    <mergeCell ref="L483:L486"/>
    <mergeCell ref="A487:A488"/>
    <mergeCell ref="B487:B488"/>
    <mergeCell ref="C487:C488"/>
    <mergeCell ref="D487:D488"/>
    <mergeCell ref="E487:E488"/>
    <mergeCell ref="B483:B486"/>
    <mergeCell ref="C483:C486"/>
    <mergeCell ref="D483:D486"/>
    <mergeCell ref="E483:E486"/>
    <mergeCell ref="F483:F486"/>
    <mergeCell ref="G483:G486"/>
    <mergeCell ref="G481:G482"/>
    <mergeCell ref="H481:H482"/>
    <mergeCell ref="I481:I482"/>
    <mergeCell ref="J481:J482"/>
    <mergeCell ref="K481:K482"/>
    <mergeCell ref="L481:L482"/>
    <mergeCell ref="A481:A482"/>
    <mergeCell ref="B481:B482"/>
    <mergeCell ref="C481:C482"/>
    <mergeCell ref="D481:D482"/>
    <mergeCell ref="E481:E482"/>
    <mergeCell ref="F481:F482"/>
    <mergeCell ref="G479:G480"/>
    <mergeCell ref="H479:H480"/>
    <mergeCell ref="I479:I480"/>
    <mergeCell ref="J479:J480"/>
    <mergeCell ref="K479:K480"/>
    <mergeCell ref="L479:L480"/>
    <mergeCell ref="A479:A480"/>
    <mergeCell ref="B479:B480"/>
    <mergeCell ref="C479:C480"/>
    <mergeCell ref="D479:D480"/>
    <mergeCell ref="E479:E480"/>
    <mergeCell ref="F479:F480"/>
    <mergeCell ref="G477:G478"/>
    <mergeCell ref="H477:H478"/>
    <mergeCell ref="I477:I478"/>
    <mergeCell ref="J477:J478"/>
    <mergeCell ref="K477:K478"/>
    <mergeCell ref="L477:L478"/>
    <mergeCell ref="I475:I476"/>
    <mergeCell ref="J475:J476"/>
    <mergeCell ref="K475:K476"/>
    <mergeCell ref="L475:L476"/>
    <mergeCell ref="A477:A478"/>
    <mergeCell ref="B477:B478"/>
    <mergeCell ref="C477:C478"/>
    <mergeCell ref="D477:D478"/>
    <mergeCell ref="E477:E478"/>
    <mergeCell ref="F477:F478"/>
    <mergeCell ref="K471:K474"/>
    <mergeCell ref="L471:L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E471:E474"/>
    <mergeCell ref="F471:F474"/>
    <mergeCell ref="G471:G474"/>
    <mergeCell ref="H471:H474"/>
    <mergeCell ref="I471:I474"/>
    <mergeCell ref="J471:J474"/>
    <mergeCell ref="A471:B471"/>
    <mergeCell ref="A472:B472"/>
    <mergeCell ref="A473:B473"/>
    <mergeCell ref="A474:B474"/>
    <mergeCell ref="C471:C474"/>
    <mergeCell ref="D471:D474"/>
    <mergeCell ref="G469:G470"/>
    <mergeCell ref="H469:H470"/>
    <mergeCell ref="I469:I470"/>
    <mergeCell ref="J469:J470"/>
    <mergeCell ref="K469:K470"/>
    <mergeCell ref="L469:L470"/>
    <mergeCell ref="A469:A470"/>
    <mergeCell ref="B469:B470"/>
    <mergeCell ref="C469:C470"/>
    <mergeCell ref="D469:D470"/>
    <mergeCell ref="E469:E470"/>
    <mergeCell ref="F469:F470"/>
    <mergeCell ref="G467:G468"/>
    <mergeCell ref="H467:H468"/>
    <mergeCell ref="I467:I468"/>
    <mergeCell ref="J467:J468"/>
    <mergeCell ref="K467:K468"/>
    <mergeCell ref="L467:L468"/>
    <mergeCell ref="I463:I466"/>
    <mergeCell ref="J463:J466"/>
    <mergeCell ref="K463:K466"/>
    <mergeCell ref="L463:L466"/>
    <mergeCell ref="A467:A468"/>
    <mergeCell ref="B467:B468"/>
    <mergeCell ref="C467:C468"/>
    <mergeCell ref="D467:D468"/>
    <mergeCell ref="E467:E468"/>
    <mergeCell ref="F467:F468"/>
    <mergeCell ref="B463:B466"/>
    <mergeCell ref="C463:C466"/>
    <mergeCell ref="D463:D466"/>
    <mergeCell ref="E463:E466"/>
    <mergeCell ref="F463:F466"/>
    <mergeCell ref="G463:G466"/>
    <mergeCell ref="H463:H466"/>
    <mergeCell ref="G461:G462"/>
    <mergeCell ref="H461:H462"/>
    <mergeCell ref="I461:I462"/>
    <mergeCell ref="J461:J462"/>
    <mergeCell ref="K461:K462"/>
    <mergeCell ref="L461:L462"/>
    <mergeCell ref="A461:A462"/>
    <mergeCell ref="B461:B462"/>
    <mergeCell ref="C461:C462"/>
    <mergeCell ref="D461:D462"/>
    <mergeCell ref="E461:E462"/>
    <mergeCell ref="F461:F462"/>
    <mergeCell ref="G459:G460"/>
    <mergeCell ref="H459:H460"/>
    <mergeCell ref="I459:I460"/>
    <mergeCell ref="J459:J460"/>
    <mergeCell ref="K459:K460"/>
    <mergeCell ref="L459:L460"/>
    <mergeCell ref="A459:A460"/>
    <mergeCell ref="B459:B460"/>
    <mergeCell ref="C459:C460"/>
    <mergeCell ref="D459:D460"/>
    <mergeCell ref="E459:E460"/>
    <mergeCell ref="F459:F460"/>
    <mergeCell ref="G457:G458"/>
    <mergeCell ref="H457:H458"/>
    <mergeCell ref="I457:I458"/>
    <mergeCell ref="J457:J458"/>
    <mergeCell ref="K457:K458"/>
    <mergeCell ref="L457:L458"/>
    <mergeCell ref="A457:A458"/>
    <mergeCell ref="B457:B458"/>
    <mergeCell ref="C457:C458"/>
    <mergeCell ref="D457:D458"/>
    <mergeCell ref="E457:E458"/>
    <mergeCell ref="F457:F458"/>
    <mergeCell ref="G455:G456"/>
    <mergeCell ref="H455:H456"/>
    <mergeCell ref="I455:I456"/>
    <mergeCell ref="J455:J456"/>
    <mergeCell ref="K455:K456"/>
    <mergeCell ref="L455:L456"/>
    <mergeCell ref="A455:A456"/>
    <mergeCell ref="B455:B456"/>
    <mergeCell ref="C455:C456"/>
    <mergeCell ref="D455:D456"/>
    <mergeCell ref="E455:E456"/>
    <mergeCell ref="F455:F456"/>
    <mergeCell ref="G453:G454"/>
    <mergeCell ref="H453:H454"/>
    <mergeCell ref="I453:I454"/>
    <mergeCell ref="J453:J454"/>
    <mergeCell ref="K453:K454"/>
    <mergeCell ref="L453:L454"/>
    <mergeCell ref="A453:A454"/>
    <mergeCell ref="B453:B454"/>
    <mergeCell ref="C453:C454"/>
    <mergeCell ref="D453:D454"/>
    <mergeCell ref="E453:E454"/>
    <mergeCell ref="F453:F454"/>
    <mergeCell ref="G451:G452"/>
    <mergeCell ref="H451:H452"/>
    <mergeCell ref="I451:I452"/>
    <mergeCell ref="J451:J452"/>
    <mergeCell ref="K451:K452"/>
    <mergeCell ref="L451:L452"/>
    <mergeCell ref="A451:A452"/>
    <mergeCell ref="B451:B452"/>
    <mergeCell ref="C451:C452"/>
    <mergeCell ref="D451:D452"/>
    <mergeCell ref="E451:E452"/>
    <mergeCell ref="F451:F452"/>
    <mergeCell ref="G449:G450"/>
    <mergeCell ref="H449:H450"/>
    <mergeCell ref="I449:I450"/>
    <mergeCell ref="J449:J450"/>
    <mergeCell ref="K449:K450"/>
    <mergeCell ref="L449:L450"/>
    <mergeCell ref="A449:A450"/>
    <mergeCell ref="B449:B450"/>
    <mergeCell ref="C449:C450"/>
    <mergeCell ref="D449:D450"/>
    <mergeCell ref="E449:E450"/>
    <mergeCell ref="F449:F450"/>
    <mergeCell ref="G447:G448"/>
    <mergeCell ref="H447:H448"/>
    <mergeCell ref="I447:I448"/>
    <mergeCell ref="J447:J448"/>
    <mergeCell ref="K447:K448"/>
    <mergeCell ref="L447:L448"/>
    <mergeCell ref="A447:A448"/>
    <mergeCell ref="B447:B448"/>
    <mergeCell ref="C447:C448"/>
    <mergeCell ref="D447:D448"/>
    <mergeCell ref="E447:E448"/>
    <mergeCell ref="F447:F448"/>
    <mergeCell ref="G445:G446"/>
    <mergeCell ref="H445:H446"/>
    <mergeCell ref="I445:I446"/>
    <mergeCell ref="J445:J446"/>
    <mergeCell ref="K445:K446"/>
    <mergeCell ref="L445:L446"/>
    <mergeCell ref="A445:A446"/>
    <mergeCell ref="B445:B446"/>
    <mergeCell ref="C445:C446"/>
    <mergeCell ref="D445:D446"/>
    <mergeCell ref="E445:E446"/>
    <mergeCell ref="F445:F446"/>
    <mergeCell ref="G443:G444"/>
    <mergeCell ref="H443:H444"/>
    <mergeCell ref="I443:I444"/>
    <mergeCell ref="J443:J444"/>
    <mergeCell ref="K443:K444"/>
    <mergeCell ref="L443:L444"/>
    <mergeCell ref="A443:A444"/>
    <mergeCell ref="B443:B444"/>
    <mergeCell ref="C443:C444"/>
    <mergeCell ref="D443:D444"/>
    <mergeCell ref="E443:E444"/>
    <mergeCell ref="F443:F444"/>
    <mergeCell ref="G441:G442"/>
    <mergeCell ref="H441:H442"/>
    <mergeCell ref="I441:I442"/>
    <mergeCell ref="J441:J442"/>
    <mergeCell ref="K441:K442"/>
    <mergeCell ref="L441:L442"/>
    <mergeCell ref="A441:A442"/>
    <mergeCell ref="B441:B442"/>
    <mergeCell ref="C441:C442"/>
    <mergeCell ref="D441:D442"/>
    <mergeCell ref="E441:E442"/>
    <mergeCell ref="F441:F442"/>
    <mergeCell ref="G439:G440"/>
    <mergeCell ref="H439:H440"/>
    <mergeCell ref="I439:I440"/>
    <mergeCell ref="J439:J440"/>
    <mergeCell ref="K439:K440"/>
    <mergeCell ref="L439:L440"/>
    <mergeCell ref="A439:A440"/>
    <mergeCell ref="B439:B440"/>
    <mergeCell ref="C439:C440"/>
    <mergeCell ref="D439:D440"/>
    <mergeCell ref="E439:E440"/>
    <mergeCell ref="F439:F440"/>
    <mergeCell ref="G437:G438"/>
    <mergeCell ref="H437:H438"/>
    <mergeCell ref="I437:I438"/>
    <mergeCell ref="J437:J438"/>
    <mergeCell ref="K437:K438"/>
    <mergeCell ref="L437:L438"/>
    <mergeCell ref="A437:A438"/>
    <mergeCell ref="B437:B438"/>
    <mergeCell ref="C437:C438"/>
    <mergeCell ref="D437:D438"/>
    <mergeCell ref="E437:E438"/>
    <mergeCell ref="F437:F438"/>
    <mergeCell ref="G435:G436"/>
    <mergeCell ref="H435:H436"/>
    <mergeCell ref="I435:I436"/>
    <mergeCell ref="J435:J436"/>
    <mergeCell ref="K435:K436"/>
    <mergeCell ref="L435:L436"/>
    <mergeCell ref="A435:A436"/>
    <mergeCell ref="B435:B436"/>
    <mergeCell ref="C435:C436"/>
    <mergeCell ref="D435:D436"/>
    <mergeCell ref="E435:E436"/>
    <mergeCell ref="F435:F436"/>
    <mergeCell ref="G433:G434"/>
    <mergeCell ref="H433:H434"/>
    <mergeCell ref="I433:I434"/>
    <mergeCell ref="J433:J434"/>
    <mergeCell ref="K433:K434"/>
    <mergeCell ref="L433:L434"/>
    <mergeCell ref="A433:A434"/>
    <mergeCell ref="B433:B434"/>
    <mergeCell ref="C433:C434"/>
    <mergeCell ref="D433:D434"/>
    <mergeCell ref="E433:E434"/>
    <mergeCell ref="F433:F434"/>
    <mergeCell ref="G431:G432"/>
    <mergeCell ref="H431:H432"/>
    <mergeCell ref="I431:I432"/>
    <mergeCell ref="J431:J432"/>
    <mergeCell ref="K431:K432"/>
    <mergeCell ref="L431:L432"/>
    <mergeCell ref="A431:A432"/>
    <mergeCell ref="B431:B432"/>
    <mergeCell ref="C431:C432"/>
    <mergeCell ref="D431:D432"/>
    <mergeCell ref="E431:E432"/>
    <mergeCell ref="F431:F432"/>
    <mergeCell ref="G429:G430"/>
    <mergeCell ref="H429:H430"/>
    <mergeCell ref="I429:I430"/>
    <mergeCell ref="J429:J430"/>
    <mergeCell ref="K429:K430"/>
    <mergeCell ref="L429:L430"/>
    <mergeCell ref="A429:A430"/>
    <mergeCell ref="B429:B430"/>
    <mergeCell ref="C429:C430"/>
    <mergeCell ref="D429:D430"/>
    <mergeCell ref="E429:E430"/>
    <mergeCell ref="F429:F430"/>
    <mergeCell ref="G427:G428"/>
    <mergeCell ref="H427:H428"/>
    <mergeCell ref="I427:I428"/>
    <mergeCell ref="J427:J428"/>
    <mergeCell ref="K427:K428"/>
    <mergeCell ref="L427:L428"/>
    <mergeCell ref="I425:I426"/>
    <mergeCell ref="J425:J426"/>
    <mergeCell ref="K425:K426"/>
    <mergeCell ref="L425:L426"/>
    <mergeCell ref="A427:A428"/>
    <mergeCell ref="B427:B428"/>
    <mergeCell ref="C427:C428"/>
    <mergeCell ref="D427:D428"/>
    <mergeCell ref="E427:E428"/>
    <mergeCell ref="F427:F428"/>
    <mergeCell ref="K421:K424"/>
    <mergeCell ref="L421:L424"/>
    <mergeCell ref="A425:A426"/>
    <mergeCell ref="B425:B426"/>
    <mergeCell ref="C425:C426"/>
    <mergeCell ref="D425:D426"/>
    <mergeCell ref="E425:E426"/>
    <mergeCell ref="F425:F426"/>
    <mergeCell ref="G425:G426"/>
    <mergeCell ref="H425:H426"/>
    <mergeCell ref="L419:L420"/>
    <mergeCell ref="B421:B424"/>
    <mergeCell ref="C421:C424"/>
    <mergeCell ref="D421:D424"/>
    <mergeCell ref="E421:E424"/>
    <mergeCell ref="F421:F424"/>
    <mergeCell ref="G421:G424"/>
    <mergeCell ref="H421:H424"/>
    <mergeCell ref="I421:I424"/>
    <mergeCell ref="J421:J424"/>
    <mergeCell ref="F419:F420"/>
    <mergeCell ref="G419:G420"/>
    <mergeCell ref="H419:H420"/>
    <mergeCell ref="I419:I420"/>
    <mergeCell ref="J419:J420"/>
    <mergeCell ref="K419:K420"/>
    <mergeCell ref="H415:H418"/>
    <mergeCell ref="I415:I418"/>
    <mergeCell ref="J415:J418"/>
    <mergeCell ref="K415:K418"/>
    <mergeCell ref="L415:L418"/>
    <mergeCell ref="A419:A420"/>
    <mergeCell ref="B419:B420"/>
    <mergeCell ref="C419:C420"/>
    <mergeCell ref="D419:D420"/>
    <mergeCell ref="E419:E420"/>
    <mergeCell ref="B415:B418"/>
    <mergeCell ref="C415:C418"/>
    <mergeCell ref="D415:D418"/>
    <mergeCell ref="E415:E418"/>
    <mergeCell ref="F415:F418"/>
    <mergeCell ref="G415:G418"/>
    <mergeCell ref="G413:G414"/>
    <mergeCell ref="H413:H414"/>
    <mergeCell ref="I413:I414"/>
    <mergeCell ref="J413:J414"/>
    <mergeCell ref="K413:K414"/>
    <mergeCell ref="L413:L414"/>
    <mergeCell ref="A413:A414"/>
    <mergeCell ref="B413:B414"/>
    <mergeCell ref="C413:C414"/>
    <mergeCell ref="D413:D414"/>
    <mergeCell ref="E413:E414"/>
    <mergeCell ref="F413:F414"/>
    <mergeCell ref="G411:G412"/>
    <mergeCell ref="H411:H412"/>
    <mergeCell ref="I411:I412"/>
    <mergeCell ref="J411:J412"/>
    <mergeCell ref="K411:K412"/>
    <mergeCell ref="L411:L412"/>
    <mergeCell ref="A411:A412"/>
    <mergeCell ref="B411:B412"/>
    <mergeCell ref="C411:C412"/>
    <mergeCell ref="D411:D412"/>
    <mergeCell ref="E411:E412"/>
    <mergeCell ref="F411:F412"/>
    <mergeCell ref="G409:G410"/>
    <mergeCell ref="H409:H410"/>
    <mergeCell ref="I409:I410"/>
    <mergeCell ref="J409:J410"/>
    <mergeCell ref="K409:K410"/>
    <mergeCell ref="L409:L410"/>
    <mergeCell ref="A409:A410"/>
    <mergeCell ref="B409:B410"/>
    <mergeCell ref="C409:C410"/>
    <mergeCell ref="D409:D410"/>
    <mergeCell ref="E409:E410"/>
    <mergeCell ref="F409:F410"/>
    <mergeCell ref="G407:G408"/>
    <mergeCell ref="H407:H408"/>
    <mergeCell ref="I407:I408"/>
    <mergeCell ref="J407:J408"/>
    <mergeCell ref="K407:K408"/>
    <mergeCell ref="L407:L408"/>
    <mergeCell ref="A407:A408"/>
    <mergeCell ref="B407:B408"/>
    <mergeCell ref="C407:C408"/>
    <mergeCell ref="D407:D408"/>
    <mergeCell ref="E407:E408"/>
    <mergeCell ref="F407:F408"/>
    <mergeCell ref="G405:G406"/>
    <mergeCell ref="H405:H406"/>
    <mergeCell ref="I405:I406"/>
    <mergeCell ref="J405:J406"/>
    <mergeCell ref="K405:K406"/>
    <mergeCell ref="L405:L406"/>
    <mergeCell ref="A405:A406"/>
    <mergeCell ref="B405:B406"/>
    <mergeCell ref="C405:C406"/>
    <mergeCell ref="D405:D406"/>
    <mergeCell ref="E405:E406"/>
    <mergeCell ref="F405:F406"/>
    <mergeCell ref="G403:G404"/>
    <mergeCell ref="H403:H404"/>
    <mergeCell ref="I403:I404"/>
    <mergeCell ref="J403:J404"/>
    <mergeCell ref="K403:K404"/>
    <mergeCell ref="L403:L404"/>
    <mergeCell ref="A403:A404"/>
    <mergeCell ref="B403:B404"/>
    <mergeCell ref="C403:C404"/>
    <mergeCell ref="D403:D404"/>
    <mergeCell ref="E403:E404"/>
    <mergeCell ref="F403:F404"/>
    <mergeCell ref="G401:G402"/>
    <mergeCell ref="H401:H402"/>
    <mergeCell ref="I401:I402"/>
    <mergeCell ref="J401:J402"/>
    <mergeCell ref="K401:K402"/>
    <mergeCell ref="L401:L402"/>
    <mergeCell ref="A401:A402"/>
    <mergeCell ref="B401:B402"/>
    <mergeCell ref="C401:C402"/>
    <mergeCell ref="D401:D402"/>
    <mergeCell ref="E401:E402"/>
    <mergeCell ref="F401:F402"/>
    <mergeCell ref="G399:G400"/>
    <mergeCell ref="H399:H400"/>
    <mergeCell ref="I399:I400"/>
    <mergeCell ref="J399:J400"/>
    <mergeCell ref="K399:K400"/>
    <mergeCell ref="L399:L400"/>
    <mergeCell ref="A399:A400"/>
    <mergeCell ref="B399:B400"/>
    <mergeCell ref="C399:C400"/>
    <mergeCell ref="D399:D400"/>
    <mergeCell ref="E399:E400"/>
    <mergeCell ref="F399:F400"/>
    <mergeCell ref="G397:G398"/>
    <mergeCell ref="H397:H398"/>
    <mergeCell ref="I397:I398"/>
    <mergeCell ref="J397:J398"/>
    <mergeCell ref="K397:K398"/>
    <mergeCell ref="L397:L398"/>
    <mergeCell ref="A397:A398"/>
    <mergeCell ref="B397:B398"/>
    <mergeCell ref="C397:C398"/>
    <mergeCell ref="D397:D398"/>
    <mergeCell ref="E397:E398"/>
    <mergeCell ref="F397:F398"/>
    <mergeCell ref="G395:G396"/>
    <mergeCell ref="H395:H396"/>
    <mergeCell ref="I395:I396"/>
    <mergeCell ref="J395:J396"/>
    <mergeCell ref="K395:K396"/>
    <mergeCell ref="L395:L396"/>
    <mergeCell ref="A395:A396"/>
    <mergeCell ref="B395:B396"/>
    <mergeCell ref="C395:C396"/>
    <mergeCell ref="D395:D396"/>
    <mergeCell ref="E395:E396"/>
    <mergeCell ref="F395:F396"/>
    <mergeCell ref="G393:G394"/>
    <mergeCell ref="H393:H394"/>
    <mergeCell ref="I393:I394"/>
    <mergeCell ref="J393:J394"/>
    <mergeCell ref="K393:K394"/>
    <mergeCell ref="L393:L394"/>
    <mergeCell ref="A393:A394"/>
    <mergeCell ref="B393:B394"/>
    <mergeCell ref="C393:C394"/>
    <mergeCell ref="D393:D394"/>
    <mergeCell ref="E393:E394"/>
    <mergeCell ref="F393:F394"/>
    <mergeCell ref="G391:G392"/>
    <mergeCell ref="H391:H392"/>
    <mergeCell ref="I391:I392"/>
    <mergeCell ref="J391:J392"/>
    <mergeCell ref="K391:K392"/>
    <mergeCell ref="L391:L392"/>
    <mergeCell ref="A391:A392"/>
    <mergeCell ref="B391:B392"/>
    <mergeCell ref="C391:C392"/>
    <mergeCell ref="D391:D392"/>
    <mergeCell ref="E391:E392"/>
    <mergeCell ref="F391:F392"/>
    <mergeCell ref="G389:G390"/>
    <mergeCell ref="H389:H390"/>
    <mergeCell ref="I389:I390"/>
    <mergeCell ref="J389:J390"/>
    <mergeCell ref="K389:K390"/>
    <mergeCell ref="L389:L390"/>
    <mergeCell ref="A389:A390"/>
    <mergeCell ref="B389:B390"/>
    <mergeCell ref="C389:C390"/>
    <mergeCell ref="D389:D390"/>
    <mergeCell ref="E389:E390"/>
    <mergeCell ref="F389:F390"/>
    <mergeCell ref="G387:G388"/>
    <mergeCell ref="H387:H388"/>
    <mergeCell ref="I387:I388"/>
    <mergeCell ref="J387:J388"/>
    <mergeCell ref="K387:K388"/>
    <mergeCell ref="L387:L388"/>
    <mergeCell ref="A387:A388"/>
    <mergeCell ref="B387:B388"/>
    <mergeCell ref="C387:C388"/>
    <mergeCell ref="D387:D388"/>
    <mergeCell ref="E387:E388"/>
    <mergeCell ref="F387:F388"/>
    <mergeCell ref="G385:G386"/>
    <mergeCell ref="H385:H386"/>
    <mergeCell ref="I385:I386"/>
    <mergeCell ref="J385:J386"/>
    <mergeCell ref="K385:K386"/>
    <mergeCell ref="L385:L386"/>
    <mergeCell ref="A385:A386"/>
    <mergeCell ref="B385:B386"/>
    <mergeCell ref="C385:C386"/>
    <mergeCell ref="D385:D386"/>
    <mergeCell ref="E385:E386"/>
    <mergeCell ref="F385:F386"/>
    <mergeCell ref="G383:G384"/>
    <mergeCell ref="H383:H384"/>
    <mergeCell ref="I383:I384"/>
    <mergeCell ref="J383:J384"/>
    <mergeCell ref="K383:K384"/>
    <mergeCell ref="L383:L384"/>
    <mergeCell ref="A383:A384"/>
    <mergeCell ref="B383:B384"/>
    <mergeCell ref="C383:C384"/>
    <mergeCell ref="D383:D384"/>
    <mergeCell ref="E383:E384"/>
    <mergeCell ref="F383:F384"/>
    <mergeCell ref="G381:G382"/>
    <mergeCell ref="H381:H382"/>
    <mergeCell ref="I381:I382"/>
    <mergeCell ref="J381:J382"/>
    <mergeCell ref="K381:K382"/>
    <mergeCell ref="L381:L382"/>
    <mergeCell ref="A381:A382"/>
    <mergeCell ref="B381:B382"/>
    <mergeCell ref="C381:C382"/>
    <mergeCell ref="D381:D382"/>
    <mergeCell ref="E381:E382"/>
    <mergeCell ref="F381:F382"/>
    <mergeCell ref="G379:G380"/>
    <mergeCell ref="H379:H380"/>
    <mergeCell ref="I379:I380"/>
    <mergeCell ref="J379:J380"/>
    <mergeCell ref="K379:K380"/>
    <mergeCell ref="L379:L380"/>
    <mergeCell ref="A379:A380"/>
    <mergeCell ref="B379:B380"/>
    <mergeCell ref="C379:C380"/>
    <mergeCell ref="D379:D380"/>
    <mergeCell ref="E379:E380"/>
    <mergeCell ref="F379:F380"/>
    <mergeCell ref="G377:G378"/>
    <mergeCell ref="H377:H378"/>
    <mergeCell ref="I377:I378"/>
    <mergeCell ref="J377:J378"/>
    <mergeCell ref="K377:K378"/>
    <mergeCell ref="L377:L378"/>
    <mergeCell ref="A377:A378"/>
    <mergeCell ref="B377:B378"/>
    <mergeCell ref="C377:C378"/>
    <mergeCell ref="D377:D378"/>
    <mergeCell ref="E377:E378"/>
    <mergeCell ref="F377:F378"/>
    <mergeCell ref="G375:G376"/>
    <mergeCell ref="H375:H376"/>
    <mergeCell ref="I375:I376"/>
    <mergeCell ref="J375:J376"/>
    <mergeCell ref="K375:K376"/>
    <mergeCell ref="L375:L376"/>
    <mergeCell ref="A375:A376"/>
    <mergeCell ref="B375:B376"/>
    <mergeCell ref="C375:C376"/>
    <mergeCell ref="D375:D376"/>
    <mergeCell ref="E375:E376"/>
    <mergeCell ref="F375:F376"/>
    <mergeCell ref="G373:G374"/>
    <mergeCell ref="H373:H374"/>
    <mergeCell ref="I373:I374"/>
    <mergeCell ref="J373:J374"/>
    <mergeCell ref="K373:K374"/>
    <mergeCell ref="L373:L374"/>
    <mergeCell ref="A373:A374"/>
    <mergeCell ref="B373:B374"/>
    <mergeCell ref="C373:C374"/>
    <mergeCell ref="D373:D374"/>
    <mergeCell ref="E373:E374"/>
    <mergeCell ref="F373:F374"/>
    <mergeCell ref="G371:G372"/>
    <mergeCell ref="H371:H372"/>
    <mergeCell ref="I371:I372"/>
    <mergeCell ref="J371:J372"/>
    <mergeCell ref="K371:K372"/>
    <mergeCell ref="L371:L372"/>
    <mergeCell ref="L369:L370"/>
    <mergeCell ref="A371:A372"/>
    <mergeCell ref="B371:B372"/>
    <mergeCell ref="C371:C372"/>
    <mergeCell ref="D371:D372"/>
    <mergeCell ref="E371:E372"/>
    <mergeCell ref="F371:F372"/>
    <mergeCell ref="F369:F370"/>
    <mergeCell ref="G369:G370"/>
    <mergeCell ref="H369:H370"/>
    <mergeCell ref="I369:I370"/>
    <mergeCell ref="J369:J370"/>
    <mergeCell ref="K369:K370"/>
    <mergeCell ref="H365:H368"/>
    <mergeCell ref="I365:I368"/>
    <mergeCell ref="J365:J368"/>
    <mergeCell ref="K365:K368"/>
    <mergeCell ref="L365:L368"/>
    <mergeCell ref="A369:A370"/>
    <mergeCell ref="B369:B370"/>
    <mergeCell ref="C369:C370"/>
    <mergeCell ref="D369:D370"/>
    <mergeCell ref="E369:E370"/>
    <mergeCell ref="B365:B368"/>
    <mergeCell ref="C365:C368"/>
    <mergeCell ref="D365:D368"/>
    <mergeCell ref="E365:E368"/>
    <mergeCell ref="F365:F368"/>
    <mergeCell ref="G365:G368"/>
    <mergeCell ref="G363:G364"/>
    <mergeCell ref="H363:H364"/>
    <mergeCell ref="I363:I364"/>
    <mergeCell ref="J363:J364"/>
    <mergeCell ref="K363:K364"/>
    <mergeCell ref="L363:L364"/>
    <mergeCell ref="A363:A364"/>
    <mergeCell ref="B363:B364"/>
    <mergeCell ref="C363:C364"/>
    <mergeCell ref="D363:D364"/>
    <mergeCell ref="E363:E364"/>
    <mergeCell ref="F363:F364"/>
    <mergeCell ref="G361:G362"/>
    <mergeCell ref="H361:H362"/>
    <mergeCell ref="I361:I362"/>
    <mergeCell ref="J361:J362"/>
    <mergeCell ref="K361:K362"/>
    <mergeCell ref="L361:L362"/>
    <mergeCell ref="A361:A362"/>
    <mergeCell ref="B361:B362"/>
    <mergeCell ref="C361:C362"/>
    <mergeCell ref="D361:D362"/>
    <mergeCell ref="E361:E362"/>
    <mergeCell ref="F361:F362"/>
    <mergeCell ref="G359:G360"/>
    <mergeCell ref="H359:H360"/>
    <mergeCell ref="I359:I360"/>
    <mergeCell ref="J359:J360"/>
    <mergeCell ref="K359:K360"/>
    <mergeCell ref="L359:L360"/>
    <mergeCell ref="A359:A360"/>
    <mergeCell ref="B359:B360"/>
    <mergeCell ref="C359:C360"/>
    <mergeCell ref="D359:D360"/>
    <mergeCell ref="E359:E360"/>
    <mergeCell ref="F359:F360"/>
    <mergeCell ref="G357:G358"/>
    <mergeCell ref="H357:H358"/>
    <mergeCell ref="I357:I358"/>
    <mergeCell ref="J357:J358"/>
    <mergeCell ref="K357:K358"/>
    <mergeCell ref="L357:L358"/>
    <mergeCell ref="A357:A358"/>
    <mergeCell ref="B357:B358"/>
    <mergeCell ref="C357:C358"/>
    <mergeCell ref="D357:D358"/>
    <mergeCell ref="E357:E358"/>
    <mergeCell ref="F357:F358"/>
    <mergeCell ref="G355:G356"/>
    <mergeCell ref="H355:H356"/>
    <mergeCell ref="I355:I356"/>
    <mergeCell ref="J355:J356"/>
    <mergeCell ref="K355:K356"/>
    <mergeCell ref="L355:L356"/>
    <mergeCell ref="A355:A356"/>
    <mergeCell ref="B355:B356"/>
    <mergeCell ref="C355:C356"/>
    <mergeCell ref="D355:D356"/>
    <mergeCell ref="E355:E356"/>
    <mergeCell ref="F355:F356"/>
    <mergeCell ref="G353:G354"/>
    <mergeCell ref="H353:H354"/>
    <mergeCell ref="I353:I354"/>
    <mergeCell ref="J353:J354"/>
    <mergeCell ref="K353:K354"/>
    <mergeCell ref="L353:L354"/>
    <mergeCell ref="A353:A354"/>
    <mergeCell ref="B353:B354"/>
    <mergeCell ref="C353:C354"/>
    <mergeCell ref="D353:D354"/>
    <mergeCell ref="E353:E354"/>
    <mergeCell ref="F353:F354"/>
    <mergeCell ref="G351:G352"/>
    <mergeCell ref="H351:H352"/>
    <mergeCell ref="I351:I352"/>
    <mergeCell ref="J351:J352"/>
    <mergeCell ref="K351:K352"/>
    <mergeCell ref="L351:L352"/>
    <mergeCell ref="A351:A352"/>
    <mergeCell ref="B351:B352"/>
    <mergeCell ref="C351:C352"/>
    <mergeCell ref="D351:D352"/>
    <mergeCell ref="E351:E352"/>
    <mergeCell ref="F351:F352"/>
    <mergeCell ref="G349:G350"/>
    <mergeCell ref="H349:H350"/>
    <mergeCell ref="I349:I350"/>
    <mergeCell ref="J349:J350"/>
    <mergeCell ref="K349:K350"/>
    <mergeCell ref="L349:L350"/>
    <mergeCell ref="I347:I348"/>
    <mergeCell ref="J347:J348"/>
    <mergeCell ref="K347:K348"/>
    <mergeCell ref="L347:L348"/>
    <mergeCell ref="A349:A350"/>
    <mergeCell ref="B349:B350"/>
    <mergeCell ref="C349:C350"/>
    <mergeCell ref="D349:D350"/>
    <mergeCell ref="E349:E350"/>
    <mergeCell ref="F349:F350"/>
    <mergeCell ref="K343:K346"/>
    <mergeCell ref="L343:L346"/>
    <mergeCell ref="A347:A348"/>
    <mergeCell ref="B347:B348"/>
    <mergeCell ref="C347:C348"/>
    <mergeCell ref="D347:D348"/>
    <mergeCell ref="E347:E348"/>
    <mergeCell ref="F347:F348"/>
    <mergeCell ref="G347:G348"/>
    <mergeCell ref="H347:H348"/>
    <mergeCell ref="E343:E346"/>
    <mergeCell ref="F343:F346"/>
    <mergeCell ref="G343:G346"/>
    <mergeCell ref="H343:H346"/>
    <mergeCell ref="I343:I346"/>
    <mergeCell ref="J343:J346"/>
    <mergeCell ref="A343:B343"/>
    <mergeCell ref="A344:B344"/>
    <mergeCell ref="A345:B345"/>
    <mergeCell ref="A346:B346"/>
    <mergeCell ref="C343:C346"/>
    <mergeCell ref="D343:D346"/>
    <mergeCell ref="G341:G342"/>
    <mergeCell ref="H341:H342"/>
    <mergeCell ref="I341:I342"/>
    <mergeCell ref="J341:J342"/>
    <mergeCell ref="K341:K342"/>
    <mergeCell ref="L341:L342"/>
    <mergeCell ref="A341:A342"/>
    <mergeCell ref="B341:B342"/>
    <mergeCell ref="C341:C342"/>
    <mergeCell ref="D341:D342"/>
    <mergeCell ref="E341:E342"/>
    <mergeCell ref="F341:F342"/>
    <mergeCell ref="G339:G340"/>
    <mergeCell ref="H339:H340"/>
    <mergeCell ref="I339:I340"/>
    <mergeCell ref="J339:J340"/>
    <mergeCell ref="K339:K340"/>
    <mergeCell ref="L339:L340"/>
    <mergeCell ref="A339:A340"/>
    <mergeCell ref="B339:B340"/>
    <mergeCell ref="C339:C340"/>
    <mergeCell ref="D339:D340"/>
    <mergeCell ref="E339:E340"/>
    <mergeCell ref="F339:F340"/>
    <mergeCell ref="G337:G338"/>
    <mergeCell ref="H337:H338"/>
    <mergeCell ref="I337:I338"/>
    <mergeCell ref="J337:J338"/>
    <mergeCell ref="K337:K338"/>
    <mergeCell ref="L337:L338"/>
    <mergeCell ref="A337:A338"/>
    <mergeCell ref="B337:B338"/>
    <mergeCell ref="C337:C338"/>
    <mergeCell ref="D337:D338"/>
    <mergeCell ref="E337:E338"/>
    <mergeCell ref="F337:F338"/>
    <mergeCell ref="G335:G336"/>
    <mergeCell ref="H335:H336"/>
    <mergeCell ref="I335:I336"/>
    <mergeCell ref="J335:J336"/>
    <mergeCell ref="K335:K336"/>
    <mergeCell ref="L335:L336"/>
    <mergeCell ref="A335:A336"/>
    <mergeCell ref="B335:B336"/>
    <mergeCell ref="C335:C336"/>
    <mergeCell ref="D335:D336"/>
    <mergeCell ref="E335:E336"/>
    <mergeCell ref="F335:F336"/>
    <mergeCell ref="G333:G334"/>
    <mergeCell ref="H333:H334"/>
    <mergeCell ref="I333:I334"/>
    <mergeCell ref="J333:J334"/>
    <mergeCell ref="K333:K334"/>
    <mergeCell ref="L333:L334"/>
    <mergeCell ref="A333:A334"/>
    <mergeCell ref="B333:B334"/>
    <mergeCell ref="C333:C334"/>
    <mergeCell ref="D333:D334"/>
    <mergeCell ref="E333:E334"/>
    <mergeCell ref="F333:F334"/>
    <mergeCell ref="G331:G332"/>
    <mergeCell ref="H331:H332"/>
    <mergeCell ref="I331:I332"/>
    <mergeCell ref="J331:J332"/>
    <mergeCell ref="K331:K332"/>
    <mergeCell ref="L331:L332"/>
    <mergeCell ref="A331:A332"/>
    <mergeCell ref="B331:B332"/>
    <mergeCell ref="C331:C332"/>
    <mergeCell ref="D331:D332"/>
    <mergeCell ref="E331:E332"/>
    <mergeCell ref="F331:F332"/>
    <mergeCell ref="G329:G330"/>
    <mergeCell ref="H329:H330"/>
    <mergeCell ref="I329:I330"/>
    <mergeCell ref="J329:J330"/>
    <mergeCell ref="K329:K330"/>
    <mergeCell ref="L329:L330"/>
    <mergeCell ref="A329:A330"/>
    <mergeCell ref="B329:B330"/>
    <mergeCell ref="C329:C330"/>
    <mergeCell ref="D329:D330"/>
    <mergeCell ref="E329:E330"/>
    <mergeCell ref="F329:F330"/>
    <mergeCell ref="G327:G328"/>
    <mergeCell ref="H327:H328"/>
    <mergeCell ref="I327:I328"/>
    <mergeCell ref="J327:J328"/>
    <mergeCell ref="K327:K328"/>
    <mergeCell ref="L327:L328"/>
    <mergeCell ref="A327:A328"/>
    <mergeCell ref="B327:B328"/>
    <mergeCell ref="C327:C328"/>
    <mergeCell ref="D327:D328"/>
    <mergeCell ref="E327:E328"/>
    <mergeCell ref="F327:F328"/>
    <mergeCell ref="G325:G326"/>
    <mergeCell ref="H325:H326"/>
    <mergeCell ref="I325:I326"/>
    <mergeCell ref="J325:J326"/>
    <mergeCell ref="K325:K326"/>
    <mergeCell ref="L325:L326"/>
    <mergeCell ref="A325:A326"/>
    <mergeCell ref="B325:B326"/>
    <mergeCell ref="C325:C326"/>
    <mergeCell ref="D325:D326"/>
    <mergeCell ref="E325:E326"/>
    <mergeCell ref="F325:F326"/>
    <mergeCell ref="G323:G324"/>
    <mergeCell ref="H323:H324"/>
    <mergeCell ref="I323:I324"/>
    <mergeCell ref="J323:J324"/>
    <mergeCell ref="K323:K324"/>
    <mergeCell ref="L323:L324"/>
    <mergeCell ref="A323:A324"/>
    <mergeCell ref="B323:B324"/>
    <mergeCell ref="C323:C324"/>
    <mergeCell ref="D323:D324"/>
    <mergeCell ref="E323:E324"/>
    <mergeCell ref="F323:F324"/>
    <mergeCell ref="G321:G322"/>
    <mergeCell ref="H321:H322"/>
    <mergeCell ref="I321:I322"/>
    <mergeCell ref="J321:J322"/>
    <mergeCell ref="K321:K322"/>
    <mergeCell ref="L321:L322"/>
    <mergeCell ref="A321:A322"/>
    <mergeCell ref="B321:B322"/>
    <mergeCell ref="C321:C322"/>
    <mergeCell ref="D321:D322"/>
    <mergeCell ref="E321:E322"/>
    <mergeCell ref="F321:F322"/>
    <mergeCell ref="G319:G320"/>
    <mergeCell ref="H319:H320"/>
    <mergeCell ref="I319:I320"/>
    <mergeCell ref="J319:J320"/>
    <mergeCell ref="K319:K320"/>
    <mergeCell ref="L319:L320"/>
    <mergeCell ref="A319:A320"/>
    <mergeCell ref="B319:B320"/>
    <mergeCell ref="C319:C320"/>
    <mergeCell ref="D319:D320"/>
    <mergeCell ref="E319:E320"/>
    <mergeCell ref="F319:F320"/>
    <mergeCell ref="G317:G318"/>
    <mergeCell ref="H317:H318"/>
    <mergeCell ref="I317:I318"/>
    <mergeCell ref="J317:J318"/>
    <mergeCell ref="K317:K318"/>
    <mergeCell ref="L317:L318"/>
    <mergeCell ref="A317:A318"/>
    <mergeCell ref="B317:B318"/>
    <mergeCell ref="C317:C318"/>
    <mergeCell ref="D317:D318"/>
    <mergeCell ref="E317:E318"/>
    <mergeCell ref="F317:F318"/>
    <mergeCell ref="G313:G316"/>
    <mergeCell ref="H313:H316"/>
    <mergeCell ref="I313:I316"/>
    <mergeCell ref="J313:J316"/>
    <mergeCell ref="K313:K316"/>
    <mergeCell ref="L313:L316"/>
    <mergeCell ref="H311:H312"/>
    <mergeCell ref="I311:I312"/>
    <mergeCell ref="J311:J312"/>
    <mergeCell ref="K311:K312"/>
    <mergeCell ref="L311:L312"/>
    <mergeCell ref="B313:B316"/>
    <mergeCell ref="C313:C316"/>
    <mergeCell ref="D313:D316"/>
    <mergeCell ref="E313:E316"/>
    <mergeCell ref="F313:F316"/>
    <mergeCell ref="J309:J310"/>
    <mergeCell ref="K309:K310"/>
    <mergeCell ref="L309:L310"/>
    <mergeCell ref="A311:A312"/>
    <mergeCell ref="B311:B312"/>
    <mergeCell ref="C311:C312"/>
    <mergeCell ref="D311:D312"/>
    <mergeCell ref="E311:E312"/>
    <mergeCell ref="F311:F312"/>
    <mergeCell ref="G311:G312"/>
    <mergeCell ref="L307:L308"/>
    <mergeCell ref="A309:A310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F307:F308"/>
    <mergeCell ref="G307:G308"/>
    <mergeCell ref="H307:H308"/>
    <mergeCell ref="I307:I308"/>
    <mergeCell ref="J307:J308"/>
    <mergeCell ref="K307:K308"/>
    <mergeCell ref="H305:H306"/>
    <mergeCell ref="I305:I306"/>
    <mergeCell ref="J305:J306"/>
    <mergeCell ref="K305:K306"/>
    <mergeCell ref="L305:L306"/>
    <mergeCell ref="A307:A308"/>
    <mergeCell ref="B307:B308"/>
    <mergeCell ref="C307:C308"/>
    <mergeCell ref="D307:D308"/>
    <mergeCell ref="E307:E308"/>
    <mergeCell ref="J303:J304"/>
    <mergeCell ref="K303:K304"/>
    <mergeCell ref="L303:L304"/>
    <mergeCell ref="A305:A306"/>
    <mergeCell ref="B305:B306"/>
    <mergeCell ref="C305:C306"/>
    <mergeCell ref="D305:D306"/>
    <mergeCell ref="E305:E306"/>
    <mergeCell ref="F305:F306"/>
    <mergeCell ref="G305:G306"/>
    <mergeCell ref="L301:L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F301:F302"/>
    <mergeCell ref="G301:G302"/>
    <mergeCell ref="H301:H302"/>
    <mergeCell ref="I301:I302"/>
    <mergeCell ref="J301:J302"/>
    <mergeCell ref="K301:K302"/>
    <mergeCell ref="H299:H300"/>
    <mergeCell ref="I299:I300"/>
    <mergeCell ref="J299:J300"/>
    <mergeCell ref="K299:K300"/>
    <mergeCell ref="L299:L300"/>
    <mergeCell ref="A301:A302"/>
    <mergeCell ref="B301:B302"/>
    <mergeCell ref="C301:C302"/>
    <mergeCell ref="D301:D302"/>
    <mergeCell ref="E301:E302"/>
    <mergeCell ref="J297:J298"/>
    <mergeCell ref="K297:K298"/>
    <mergeCell ref="L297:L298"/>
    <mergeCell ref="A299:A300"/>
    <mergeCell ref="B299:B300"/>
    <mergeCell ref="C299:C300"/>
    <mergeCell ref="D299:D300"/>
    <mergeCell ref="E299:E300"/>
    <mergeCell ref="F299:F300"/>
    <mergeCell ref="G299:G300"/>
    <mergeCell ref="L295:L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F295:F296"/>
    <mergeCell ref="G295:G296"/>
    <mergeCell ref="H295:H296"/>
    <mergeCell ref="I295:I296"/>
    <mergeCell ref="J295:J296"/>
    <mergeCell ref="K295:K296"/>
    <mergeCell ref="H293:H294"/>
    <mergeCell ref="I293:I294"/>
    <mergeCell ref="J293:J294"/>
    <mergeCell ref="K293:K294"/>
    <mergeCell ref="L293:L294"/>
    <mergeCell ref="A295:A296"/>
    <mergeCell ref="B295:B296"/>
    <mergeCell ref="C295:C296"/>
    <mergeCell ref="D295:D296"/>
    <mergeCell ref="E295:E296"/>
    <mergeCell ref="J291:J292"/>
    <mergeCell ref="K291:K292"/>
    <mergeCell ref="L291:L292"/>
    <mergeCell ref="A293:A294"/>
    <mergeCell ref="B293:B294"/>
    <mergeCell ref="C293:C294"/>
    <mergeCell ref="D293:D294"/>
    <mergeCell ref="E293:E294"/>
    <mergeCell ref="F293:F294"/>
    <mergeCell ref="G293:G294"/>
    <mergeCell ref="L289:L290"/>
    <mergeCell ref="A291:A292"/>
    <mergeCell ref="B291:B292"/>
    <mergeCell ref="C291:C292"/>
    <mergeCell ref="D291:D292"/>
    <mergeCell ref="E291:E292"/>
    <mergeCell ref="F291:F292"/>
    <mergeCell ref="G291:G292"/>
    <mergeCell ref="H291:H292"/>
    <mergeCell ref="I291:I292"/>
    <mergeCell ref="F289:F290"/>
    <mergeCell ref="G289:G290"/>
    <mergeCell ref="H289:H290"/>
    <mergeCell ref="I289:I290"/>
    <mergeCell ref="J289:J290"/>
    <mergeCell ref="K289:K290"/>
    <mergeCell ref="H285:H288"/>
    <mergeCell ref="I285:I288"/>
    <mergeCell ref="J285:J288"/>
    <mergeCell ref="K285:K288"/>
    <mergeCell ref="L285:L288"/>
    <mergeCell ref="A289:A290"/>
    <mergeCell ref="B289:B290"/>
    <mergeCell ref="C289:C290"/>
    <mergeCell ref="D289:D290"/>
    <mergeCell ref="E289:E290"/>
    <mergeCell ref="B285:B288"/>
    <mergeCell ref="C285:C288"/>
    <mergeCell ref="D285:D288"/>
    <mergeCell ref="E285:E288"/>
    <mergeCell ref="F285:F288"/>
    <mergeCell ref="G285:G288"/>
    <mergeCell ref="G283:G284"/>
    <mergeCell ref="H283:H284"/>
    <mergeCell ref="I283:I284"/>
    <mergeCell ref="J283:J284"/>
    <mergeCell ref="K283:K284"/>
    <mergeCell ref="L283:L284"/>
    <mergeCell ref="A283:A284"/>
    <mergeCell ref="B283:B284"/>
    <mergeCell ref="C283:C284"/>
    <mergeCell ref="D283:D284"/>
    <mergeCell ref="E283:E284"/>
    <mergeCell ref="F283:F284"/>
    <mergeCell ref="G281:G282"/>
    <mergeCell ref="H281:H282"/>
    <mergeCell ref="I281:I282"/>
    <mergeCell ref="J281:J282"/>
    <mergeCell ref="K281:K282"/>
    <mergeCell ref="L281:L282"/>
    <mergeCell ref="A281:A282"/>
    <mergeCell ref="B281:B282"/>
    <mergeCell ref="C281:C282"/>
    <mergeCell ref="D281:D282"/>
    <mergeCell ref="E281:E282"/>
    <mergeCell ref="F281:F282"/>
    <mergeCell ref="G279:G280"/>
    <mergeCell ref="H279:H280"/>
    <mergeCell ref="I279:I280"/>
    <mergeCell ref="J279:J280"/>
    <mergeCell ref="K279:K280"/>
    <mergeCell ref="L279:L280"/>
    <mergeCell ref="L277:L278"/>
    <mergeCell ref="A279:A280"/>
    <mergeCell ref="B279:B280"/>
    <mergeCell ref="C279:C280"/>
    <mergeCell ref="D279:D280"/>
    <mergeCell ref="E279:E280"/>
    <mergeCell ref="F279:F280"/>
    <mergeCell ref="F277:F278"/>
    <mergeCell ref="G277:G278"/>
    <mergeCell ref="H277:H278"/>
    <mergeCell ref="I277:I278"/>
    <mergeCell ref="J277:J278"/>
    <mergeCell ref="K277:K278"/>
    <mergeCell ref="H275:H276"/>
    <mergeCell ref="I275:I276"/>
    <mergeCell ref="J275:J276"/>
    <mergeCell ref="K275:K276"/>
    <mergeCell ref="L275:L276"/>
    <mergeCell ref="A277:A278"/>
    <mergeCell ref="B277:B278"/>
    <mergeCell ref="C277:C278"/>
    <mergeCell ref="D277:D278"/>
    <mergeCell ref="E277:E278"/>
    <mergeCell ref="J273:J274"/>
    <mergeCell ref="K273:K274"/>
    <mergeCell ref="L273:L274"/>
    <mergeCell ref="A275:A276"/>
    <mergeCell ref="B275:B276"/>
    <mergeCell ref="C275:C276"/>
    <mergeCell ref="D275:D276"/>
    <mergeCell ref="E275:E276"/>
    <mergeCell ref="F275:F276"/>
    <mergeCell ref="G275:G276"/>
    <mergeCell ref="L271:L272"/>
    <mergeCell ref="A273:A274"/>
    <mergeCell ref="B273:B274"/>
    <mergeCell ref="C273:C274"/>
    <mergeCell ref="D273:D274"/>
    <mergeCell ref="E273:E274"/>
    <mergeCell ref="F273:F274"/>
    <mergeCell ref="G273:G274"/>
    <mergeCell ref="H273:H274"/>
    <mergeCell ref="I273:I274"/>
    <mergeCell ref="F271:F272"/>
    <mergeCell ref="G271:G272"/>
    <mergeCell ref="H271:H272"/>
    <mergeCell ref="I271:I272"/>
    <mergeCell ref="J271:J272"/>
    <mergeCell ref="K271:K272"/>
    <mergeCell ref="H269:H270"/>
    <mergeCell ref="I269:I270"/>
    <mergeCell ref="J269:J270"/>
    <mergeCell ref="K269:K270"/>
    <mergeCell ref="L269:L270"/>
    <mergeCell ref="A271:A272"/>
    <mergeCell ref="B271:B272"/>
    <mergeCell ref="C271:C272"/>
    <mergeCell ref="D271:D272"/>
    <mergeCell ref="E271:E272"/>
    <mergeCell ref="J267:J268"/>
    <mergeCell ref="K267:K268"/>
    <mergeCell ref="L267:L268"/>
    <mergeCell ref="A269:A270"/>
    <mergeCell ref="B269:B270"/>
    <mergeCell ref="C269:C270"/>
    <mergeCell ref="D269:D270"/>
    <mergeCell ref="E269:E270"/>
    <mergeCell ref="F269:F270"/>
    <mergeCell ref="G269:G270"/>
    <mergeCell ref="L265:L266"/>
    <mergeCell ref="A267:A268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F265:F266"/>
    <mergeCell ref="G265:G266"/>
    <mergeCell ref="H265:H266"/>
    <mergeCell ref="I265:I266"/>
    <mergeCell ref="J265:J266"/>
    <mergeCell ref="K265:K266"/>
    <mergeCell ref="H261:H264"/>
    <mergeCell ref="I261:I264"/>
    <mergeCell ref="J261:J264"/>
    <mergeCell ref="K261:K264"/>
    <mergeCell ref="L261:L264"/>
    <mergeCell ref="A265:A266"/>
    <mergeCell ref="B265:B266"/>
    <mergeCell ref="C265:C266"/>
    <mergeCell ref="D265:D266"/>
    <mergeCell ref="E265:E266"/>
    <mergeCell ref="I257:I260"/>
    <mergeCell ref="J257:J260"/>
    <mergeCell ref="K257:K260"/>
    <mergeCell ref="L257:L260"/>
    <mergeCell ref="B261:B264"/>
    <mergeCell ref="C261:C264"/>
    <mergeCell ref="D261:D264"/>
    <mergeCell ref="E261:E264"/>
    <mergeCell ref="F261:F264"/>
    <mergeCell ref="G261:G264"/>
    <mergeCell ref="J253:J256"/>
    <mergeCell ref="K253:K256"/>
    <mergeCell ref="L253:L256"/>
    <mergeCell ref="B257:B260"/>
    <mergeCell ref="C257:C260"/>
    <mergeCell ref="D257:D260"/>
    <mergeCell ref="E257:E260"/>
    <mergeCell ref="F257:F260"/>
    <mergeCell ref="G257:G260"/>
    <mergeCell ref="H257:H260"/>
    <mergeCell ref="K249:K252"/>
    <mergeCell ref="L249:L252"/>
    <mergeCell ref="B253:B256"/>
    <mergeCell ref="C253:C256"/>
    <mergeCell ref="D253:D256"/>
    <mergeCell ref="E253:E256"/>
    <mergeCell ref="F253:F256"/>
    <mergeCell ref="G253:G256"/>
    <mergeCell ref="H253:H256"/>
    <mergeCell ref="I253:I256"/>
    <mergeCell ref="L247:L248"/>
    <mergeCell ref="B249:B252"/>
    <mergeCell ref="C249:C252"/>
    <mergeCell ref="D249:D252"/>
    <mergeCell ref="E249:E252"/>
    <mergeCell ref="F249:F252"/>
    <mergeCell ref="G249:G252"/>
    <mergeCell ref="H249:H252"/>
    <mergeCell ref="I249:I252"/>
    <mergeCell ref="J249:J252"/>
    <mergeCell ref="F247:F248"/>
    <mergeCell ref="G247:G248"/>
    <mergeCell ref="H247:H248"/>
    <mergeCell ref="I247:I248"/>
    <mergeCell ref="J247:J248"/>
    <mergeCell ref="K247:K248"/>
    <mergeCell ref="H245:H246"/>
    <mergeCell ref="I245:I246"/>
    <mergeCell ref="J245:J246"/>
    <mergeCell ref="K245:K246"/>
    <mergeCell ref="L245:L246"/>
    <mergeCell ref="A247:A248"/>
    <mergeCell ref="B247:B248"/>
    <mergeCell ref="C247:C248"/>
    <mergeCell ref="D247:D248"/>
    <mergeCell ref="E247:E248"/>
    <mergeCell ref="J243:J244"/>
    <mergeCell ref="K243:K244"/>
    <mergeCell ref="L243:L244"/>
    <mergeCell ref="A245:A246"/>
    <mergeCell ref="B245:B246"/>
    <mergeCell ref="C245:C246"/>
    <mergeCell ref="D245:D246"/>
    <mergeCell ref="E245:E246"/>
    <mergeCell ref="F245:F246"/>
    <mergeCell ref="G245:G246"/>
    <mergeCell ref="L241:L242"/>
    <mergeCell ref="A243:A244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F241:F242"/>
    <mergeCell ref="G241:G242"/>
    <mergeCell ref="H241:H242"/>
    <mergeCell ref="I241:I242"/>
    <mergeCell ref="J241:J242"/>
    <mergeCell ref="K241:K242"/>
    <mergeCell ref="H239:H240"/>
    <mergeCell ref="I239:I240"/>
    <mergeCell ref="J239:J240"/>
    <mergeCell ref="K239:K240"/>
    <mergeCell ref="L239:L240"/>
    <mergeCell ref="A241:A242"/>
    <mergeCell ref="B241:B242"/>
    <mergeCell ref="C241:C242"/>
    <mergeCell ref="D241:D242"/>
    <mergeCell ref="E241:E242"/>
    <mergeCell ref="J237:J238"/>
    <mergeCell ref="K237:K238"/>
    <mergeCell ref="L237:L238"/>
    <mergeCell ref="A239:A240"/>
    <mergeCell ref="B239:B240"/>
    <mergeCell ref="C239:C240"/>
    <mergeCell ref="D239:D240"/>
    <mergeCell ref="E239:E240"/>
    <mergeCell ref="F239:F240"/>
    <mergeCell ref="G239:G240"/>
    <mergeCell ref="L235:L236"/>
    <mergeCell ref="A237:A238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F235:F236"/>
    <mergeCell ref="G235:G236"/>
    <mergeCell ref="H235:H236"/>
    <mergeCell ref="I235:I236"/>
    <mergeCell ref="J235:J236"/>
    <mergeCell ref="K235:K236"/>
    <mergeCell ref="H231:H234"/>
    <mergeCell ref="I231:I234"/>
    <mergeCell ref="J231:J234"/>
    <mergeCell ref="K231:K234"/>
    <mergeCell ref="L231:L234"/>
    <mergeCell ref="A235:A236"/>
    <mergeCell ref="B235:B236"/>
    <mergeCell ref="C235:C236"/>
    <mergeCell ref="D235:D236"/>
    <mergeCell ref="E235:E236"/>
    <mergeCell ref="B231:B234"/>
    <mergeCell ref="C231:C234"/>
    <mergeCell ref="D231:D234"/>
    <mergeCell ref="E231:E234"/>
    <mergeCell ref="F231:F234"/>
    <mergeCell ref="G231:G234"/>
    <mergeCell ref="G229:G230"/>
    <mergeCell ref="H229:H230"/>
    <mergeCell ref="I229:I230"/>
    <mergeCell ref="J229:J230"/>
    <mergeCell ref="K229:K230"/>
    <mergeCell ref="L229:L230"/>
    <mergeCell ref="A229:A230"/>
    <mergeCell ref="B229:B230"/>
    <mergeCell ref="C229:C230"/>
    <mergeCell ref="D229:D230"/>
    <mergeCell ref="E229:E230"/>
    <mergeCell ref="F229:F230"/>
    <mergeCell ref="G227:G228"/>
    <mergeCell ref="H227:H228"/>
    <mergeCell ref="I227:I228"/>
    <mergeCell ref="J227:J228"/>
    <mergeCell ref="K227:K228"/>
    <mergeCell ref="L227:L228"/>
    <mergeCell ref="A227:A228"/>
    <mergeCell ref="B227:B228"/>
    <mergeCell ref="C227:C228"/>
    <mergeCell ref="D227:D228"/>
    <mergeCell ref="E227:E228"/>
    <mergeCell ref="F227:F228"/>
    <mergeCell ref="G225:G226"/>
    <mergeCell ref="H225:H226"/>
    <mergeCell ref="I225:I226"/>
    <mergeCell ref="J225:J226"/>
    <mergeCell ref="K225:K226"/>
    <mergeCell ref="L225:L226"/>
    <mergeCell ref="A225:A226"/>
    <mergeCell ref="B225:B226"/>
    <mergeCell ref="C225:C226"/>
    <mergeCell ref="D225:D226"/>
    <mergeCell ref="E225:E226"/>
    <mergeCell ref="F225:F226"/>
    <mergeCell ref="G221:G224"/>
    <mergeCell ref="H221:H224"/>
    <mergeCell ref="I221:I224"/>
    <mergeCell ref="J221:J224"/>
    <mergeCell ref="K221:K224"/>
    <mergeCell ref="L221:L224"/>
    <mergeCell ref="H219:H220"/>
    <mergeCell ref="I219:I220"/>
    <mergeCell ref="J219:J220"/>
    <mergeCell ref="K219:K220"/>
    <mergeCell ref="L219:L220"/>
    <mergeCell ref="B221:B224"/>
    <mergeCell ref="C221:C224"/>
    <mergeCell ref="D221:D224"/>
    <mergeCell ref="E221:E224"/>
    <mergeCell ref="F221:F224"/>
    <mergeCell ref="J217:J218"/>
    <mergeCell ref="K217:K218"/>
    <mergeCell ref="L217:L218"/>
    <mergeCell ref="A219:A220"/>
    <mergeCell ref="B219:B220"/>
    <mergeCell ref="C219:C220"/>
    <mergeCell ref="D219:D220"/>
    <mergeCell ref="E219:E220"/>
    <mergeCell ref="F219:F220"/>
    <mergeCell ref="G219:G220"/>
    <mergeCell ref="L215:L216"/>
    <mergeCell ref="A217:A218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F215:F216"/>
    <mergeCell ref="G215:G216"/>
    <mergeCell ref="H215:H216"/>
    <mergeCell ref="I215:I216"/>
    <mergeCell ref="J215:J216"/>
    <mergeCell ref="K215:K216"/>
    <mergeCell ref="H213:H214"/>
    <mergeCell ref="I213:I214"/>
    <mergeCell ref="J213:J214"/>
    <mergeCell ref="K213:K214"/>
    <mergeCell ref="L213:L214"/>
    <mergeCell ref="A215:A216"/>
    <mergeCell ref="B215:B216"/>
    <mergeCell ref="C215:C216"/>
    <mergeCell ref="D215:D216"/>
    <mergeCell ref="E215:E216"/>
    <mergeCell ref="J211:J212"/>
    <mergeCell ref="K211:K212"/>
    <mergeCell ref="L211:L212"/>
    <mergeCell ref="A213:A214"/>
    <mergeCell ref="B213:B214"/>
    <mergeCell ref="C213:C214"/>
    <mergeCell ref="D213:D214"/>
    <mergeCell ref="E213:E214"/>
    <mergeCell ref="F213:F214"/>
    <mergeCell ref="G213:G214"/>
    <mergeCell ref="L209:L210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F209:F210"/>
    <mergeCell ref="G209:G210"/>
    <mergeCell ref="H209:H210"/>
    <mergeCell ref="I209:I210"/>
    <mergeCell ref="J209:J210"/>
    <mergeCell ref="K209:K210"/>
    <mergeCell ref="H207:H208"/>
    <mergeCell ref="I207:I208"/>
    <mergeCell ref="J207:J208"/>
    <mergeCell ref="K207:K208"/>
    <mergeCell ref="L207:L208"/>
    <mergeCell ref="A209:A210"/>
    <mergeCell ref="B209:B210"/>
    <mergeCell ref="C209:C210"/>
    <mergeCell ref="D209:D210"/>
    <mergeCell ref="E209:E210"/>
    <mergeCell ref="I203:I206"/>
    <mergeCell ref="J203:J206"/>
    <mergeCell ref="K203:K206"/>
    <mergeCell ref="L203:L206"/>
    <mergeCell ref="A207:B208"/>
    <mergeCell ref="C207:C208"/>
    <mergeCell ref="D207:D208"/>
    <mergeCell ref="E207:E208"/>
    <mergeCell ref="F207:F208"/>
    <mergeCell ref="G207:G208"/>
    <mergeCell ref="J201:J202"/>
    <mergeCell ref="K201:K202"/>
    <mergeCell ref="L201:L202"/>
    <mergeCell ref="B203:B206"/>
    <mergeCell ref="C203:C206"/>
    <mergeCell ref="D203:D206"/>
    <mergeCell ref="E203:E206"/>
    <mergeCell ref="F203:F206"/>
    <mergeCell ref="G203:G206"/>
    <mergeCell ref="H203:H206"/>
    <mergeCell ref="L199:L200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F199:F200"/>
    <mergeCell ref="G199:G200"/>
    <mergeCell ref="H199:H200"/>
    <mergeCell ref="I199:I200"/>
    <mergeCell ref="J199:J200"/>
    <mergeCell ref="K199:K200"/>
    <mergeCell ref="H195:H198"/>
    <mergeCell ref="I195:I198"/>
    <mergeCell ref="J195:J198"/>
    <mergeCell ref="K195:K198"/>
    <mergeCell ref="L195:L198"/>
    <mergeCell ref="A199:A200"/>
    <mergeCell ref="B199:B200"/>
    <mergeCell ref="C199:C200"/>
    <mergeCell ref="D199:D200"/>
    <mergeCell ref="E199:E200"/>
    <mergeCell ref="B195:B198"/>
    <mergeCell ref="C195:C198"/>
    <mergeCell ref="D195:D198"/>
    <mergeCell ref="E195:E198"/>
    <mergeCell ref="F195:F198"/>
    <mergeCell ref="G195:G198"/>
    <mergeCell ref="G193:G194"/>
    <mergeCell ref="H193:H194"/>
    <mergeCell ref="I193:I194"/>
    <mergeCell ref="J193:J194"/>
    <mergeCell ref="K193:K194"/>
    <mergeCell ref="L193:L194"/>
    <mergeCell ref="A193:A194"/>
    <mergeCell ref="B193:B194"/>
    <mergeCell ref="C193:C194"/>
    <mergeCell ref="D193:D194"/>
    <mergeCell ref="E193:E194"/>
    <mergeCell ref="F193:F194"/>
    <mergeCell ref="F189:F192"/>
    <mergeCell ref="G189:G192"/>
    <mergeCell ref="I189:I192"/>
    <mergeCell ref="J189:J192"/>
    <mergeCell ref="K189:K192"/>
    <mergeCell ref="L189:L192"/>
    <mergeCell ref="A189:B189"/>
    <mergeCell ref="A190:B190"/>
    <mergeCell ref="A191:B191"/>
    <mergeCell ref="A192:B192"/>
    <mergeCell ref="C189:C192"/>
    <mergeCell ref="E189:E192"/>
    <mergeCell ref="G187:G188"/>
    <mergeCell ref="H187:H188"/>
    <mergeCell ref="I187:I188"/>
    <mergeCell ref="J187:J188"/>
    <mergeCell ref="K187:K188"/>
    <mergeCell ref="L187:L188"/>
    <mergeCell ref="A187:A188"/>
    <mergeCell ref="B187:B188"/>
    <mergeCell ref="C187:C188"/>
    <mergeCell ref="D187:D188"/>
    <mergeCell ref="E187:E188"/>
    <mergeCell ref="F187:F188"/>
    <mergeCell ref="H185:H186"/>
    <mergeCell ref="I185:I186"/>
    <mergeCell ref="J185:J186"/>
    <mergeCell ref="K185:K186"/>
    <mergeCell ref="L185:L186"/>
    <mergeCell ref="J183:J184"/>
    <mergeCell ref="K183:K184"/>
    <mergeCell ref="L183:L184"/>
    <mergeCell ref="A185:A186"/>
    <mergeCell ref="B185:B186"/>
    <mergeCell ref="C185:C186"/>
    <mergeCell ref="D185:D186"/>
    <mergeCell ref="E185:E186"/>
    <mergeCell ref="F185:F186"/>
    <mergeCell ref="G185:G186"/>
    <mergeCell ref="L181:L182"/>
    <mergeCell ref="A183:A184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F181:F182"/>
    <mergeCell ref="G181:G182"/>
    <mergeCell ref="H181:H182"/>
    <mergeCell ref="I181:I182"/>
    <mergeCell ref="J181:J182"/>
    <mergeCell ref="K181:K182"/>
    <mergeCell ref="H179:H180"/>
    <mergeCell ref="I179:I180"/>
    <mergeCell ref="J179:J180"/>
    <mergeCell ref="K179:K180"/>
    <mergeCell ref="L179:L180"/>
    <mergeCell ref="A181:A182"/>
    <mergeCell ref="B181:B182"/>
    <mergeCell ref="C181:C182"/>
    <mergeCell ref="D181:D182"/>
    <mergeCell ref="E181:E182"/>
    <mergeCell ref="J177:J178"/>
    <mergeCell ref="K177:K178"/>
    <mergeCell ref="L177:L178"/>
    <mergeCell ref="A179:A180"/>
    <mergeCell ref="B179:B180"/>
    <mergeCell ref="C179:C180"/>
    <mergeCell ref="D179:D180"/>
    <mergeCell ref="E179:E180"/>
    <mergeCell ref="F179:F180"/>
    <mergeCell ref="G179:G180"/>
    <mergeCell ref="L175:L176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F175:F176"/>
    <mergeCell ref="G175:G176"/>
    <mergeCell ref="H175:H176"/>
    <mergeCell ref="I175:I176"/>
    <mergeCell ref="J175:J176"/>
    <mergeCell ref="K175:K176"/>
    <mergeCell ref="H173:H174"/>
    <mergeCell ref="I173:I174"/>
    <mergeCell ref="J173:J174"/>
    <mergeCell ref="K173:K174"/>
    <mergeCell ref="L173:L174"/>
    <mergeCell ref="A175:A176"/>
    <mergeCell ref="B175:B176"/>
    <mergeCell ref="C175:C176"/>
    <mergeCell ref="D175:D176"/>
    <mergeCell ref="E175:E176"/>
    <mergeCell ref="J171:J172"/>
    <mergeCell ref="K171:K172"/>
    <mergeCell ref="L171:L172"/>
    <mergeCell ref="A173:A174"/>
    <mergeCell ref="B173:B174"/>
    <mergeCell ref="C173:C174"/>
    <mergeCell ref="D173:D174"/>
    <mergeCell ref="E173:E174"/>
    <mergeCell ref="F173:F174"/>
    <mergeCell ref="G173:G174"/>
    <mergeCell ref="L169:L170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F169:F170"/>
    <mergeCell ref="G169:G170"/>
    <mergeCell ref="H169:H170"/>
    <mergeCell ref="I169:I170"/>
    <mergeCell ref="J169:J170"/>
    <mergeCell ref="K169:K170"/>
    <mergeCell ref="H167:H168"/>
    <mergeCell ref="I167:I168"/>
    <mergeCell ref="J167:J168"/>
    <mergeCell ref="K167:K168"/>
    <mergeCell ref="L167:L168"/>
    <mergeCell ref="A169:A170"/>
    <mergeCell ref="B169:B170"/>
    <mergeCell ref="C169:C170"/>
    <mergeCell ref="D169:D170"/>
    <mergeCell ref="E169:E170"/>
    <mergeCell ref="J165:J166"/>
    <mergeCell ref="K165:K166"/>
    <mergeCell ref="L165:L166"/>
    <mergeCell ref="A167:A168"/>
    <mergeCell ref="B167:B168"/>
    <mergeCell ref="C167:C168"/>
    <mergeCell ref="D167:D168"/>
    <mergeCell ref="E167:E168"/>
    <mergeCell ref="F167:F168"/>
    <mergeCell ref="G167:G168"/>
    <mergeCell ref="L163:L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F163:F164"/>
    <mergeCell ref="G163:G164"/>
    <mergeCell ref="H163:H164"/>
    <mergeCell ref="I163:I164"/>
    <mergeCell ref="J163:J164"/>
    <mergeCell ref="K163:K164"/>
    <mergeCell ref="H161:H162"/>
    <mergeCell ref="I161:I162"/>
    <mergeCell ref="J161:J162"/>
    <mergeCell ref="K161:K162"/>
    <mergeCell ref="L161:L162"/>
    <mergeCell ref="A163:A164"/>
    <mergeCell ref="B163:B164"/>
    <mergeCell ref="C163:C164"/>
    <mergeCell ref="D163:D164"/>
    <mergeCell ref="E163:E164"/>
    <mergeCell ref="J159:J160"/>
    <mergeCell ref="K159:K160"/>
    <mergeCell ref="L159:L160"/>
    <mergeCell ref="A161:A162"/>
    <mergeCell ref="B161:B162"/>
    <mergeCell ref="C161:C162"/>
    <mergeCell ref="D161:D162"/>
    <mergeCell ref="E161:E162"/>
    <mergeCell ref="F161:F162"/>
    <mergeCell ref="G161:G162"/>
    <mergeCell ref="L157:L158"/>
    <mergeCell ref="A159:A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F157:F158"/>
    <mergeCell ref="G157:G158"/>
    <mergeCell ref="H157:H158"/>
    <mergeCell ref="I157:I158"/>
    <mergeCell ref="J157:J158"/>
    <mergeCell ref="K157:K158"/>
    <mergeCell ref="H155:H156"/>
    <mergeCell ref="I155:I156"/>
    <mergeCell ref="J155:J156"/>
    <mergeCell ref="K155:K156"/>
    <mergeCell ref="L155:L156"/>
    <mergeCell ref="A157:A158"/>
    <mergeCell ref="B157:B158"/>
    <mergeCell ref="C157:C158"/>
    <mergeCell ref="D157:D158"/>
    <mergeCell ref="E157:E158"/>
    <mergeCell ref="J153:J154"/>
    <mergeCell ref="K153:K154"/>
    <mergeCell ref="L153:L154"/>
    <mergeCell ref="A155:A156"/>
    <mergeCell ref="B155:B156"/>
    <mergeCell ref="C155:C156"/>
    <mergeCell ref="D155:D156"/>
    <mergeCell ref="E155:E156"/>
    <mergeCell ref="F155:F156"/>
    <mergeCell ref="G155:G156"/>
    <mergeCell ref="L151:L152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F151:F152"/>
    <mergeCell ref="G151:G152"/>
    <mergeCell ref="H151:H152"/>
    <mergeCell ref="I151:I152"/>
    <mergeCell ref="J151:J152"/>
    <mergeCell ref="K151:K152"/>
    <mergeCell ref="H147:H150"/>
    <mergeCell ref="I147:I150"/>
    <mergeCell ref="J147:J150"/>
    <mergeCell ref="K147:K150"/>
    <mergeCell ref="L147:L150"/>
    <mergeCell ref="A151:A152"/>
    <mergeCell ref="B151:B152"/>
    <mergeCell ref="C151:C152"/>
    <mergeCell ref="D151:D152"/>
    <mergeCell ref="E151:E152"/>
    <mergeCell ref="L145:L146"/>
    <mergeCell ref="A147:B147"/>
    <mergeCell ref="A148:B148"/>
    <mergeCell ref="A149:B149"/>
    <mergeCell ref="A150:B150"/>
    <mergeCell ref="C147:C150"/>
    <mergeCell ref="D147:D150"/>
    <mergeCell ref="E147:E150"/>
    <mergeCell ref="F147:F150"/>
    <mergeCell ref="G147:G150"/>
    <mergeCell ref="F145:F146"/>
    <mergeCell ref="G145:G146"/>
    <mergeCell ref="H145:H146"/>
    <mergeCell ref="I145:I146"/>
    <mergeCell ref="J145:J146"/>
    <mergeCell ref="K145:K146"/>
    <mergeCell ref="H141:H144"/>
    <mergeCell ref="I141:I144"/>
    <mergeCell ref="J141:J144"/>
    <mergeCell ref="K141:K144"/>
    <mergeCell ref="L141:L144"/>
    <mergeCell ref="A145:A146"/>
    <mergeCell ref="B145:B146"/>
    <mergeCell ref="C145:C146"/>
    <mergeCell ref="D145:D146"/>
    <mergeCell ref="E145:E146"/>
    <mergeCell ref="B141:B144"/>
    <mergeCell ref="C141:C144"/>
    <mergeCell ref="D141:D144"/>
    <mergeCell ref="E141:E144"/>
    <mergeCell ref="F141:F144"/>
    <mergeCell ref="G141:G144"/>
    <mergeCell ref="G139:G140"/>
    <mergeCell ref="H139:H140"/>
    <mergeCell ref="I139:I140"/>
    <mergeCell ref="J139:J140"/>
    <mergeCell ref="K139:K140"/>
    <mergeCell ref="L139:L140"/>
    <mergeCell ref="I137:I138"/>
    <mergeCell ref="J137:J138"/>
    <mergeCell ref="K137:K138"/>
    <mergeCell ref="L137:L138"/>
    <mergeCell ref="A139:A140"/>
    <mergeCell ref="B139:B140"/>
    <mergeCell ref="C139:C140"/>
    <mergeCell ref="D139:D140"/>
    <mergeCell ref="E139:E140"/>
    <mergeCell ref="F139:F140"/>
    <mergeCell ref="K133:K136"/>
    <mergeCell ref="L133:L136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L131:L132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J133:J136"/>
    <mergeCell ref="F131:F132"/>
    <mergeCell ref="G131:G132"/>
    <mergeCell ref="H131:H132"/>
    <mergeCell ref="I131:I132"/>
    <mergeCell ref="J131:J132"/>
    <mergeCell ref="K131:K132"/>
    <mergeCell ref="H127:H130"/>
    <mergeCell ref="I127:I130"/>
    <mergeCell ref="J127:J130"/>
    <mergeCell ref="K127:K130"/>
    <mergeCell ref="L127:L130"/>
    <mergeCell ref="A131:A132"/>
    <mergeCell ref="B131:B132"/>
    <mergeCell ref="C131:C132"/>
    <mergeCell ref="D131:D132"/>
    <mergeCell ref="E131:E132"/>
    <mergeCell ref="B127:B130"/>
    <mergeCell ref="C127:C130"/>
    <mergeCell ref="D127:D130"/>
    <mergeCell ref="E127:E130"/>
    <mergeCell ref="F127:F130"/>
    <mergeCell ref="G127:G130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G123:G124"/>
    <mergeCell ref="H123:H124"/>
    <mergeCell ref="I123:I124"/>
    <mergeCell ref="J123:J124"/>
    <mergeCell ref="K123:K124"/>
    <mergeCell ref="L123:L124"/>
    <mergeCell ref="A123:A124"/>
    <mergeCell ref="B123:B124"/>
    <mergeCell ref="C123:C124"/>
    <mergeCell ref="D123:D124"/>
    <mergeCell ref="E123:E124"/>
    <mergeCell ref="F123:F124"/>
    <mergeCell ref="G121:G122"/>
    <mergeCell ref="H121:H122"/>
    <mergeCell ref="I121:I122"/>
    <mergeCell ref="J121:J122"/>
    <mergeCell ref="K121:K122"/>
    <mergeCell ref="L121:L122"/>
    <mergeCell ref="A121:A122"/>
    <mergeCell ref="B121:B122"/>
    <mergeCell ref="C121:C122"/>
    <mergeCell ref="D121:D122"/>
    <mergeCell ref="E121:E122"/>
    <mergeCell ref="F121:F122"/>
    <mergeCell ref="G119:G120"/>
    <mergeCell ref="H119:H120"/>
    <mergeCell ref="I119:I120"/>
    <mergeCell ref="J119:J120"/>
    <mergeCell ref="K119:K120"/>
    <mergeCell ref="L119:L120"/>
    <mergeCell ref="A119:A120"/>
    <mergeCell ref="B119:B120"/>
    <mergeCell ref="C119:C120"/>
    <mergeCell ref="D119:D120"/>
    <mergeCell ref="E119:E120"/>
    <mergeCell ref="F119:F120"/>
    <mergeCell ref="G117:G118"/>
    <mergeCell ref="H117:H118"/>
    <mergeCell ref="I117:I118"/>
    <mergeCell ref="J117:J118"/>
    <mergeCell ref="K117:K118"/>
    <mergeCell ref="L117:L118"/>
    <mergeCell ref="A117:A118"/>
    <mergeCell ref="B117:B118"/>
    <mergeCell ref="C117:C118"/>
    <mergeCell ref="D117:D118"/>
    <mergeCell ref="E117:E118"/>
    <mergeCell ref="F117:F118"/>
    <mergeCell ref="G115:G116"/>
    <mergeCell ref="H115:H116"/>
    <mergeCell ref="I115:I116"/>
    <mergeCell ref="J115:J116"/>
    <mergeCell ref="K115:K116"/>
    <mergeCell ref="L115:L116"/>
    <mergeCell ref="A115:A116"/>
    <mergeCell ref="B115:B116"/>
    <mergeCell ref="C115:C116"/>
    <mergeCell ref="D115:D116"/>
    <mergeCell ref="E115:E116"/>
    <mergeCell ref="F115:F116"/>
    <mergeCell ref="G113:G114"/>
    <mergeCell ref="H113:H114"/>
    <mergeCell ref="I113:I114"/>
    <mergeCell ref="J113:J114"/>
    <mergeCell ref="K113:K114"/>
    <mergeCell ref="L113:L114"/>
    <mergeCell ref="A113:A114"/>
    <mergeCell ref="B113:B114"/>
    <mergeCell ref="C113:C114"/>
    <mergeCell ref="D113:D114"/>
    <mergeCell ref="E113:E114"/>
    <mergeCell ref="F113:F114"/>
    <mergeCell ref="G111:G112"/>
    <mergeCell ref="H111:H112"/>
    <mergeCell ref="I111:I112"/>
    <mergeCell ref="J111:J112"/>
    <mergeCell ref="K111:K112"/>
    <mergeCell ref="L111:L112"/>
    <mergeCell ref="A111:A112"/>
    <mergeCell ref="B111:B112"/>
    <mergeCell ref="C111:C112"/>
    <mergeCell ref="D111:D112"/>
    <mergeCell ref="E111:E112"/>
    <mergeCell ref="F111:F112"/>
    <mergeCell ref="G109:G110"/>
    <mergeCell ref="H109:H110"/>
    <mergeCell ref="I109:I110"/>
    <mergeCell ref="J109:J110"/>
    <mergeCell ref="K109:K110"/>
    <mergeCell ref="L109:L110"/>
    <mergeCell ref="A109:A110"/>
    <mergeCell ref="B109:B110"/>
    <mergeCell ref="C109:C110"/>
    <mergeCell ref="D109:D110"/>
    <mergeCell ref="E109:E110"/>
    <mergeCell ref="F109:F110"/>
    <mergeCell ref="G107:G108"/>
    <mergeCell ref="H107:H108"/>
    <mergeCell ref="I107:I108"/>
    <mergeCell ref="J107:J108"/>
    <mergeCell ref="K107:K108"/>
    <mergeCell ref="L107:L108"/>
    <mergeCell ref="A107:A108"/>
    <mergeCell ref="B107:B108"/>
    <mergeCell ref="C107:C108"/>
    <mergeCell ref="D107:D108"/>
    <mergeCell ref="E107:E108"/>
    <mergeCell ref="F107:F108"/>
    <mergeCell ref="G105:G106"/>
    <mergeCell ref="H105:H106"/>
    <mergeCell ref="I105:I106"/>
    <mergeCell ref="J105:J106"/>
    <mergeCell ref="K105:K106"/>
    <mergeCell ref="L105:L106"/>
    <mergeCell ref="A105:A106"/>
    <mergeCell ref="B105:B106"/>
    <mergeCell ref="C105:C106"/>
    <mergeCell ref="D105:D106"/>
    <mergeCell ref="E105:E106"/>
    <mergeCell ref="F105:F106"/>
    <mergeCell ref="G103:G104"/>
    <mergeCell ref="H103:H104"/>
    <mergeCell ref="I103:I104"/>
    <mergeCell ref="J103:J104"/>
    <mergeCell ref="K103:K104"/>
    <mergeCell ref="L103:L104"/>
    <mergeCell ref="A103:A104"/>
    <mergeCell ref="B103:B104"/>
    <mergeCell ref="C103:C104"/>
    <mergeCell ref="D103:D104"/>
    <mergeCell ref="E103:E104"/>
    <mergeCell ref="F103:F104"/>
    <mergeCell ref="G101:G102"/>
    <mergeCell ref="H101:H102"/>
    <mergeCell ref="I101:I102"/>
    <mergeCell ref="J101:J102"/>
    <mergeCell ref="K101:K102"/>
    <mergeCell ref="L101:L102"/>
    <mergeCell ref="A101:A102"/>
    <mergeCell ref="B101:B102"/>
    <mergeCell ref="C101:C102"/>
    <mergeCell ref="D101:D102"/>
    <mergeCell ref="E101:E102"/>
    <mergeCell ref="F101:F102"/>
    <mergeCell ref="G99:G100"/>
    <mergeCell ref="H99:H100"/>
    <mergeCell ref="I99:I100"/>
    <mergeCell ref="J99:J100"/>
    <mergeCell ref="K99:K100"/>
    <mergeCell ref="L99:L100"/>
    <mergeCell ref="A99:A100"/>
    <mergeCell ref="B99:B100"/>
    <mergeCell ref="C99:C100"/>
    <mergeCell ref="D99:D100"/>
    <mergeCell ref="E99:E100"/>
    <mergeCell ref="F99:F100"/>
    <mergeCell ref="G97:G98"/>
    <mergeCell ref="H97:H98"/>
    <mergeCell ref="I97:I98"/>
    <mergeCell ref="J97:J98"/>
    <mergeCell ref="K97:K98"/>
    <mergeCell ref="L97:L98"/>
    <mergeCell ref="A97:A98"/>
    <mergeCell ref="B97:B98"/>
    <mergeCell ref="C97:C98"/>
    <mergeCell ref="D97:D98"/>
    <mergeCell ref="E97:E98"/>
    <mergeCell ref="F97:F98"/>
    <mergeCell ref="G95:G96"/>
    <mergeCell ref="H95:H96"/>
    <mergeCell ref="I95:I96"/>
    <mergeCell ref="J95:J96"/>
    <mergeCell ref="K95:K96"/>
    <mergeCell ref="L95:L96"/>
    <mergeCell ref="A95:A96"/>
    <mergeCell ref="B95:B96"/>
    <mergeCell ref="C95:C96"/>
    <mergeCell ref="D95:D96"/>
    <mergeCell ref="E95:E96"/>
    <mergeCell ref="F95:F96"/>
    <mergeCell ref="H93:H94"/>
    <mergeCell ref="I93:I94"/>
    <mergeCell ref="J93:J94"/>
    <mergeCell ref="K93:K94"/>
    <mergeCell ref="L93:L94"/>
    <mergeCell ref="J91:J92"/>
    <mergeCell ref="K91:K92"/>
    <mergeCell ref="L91:L92"/>
    <mergeCell ref="A93:A94"/>
    <mergeCell ref="B93:B94"/>
    <mergeCell ref="C93:C94"/>
    <mergeCell ref="D93:D94"/>
    <mergeCell ref="E93:E94"/>
    <mergeCell ref="F93:F94"/>
    <mergeCell ref="G93:G94"/>
    <mergeCell ref="L89:L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F89:F90"/>
    <mergeCell ref="G89:G90"/>
    <mergeCell ref="H89:H90"/>
    <mergeCell ref="I89:I90"/>
    <mergeCell ref="J89:J90"/>
    <mergeCell ref="K89:K90"/>
    <mergeCell ref="H87:H88"/>
    <mergeCell ref="I87:I88"/>
    <mergeCell ref="J87:J88"/>
    <mergeCell ref="K87:K88"/>
    <mergeCell ref="L87:L88"/>
    <mergeCell ref="A89:A90"/>
    <mergeCell ref="B89:B90"/>
    <mergeCell ref="C89:C90"/>
    <mergeCell ref="D89:D90"/>
    <mergeCell ref="E89:E90"/>
    <mergeCell ref="J85:J86"/>
    <mergeCell ref="K85:K86"/>
    <mergeCell ref="L85:L86"/>
    <mergeCell ref="A87:A88"/>
    <mergeCell ref="B87:B88"/>
    <mergeCell ref="C87:C88"/>
    <mergeCell ref="D87:D88"/>
    <mergeCell ref="E87:E88"/>
    <mergeCell ref="F87:F88"/>
    <mergeCell ref="G87:G88"/>
    <mergeCell ref="L83:L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F83:F84"/>
    <mergeCell ref="G83:G84"/>
    <mergeCell ref="H83:H84"/>
    <mergeCell ref="I83:I84"/>
    <mergeCell ref="J83:J84"/>
    <mergeCell ref="K83:K84"/>
    <mergeCell ref="H81:H82"/>
    <mergeCell ref="I81:I82"/>
    <mergeCell ref="J81:J82"/>
    <mergeCell ref="K81:K82"/>
    <mergeCell ref="L81:L82"/>
    <mergeCell ref="A83:A84"/>
    <mergeCell ref="B83:B84"/>
    <mergeCell ref="C83:C84"/>
    <mergeCell ref="D83:D84"/>
    <mergeCell ref="E83:E84"/>
    <mergeCell ref="J79:J80"/>
    <mergeCell ref="K79:K80"/>
    <mergeCell ref="L79:L80"/>
    <mergeCell ref="A81:A82"/>
    <mergeCell ref="B81:B82"/>
    <mergeCell ref="C81:C82"/>
    <mergeCell ref="D81:D82"/>
    <mergeCell ref="E81:E82"/>
    <mergeCell ref="F81:F82"/>
    <mergeCell ref="G81:G82"/>
    <mergeCell ref="L77:L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F77:F78"/>
    <mergeCell ref="G77:G78"/>
    <mergeCell ref="H77:H78"/>
    <mergeCell ref="I77:I78"/>
    <mergeCell ref="J77:J78"/>
    <mergeCell ref="K77:K78"/>
    <mergeCell ref="H73:H76"/>
    <mergeCell ref="I73:I76"/>
    <mergeCell ref="J73:J76"/>
    <mergeCell ref="K73:K76"/>
    <mergeCell ref="L73:L76"/>
    <mergeCell ref="A77:A78"/>
    <mergeCell ref="B77:B78"/>
    <mergeCell ref="C77:C78"/>
    <mergeCell ref="D77:D78"/>
    <mergeCell ref="E77:E78"/>
    <mergeCell ref="I69:I72"/>
    <mergeCell ref="J69:J72"/>
    <mergeCell ref="K69:K72"/>
    <mergeCell ref="L69:L72"/>
    <mergeCell ref="B73:B76"/>
    <mergeCell ref="C73:C76"/>
    <mergeCell ref="D73:D76"/>
    <mergeCell ref="E73:E76"/>
    <mergeCell ref="F73:F76"/>
    <mergeCell ref="G73:G76"/>
    <mergeCell ref="J65:J68"/>
    <mergeCell ref="K65:K68"/>
    <mergeCell ref="L65:L68"/>
    <mergeCell ref="B69:B72"/>
    <mergeCell ref="C69:C72"/>
    <mergeCell ref="D69:D72"/>
    <mergeCell ref="E69:E72"/>
    <mergeCell ref="F69:F72"/>
    <mergeCell ref="G69:G72"/>
    <mergeCell ref="H69:H72"/>
    <mergeCell ref="K61:K64"/>
    <mergeCell ref="L61:L64"/>
    <mergeCell ref="B65:B68"/>
    <mergeCell ref="C65:C68"/>
    <mergeCell ref="D65:D68"/>
    <mergeCell ref="E65:E68"/>
    <mergeCell ref="F65:F68"/>
    <mergeCell ref="G65:G68"/>
    <mergeCell ref="H65:H68"/>
    <mergeCell ref="I65:I68"/>
    <mergeCell ref="L57:L60"/>
    <mergeCell ref="B61:B64"/>
    <mergeCell ref="C61:C64"/>
    <mergeCell ref="D61:D64"/>
    <mergeCell ref="E61:E64"/>
    <mergeCell ref="F61:F64"/>
    <mergeCell ref="G61:G64"/>
    <mergeCell ref="H61:H64"/>
    <mergeCell ref="I61:I64"/>
    <mergeCell ref="J61:J64"/>
    <mergeCell ref="A60:B60"/>
    <mergeCell ref="C57:C60"/>
    <mergeCell ref="D57:D60"/>
    <mergeCell ref="E57:E60"/>
    <mergeCell ref="F57:F60"/>
    <mergeCell ref="G57:G60"/>
    <mergeCell ref="J55:J56"/>
    <mergeCell ref="K55:K56"/>
    <mergeCell ref="L55:L56"/>
    <mergeCell ref="A57:B57"/>
    <mergeCell ref="A58:B58"/>
    <mergeCell ref="A59:B59"/>
    <mergeCell ref="H57:H60"/>
    <mergeCell ref="I57:I60"/>
    <mergeCell ref="J57:J60"/>
    <mergeCell ref="K57:K60"/>
    <mergeCell ref="L53:L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F53:F54"/>
    <mergeCell ref="G53:G54"/>
    <mergeCell ref="H53:H54"/>
    <mergeCell ref="I53:I54"/>
    <mergeCell ref="J53:J54"/>
    <mergeCell ref="K53:K54"/>
    <mergeCell ref="H49:H52"/>
    <mergeCell ref="I49:I52"/>
    <mergeCell ref="J49:J52"/>
    <mergeCell ref="K49:K52"/>
    <mergeCell ref="L49:L52"/>
    <mergeCell ref="A53:A54"/>
    <mergeCell ref="B53:B54"/>
    <mergeCell ref="C53:C54"/>
    <mergeCell ref="D53:D54"/>
    <mergeCell ref="E53:E54"/>
    <mergeCell ref="B49:B52"/>
    <mergeCell ref="C49:C52"/>
    <mergeCell ref="D49:D52"/>
    <mergeCell ref="E49:E52"/>
    <mergeCell ref="F49:F52"/>
    <mergeCell ref="G49:G52"/>
    <mergeCell ref="G47:G48"/>
    <mergeCell ref="H47:H48"/>
    <mergeCell ref="I47:I48"/>
    <mergeCell ref="J47:J48"/>
    <mergeCell ref="K47:K48"/>
    <mergeCell ref="L47:L48"/>
    <mergeCell ref="A47:A48"/>
    <mergeCell ref="B47:B48"/>
    <mergeCell ref="C47:C48"/>
    <mergeCell ref="D47:D48"/>
    <mergeCell ref="E47:E48"/>
    <mergeCell ref="F47:F48"/>
    <mergeCell ref="G45:G46"/>
    <mergeCell ref="H45:H46"/>
    <mergeCell ref="I45:I46"/>
    <mergeCell ref="J45:J46"/>
    <mergeCell ref="K45:K46"/>
    <mergeCell ref="L45:L46"/>
    <mergeCell ref="A45:A46"/>
    <mergeCell ref="B45:B46"/>
    <mergeCell ref="C45:C46"/>
    <mergeCell ref="D45:D46"/>
    <mergeCell ref="E45:E46"/>
    <mergeCell ref="F45:F46"/>
    <mergeCell ref="G43:G44"/>
    <mergeCell ref="H43:H44"/>
    <mergeCell ref="I43:I44"/>
    <mergeCell ref="J43:J44"/>
    <mergeCell ref="K43:K44"/>
    <mergeCell ref="L43:L44"/>
    <mergeCell ref="A43:A44"/>
    <mergeCell ref="B43:B44"/>
    <mergeCell ref="C43:C44"/>
    <mergeCell ref="D43:D44"/>
    <mergeCell ref="E43:E44"/>
    <mergeCell ref="F43:F44"/>
    <mergeCell ref="G41:G42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39:G40"/>
    <mergeCell ref="H39:H40"/>
    <mergeCell ref="I39:I40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G37:G38"/>
    <mergeCell ref="H37:H38"/>
    <mergeCell ref="I37:I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5:G36"/>
    <mergeCell ref="H35:H36"/>
    <mergeCell ref="I35:I36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G33:G34"/>
    <mergeCell ref="H33:H34"/>
    <mergeCell ref="I33:I34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G31:G32"/>
    <mergeCell ref="H31:H32"/>
    <mergeCell ref="I31:I32"/>
    <mergeCell ref="J31:J32"/>
    <mergeCell ref="K31:K32"/>
    <mergeCell ref="L31:L32"/>
    <mergeCell ref="I29:I30"/>
    <mergeCell ref="J29:J30"/>
    <mergeCell ref="K29:K30"/>
    <mergeCell ref="L29:L30"/>
    <mergeCell ref="A31:A32"/>
    <mergeCell ref="B31:B32"/>
    <mergeCell ref="C31:C32"/>
    <mergeCell ref="D31:D32"/>
    <mergeCell ref="E31:E32"/>
    <mergeCell ref="F31:F32"/>
    <mergeCell ref="K25:K28"/>
    <mergeCell ref="L25:L28"/>
    <mergeCell ref="A29:A30"/>
    <mergeCell ref="B29:B30"/>
    <mergeCell ref="C29:C30"/>
    <mergeCell ref="D29:D30"/>
    <mergeCell ref="E29:E30"/>
    <mergeCell ref="F29:F30"/>
    <mergeCell ref="G29:G30"/>
    <mergeCell ref="H29:H30"/>
    <mergeCell ref="L23:L24"/>
    <mergeCell ref="B25:B28"/>
    <mergeCell ref="C25:C28"/>
    <mergeCell ref="D25:D28"/>
    <mergeCell ref="E25:E28"/>
    <mergeCell ref="F25:F28"/>
    <mergeCell ref="G25:G28"/>
    <mergeCell ref="H25:H28"/>
    <mergeCell ref="I25:I28"/>
    <mergeCell ref="J25:J28"/>
    <mergeCell ref="F23:F24"/>
    <mergeCell ref="G23:G24"/>
    <mergeCell ref="H23:H24"/>
    <mergeCell ref="I23:I24"/>
    <mergeCell ref="J23:J24"/>
    <mergeCell ref="K23:K24"/>
    <mergeCell ref="H21:H22"/>
    <mergeCell ref="I21:I22"/>
    <mergeCell ref="J21:J22"/>
    <mergeCell ref="K21:K22"/>
    <mergeCell ref="L21:L22"/>
    <mergeCell ref="A23:A24"/>
    <mergeCell ref="B23:B24"/>
    <mergeCell ref="C23:C24"/>
    <mergeCell ref="D23:D24"/>
    <mergeCell ref="E23:E24"/>
    <mergeCell ref="J19:J20"/>
    <mergeCell ref="K19:K20"/>
    <mergeCell ref="L19:L20"/>
    <mergeCell ref="A21:A22"/>
    <mergeCell ref="B21:B22"/>
    <mergeCell ref="C21:C22"/>
    <mergeCell ref="D21:D22"/>
    <mergeCell ref="E21:E22"/>
    <mergeCell ref="F21:F22"/>
    <mergeCell ref="G21:G22"/>
    <mergeCell ref="L17:L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F17:F18"/>
    <mergeCell ref="G17:G18"/>
    <mergeCell ref="H17:H18"/>
    <mergeCell ref="I17:I18"/>
    <mergeCell ref="J17:J18"/>
    <mergeCell ref="K17:K18"/>
    <mergeCell ref="H15:H16"/>
    <mergeCell ref="I15:I16"/>
    <mergeCell ref="J15:J16"/>
    <mergeCell ref="K15:K16"/>
    <mergeCell ref="L15:L16"/>
    <mergeCell ref="A17:A18"/>
    <mergeCell ref="B17:B18"/>
    <mergeCell ref="C17:C18"/>
    <mergeCell ref="D17:D18"/>
    <mergeCell ref="E17:E18"/>
    <mergeCell ref="J13:J14"/>
    <mergeCell ref="K13:K14"/>
    <mergeCell ref="L13:L14"/>
    <mergeCell ref="A15:A16"/>
    <mergeCell ref="B15:B16"/>
    <mergeCell ref="C15:C16"/>
    <mergeCell ref="D15:D16"/>
    <mergeCell ref="E15:E16"/>
    <mergeCell ref="F15:F16"/>
    <mergeCell ref="G15:G16"/>
    <mergeCell ref="L11:L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F11:F12"/>
    <mergeCell ref="G11:G12"/>
    <mergeCell ref="H11:H12"/>
    <mergeCell ref="I11:I12"/>
    <mergeCell ref="J11:J12"/>
    <mergeCell ref="K11:K12"/>
    <mergeCell ref="H9:H10"/>
    <mergeCell ref="I9:I10"/>
    <mergeCell ref="J9:J10"/>
    <mergeCell ref="K9:K10"/>
    <mergeCell ref="L9:L10"/>
    <mergeCell ref="A11:A12"/>
    <mergeCell ref="B11:B12"/>
    <mergeCell ref="C11:C12"/>
    <mergeCell ref="D11:D12"/>
    <mergeCell ref="E11:E12"/>
    <mergeCell ref="J7:J8"/>
    <mergeCell ref="K7:K8"/>
    <mergeCell ref="L7:L8"/>
    <mergeCell ref="A9:A10"/>
    <mergeCell ref="B9:B10"/>
    <mergeCell ref="C9:C10"/>
    <mergeCell ref="D9:D10"/>
    <mergeCell ref="E9:E10"/>
    <mergeCell ref="F9:F10"/>
    <mergeCell ref="G9:G10"/>
    <mergeCell ref="L5:L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F5:F6"/>
    <mergeCell ref="G5:G6"/>
    <mergeCell ref="H5:H6"/>
    <mergeCell ref="I5:I6"/>
    <mergeCell ref="J5:J6"/>
    <mergeCell ref="K5:K6"/>
    <mergeCell ref="H3:H4"/>
    <mergeCell ref="I3:I4"/>
    <mergeCell ref="J3:J4"/>
    <mergeCell ref="K3:K4"/>
    <mergeCell ref="L3:L4"/>
    <mergeCell ref="A5:A6"/>
    <mergeCell ref="B5:B6"/>
    <mergeCell ref="C5:C6"/>
    <mergeCell ref="D5:D6"/>
    <mergeCell ref="E5:E6"/>
    <mergeCell ref="A1:A2"/>
    <mergeCell ref="B1:B2"/>
    <mergeCell ref="A3:A4"/>
    <mergeCell ref="B3:B4"/>
    <mergeCell ref="C3:C4"/>
    <mergeCell ref="D3:D4"/>
    <mergeCell ref="E3:E4"/>
    <mergeCell ref="F3:F4"/>
    <mergeCell ref="G3:G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Lindgren et al 2012 1471-2148-1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Zimmer</dc:creator>
  <cp:lastModifiedBy>Fabian Zimmer</cp:lastModifiedBy>
  <dcterms:created xsi:type="dcterms:W3CDTF">2014-03-31T20:02:36Z</dcterms:created>
  <dcterms:modified xsi:type="dcterms:W3CDTF">2014-04-01T10:10:43Z</dcterms:modified>
</cp:coreProperties>
</file>