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macbook/Desktop/"/>
    </mc:Choice>
  </mc:AlternateContent>
  <xr:revisionPtr revIDLastSave="0" documentId="13_ncr:1_{EF111D09-75B6-274F-83D1-843ED5A0B826}" xr6:coauthVersionLast="43" xr6:coauthVersionMax="43" xr10:uidLastSave="{00000000-0000-0000-0000-000000000000}"/>
  <bookViews>
    <workbookView xWindow="10560" yWindow="680" windowWidth="28800" windowHeight="1654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1" l="1"/>
  <c r="B16" i="1"/>
  <c r="F3" i="1" s="1"/>
  <c r="J7" i="1"/>
  <c r="I6" i="1"/>
  <c r="I7" i="1" s="1"/>
  <c r="D3" i="1"/>
  <c r="D7" i="1" s="1"/>
  <c r="F5" i="1" s="1"/>
  <c r="F7" i="1" l="1"/>
  <c r="F9" i="1" s="1"/>
  <c r="F11" i="1" s="1"/>
  <c r="B20" i="1"/>
  <c r="D5" i="1"/>
  <c r="B22" i="1" l="1"/>
  <c r="F13" i="1" s="1"/>
  <c r="G5" i="1"/>
  <c r="G7" i="1" l="1"/>
  <c r="G9" i="1" s="1"/>
  <c r="G11" i="1" s="1"/>
</calcChain>
</file>

<file path=xl/sharedStrings.xml><?xml version="1.0" encoding="utf-8"?>
<sst xmlns="http://schemas.openxmlformats.org/spreadsheetml/2006/main" count="100" uniqueCount="90">
  <si>
    <t>Sales Estimate</t>
  </si>
  <si>
    <t>Table I</t>
  </si>
  <si>
    <t>Wholesale price</t>
  </si>
  <si>
    <t>Year</t>
  </si>
  <si>
    <t xml:space="preserve"> Beer Consumption (gallons)</t>
  </si>
  <si>
    <t>Population</t>
  </si>
  <si>
    <t>Sales (gallons) of beer</t>
  </si>
  <si>
    <t>market share</t>
  </si>
  <si>
    <t>License</t>
  </si>
  <si>
    <t>Budweiser</t>
  </si>
  <si>
    <t>Hamms</t>
  </si>
  <si>
    <t>Sales (gallons) of Conquistator</t>
  </si>
  <si>
    <t>Gallon/ pack(assume 12 oz or 0.09 gallon per can)</t>
  </si>
  <si>
    <t>Revenue (price/pack)</t>
  </si>
  <si>
    <t>Revenue(price/gallon)</t>
  </si>
  <si>
    <t>Michelob</t>
  </si>
  <si>
    <t>Olympia</t>
  </si>
  <si>
    <t>Sales of 6-pack of Conquistator</t>
  </si>
  <si>
    <t>Cost of Sales (80.3%)</t>
  </si>
  <si>
    <t>Average</t>
  </si>
  <si>
    <t>price/gallon</t>
  </si>
  <si>
    <t>Retailer Size Estimate</t>
  </si>
  <si>
    <t>Gross Profit</t>
  </si>
  <si>
    <t>Type of License</t>
  </si>
  <si>
    <t>Year of 1998</t>
  </si>
  <si>
    <t>All Beverages</t>
  </si>
  <si>
    <t>Net Profit Before tax</t>
  </si>
  <si>
    <t>Retail Beer and Wine</t>
  </si>
  <si>
    <t>Off-Premise Beer only</t>
  </si>
  <si>
    <t>Net Profit</t>
  </si>
  <si>
    <t>Veterans Beer &amp; Liquor</t>
  </si>
  <si>
    <t>Fraternal</t>
  </si>
  <si>
    <t>Resort Beer and Liquor</t>
  </si>
  <si>
    <t>Total</t>
  </si>
  <si>
    <t>Cost Estimate</t>
  </si>
  <si>
    <t>Variable Cost</t>
  </si>
  <si>
    <t>Fixed Cost</t>
  </si>
  <si>
    <t>Tax</t>
  </si>
  <si>
    <t>($0.21/ gallon)</t>
  </si>
  <si>
    <t>Report Cost</t>
  </si>
  <si>
    <t xml:space="preserve">Table C: Conquistador Market Share Estimates </t>
  </si>
  <si>
    <t xml:space="preserve">Market Share (%) </t>
  </si>
  <si>
    <t xml:space="preserve">Study F: Financial Statement Summary for 152 Wholesalers of Wine, Liquor, and Beer 1998 </t>
  </si>
  <si>
    <t xml:space="preserve">Assets </t>
  </si>
  <si>
    <t>%</t>
  </si>
  <si>
    <t>Cash &amp; Equivalents</t>
  </si>
  <si>
    <t xml:space="preserve">Accounts &amp; Notes Receivable, Net </t>
  </si>
  <si>
    <t>Inventory</t>
  </si>
  <si>
    <t xml:space="preserve">All other Current </t>
  </si>
  <si>
    <t xml:space="preserve">     Total Current </t>
  </si>
  <si>
    <t xml:space="preserve">Fixed Assets Net </t>
  </si>
  <si>
    <t xml:space="preserve">Intangibles Net </t>
  </si>
  <si>
    <t xml:space="preserve">All Other Non-Current </t>
  </si>
  <si>
    <t>TOTAL</t>
  </si>
  <si>
    <t xml:space="preserve">Liabilities </t>
  </si>
  <si>
    <t xml:space="preserve">Notes Payable Short Term </t>
  </si>
  <si>
    <t xml:space="preserve">Current Maturity LT Debt Accts &amp; Notes Payable-Trade </t>
  </si>
  <si>
    <t>Accrued Expenses</t>
  </si>
  <si>
    <t>All Other Current</t>
  </si>
  <si>
    <t>Total Current</t>
  </si>
  <si>
    <t>Long Term Debt</t>
  </si>
  <si>
    <t>All Other Non-current</t>
  </si>
  <si>
    <t>Net Worth</t>
  </si>
  <si>
    <t xml:space="preserve">Total Liabilities &amp; Net Worth </t>
  </si>
  <si>
    <t xml:space="preserve">Ratios </t>
  </si>
  <si>
    <t xml:space="preserve">% </t>
  </si>
  <si>
    <t xml:space="preserve">Quick </t>
  </si>
  <si>
    <t xml:space="preserve">Current </t>
  </si>
  <si>
    <t xml:space="preserve">Debts/Worth </t>
  </si>
  <si>
    <t xml:space="preserve">Sales/Receivables </t>
  </si>
  <si>
    <t xml:space="preserve">Costs/Sales/Inventory </t>
  </si>
  <si>
    <t xml:space="preserve">% Profit Before Taxes Based on Total Assets </t>
  </si>
  <si>
    <t>Source: Study C</t>
  </si>
  <si>
    <t xml:space="preserve">Income Data </t>
  </si>
  <si>
    <t xml:space="preserve">Net Sales </t>
  </si>
  <si>
    <t xml:space="preserve">Cost of Sales </t>
  </si>
  <si>
    <t xml:space="preserve">   Gross Profit</t>
  </si>
  <si>
    <t>Operating Expenses</t>
  </si>
  <si>
    <t>Operating Profit</t>
  </si>
  <si>
    <t>All Other Expenses Net Profit Before Taxes</t>
  </si>
  <si>
    <t xml:space="preserve">Source: Study F (Robert Morris Associates, Copyright 1999) </t>
  </si>
  <si>
    <t xml:space="preserve">Table I: Retail and Wholesale Prices for Selected Beers in the Market Area </t>
  </si>
  <si>
    <t>Beer</t>
  </si>
  <si>
    <r>
      <t>Wholesale</t>
    </r>
    <r>
      <rPr>
        <b/>
        <sz val="7"/>
        <color rgb="FF000000"/>
        <rFont val="Arial"/>
        <family val="2"/>
      </rPr>
      <t xml:space="preserve">a </t>
    </r>
  </si>
  <si>
    <t>6-pack $</t>
  </si>
  <si>
    <r>
      <t>Retail</t>
    </r>
    <r>
      <rPr>
        <b/>
        <sz val="7"/>
        <color rgb="FF000000"/>
        <rFont val="Arial"/>
        <family val="2"/>
      </rPr>
      <t xml:space="preserve">b </t>
    </r>
  </si>
  <si>
    <t>Low Price Special</t>
  </si>
  <si>
    <t>Source: Study I</t>
  </si>
  <si>
    <r>
      <t>a</t>
    </r>
    <r>
      <rPr>
        <sz val="10"/>
        <color rgb="FF000000"/>
        <rFont val="ArialMT"/>
      </rPr>
      <t xml:space="preserve">Price that the wholesaler sold to retailers. </t>
    </r>
  </si>
  <si>
    <r>
      <t>b</t>
    </r>
    <r>
      <rPr>
        <sz val="10"/>
        <color rgb="FF000000"/>
        <rFont val="ArialMT"/>
      </rPr>
      <t xml:space="preserve">Price that the retailer sold to consumers.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</si>
</sst>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MT"/>
    </font>
    <font>
      <u/>
      <sz val="10"/>
      <color rgb="FF000000"/>
      <name val="ArialMT"/>
    </font>
    <font>
      <b/>
      <u/>
      <sz val="10"/>
      <color rgb="FF000000"/>
      <name val="Arial"/>
      <family val="2"/>
    </font>
    <font>
      <u/>
      <sz val="10"/>
      <color rgb="FF000000"/>
      <name val="Arial"/>
      <family val="2"/>
    </font>
    <font>
      <b/>
      <sz val="7"/>
      <color rgb="FF000000"/>
      <name val="Arial"/>
      <family val="2"/>
    </font>
    <font>
      <sz val="7"/>
      <color rgb="FF000000"/>
      <name val="ArialMT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2" borderId="0" xfId="0" applyFont="1" applyFill="1" applyAlignment="1"/>
    <xf numFmtId="0" fontId="1" fillId="0" borderId="1" xfId="0" applyFont="1" applyBorder="1" applyAlignment="1"/>
    <xf numFmtId="0" fontId="2" fillId="0" borderId="2" xfId="0" applyFont="1" applyBorder="1" applyAlignment="1"/>
    <xf numFmtId="0" fontId="2" fillId="0" borderId="0" xfId="0" applyFont="1" applyAlignment="1"/>
    <xf numFmtId="0" fontId="2" fillId="0" borderId="3" xfId="0" applyFont="1" applyBorder="1" applyAlignment="1"/>
    <xf numFmtId="164" fontId="2" fillId="0" borderId="4" xfId="0" applyNumberFormat="1" applyFont="1" applyBorder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2" fillId="0" borderId="0" xfId="0" applyFont="1"/>
    <xf numFmtId="10" fontId="2" fillId="0" borderId="0" xfId="0" applyNumberFormat="1" applyFont="1" applyAlignment="1"/>
    <xf numFmtId="0" fontId="2" fillId="0" borderId="0" xfId="0" applyFont="1" applyAlignment="1">
      <alignment wrapText="1"/>
    </xf>
    <xf numFmtId="164" fontId="1" fillId="0" borderId="0" xfId="0" applyNumberFormat="1" applyFont="1"/>
    <xf numFmtId="164" fontId="2" fillId="0" borderId="0" xfId="0" applyNumberFormat="1" applyFont="1"/>
    <xf numFmtId="0" fontId="1" fillId="0" borderId="5" xfId="0" applyFont="1" applyBorder="1" applyAlignment="1"/>
    <xf numFmtId="164" fontId="1" fillId="0" borderId="6" xfId="0" applyNumberFormat="1" applyFont="1" applyBorder="1"/>
    <xf numFmtId="1" fontId="2" fillId="0" borderId="0" xfId="0" applyNumberFormat="1" applyFont="1"/>
    <xf numFmtId="164" fontId="2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10" fontId="0" fillId="0" borderId="0" xfId="0" applyNumberFormat="1" applyFont="1" applyAlignment="1"/>
    <xf numFmtId="9" fontId="0" fillId="0" borderId="0" xfId="0" applyNumberFormat="1" applyFont="1" applyAlignment="1"/>
    <xf numFmtId="10" fontId="5" fillId="0" borderId="0" xfId="0" applyNumberFormat="1" applyFont="1" applyAlignment="1"/>
    <xf numFmtId="0" fontId="5" fillId="0" borderId="0" xfId="0" applyFont="1" applyAlignment="1">
      <alignment horizontal="left"/>
    </xf>
    <xf numFmtId="0" fontId="6" fillId="0" borderId="0" xfId="0" applyFont="1" applyAlignment="1"/>
    <xf numFmtId="10" fontId="6" fillId="0" borderId="0" xfId="0" applyNumberFormat="1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7" xfId="0" applyFont="1" applyBorder="1" applyAlignment="1"/>
    <xf numFmtId="9" fontId="0" fillId="0" borderId="7" xfId="0" applyNumberFormat="1" applyFont="1" applyBorder="1" applyAlignment="1"/>
    <xf numFmtId="0" fontId="5" fillId="0" borderId="7" xfId="0" applyFont="1" applyBorder="1" applyAlignment="1"/>
    <xf numFmtId="10" fontId="0" fillId="0" borderId="7" xfId="0" applyNumberFormat="1" applyFont="1" applyBorder="1" applyAlignment="1"/>
    <xf numFmtId="0" fontId="0" fillId="3" borderId="0" xfId="0" applyFont="1" applyFill="1" applyAlignment="1"/>
    <xf numFmtId="0" fontId="3" fillId="3" borderId="0" xfId="0" applyFont="1" applyFill="1" applyAlignment="1"/>
    <xf numFmtId="0" fontId="10" fillId="0" borderId="0" xfId="0" applyFont="1" applyAlignment="1"/>
    <xf numFmtId="0" fontId="3" fillId="0" borderId="7" xfId="0" applyFont="1" applyBorder="1" applyAlignment="1"/>
    <xf numFmtId="0" fontId="4" fillId="0" borderId="7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3"/>
  <sheetViews>
    <sheetView topLeftCell="E1" workbookViewId="0">
      <selection activeCell="J6" sqref="J6"/>
    </sheetView>
  </sheetViews>
  <sheetFormatPr baseColWidth="10" defaultColWidth="14.5" defaultRowHeight="15.75" customHeight="1"/>
  <cols>
    <col min="1" max="1" width="20.33203125" customWidth="1"/>
    <col min="2" max="2" width="24.6640625" customWidth="1"/>
    <col min="4" max="4" width="27" customWidth="1"/>
    <col min="5" max="5" width="22.83203125" customWidth="1"/>
    <col min="6" max="6" width="21.33203125" customWidth="1"/>
    <col min="7" max="7" width="21.1640625" customWidth="1"/>
  </cols>
  <sheetData>
    <row r="1" spans="1:10" ht="15.75" customHeight="1">
      <c r="A1" s="1" t="s">
        <v>0</v>
      </c>
      <c r="H1" s="2" t="s">
        <v>1</v>
      </c>
      <c r="I1" s="3" t="s">
        <v>2</v>
      </c>
    </row>
    <row r="2" spans="1:10" ht="15.75" customHeight="1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H2" s="5" t="s">
        <v>9</v>
      </c>
      <c r="I2" s="6">
        <v>3.18</v>
      </c>
    </row>
    <row r="3" spans="1:10" ht="15.75" customHeight="1">
      <c r="A3" s="7">
        <v>1998</v>
      </c>
      <c r="B3" s="8">
        <v>47.5</v>
      </c>
      <c r="C3" s="4">
        <v>42300</v>
      </c>
      <c r="D3" s="9">
        <f>C3*B3</f>
        <v>2009250</v>
      </c>
      <c r="E3" s="10">
        <v>0.22</v>
      </c>
      <c r="F3" s="9">
        <f>B16</f>
        <v>329</v>
      </c>
      <c r="H3" s="5" t="s">
        <v>10</v>
      </c>
      <c r="I3" s="6">
        <v>3.04</v>
      </c>
    </row>
    <row r="4" spans="1:10" ht="15.75" customHeight="1">
      <c r="A4" s="4">
        <v>1999</v>
      </c>
      <c r="D4" s="4" t="s">
        <v>11</v>
      </c>
      <c r="E4" s="11" t="s">
        <v>12</v>
      </c>
      <c r="F4" s="8" t="s">
        <v>13</v>
      </c>
      <c r="G4" s="8" t="s">
        <v>14</v>
      </c>
      <c r="H4" s="5" t="s">
        <v>15</v>
      </c>
      <c r="I4" s="6">
        <v>3.18</v>
      </c>
    </row>
    <row r="5" spans="1:10" ht="15.75" customHeight="1">
      <c r="A5" s="4">
        <v>2000</v>
      </c>
      <c r="D5" s="4">
        <f>D3*E3</f>
        <v>442035</v>
      </c>
      <c r="E5" s="4">
        <v>0.56000000000000005</v>
      </c>
      <c r="F5" s="12">
        <f>D7*I6</f>
        <v>2454872.9464285714</v>
      </c>
      <c r="G5" s="13">
        <f>D5*I7</f>
        <v>2454872.9464285714</v>
      </c>
      <c r="H5" s="5" t="s">
        <v>16</v>
      </c>
      <c r="I5" s="6">
        <v>3.04</v>
      </c>
    </row>
    <row r="6" spans="1:10" ht="15.75" customHeight="1">
      <c r="A6" s="4">
        <v>2001</v>
      </c>
      <c r="D6" s="4" t="s">
        <v>17</v>
      </c>
      <c r="F6" s="4" t="s">
        <v>18</v>
      </c>
      <c r="G6" s="4" t="s">
        <v>18</v>
      </c>
      <c r="H6" s="14" t="s">
        <v>19</v>
      </c>
      <c r="I6" s="15">
        <f>AVERAGE(I2:I5)</f>
        <v>3.1100000000000003</v>
      </c>
      <c r="J6" s="4">
        <v>3.18</v>
      </c>
    </row>
    <row r="7" spans="1:10" ht="15.75" customHeight="1">
      <c r="D7" s="16">
        <f>(D3*E3)/E5</f>
        <v>789348.2142857142</v>
      </c>
      <c r="F7" s="17">
        <f t="shared" ref="F7:G7" si="0">F5*(80.3%)</f>
        <v>1971262.9759821426</v>
      </c>
      <c r="G7" s="13">
        <f t="shared" si="0"/>
        <v>1971262.9759821426</v>
      </c>
      <c r="H7" s="8" t="s">
        <v>20</v>
      </c>
      <c r="I7" s="13">
        <f>I6/E5</f>
        <v>5.5535714285714288</v>
      </c>
      <c r="J7" s="9">
        <f>J6/E5</f>
        <v>5.6785714285714279</v>
      </c>
    </row>
    <row r="8" spans="1:10" ht="15.75" customHeight="1">
      <c r="A8" s="1" t="s">
        <v>21</v>
      </c>
      <c r="F8" s="4" t="s">
        <v>22</v>
      </c>
      <c r="G8" s="4" t="s">
        <v>22</v>
      </c>
    </row>
    <row r="9" spans="1:10" ht="15.75" customHeight="1">
      <c r="A9" s="4" t="s">
        <v>23</v>
      </c>
      <c r="B9" s="4" t="s">
        <v>24</v>
      </c>
      <c r="F9" s="13">
        <f t="shared" ref="F9:G9" si="1">F5-F7</f>
        <v>483609.97044642875</v>
      </c>
      <c r="G9" s="13">
        <f t="shared" si="1"/>
        <v>483609.97044642875</v>
      </c>
    </row>
    <row r="10" spans="1:10" ht="15.75" customHeight="1">
      <c r="A10" s="4" t="s">
        <v>25</v>
      </c>
      <c r="B10" s="4">
        <v>165</v>
      </c>
      <c r="F10" s="4" t="s">
        <v>26</v>
      </c>
      <c r="G10" s="4" t="s">
        <v>26</v>
      </c>
    </row>
    <row r="11" spans="1:10" ht="15.75" customHeight="1">
      <c r="A11" s="4" t="s">
        <v>27</v>
      </c>
      <c r="B11" s="4">
        <v>28</v>
      </c>
      <c r="F11" s="13">
        <f>F9-B21</f>
        <v>-1770390.0295535713</v>
      </c>
      <c r="G11" s="13">
        <f>G9-B21</f>
        <v>-1770390.0295535713</v>
      </c>
    </row>
    <row r="12" spans="1:10" ht="15.75" customHeight="1">
      <c r="A12" s="4" t="s">
        <v>28</v>
      </c>
      <c r="B12" s="4">
        <v>105</v>
      </c>
      <c r="F12" s="4" t="s">
        <v>29</v>
      </c>
    </row>
    <row r="13" spans="1:10" ht="15.75" customHeight="1">
      <c r="A13" s="4" t="s">
        <v>30</v>
      </c>
      <c r="B13" s="4">
        <v>6</v>
      </c>
      <c r="F13" s="13">
        <f>F11-B22</f>
        <v>-1863217.3795535713</v>
      </c>
    </row>
    <row r="14" spans="1:10" ht="15.75" customHeight="1">
      <c r="A14" s="4" t="s">
        <v>31</v>
      </c>
      <c r="B14" s="4">
        <v>10</v>
      </c>
    </row>
    <row r="15" spans="1:10" ht="15.75" customHeight="1">
      <c r="A15" s="4" t="s">
        <v>32</v>
      </c>
      <c r="B15" s="4">
        <v>15</v>
      </c>
    </row>
    <row r="16" spans="1:10" ht="15.75" customHeight="1">
      <c r="A16" s="4" t="s">
        <v>33</v>
      </c>
      <c r="B16" s="9">
        <f>SUM(B10:B15)</f>
        <v>329</v>
      </c>
    </row>
    <row r="19" spans="1:3" ht="15.75" customHeight="1">
      <c r="A19" s="1" t="s">
        <v>34</v>
      </c>
    </row>
    <row r="20" spans="1:3" ht="15.75" customHeight="1">
      <c r="A20" s="4" t="s">
        <v>35</v>
      </c>
      <c r="B20" s="17">
        <f>80.3%*F5</f>
        <v>1971262.9759821426</v>
      </c>
    </row>
    <row r="21" spans="1:3" ht="15.75" customHeight="1">
      <c r="A21" s="4" t="s">
        <v>36</v>
      </c>
      <c r="B21" s="13">
        <f>1600000+450000+204000</f>
        <v>2254000</v>
      </c>
    </row>
    <row r="22" spans="1:3" ht="15.75" customHeight="1">
      <c r="A22" s="4" t="s">
        <v>37</v>
      </c>
      <c r="B22" s="13">
        <f>D5*0.21</f>
        <v>92827.349999999991</v>
      </c>
      <c r="C22" s="4" t="s">
        <v>38</v>
      </c>
    </row>
    <row r="23" spans="1:3" ht="15.75" customHeight="1">
      <c r="A23" s="4" t="s">
        <v>39</v>
      </c>
      <c r="B23" s="17">
        <v>10600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6864E-D8AD-2F4F-ABE3-823A93FD9271}">
  <dimension ref="A1:E59"/>
  <sheetViews>
    <sheetView tabSelected="1" topLeftCell="A22" workbookViewId="0">
      <selection activeCell="D40" sqref="A1:XFD1048576"/>
    </sheetView>
  </sheetViews>
  <sheetFormatPr baseColWidth="10" defaultRowHeight="13"/>
  <cols>
    <col min="1" max="1" width="34.5" customWidth="1"/>
    <col min="2" max="2" width="18" customWidth="1"/>
    <col min="4" max="4" width="17.6640625" customWidth="1"/>
  </cols>
  <sheetData>
    <row r="1" spans="1:2">
      <c r="A1" s="36" t="s">
        <v>40</v>
      </c>
      <c r="B1" s="29"/>
    </row>
    <row r="2" spans="1:2">
      <c r="A2" s="19" t="s">
        <v>3</v>
      </c>
      <c r="B2" s="19" t="s">
        <v>41</v>
      </c>
    </row>
    <row r="3" spans="1:2">
      <c r="A3">
        <v>1998</v>
      </c>
      <c r="B3" s="22">
        <v>0.22</v>
      </c>
    </row>
    <row r="4" spans="1:2">
      <c r="A4">
        <v>1999</v>
      </c>
      <c r="B4" s="22">
        <v>0.25</v>
      </c>
    </row>
    <row r="5" spans="1:2">
      <c r="A5">
        <v>2000</v>
      </c>
      <c r="B5" s="22">
        <v>0.3</v>
      </c>
    </row>
    <row r="6" spans="1:2">
      <c r="A6">
        <v>2001</v>
      </c>
      <c r="B6" s="22">
        <v>0.33</v>
      </c>
    </row>
    <row r="7" spans="1:2">
      <c r="A7">
        <v>2002</v>
      </c>
      <c r="B7" s="22">
        <v>0.35</v>
      </c>
    </row>
    <row r="8" spans="1:2">
      <c r="A8" s="29">
        <v>2003</v>
      </c>
      <c r="B8" s="30">
        <v>0.36</v>
      </c>
    </row>
    <row r="9" spans="1:2">
      <c r="A9" s="20" t="s">
        <v>72</v>
      </c>
    </row>
    <row r="11" spans="1:2" s="33" customFormat="1">
      <c r="A11" s="34"/>
    </row>
    <row r="12" spans="1:2">
      <c r="A12" s="18"/>
      <c r="B12" s="19"/>
    </row>
    <row r="13" spans="1:2">
      <c r="A13" s="18" t="s">
        <v>42</v>
      </c>
    </row>
    <row r="14" spans="1:2">
      <c r="A14" s="18" t="s">
        <v>43</v>
      </c>
      <c r="B14" s="19" t="s">
        <v>44</v>
      </c>
    </row>
    <row r="15" spans="1:2">
      <c r="A15" s="20" t="s">
        <v>45</v>
      </c>
      <c r="B15" s="21">
        <v>0.111</v>
      </c>
    </row>
    <row r="16" spans="1:2">
      <c r="A16" s="20" t="s">
        <v>46</v>
      </c>
      <c r="B16" s="21">
        <v>0.14799999999999999</v>
      </c>
    </row>
    <row r="17" spans="1:5">
      <c r="A17" s="20" t="s">
        <v>47</v>
      </c>
      <c r="B17" s="23">
        <v>0.24199999999999999</v>
      </c>
    </row>
    <row r="18" spans="1:5">
      <c r="A18" s="20" t="s">
        <v>48</v>
      </c>
      <c r="B18" s="23">
        <v>1.9E-2</v>
      </c>
    </row>
    <row r="19" spans="1:5">
      <c r="A19" s="24" t="s">
        <v>49</v>
      </c>
      <c r="B19" s="23">
        <v>0.52</v>
      </c>
    </row>
    <row r="20" spans="1:5">
      <c r="A20" s="20" t="s">
        <v>50</v>
      </c>
      <c r="B20" s="23">
        <v>0.29599999999999999</v>
      </c>
    </row>
    <row r="21" spans="1:5">
      <c r="A21" s="20" t="s">
        <v>51</v>
      </c>
      <c r="B21" s="23">
        <v>8.8999999999999996E-2</v>
      </c>
    </row>
    <row r="22" spans="1:5">
      <c r="A22" s="25" t="s">
        <v>52</v>
      </c>
      <c r="B22" s="26">
        <v>9.5000000000000001E-2</v>
      </c>
    </row>
    <row r="23" spans="1:5">
      <c r="A23" s="20" t="s">
        <v>53</v>
      </c>
      <c r="B23" s="21">
        <v>1</v>
      </c>
    </row>
    <row r="25" spans="1:5">
      <c r="A25" s="27" t="s">
        <v>54</v>
      </c>
      <c r="B25" s="28" t="s">
        <v>44</v>
      </c>
      <c r="D25" s="27" t="s">
        <v>64</v>
      </c>
      <c r="E25" s="27" t="s">
        <v>65</v>
      </c>
    </row>
    <row r="26" spans="1:5">
      <c r="A26" s="20" t="s">
        <v>55</v>
      </c>
      <c r="B26" s="21">
        <v>8.2000000000000003E-2</v>
      </c>
      <c r="D26" s="20" t="s">
        <v>66</v>
      </c>
      <c r="E26" s="23">
        <v>6.0000000000000001E-3</v>
      </c>
    </row>
    <row r="27" spans="1:5">
      <c r="A27" s="20" t="s">
        <v>56</v>
      </c>
      <c r="B27" s="23">
        <v>0.13200000000000001</v>
      </c>
      <c r="D27" s="20" t="s">
        <v>67</v>
      </c>
      <c r="E27" s="23">
        <v>1.4999999999999999E-2</v>
      </c>
    </row>
    <row r="28" spans="1:5">
      <c r="A28" s="20" t="s">
        <v>57</v>
      </c>
      <c r="B28" s="23">
        <v>5.0999999999999997E-2</v>
      </c>
      <c r="D28" s="20" t="s">
        <v>68</v>
      </c>
      <c r="E28" s="23">
        <v>1.6E-2</v>
      </c>
    </row>
    <row r="29" spans="1:5">
      <c r="A29" s="20" t="s">
        <v>58</v>
      </c>
      <c r="B29" s="23">
        <v>2.7E-2</v>
      </c>
      <c r="D29" s="20" t="s">
        <v>69</v>
      </c>
      <c r="E29" s="23">
        <v>0.38800000000000001</v>
      </c>
    </row>
    <row r="30" spans="1:5">
      <c r="A30" s="20" t="s">
        <v>59</v>
      </c>
      <c r="B30" s="23">
        <v>0.316</v>
      </c>
      <c r="D30" s="20" t="s">
        <v>70</v>
      </c>
      <c r="E30" s="23">
        <v>0.10199999999999999</v>
      </c>
    </row>
    <row r="31" spans="1:5">
      <c r="A31" s="20" t="s">
        <v>60</v>
      </c>
      <c r="B31" s="23">
        <v>9.5000000000000001E-2</v>
      </c>
      <c r="D31" s="20" t="s">
        <v>71</v>
      </c>
      <c r="E31" s="23">
        <v>0.109</v>
      </c>
    </row>
    <row r="32" spans="1:5">
      <c r="A32" s="20" t="s">
        <v>61</v>
      </c>
      <c r="B32" s="23">
        <v>8.0000000000000002E-3</v>
      </c>
    </row>
    <row r="33" spans="1:5">
      <c r="A33" s="25" t="s">
        <v>62</v>
      </c>
      <c r="B33" s="26">
        <v>0.28899999999999998</v>
      </c>
    </row>
    <row r="34" spans="1:5">
      <c r="A34" s="18" t="s">
        <v>63</v>
      </c>
      <c r="B34" s="23">
        <v>1</v>
      </c>
    </row>
    <row r="37" spans="1:5">
      <c r="A37" s="27" t="s">
        <v>73</v>
      </c>
    </row>
    <row r="38" spans="1:5">
      <c r="A38" s="20" t="s">
        <v>74</v>
      </c>
      <c r="B38" s="23">
        <v>1</v>
      </c>
    </row>
    <row r="39" spans="1:5">
      <c r="A39" s="20" t="s">
        <v>75</v>
      </c>
      <c r="B39" s="23">
        <v>0.80300000000000005</v>
      </c>
    </row>
    <row r="40" spans="1:5">
      <c r="A40" s="20" t="s">
        <v>76</v>
      </c>
      <c r="B40" s="21">
        <v>0.19700000000000001</v>
      </c>
    </row>
    <row r="41" spans="1:5">
      <c r="A41" s="20" t="s">
        <v>77</v>
      </c>
      <c r="B41" s="21">
        <v>0.16500000000000001</v>
      </c>
    </row>
    <row r="42" spans="1:5">
      <c r="A42" s="20" t="s">
        <v>78</v>
      </c>
      <c r="B42" s="21">
        <v>3.2000000000000001E-2</v>
      </c>
    </row>
    <row r="43" spans="1:5">
      <c r="A43" s="31" t="s">
        <v>79</v>
      </c>
      <c r="B43" s="32">
        <v>2.5999999999999999E-2</v>
      </c>
      <c r="C43" s="29"/>
      <c r="D43" s="29"/>
      <c r="E43" s="29"/>
    </row>
    <row r="44" spans="1:5">
      <c r="A44" s="20" t="s">
        <v>80</v>
      </c>
    </row>
    <row r="46" spans="1:5" s="33" customFormat="1"/>
    <row r="47" spans="1:5">
      <c r="A47" s="18"/>
    </row>
    <row r="48" spans="1:5">
      <c r="A48" s="36" t="s">
        <v>81</v>
      </c>
      <c r="B48" s="29"/>
      <c r="C48" s="29"/>
    </row>
    <row r="49" spans="1:3">
      <c r="A49" s="18"/>
      <c r="B49" s="18" t="s">
        <v>83</v>
      </c>
      <c r="C49" s="18" t="s">
        <v>85</v>
      </c>
    </row>
    <row r="50" spans="1:3">
      <c r="A50" s="36" t="s">
        <v>82</v>
      </c>
      <c r="B50" s="37" t="s">
        <v>84</v>
      </c>
      <c r="C50" s="37" t="s">
        <v>84</v>
      </c>
    </row>
    <row r="51" spans="1:3">
      <c r="A51" s="20" t="s">
        <v>9</v>
      </c>
      <c r="B51" s="19">
        <v>3.18</v>
      </c>
      <c r="C51">
        <v>3.38</v>
      </c>
    </row>
    <row r="52" spans="1:3">
      <c r="A52" s="20" t="s">
        <v>10</v>
      </c>
      <c r="B52">
        <v>3.04</v>
      </c>
      <c r="C52">
        <v>3.22</v>
      </c>
    </row>
    <row r="53" spans="1:3">
      <c r="A53" s="18" t="s">
        <v>15</v>
      </c>
      <c r="B53">
        <v>3.18</v>
      </c>
      <c r="C53">
        <v>3.36</v>
      </c>
    </row>
    <row r="54" spans="1:3">
      <c r="A54" s="20" t="s">
        <v>16</v>
      </c>
      <c r="B54">
        <v>3.04</v>
      </c>
      <c r="C54">
        <v>3.2</v>
      </c>
    </row>
    <row r="55" spans="1:3">
      <c r="A55" s="31" t="s">
        <v>86</v>
      </c>
      <c r="B55" s="29">
        <v>2.6</v>
      </c>
      <c r="C55" s="29">
        <v>2.76</v>
      </c>
    </row>
    <row r="56" spans="1:3">
      <c r="A56" s="20" t="s">
        <v>87</v>
      </c>
    </row>
    <row r="57" spans="1:3">
      <c r="A57" s="35" t="s">
        <v>88</v>
      </c>
    </row>
    <row r="59" spans="1:3">
      <c r="A59" s="35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Guchuan Qiu</cp:lastModifiedBy>
  <dcterms:created xsi:type="dcterms:W3CDTF">2020-01-20T16:47:02Z</dcterms:created>
  <dcterms:modified xsi:type="dcterms:W3CDTF">2020-01-20T16:47:06Z</dcterms:modified>
</cp:coreProperties>
</file>