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 tabRatio="603"/>
  </bookViews>
  <sheets>
    <sheet name="Data" sheetId="1" r:id="rId1"/>
    <sheet name="Calculate" sheetId="2" r:id="rId2"/>
    <sheet name="PIC" sheetId="6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N7" i="1"/>
  <c r="B7" i="1"/>
  <c r="N1" i="1"/>
  <c r="L1" i="1"/>
  <c r="K1" i="1"/>
  <c r="J1" i="1"/>
  <c r="I1" i="1"/>
  <c r="H1" i="1"/>
  <c r="G1" i="1"/>
  <c r="F1" i="1"/>
  <c r="E1" i="1"/>
  <c r="D1" i="1"/>
  <c r="C1" i="1"/>
  <c r="B1" i="1"/>
  <c r="I7" i="2"/>
  <c r="I3" i="2"/>
  <c r="K1" i="2"/>
  <c r="J1" i="2"/>
  <c r="I1" i="2"/>
  <c r="O126" i="1" l="1"/>
  <c r="W126" i="1"/>
  <c r="Z126" i="1"/>
  <c r="AH126" i="1"/>
  <c r="AK126" i="1"/>
  <c r="AS126" i="1"/>
  <c r="O127" i="1"/>
  <c r="W127" i="1"/>
  <c r="Z127" i="1"/>
  <c r="AH127" i="1"/>
  <c r="AK127" i="1"/>
  <c r="AS127" i="1"/>
  <c r="X126" i="1" l="1"/>
  <c r="AT126" i="1"/>
  <c r="AI127" i="1"/>
  <c r="AI126" i="1"/>
  <c r="AT127" i="1"/>
  <c r="X127" i="1"/>
  <c r="W6" i="1"/>
  <c r="AH6" i="1" s="1"/>
  <c r="AS6" i="1" s="1"/>
  <c r="O120" i="1"/>
  <c r="W120" i="1"/>
  <c r="Z120" i="1"/>
  <c r="AH120" i="1"/>
  <c r="AK120" i="1"/>
  <c r="AS120" i="1"/>
  <c r="O121" i="1"/>
  <c r="W121" i="1"/>
  <c r="Z121" i="1"/>
  <c r="AH121" i="1"/>
  <c r="AK121" i="1"/>
  <c r="AS121" i="1"/>
  <c r="O122" i="1"/>
  <c r="W122" i="1"/>
  <c r="Z122" i="1"/>
  <c r="AH122" i="1"/>
  <c r="AK122" i="1"/>
  <c r="AS122" i="1"/>
  <c r="O123" i="1"/>
  <c r="W123" i="1"/>
  <c r="Z123" i="1"/>
  <c r="AH123" i="1"/>
  <c r="AK123" i="1"/>
  <c r="AS123" i="1"/>
  <c r="O124" i="1"/>
  <c r="W124" i="1"/>
  <c r="Z124" i="1"/>
  <c r="AH124" i="1"/>
  <c r="AK124" i="1"/>
  <c r="AS124" i="1"/>
  <c r="O125" i="1"/>
  <c r="W125" i="1"/>
  <c r="Z125" i="1"/>
  <c r="AH125" i="1"/>
  <c r="AK125" i="1"/>
  <c r="AS125" i="1"/>
  <c r="AT124" i="1" l="1"/>
  <c r="AI125" i="1"/>
  <c r="AI120" i="1"/>
  <c r="X121" i="1"/>
  <c r="AT121" i="1"/>
  <c r="AI122" i="1"/>
  <c r="X120" i="1"/>
  <c r="AT120" i="1"/>
  <c r="AI121" i="1"/>
  <c r="X122" i="1"/>
  <c r="AT122" i="1"/>
  <c r="AI123" i="1"/>
  <c r="X124" i="1"/>
  <c r="AT123" i="1"/>
  <c r="X125" i="1"/>
  <c r="X123" i="1"/>
  <c r="AI124" i="1"/>
  <c r="AT125" i="1"/>
  <c r="Q24" i="2"/>
  <c r="J24" i="2"/>
  <c r="C24" i="2"/>
  <c r="A13" i="2"/>
  <c r="B8" i="2" l="1"/>
  <c r="D13" i="2"/>
  <c r="AT11" i="1"/>
  <c r="AT15" i="1"/>
  <c r="AT19" i="1"/>
  <c r="AT23" i="1"/>
  <c r="AT27" i="1"/>
  <c r="AT31" i="1"/>
  <c r="AT35" i="1"/>
  <c r="AT39" i="1"/>
  <c r="AT43" i="1"/>
  <c r="AT47" i="1"/>
  <c r="AT51" i="1"/>
  <c r="AT55" i="1"/>
  <c r="AT59" i="1"/>
  <c r="AT63" i="1"/>
  <c r="AT67" i="1"/>
  <c r="AT71" i="1"/>
  <c r="AT75" i="1"/>
  <c r="AT79" i="1"/>
  <c r="AT83" i="1"/>
  <c r="AT87" i="1"/>
  <c r="AT91" i="1"/>
  <c r="AT95" i="1"/>
  <c r="AT99" i="1"/>
  <c r="AT103" i="1"/>
  <c r="AT107" i="1"/>
  <c r="AT111" i="1"/>
  <c r="AT115" i="1"/>
  <c r="AT119" i="1"/>
  <c r="AI9" i="1"/>
  <c r="AI13" i="1"/>
  <c r="AI17" i="1"/>
  <c r="AI21" i="1"/>
  <c r="AI25" i="1"/>
  <c r="AI29" i="1"/>
  <c r="AI33" i="1"/>
  <c r="AI37" i="1"/>
  <c r="AI41" i="1"/>
  <c r="AI45" i="1"/>
  <c r="AI49" i="1"/>
  <c r="AI53" i="1"/>
  <c r="AI57" i="1"/>
  <c r="AI61" i="1"/>
  <c r="AI65" i="1"/>
  <c r="AI69" i="1"/>
  <c r="AI73" i="1"/>
  <c r="AI77" i="1"/>
  <c r="AI81" i="1"/>
  <c r="AI85" i="1"/>
  <c r="AI89" i="1"/>
  <c r="AI93" i="1"/>
  <c r="AI97" i="1"/>
  <c r="AI101" i="1"/>
  <c r="AI105" i="1"/>
  <c r="AI109" i="1"/>
  <c r="AI113" i="1"/>
  <c r="AI11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75" i="1"/>
  <c r="X79" i="1"/>
  <c r="X83" i="1"/>
  <c r="X87" i="1"/>
  <c r="X91" i="1"/>
  <c r="X95" i="1"/>
  <c r="X99" i="1"/>
  <c r="X103" i="1"/>
  <c r="X107" i="1"/>
  <c r="X111" i="1"/>
  <c r="X115" i="1"/>
  <c r="X119" i="1"/>
  <c r="AT9" i="1"/>
  <c r="AT14" i="1"/>
  <c r="AT20" i="1"/>
  <c r="AT25" i="1"/>
  <c r="AT30" i="1"/>
  <c r="AT36" i="1"/>
  <c r="AT41" i="1"/>
  <c r="AT46" i="1"/>
  <c r="AT52" i="1"/>
  <c r="AT57" i="1"/>
  <c r="AT62" i="1"/>
  <c r="AT68" i="1"/>
  <c r="AT73" i="1"/>
  <c r="AT78" i="1"/>
  <c r="AT84" i="1"/>
  <c r="AT89" i="1"/>
  <c r="AT94" i="1"/>
  <c r="AT100" i="1"/>
  <c r="AT105" i="1"/>
  <c r="AT110" i="1"/>
  <c r="AT116" i="1"/>
  <c r="AI12" i="1"/>
  <c r="AI18" i="1"/>
  <c r="AI23" i="1"/>
  <c r="AI28" i="1"/>
  <c r="AI34" i="1"/>
  <c r="AI39" i="1"/>
  <c r="AI44" i="1"/>
  <c r="AI50" i="1"/>
  <c r="AI55" i="1"/>
  <c r="AI60" i="1"/>
  <c r="AI66" i="1"/>
  <c r="AI71" i="1"/>
  <c r="AI76" i="1"/>
  <c r="AI82" i="1"/>
  <c r="AI87" i="1"/>
  <c r="AI92" i="1"/>
  <c r="AI98" i="1"/>
  <c r="AI103" i="1"/>
  <c r="AI108" i="1"/>
  <c r="AI114" i="1"/>
  <c r="AI119" i="1"/>
  <c r="X9" i="1"/>
  <c r="X14" i="1"/>
  <c r="X20" i="1"/>
  <c r="X25" i="1"/>
  <c r="X30" i="1"/>
  <c r="X36" i="1"/>
  <c r="X41" i="1"/>
  <c r="X46" i="1"/>
  <c r="X52" i="1"/>
  <c r="X57" i="1"/>
  <c r="X62" i="1"/>
  <c r="X68" i="1"/>
  <c r="X73" i="1"/>
  <c r="X78" i="1"/>
  <c r="X84" i="1"/>
  <c r="X89" i="1"/>
  <c r="X94" i="1"/>
  <c r="X100" i="1"/>
  <c r="X105" i="1"/>
  <c r="X110" i="1"/>
  <c r="X116" i="1"/>
  <c r="AT10" i="1"/>
  <c r="AT16" i="1"/>
  <c r="AT21" i="1"/>
  <c r="AT26" i="1"/>
  <c r="AT32" i="1"/>
  <c r="AT37" i="1"/>
  <c r="AT42" i="1"/>
  <c r="AT48" i="1"/>
  <c r="AT53" i="1"/>
  <c r="AT58" i="1"/>
  <c r="AT64" i="1"/>
  <c r="AT69" i="1"/>
  <c r="AT74" i="1"/>
  <c r="AT80" i="1"/>
  <c r="AT85" i="1"/>
  <c r="AT90" i="1"/>
  <c r="AT96" i="1"/>
  <c r="AT101" i="1"/>
  <c r="AT106" i="1"/>
  <c r="AT112" i="1"/>
  <c r="AT117" i="1"/>
  <c r="AI8" i="1"/>
  <c r="AT8" i="1"/>
  <c r="AT18" i="1"/>
  <c r="AT29" i="1"/>
  <c r="AT40" i="1"/>
  <c r="AT50" i="1"/>
  <c r="AT61" i="1"/>
  <c r="AT72" i="1"/>
  <c r="AT82" i="1"/>
  <c r="AT93" i="1"/>
  <c r="AT104" i="1"/>
  <c r="AT114" i="1"/>
  <c r="AI10" i="1"/>
  <c r="AI16" i="1"/>
  <c r="AI24" i="1"/>
  <c r="AI31" i="1"/>
  <c r="AI38" i="1"/>
  <c r="AI46" i="1"/>
  <c r="AI52" i="1"/>
  <c r="AI59" i="1"/>
  <c r="AI67" i="1"/>
  <c r="AI74" i="1"/>
  <c r="AI80" i="1"/>
  <c r="AI88" i="1"/>
  <c r="AI95" i="1"/>
  <c r="AI102" i="1"/>
  <c r="AI110" i="1"/>
  <c r="AI116" i="1"/>
  <c r="X8" i="1"/>
  <c r="X16" i="1"/>
  <c r="X22" i="1"/>
  <c r="X29" i="1"/>
  <c r="X37" i="1"/>
  <c r="X44" i="1"/>
  <c r="X50" i="1"/>
  <c r="X58" i="1"/>
  <c r="X65" i="1"/>
  <c r="X72" i="1"/>
  <c r="X80" i="1"/>
  <c r="X86" i="1"/>
  <c r="X93" i="1"/>
  <c r="X101" i="1"/>
  <c r="X108" i="1"/>
  <c r="X114" i="1"/>
  <c r="X45" i="1"/>
  <c r="X60" i="1"/>
  <c r="X74" i="1"/>
  <c r="X81" i="1"/>
  <c r="X96" i="1"/>
  <c r="X109" i="1"/>
  <c r="X117" i="1"/>
  <c r="AT13" i="1"/>
  <c r="AT34" i="1"/>
  <c r="AT45" i="1"/>
  <c r="AT66" i="1"/>
  <c r="AT77" i="1"/>
  <c r="AT98" i="1"/>
  <c r="AT7" i="1"/>
  <c r="AI27" i="1"/>
  <c r="AI42" i="1"/>
  <c r="AI56" i="1"/>
  <c r="AI70" i="1"/>
  <c r="AI84" i="1"/>
  <c r="AI99" i="1"/>
  <c r="AI112" i="1"/>
  <c r="X12" i="1"/>
  <c r="X18" i="1"/>
  <c r="X33" i="1"/>
  <c r="X48" i="1"/>
  <c r="X69" i="1"/>
  <c r="X82" i="1"/>
  <c r="X97" i="1"/>
  <c r="X112" i="1"/>
  <c r="AT28" i="1"/>
  <c r="AT38" i="1"/>
  <c r="AT60" i="1"/>
  <c r="AT81" i="1"/>
  <c r="AT92" i="1"/>
  <c r="AT113" i="1"/>
  <c r="AI22" i="1"/>
  <c r="AI36" i="1"/>
  <c r="AI51" i="1"/>
  <c r="AI64" i="1"/>
  <c r="AI79" i="1"/>
  <c r="AI94" i="1"/>
  <c r="AI107" i="1"/>
  <c r="X13" i="1"/>
  <c r="X28" i="1"/>
  <c r="X42" i="1"/>
  <c r="X56" i="1"/>
  <c r="X70" i="1"/>
  <c r="X92" i="1"/>
  <c r="X106" i="1"/>
  <c r="X7" i="1"/>
  <c r="AT12" i="1"/>
  <c r="AT22" i="1"/>
  <c r="AT33" i="1"/>
  <c r="AT44" i="1"/>
  <c r="AT54" i="1"/>
  <c r="AT65" i="1"/>
  <c r="AT76" i="1"/>
  <c r="AT86" i="1"/>
  <c r="AT97" i="1"/>
  <c r="AT108" i="1"/>
  <c r="AT118" i="1"/>
  <c r="AI11" i="1"/>
  <c r="AI19" i="1"/>
  <c r="AI26" i="1"/>
  <c r="AI32" i="1"/>
  <c r="AI40" i="1"/>
  <c r="AI47" i="1"/>
  <c r="AI54" i="1"/>
  <c r="AI62" i="1"/>
  <c r="AI68" i="1"/>
  <c r="AI75" i="1"/>
  <c r="AI83" i="1"/>
  <c r="AI90" i="1"/>
  <c r="AI96" i="1"/>
  <c r="AI104" i="1"/>
  <c r="AI111" i="1"/>
  <c r="AI118" i="1"/>
  <c r="X10" i="1"/>
  <c r="X17" i="1"/>
  <c r="X24" i="1"/>
  <c r="X32" i="1"/>
  <c r="X38" i="1"/>
  <c r="X53" i="1"/>
  <c r="X66" i="1"/>
  <c r="X88" i="1"/>
  <c r="X102" i="1"/>
  <c r="AT24" i="1"/>
  <c r="AT56" i="1"/>
  <c r="AT88" i="1"/>
  <c r="AT109" i="1"/>
  <c r="AI14" i="1"/>
  <c r="AI20" i="1"/>
  <c r="AI35" i="1"/>
  <c r="AI48" i="1"/>
  <c r="AI63" i="1"/>
  <c r="AI78" i="1"/>
  <c r="AI91" i="1"/>
  <c r="AI106" i="1"/>
  <c r="AI7" i="1"/>
  <c r="X26" i="1"/>
  <c r="X40" i="1"/>
  <c r="X61" i="1"/>
  <c r="X76" i="1"/>
  <c r="X90" i="1"/>
  <c r="X104" i="1"/>
  <c r="X118" i="1"/>
  <c r="AT17" i="1"/>
  <c r="AT49" i="1"/>
  <c r="AT70" i="1"/>
  <c r="AT102" i="1"/>
  <c r="AI15" i="1"/>
  <c r="AI30" i="1"/>
  <c r="AI43" i="1"/>
  <c r="AI58" i="1"/>
  <c r="AI72" i="1"/>
  <c r="AI86" i="1"/>
  <c r="AI100" i="1"/>
  <c r="AI115" i="1"/>
  <c r="X21" i="1"/>
  <c r="X34" i="1"/>
  <c r="X64" i="1"/>
  <c r="X77" i="1"/>
  <c r="X98" i="1"/>
  <c r="X54" i="1"/>
  <c r="X49" i="1"/>
  <c r="X85" i="1"/>
  <c r="X113" i="1"/>
  <c r="AK33" i="1"/>
  <c r="B13" i="2" l="1"/>
  <c r="X6" i="1"/>
  <c r="AT6" i="1"/>
  <c r="AI6" i="1"/>
  <c r="W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7" i="1"/>
  <c r="Z33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D12" i="2"/>
  <c r="B12" i="2"/>
  <c r="A12" i="2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A11" i="2"/>
  <c r="A10" i="2"/>
  <c r="A9" i="2"/>
  <c r="A8" i="2"/>
  <c r="A7" i="2"/>
  <c r="A6" i="2"/>
  <c r="A5" i="2"/>
  <c r="A4" i="2"/>
  <c r="A3" i="2"/>
  <c r="A2" i="2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7" i="1"/>
  <c r="Z7" i="1"/>
  <c r="O7" i="1"/>
  <c r="D4" i="2"/>
  <c r="D3" i="2"/>
  <c r="B11" i="2" l="1"/>
  <c r="B2" i="2"/>
  <c r="B3" i="2"/>
  <c r="B4" i="2"/>
  <c r="B5" i="2"/>
  <c r="B6" i="2"/>
  <c r="B7" i="2"/>
  <c r="B9" i="2"/>
  <c r="B10" i="2"/>
  <c r="D2" i="2"/>
  <c r="P29" i="2"/>
  <c r="Q29" i="2" s="1"/>
  <c r="I29" i="2"/>
  <c r="J29" i="2" s="1"/>
  <c r="B26" i="2"/>
  <c r="C26" i="2" s="1"/>
  <c r="F5" i="1" l="1"/>
  <c r="F4" i="1"/>
  <c r="D26" i="2"/>
  <c r="C3" i="1"/>
  <c r="B33" i="2"/>
  <c r="C33" i="2" s="1"/>
  <c r="P32" i="2"/>
  <c r="Q32" i="2" s="1"/>
  <c r="B29" i="2"/>
  <c r="C29" i="2" s="1"/>
  <c r="K29" i="2"/>
  <c r="R29" i="2"/>
  <c r="I28" i="2"/>
  <c r="J28" i="2" s="1"/>
  <c r="B32" i="2"/>
  <c r="C32" i="2" s="1"/>
  <c r="I25" i="2"/>
  <c r="J25" i="2" s="1"/>
  <c r="I27" i="2"/>
  <c r="J27" i="2" s="1"/>
  <c r="P25" i="2"/>
  <c r="Q25" i="2" s="1"/>
  <c r="P27" i="2"/>
  <c r="Q27" i="2" s="1"/>
  <c r="B27" i="2"/>
  <c r="C27" i="2" s="1"/>
  <c r="I34" i="2"/>
  <c r="J34" i="2" s="1"/>
  <c r="I30" i="2"/>
  <c r="J30" i="2" s="1"/>
  <c r="I26" i="2"/>
  <c r="J26" i="2" s="1"/>
  <c r="P34" i="2"/>
  <c r="Q34" i="2" s="1"/>
  <c r="P30" i="2"/>
  <c r="Q30" i="2" s="1"/>
  <c r="P26" i="2"/>
  <c r="Q26" i="2" s="1"/>
  <c r="I32" i="2"/>
  <c r="J32" i="2" s="1"/>
  <c r="P28" i="2"/>
  <c r="Q28" i="2" s="1"/>
  <c r="B28" i="2"/>
  <c r="C28" i="2" s="1"/>
  <c r="I31" i="2"/>
  <c r="J31" i="2" s="1"/>
  <c r="P31" i="2"/>
  <c r="Q31" i="2" s="1"/>
  <c r="B25" i="2"/>
  <c r="C25" i="2" s="1"/>
  <c r="B31" i="2"/>
  <c r="C31" i="2" s="1"/>
  <c r="B34" i="2"/>
  <c r="C34" i="2" s="1"/>
  <c r="B30" i="2"/>
  <c r="C30" i="2" s="1"/>
  <c r="I33" i="2"/>
  <c r="J33" i="2" s="1"/>
  <c r="P33" i="2"/>
  <c r="Q33" i="2" s="1"/>
  <c r="D4" i="1" l="1"/>
  <c r="D3" i="1"/>
  <c r="C5" i="1"/>
  <c r="C4" i="1"/>
  <c r="D5" i="1"/>
  <c r="H4" i="1"/>
  <c r="G4" i="1"/>
  <c r="E4" i="1"/>
  <c r="J5" i="1"/>
  <c r="G5" i="1"/>
  <c r="K4" i="1"/>
  <c r="J3" i="1"/>
  <c r="K3" i="1"/>
  <c r="H3" i="1"/>
  <c r="J4" i="1"/>
  <c r="E5" i="1"/>
  <c r="K5" i="1"/>
  <c r="E3" i="1"/>
  <c r="G3" i="1"/>
  <c r="H5" i="1"/>
  <c r="I4" i="1"/>
  <c r="I3" i="1"/>
  <c r="F3" i="1"/>
  <c r="B5" i="1"/>
  <c r="B4" i="1"/>
  <c r="B3" i="1"/>
  <c r="R32" i="2"/>
  <c r="I5" i="1"/>
  <c r="D34" i="2"/>
  <c r="D32" i="2"/>
  <c r="D31" i="2"/>
  <c r="D33" i="2"/>
  <c r="D25" i="2"/>
  <c r="D28" i="2"/>
  <c r="D30" i="2"/>
  <c r="D27" i="2"/>
  <c r="D29" i="2"/>
  <c r="R33" i="2"/>
  <c r="R26" i="2"/>
  <c r="K30" i="2"/>
  <c r="R25" i="2"/>
  <c r="K28" i="2"/>
  <c r="K33" i="2"/>
  <c r="R30" i="2"/>
  <c r="K34" i="2"/>
  <c r="K27" i="2"/>
  <c r="R31" i="2"/>
  <c r="R28" i="2"/>
  <c r="R34" i="2"/>
  <c r="K25" i="2"/>
  <c r="K31" i="2"/>
  <c r="K32" i="2"/>
  <c r="K26" i="2"/>
  <c r="R27" i="2"/>
  <c r="AP4" i="1" l="1"/>
  <c r="AP5" i="1" s="1"/>
  <c r="V4" i="1"/>
  <c r="V5" i="1" s="1"/>
  <c r="AG4" i="1"/>
  <c r="AG5" i="1" s="1"/>
  <c r="T4" i="1"/>
  <c r="T5" i="1" s="1"/>
  <c r="AF4" i="1"/>
  <c r="AF5" i="1" s="1"/>
  <c r="AB4" i="1"/>
  <c r="AB5" i="1" s="1"/>
  <c r="AC2" i="1"/>
  <c r="AC1" i="1" s="1"/>
  <c r="AB96" i="1" s="1"/>
  <c r="AD4" i="1"/>
  <c r="AD5" i="1" s="1"/>
  <c r="AE4" i="1"/>
  <c r="AE5" i="1" s="1"/>
  <c r="R2" i="1"/>
  <c r="R1" i="1" s="1"/>
  <c r="V119" i="1" s="1"/>
  <c r="U4" i="1"/>
  <c r="U5" i="1" s="1"/>
  <c r="Q4" i="1"/>
  <c r="Q5" i="1" s="1"/>
  <c r="Q60" i="1" s="1"/>
  <c r="R4" i="1"/>
  <c r="R5" i="1" s="1"/>
  <c r="S4" i="1"/>
  <c r="S5" i="1" s="1"/>
  <c r="S104" i="1" s="1"/>
  <c r="AC4" i="1"/>
  <c r="AC5" i="1" s="1"/>
  <c r="AC121" i="1" s="1"/>
  <c r="P121" i="1"/>
  <c r="AN4" i="1"/>
  <c r="AN5" i="1" s="1"/>
  <c r="AR4" i="1"/>
  <c r="AR5" i="1" s="1"/>
  <c r="AO4" i="1"/>
  <c r="AO5" i="1" s="1"/>
  <c r="AM4" i="1"/>
  <c r="AM5" i="1" s="1"/>
  <c r="AQ4" i="1"/>
  <c r="AQ5" i="1" s="1"/>
  <c r="R36" i="1"/>
  <c r="AE51" i="1"/>
  <c r="AB10" i="1"/>
  <c r="P54" i="1"/>
  <c r="V116" i="1"/>
  <c r="P19" i="1"/>
  <c r="S113" i="1"/>
  <c r="U17" i="1"/>
  <c r="U33" i="1"/>
  <c r="P68" i="1"/>
  <c r="V92" i="1"/>
  <c r="U36" i="1"/>
  <c r="R33" i="1"/>
  <c r="P117" i="1"/>
  <c r="V46" i="1"/>
  <c r="S49" i="1"/>
  <c r="T49" i="1"/>
  <c r="V42" i="1"/>
  <c r="U54" i="1"/>
  <c r="V56" i="1"/>
  <c r="U99" i="1"/>
  <c r="T58" i="1"/>
  <c r="S75" i="1"/>
  <c r="V30" i="1"/>
  <c r="Q31" i="1"/>
  <c r="P58" i="1"/>
  <c r="P90" i="1"/>
  <c r="P71" i="1"/>
  <c r="P103" i="1"/>
  <c r="S117" i="1"/>
  <c r="V87" i="1"/>
  <c r="U21" i="1"/>
  <c r="T24" i="1"/>
  <c r="P12" i="1"/>
  <c r="P76" i="1"/>
  <c r="V12" i="1"/>
  <c r="V97" i="1"/>
  <c r="U42" i="1"/>
  <c r="T55" i="1"/>
  <c r="Q7" i="1"/>
  <c r="S67" i="1"/>
  <c r="U12" i="1"/>
  <c r="U70" i="1"/>
  <c r="T33" i="1"/>
  <c r="R10" i="1"/>
  <c r="Q22" i="1"/>
  <c r="U35" i="1"/>
  <c r="V113" i="1"/>
  <c r="P89" i="1"/>
  <c r="V57" i="1"/>
  <c r="S36" i="1"/>
  <c r="R34" i="1"/>
  <c r="P72" i="1"/>
  <c r="U67" i="1"/>
  <c r="S32" i="1"/>
  <c r="R30" i="1"/>
  <c r="P88" i="1"/>
  <c r="S70" i="1"/>
  <c r="V34" i="1"/>
  <c r="U22" i="1"/>
  <c r="S34" i="1"/>
  <c r="P57" i="1"/>
  <c r="U51" i="1"/>
  <c r="T15" i="1"/>
  <c r="S95" i="1"/>
  <c r="U60" i="1"/>
  <c r="S26" i="1"/>
  <c r="P18" i="1"/>
  <c r="S64" i="1"/>
  <c r="S96" i="1"/>
  <c r="V112" i="1"/>
  <c r="S77" i="1"/>
  <c r="S109" i="1"/>
  <c r="V95" i="1"/>
  <c r="U61" i="1"/>
  <c r="S10" i="1"/>
  <c r="P28" i="1"/>
  <c r="U10" i="1"/>
  <c r="U52" i="1"/>
  <c r="U95" i="1"/>
  <c r="Q9" i="1"/>
  <c r="P64" i="1"/>
  <c r="V96" i="1"/>
  <c r="S21" i="1"/>
  <c r="Q32" i="1"/>
  <c r="T21" i="1"/>
  <c r="S11" i="1"/>
  <c r="Q19" i="1"/>
  <c r="U39" i="1"/>
  <c r="V111" i="1"/>
  <c r="P30" i="1"/>
  <c r="P62" i="1"/>
  <c r="P43" i="1"/>
  <c r="P75" i="1"/>
  <c r="S57" i="1"/>
  <c r="V43" i="1"/>
  <c r="U9" i="1"/>
  <c r="U73" i="1"/>
  <c r="P52" i="1"/>
  <c r="P116" i="1"/>
  <c r="V38" i="1"/>
  <c r="T18" i="1"/>
  <c r="T7" i="1"/>
  <c r="V115" i="1"/>
  <c r="P66" i="1"/>
  <c r="P15" i="1"/>
  <c r="P47" i="1"/>
  <c r="S93" i="1"/>
  <c r="V15" i="1"/>
  <c r="V47" i="1"/>
  <c r="U77" i="1"/>
  <c r="T48" i="1"/>
  <c r="P60" i="1"/>
  <c r="V44" i="1"/>
  <c r="V86" i="1"/>
  <c r="U74" i="1"/>
  <c r="S12" i="1"/>
  <c r="R13" i="1"/>
  <c r="Q25" i="1"/>
  <c r="P105" i="1"/>
  <c r="V10" i="1"/>
  <c r="V68" i="1"/>
  <c r="T47" i="1"/>
  <c r="S44" i="1"/>
  <c r="Q11" i="1"/>
  <c r="S24" i="1"/>
  <c r="Q12" i="1"/>
  <c r="P48" i="1"/>
  <c r="T9" i="1"/>
  <c r="R12" i="1"/>
  <c r="S63" i="1"/>
  <c r="U96" i="1"/>
  <c r="R8" i="1"/>
  <c r="P24" i="1"/>
  <c r="V77" i="1"/>
  <c r="T57" i="1"/>
  <c r="P16" i="1"/>
  <c r="U80" i="1"/>
  <c r="S41" i="1"/>
  <c r="U88" i="1"/>
  <c r="R22" i="1"/>
  <c r="V48" i="1"/>
  <c r="Q8" i="1"/>
  <c r="P9" i="1"/>
  <c r="U90" i="1"/>
  <c r="U57" i="1"/>
  <c r="S37" i="1"/>
  <c r="P17" i="1"/>
  <c r="U8" i="1"/>
  <c r="T42" i="1"/>
  <c r="V41" i="1"/>
  <c r="P13" i="1"/>
  <c r="U82" i="1"/>
  <c r="V72" i="1"/>
  <c r="P25" i="1"/>
  <c r="S29" i="1"/>
  <c r="U48" i="1"/>
  <c r="V32" i="1"/>
  <c r="S66" i="1"/>
  <c r="U25" i="1"/>
  <c r="V108" i="1"/>
  <c r="P14" i="1"/>
  <c r="S30" i="1"/>
  <c r="Q28" i="1"/>
  <c r="P56" i="1"/>
  <c r="U30" i="1"/>
  <c r="P20" i="1"/>
  <c r="AA110" i="1"/>
  <c r="T53" i="1"/>
  <c r="U32" i="1"/>
  <c r="P113" i="1"/>
  <c r="P101" i="1"/>
  <c r="U86" i="1"/>
  <c r="V13" i="1"/>
  <c r="P93" i="1"/>
  <c r="T51" i="1"/>
  <c r="R16" i="1"/>
  <c r="T41" i="1"/>
  <c r="U19" i="1"/>
  <c r="S119" i="1"/>
  <c r="S27" i="1"/>
  <c r="V102" i="1"/>
  <c r="T28" i="1"/>
  <c r="S73" i="1"/>
  <c r="S92" i="1"/>
  <c r="P110" i="1"/>
  <c r="R28" i="1"/>
  <c r="S103" i="1"/>
  <c r="S45" i="1"/>
  <c r="T46" i="1"/>
  <c r="V61" i="1"/>
  <c r="V17" i="1"/>
  <c r="AC89" i="1"/>
  <c r="AC20" i="1"/>
  <c r="AF98" i="1"/>
  <c r="AE56" i="1"/>
  <c r="AG19" i="1"/>
  <c r="AB78" i="1"/>
  <c r="AB7" i="1"/>
  <c r="AB37" i="1"/>
  <c r="AD48" i="1"/>
  <c r="AG21" i="1"/>
  <c r="AB110" i="1"/>
  <c r="T38" i="1"/>
  <c r="U18" i="1"/>
  <c r="S118" i="1"/>
  <c r="Q14" i="1"/>
  <c r="U66" i="1"/>
  <c r="V8" i="1"/>
  <c r="U71" i="1"/>
  <c r="V69" i="1"/>
  <c r="S91" i="1"/>
  <c r="S42" i="1"/>
  <c r="V66" i="1"/>
  <c r="P8" i="1"/>
  <c r="Q23" i="1"/>
  <c r="U78" i="1"/>
  <c r="T11" i="1"/>
  <c r="V89" i="1"/>
  <c r="S78" i="1"/>
  <c r="T39" i="1"/>
  <c r="V60" i="1"/>
  <c r="P84" i="1"/>
  <c r="V59" i="1"/>
  <c r="P59" i="1"/>
  <c r="S60" i="1"/>
  <c r="AN2" i="1"/>
  <c r="AN1" i="1" s="1"/>
  <c r="P3" i="1"/>
  <c r="AA3" i="1"/>
  <c r="D36" i="2"/>
  <c r="R36" i="2"/>
  <c r="K36" i="2"/>
  <c r="AD66" i="1" l="1"/>
  <c r="Q97" i="1"/>
  <c r="AD25" i="1"/>
  <c r="AB13" i="1"/>
  <c r="AC24" i="1"/>
  <c r="AB14" i="1"/>
  <c r="AE19" i="1"/>
  <c r="AG112" i="1"/>
  <c r="AB56" i="1"/>
  <c r="AA28" i="1"/>
  <c r="AE16" i="1"/>
  <c r="AF30" i="1"/>
  <c r="AA106" i="1"/>
  <c r="AG65" i="1"/>
  <c r="AB81" i="1"/>
  <c r="AG31" i="1"/>
  <c r="AF67" i="1"/>
  <c r="AG14" i="1"/>
  <c r="AA71" i="1"/>
  <c r="AG22" i="1"/>
  <c r="AG25" i="1"/>
  <c r="AA41" i="1"/>
  <c r="AE59" i="1"/>
  <c r="AG28" i="1"/>
  <c r="AB61" i="1"/>
  <c r="AA87" i="1"/>
  <c r="AA25" i="1"/>
  <c r="AB58" i="1"/>
  <c r="AB21" i="1"/>
  <c r="AB17" i="1"/>
  <c r="P78" i="1"/>
  <c r="U89" i="1"/>
  <c r="P53" i="1"/>
  <c r="R15" i="1"/>
  <c r="U87" i="1"/>
  <c r="P97" i="1"/>
  <c r="P80" i="1"/>
  <c r="P104" i="1"/>
  <c r="R35" i="1"/>
  <c r="V27" i="1"/>
  <c r="S79" i="1"/>
  <c r="S48" i="1"/>
  <c r="V91" i="1"/>
  <c r="R25" i="1"/>
  <c r="T35" i="1"/>
  <c r="Q10" i="1"/>
  <c r="T30" i="1"/>
  <c r="V9" i="1"/>
  <c r="P40" i="1"/>
  <c r="T60" i="1"/>
  <c r="Q27" i="1"/>
  <c r="S46" i="1"/>
  <c r="V7" i="1"/>
  <c r="U75" i="1"/>
  <c r="P112" i="1"/>
  <c r="U23" i="1"/>
  <c r="V64" i="1"/>
  <c r="V20" i="1"/>
  <c r="V80" i="1"/>
  <c r="S71" i="1"/>
  <c r="U64" i="1"/>
  <c r="U27" i="1"/>
  <c r="P21" i="1"/>
  <c r="T23" i="1"/>
  <c r="S106" i="1"/>
  <c r="U45" i="1"/>
  <c r="P111" i="1"/>
  <c r="P34" i="1"/>
  <c r="U26" i="1"/>
  <c r="T12" i="1"/>
  <c r="S89" i="1"/>
  <c r="P11" i="1"/>
  <c r="Q20" i="1"/>
  <c r="U44" i="1"/>
  <c r="U55" i="1"/>
  <c r="R29" i="1"/>
  <c r="S74" i="1"/>
  <c r="U29" i="1"/>
  <c r="P95" i="1"/>
  <c r="P82" i="1"/>
  <c r="V45" i="1"/>
  <c r="V93" i="1"/>
  <c r="V90" i="1"/>
  <c r="P45" i="1"/>
  <c r="V52" i="1"/>
  <c r="U72" i="1"/>
  <c r="T14" i="1"/>
  <c r="S33" i="1"/>
  <c r="S110" i="1"/>
  <c r="T34" i="1"/>
  <c r="S90" i="1"/>
  <c r="T8" i="1"/>
  <c r="S69" i="1"/>
  <c r="S56" i="1"/>
  <c r="R14" i="1"/>
  <c r="V78" i="1"/>
  <c r="V37" i="1"/>
  <c r="T54" i="1"/>
  <c r="S51" i="1"/>
  <c r="S14" i="1"/>
  <c r="S65" i="1"/>
  <c r="AG108" i="1"/>
  <c r="AA31" i="1"/>
  <c r="AB97" i="1"/>
  <c r="AG63" i="1"/>
  <c r="AE55" i="1"/>
  <c r="AA38" i="1"/>
  <c r="AF56" i="1"/>
  <c r="AE8" i="1"/>
  <c r="AB45" i="1"/>
  <c r="AE25" i="1"/>
  <c r="AG82" i="1"/>
  <c r="AG71" i="1"/>
  <c r="AG84" i="1"/>
  <c r="AB51" i="1"/>
  <c r="AD22" i="1"/>
  <c r="AA45" i="1"/>
  <c r="AG27" i="1"/>
  <c r="AB32" i="1"/>
  <c r="AA60" i="1"/>
  <c r="AF58" i="1"/>
  <c r="AG12" i="1"/>
  <c r="Q56" i="1"/>
  <c r="Q36" i="1"/>
  <c r="AC103" i="1"/>
  <c r="AE50" i="1"/>
  <c r="AF19" i="1"/>
  <c r="AA100" i="1"/>
  <c r="AC99" i="1"/>
  <c r="AC15" i="1"/>
  <c r="AC31" i="1"/>
  <c r="AB22" i="1"/>
  <c r="AF88" i="1"/>
  <c r="AE37" i="1"/>
  <c r="AE40" i="1"/>
  <c r="AF31" i="1"/>
  <c r="AE38" i="1"/>
  <c r="AB47" i="1"/>
  <c r="AA98" i="1"/>
  <c r="AB26" i="1"/>
  <c r="AB109" i="1"/>
  <c r="AG64" i="1"/>
  <c r="AG117" i="1"/>
  <c r="AB100" i="1"/>
  <c r="AF45" i="1"/>
  <c r="AG69" i="1"/>
  <c r="AB72" i="1"/>
  <c r="AC16" i="1"/>
  <c r="AB116" i="1"/>
  <c r="AB115" i="1"/>
  <c r="AA117" i="1"/>
  <c r="AG77" i="1"/>
  <c r="AA112" i="1"/>
  <c r="AC35" i="1"/>
  <c r="AF96" i="1"/>
  <c r="AA95" i="1"/>
  <c r="AG93" i="1"/>
  <c r="AB30" i="1"/>
  <c r="AG35" i="1"/>
  <c r="AD11" i="1"/>
  <c r="AA88" i="1"/>
  <c r="AA42" i="1"/>
  <c r="AF14" i="1"/>
  <c r="AA104" i="1"/>
  <c r="AF74" i="1"/>
  <c r="AF50" i="1"/>
  <c r="AE33" i="1"/>
  <c r="AD21" i="1"/>
  <c r="AD9" i="1"/>
  <c r="AC96" i="1"/>
  <c r="AA86" i="1"/>
  <c r="AG57" i="1"/>
  <c r="AA40" i="1"/>
  <c r="AD26" i="1"/>
  <c r="AG13" i="1"/>
  <c r="AB69" i="1"/>
  <c r="AC114" i="1"/>
  <c r="AB71" i="1"/>
  <c r="AF92" i="1"/>
  <c r="AA113" i="1"/>
  <c r="AC43" i="1"/>
  <c r="AF47" i="1"/>
  <c r="AC68" i="1"/>
  <c r="AE24" i="1"/>
  <c r="AD24" i="1"/>
  <c r="AF53" i="1"/>
  <c r="AB82" i="1"/>
  <c r="AF21" i="1"/>
  <c r="AG98" i="1"/>
  <c r="AE48" i="1"/>
  <c r="AC19" i="1"/>
  <c r="AA119" i="1"/>
  <c r="AG79" i="1"/>
  <c r="AA54" i="1"/>
  <c r="AD36" i="1"/>
  <c r="AF23" i="1"/>
  <c r="AF11" i="1"/>
  <c r="AB41" i="1"/>
  <c r="AF91" i="1"/>
  <c r="AA62" i="1"/>
  <c r="AD43" i="1"/>
  <c r="AF28" i="1"/>
  <c r="AB16" i="1"/>
  <c r="AB90" i="1"/>
  <c r="AC110" i="1"/>
  <c r="AB74" i="1"/>
  <c r="AG114" i="1"/>
  <c r="AG109" i="1"/>
  <c r="AB63" i="1"/>
  <c r="AG119" i="1"/>
  <c r="AC90" i="1"/>
  <c r="AB83" i="1"/>
  <c r="AB80" i="1"/>
  <c r="AB12" i="1"/>
  <c r="AC21" i="1"/>
  <c r="AD30" i="1"/>
  <c r="AF41" i="1"/>
  <c r="AG54" i="1"/>
  <c r="AA74" i="1"/>
  <c r="AF95" i="1"/>
  <c r="AC104" i="1"/>
  <c r="AB111" i="1"/>
  <c r="AF15" i="1"/>
  <c r="AG24" i="1"/>
  <c r="AC34" i="1"/>
  <c r="AF46" i="1"/>
  <c r="AA61" i="1"/>
  <c r="AF82" i="1"/>
  <c r="AA107" i="1"/>
  <c r="AB105" i="1"/>
  <c r="AA101" i="1"/>
  <c r="AE54" i="1"/>
  <c r="AE7" i="1"/>
  <c r="AB42" i="1"/>
  <c r="AB106" i="1"/>
  <c r="AF64" i="1"/>
  <c r="AG47" i="1"/>
  <c r="AA84" i="1"/>
  <c r="AD23" i="1"/>
  <c r="AF60" i="1"/>
  <c r="AF54" i="1"/>
  <c r="AA76" i="1"/>
  <c r="AF18" i="1"/>
  <c r="AF29" i="1"/>
  <c r="AB108" i="1"/>
  <c r="AG74" i="1"/>
  <c r="AA33" i="1"/>
  <c r="AA9" i="1"/>
  <c r="AG95" i="1"/>
  <c r="AG67" i="1"/>
  <c r="AG45" i="1"/>
  <c r="AE30" i="1"/>
  <c r="AE18" i="1"/>
  <c r="AB107" i="1"/>
  <c r="AA118" i="1"/>
  <c r="AA78" i="1"/>
  <c r="AG52" i="1"/>
  <c r="AA36" i="1"/>
  <c r="AA23" i="1"/>
  <c r="AA11" i="1"/>
  <c r="AB40" i="1"/>
  <c r="AE58" i="1"/>
  <c r="AG70" i="1"/>
  <c r="AG97" i="1"/>
  <c r="AE32" i="1"/>
  <c r="AG107" i="1"/>
  <c r="AB57" i="1"/>
  <c r="AG7" i="1"/>
  <c r="AD41" i="1"/>
  <c r="AD42" i="1"/>
  <c r="AA16" i="1"/>
  <c r="AF85" i="1"/>
  <c r="AG38" i="1"/>
  <c r="AE13" i="1"/>
  <c r="AA102" i="1"/>
  <c r="AA73" i="1"/>
  <c r="AA49" i="1"/>
  <c r="AG32" i="1"/>
  <c r="AG20" i="1"/>
  <c r="AC8" i="1"/>
  <c r="AC88" i="1"/>
  <c r="AF83" i="1"/>
  <c r="AG56" i="1"/>
  <c r="AD39" i="1"/>
  <c r="AC25" i="1"/>
  <c r="AC13" i="1"/>
  <c r="AB64" i="1"/>
  <c r="AG105" i="1"/>
  <c r="AB103" i="1"/>
  <c r="AG113" i="1"/>
  <c r="AC54" i="1"/>
  <c r="AB79" i="1"/>
  <c r="AC61" i="1"/>
  <c r="AB35" i="1"/>
  <c r="AB99" i="1"/>
  <c r="AB101" i="1"/>
  <c r="AD14" i="1"/>
  <c r="AE23" i="1"/>
  <c r="AF32" i="1"/>
  <c r="AG44" i="1"/>
  <c r="AG58" i="1"/>
  <c r="AF79" i="1"/>
  <c r="AG101" i="1"/>
  <c r="AB49" i="1"/>
  <c r="AG8" i="1"/>
  <c r="AA18" i="1"/>
  <c r="AB27" i="1"/>
  <c r="AA37" i="1"/>
  <c r="AG49" i="1"/>
  <c r="AF66" i="1"/>
  <c r="AG87" i="1"/>
  <c r="AD7" i="1"/>
  <c r="AC11" i="1"/>
  <c r="AB31" i="1"/>
  <c r="AF84" i="1"/>
  <c r="AB39" i="1"/>
  <c r="AE17" i="1"/>
  <c r="AA12" i="1"/>
  <c r="AA29" i="1"/>
  <c r="AB104" i="1"/>
  <c r="AB44" i="1"/>
  <c r="AC27" i="1"/>
  <c r="AA89" i="1"/>
  <c r="AG41" i="1"/>
  <c r="AB15" i="1"/>
  <c r="AG99" i="1"/>
  <c r="AG48" i="1"/>
  <c r="AB20" i="1"/>
  <c r="AB91" i="1"/>
  <c r="AB48" i="1"/>
  <c r="AD31" i="1"/>
  <c r="AF80" i="1"/>
  <c r="AF89" i="1"/>
  <c r="AG89" i="1"/>
  <c r="AE34" i="1"/>
  <c r="AF69" i="1"/>
  <c r="AB113" i="1"/>
  <c r="AA65" i="1"/>
  <c r="AA30" i="1"/>
  <c r="AB102" i="1"/>
  <c r="AG76" i="1"/>
  <c r="AF34" i="1"/>
  <c r="AD10" i="1"/>
  <c r="AC81" i="1"/>
  <c r="AB84" i="1"/>
  <c r="AB34" i="1"/>
  <c r="AG118" i="1"/>
  <c r="AB67" i="1"/>
  <c r="AG9" i="1"/>
  <c r="AB28" i="1"/>
  <c r="AD51" i="1"/>
  <c r="AA90" i="1"/>
  <c r="AB92" i="1"/>
  <c r="AE22" i="1"/>
  <c r="AE43" i="1"/>
  <c r="AA77" i="1"/>
  <c r="AB62" i="1"/>
  <c r="AE29" i="1"/>
  <c r="AE53" i="1"/>
  <c r="AF93" i="1"/>
  <c r="AB9" i="1"/>
  <c r="AD27" i="1"/>
  <c r="AB36" i="1"/>
  <c r="AA35" i="1"/>
  <c r="AA83" i="1"/>
  <c r="AF39" i="1"/>
  <c r="AG33" i="1"/>
  <c r="AF9" i="1"/>
  <c r="AE49" i="1"/>
  <c r="AA103" i="1"/>
  <c r="AA63" i="1"/>
  <c r="AG26" i="1"/>
  <c r="AG85" i="1"/>
  <c r="AA99" i="1"/>
  <c r="AG116" i="1"/>
  <c r="AF44" i="1"/>
  <c r="AA75" i="1"/>
  <c r="AG73" i="1"/>
  <c r="AG86" i="1"/>
  <c r="AC23" i="1"/>
  <c r="AC33" i="1"/>
  <c r="AA8" i="1"/>
  <c r="AA96" i="1"/>
  <c r="AD45" i="1"/>
  <c r="AB18" i="1"/>
  <c r="AC44" i="1"/>
  <c r="AA85" i="1"/>
  <c r="AA58" i="1"/>
  <c r="AE39" i="1"/>
  <c r="AA26" i="1"/>
  <c r="AA14" i="1"/>
  <c r="AB65" i="1"/>
  <c r="AG88" i="1"/>
  <c r="AG60" i="1"/>
  <c r="AE42" i="1"/>
  <c r="AE27" i="1"/>
  <c r="AE15" i="1"/>
  <c r="AB85" i="1"/>
  <c r="AB75" i="1"/>
  <c r="AB46" i="1"/>
  <c r="AB19" i="1"/>
  <c r="AF7" i="1"/>
  <c r="AC107" i="1"/>
  <c r="AC100" i="1"/>
  <c r="AB93" i="1"/>
  <c r="AE45" i="1"/>
  <c r="AG102" i="1"/>
  <c r="AE21" i="1"/>
  <c r="AA81" i="1"/>
  <c r="AG37" i="1"/>
  <c r="AC12" i="1"/>
  <c r="AG92" i="1"/>
  <c r="AA44" i="1"/>
  <c r="AC17" i="1"/>
  <c r="AB59" i="1"/>
  <c r="AB117" i="1"/>
  <c r="AG62" i="1"/>
  <c r="AG50" i="1"/>
  <c r="AF72" i="1"/>
  <c r="AE28" i="1"/>
  <c r="AE57" i="1"/>
  <c r="AB52" i="1"/>
  <c r="AA59" i="1"/>
  <c r="AE26" i="1"/>
  <c r="AB76" i="1"/>
  <c r="AA70" i="1"/>
  <c r="AE31" i="1"/>
  <c r="AB114" i="1"/>
  <c r="AB60" i="1"/>
  <c r="AC118" i="1"/>
  <c r="AB38" i="1"/>
  <c r="AC87" i="1"/>
  <c r="AF16" i="1"/>
  <c r="AD35" i="1"/>
  <c r="AF63" i="1"/>
  <c r="AA114" i="1"/>
  <c r="AB11" i="1"/>
  <c r="AD29" i="1"/>
  <c r="AA53" i="1"/>
  <c r="AA93" i="1"/>
  <c r="AG15" i="1"/>
  <c r="AD34" i="1"/>
  <c r="AF61" i="1"/>
  <c r="AA108" i="1"/>
  <c r="AF13" i="1"/>
  <c r="AA32" i="1"/>
  <c r="AB33" i="1"/>
  <c r="AA47" i="1"/>
  <c r="AF97" i="1"/>
  <c r="AE60" i="1"/>
  <c r="AF55" i="1"/>
  <c r="AG18" i="1"/>
  <c r="AF59" i="1"/>
  <c r="AB112" i="1"/>
  <c r="AA92" i="1"/>
  <c r="AF48" i="1"/>
  <c r="AF52" i="1"/>
  <c r="AF57" i="1"/>
  <c r="AG94" i="1"/>
  <c r="AC30" i="1"/>
  <c r="AD46" i="1"/>
  <c r="AA46" i="1"/>
  <c r="AF65" i="1"/>
  <c r="AG11" i="1"/>
  <c r="AC26" i="1"/>
  <c r="AB77" i="1"/>
  <c r="AA80" i="1"/>
  <c r="AD37" i="1"/>
  <c r="AD12" i="1"/>
  <c r="AA115" i="1"/>
  <c r="AF78" i="1"/>
  <c r="AD52" i="1"/>
  <c r="AE35" i="1"/>
  <c r="AB23" i="1"/>
  <c r="AE10" i="1"/>
  <c r="AA7" i="1"/>
  <c r="AA82" i="1"/>
  <c r="AG55" i="1"/>
  <c r="AF37" i="1"/>
  <c r="AF24" i="1"/>
  <c r="AF12" i="1"/>
  <c r="AB53" i="1"/>
  <c r="AB43" i="1"/>
  <c r="AC37" i="1"/>
  <c r="AC66" i="1"/>
  <c r="AC9" i="1"/>
  <c r="AA34" i="1"/>
  <c r="AF75" i="1"/>
  <c r="AB119" i="1"/>
  <c r="AC32" i="1"/>
  <c r="AF70" i="1"/>
  <c r="AB94" i="1"/>
  <c r="AG66" i="1"/>
  <c r="AE20" i="1"/>
  <c r="AA51" i="1"/>
  <c r="AA20" i="1"/>
  <c r="AF76" i="1"/>
  <c r="AC22" i="1"/>
  <c r="AC52" i="1"/>
  <c r="AF73" i="1"/>
  <c r="AG81" i="1"/>
  <c r="AB50" i="1"/>
  <c r="AD16" i="1"/>
  <c r="AC18" i="1"/>
  <c r="AA72" i="1"/>
  <c r="AD20" i="1"/>
  <c r="AA57" i="1"/>
  <c r="AD13" i="1"/>
  <c r="AG68" i="1"/>
  <c r="AA19" i="1"/>
  <c r="AG115" i="1"/>
  <c r="AB55" i="1"/>
  <c r="AD47" i="1"/>
  <c r="AE14" i="1"/>
  <c r="AF86" i="1"/>
  <c r="AB88" i="1"/>
  <c r="AD50" i="1"/>
  <c r="AA13" i="1"/>
  <c r="AB8" i="1"/>
  <c r="AF71" i="1"/>
  <c r="AF27" i="1"/>
  <c r="AB73" i="1"/>
  <c r="AA24" i="1"/>
  <c r="AB29" i="1"/>
  <c r="AF36" i="1"/>
  <c r="AA116" i="1"/>
  <c r="Q34" i="1"/>
  <c r="Q86" i="1"/>
  <c r="T89" i="1"/>
  <c r="T108" i="1"/>
  <c r="AD85" i="1"/>
  <c r="Q80" i="1"/>
  <c r="AG110" i="1"/>
  <c r="AG111" i="1"/>
  <c r="AD18" i="1"/>
  <c r="AE46" i="1"/>
  <c r="AG96" i="1"/>
  <c r="AG16" i="1"/>
  <c r="AD44" i="1"/>
  <c r="AG91" i="1"/>
  <c r="AG23" i="1"/>
  <c r="AC7" i="1"/>
  <c r="AF40" i="1"/>
  <c r="AA109" i="1"/>
  <c r="AB89" i="1"/>
  <c r="AD8" i="1"/>
  <c r="AG100" i="1"/>
  <c r="AG42" i="1"/>
  <c r="AD38" i="1"/>
  <c r="AD15" i="1"/>
  <c r="AF68" i="1"/>
  <c r="AG43" i="1"/>
  <c r="AB98" i="1"/>
  <c r="AG46" i="1"/>
  <c r="AC92" i="1"/>
  <c r="AD40" i="1"/>
  <c r="AB70" i="1"/>
  <c r="AA48" i="1"/>
  <c r="AB118" i="1"/>
  <c r="AB95" i="1"/>
  <c r="AB87" i="1"/>
  <c r="AA52" i="1"/>
  <c r="AD17" i="1"/>
  <c r="AF94" i="1"/>
  <c r="AC10" i="1"/>
  <c r="AF81" i="1"/>
  <c r="AE36" i="1"/>
  <c r="AB86" i="1"/>
  <c r="AC29" i="1"/>
  <c r="AB54" i="1"/>
  <c r="AA55" i="1"/>
  <c r="AA50" i="1"/>
  <c r="AE44" i="1"/>
  <c r="AG51" i="1"/>
  <c r="AE12" i="1"/>
  <c r="AD100" i="1"/>
  <c r="T65" i="1"/>
  <c r="T118" i="1"/>
  <c r="AD89" i="1"/>
  <c r="AD118" i="1"/>
  <c r="AD72" i="1"/>
  <c r="AD86" i="1"/>
  <c r="AD107" i="1"/>
  <c r="AD110" i="1"/>
  <c r="AD67" i="1"/>
  <c r="AD106" i="1"/>
  <c r="T95" i="1"/>
  <c r="Q42" i="1"/>
  <c r="Q48" i="1"/>
  <c r="Q117" i="1"/>
  <c r="AD99" i="1"/>
  <c r="AD116" i="1"/>
  <c r="AD95" i="1"/>
  <c r="AD103" i="1"/>
  <c r="AD92" i="1"/>
  <c r="AD70" i="1"/>
  <c r="AD94" i="1"/>
  <c r="AD78" i="1"/>
  <c r="AD90" i="1"/>
  <c r="AD73" i="1"/>
  <c r="Q68" i="1"/>
  <c r="Q43" i="1"/>
  <c r="AD98" i="1"/>
  <c r="AD60" i="1"/>
  <c r="AD56" i="1"/>
  <c r="Q79" i="1"/>
  <c r="AD68" i="1"/>
  <c r="AD33" i="1"/>
  <c r="AG83" i="1"/>
  <c r="AG61" i="1"/>
  <c r="AB24" i="1"/>
  <c r="AF62" i="1"/>
  <c r="AA79" i="1"/>
  <c r="AA27" i="1"/>
  <c r="AA97" i="1"/>
  <c r="AF25" i="1"/>
  <c r="AD88" i="1"/>
  <c r="AD76" i="1"/>
  <c r="AD57" i="1"/>
  <c r="Q119" i="1"/>
  <c r="Q41" i="1"/>
  <c r="AD101" i="1"/>
  <c r="AD115" i="1"/>
  <c r="T76" i="1"/>
  <c r="Q85" i="1"/>
  <c r="T110" i="1"/>
  <c r="AD105" i="1"/>
  <c r="AD77" i="1"/>
  <c r="Q76" i="1"/>
  <c r="AF49" i="1"/>
  <c r="AA17" i="1"/>
  <c r="AG104" i="1"/>
  <c r="AG36" i="1"/>
  <c r="AF90" i="1"/>
  <c r="AF10" i="1"/>
  <c r="AG40" i="1"/>
  <c r="AD32" i="1"/>
  <c r="AE52" i="1"/>
  <c r="AG106" i="1"/>
  <c r="AA22" i="1"/>
  <c r="AG75" i="1"/>
  <c r="AF33" i="1"/>
  <c r="AA64" i="1"/>
  <c r="AE47" i="1"/>
  <c r="AG59" i="1"/>
  <c r="AF99" i="1"/>
  <c r="AA68" i="1"/>
  <c r="AA39" i="1"/>
  <c r="AF22" i="1"/>
  <c r="AC28" i="1"/>
  <c r="AG53" i="1"/>
  <c r="AG78" i="1"/>
  <c r="AG39" i="1"/>
  <c r="AG30" i="1"/>
  <c r="AF43" i="1"/>
  <c r="AF38" i="1"/>
  <c r="AG72" i="1"/>
  <c r="AF8" i="1"/>
  <c r="AG125" i="1"/>
  <c r="AG17" i="1"/>
  <c r="AA91" i="1"/>
  <c r="AF77" i="1"/>
  <c r="AC14" i="1"/>
  <c r="AD19" i="1"/>
  <c r="AA69" i="1"/>
  <c r="AF87" i="1"/>
  <c r="AA15" i="1"/>
  <c r="AB68" i="1"/>
  <c r="AA21" i="1"/>
  <c r="AF51" i="1"/>
  <c r="AF42" i="1"/>
  <c r="AG80" i="1"/>
  <c r="AE11" i="1"/>
  <c r="AE41" i="1"/>
  <c r="AE9" i="1"/>
  <c r="AG90" i="1"/>
  <c r="AA56" i="1"/>
  <c r="AG103" i="1"/>
  <c r="AF20" i="1"/>
  <c r="V122" i="1"/>
  <c r="Q120" i="1"/>
  <c r="S84" i="1"/>
  <c r="P99" i="1"/>
  <c r="V99" i="1"/>
  <c r="T36" i="1"/>
  <c r="V70" i="1"/>
  <c r="T50" i="1"/>
  <c r="P73" i="1"/>
  <c r="U62" i="1"/>
  <c r="U92" i="1"/>
  <c r="S86" i="1"/>
  <c r="V26" i="1"/>
  <c r="V21" i="1"/>
  <c r="P61" i="1"/>
  <c r="S13" i="1"/>
  <c r="P26" i="1"/>
  <c r="T91" i="1"/>
  <c r="P39" i="1"/>
  <c r="T104" i="1"/>
  <c r="V55" i="1"/>
  <c r="U85" i="1"/>
  <c r="S18" i="1"/>
  <c r="S58" i="1"/>
  <c r="V76" i="1"/>
  <c r="U84" i="1"/>
  <c r="R21" i="1"/>
  <c r="P41" i="1"/>
  <c r="V82" i="1"/>
  <c r="T125" i="1"/>
  <c r="P86" i="1"/>
  <c r="P83" i="1"/>
  <c r="V35" i="1"/>
  <c r="U97" i="1"/>
  <c r="S82" i="1"/>
  <c r="T29" i="1"/>
  <c r="V109" i="1"/>
  <c r="V74" i="1"/>
  <c r="Q16" i="1"/>
  <c r="T22" i="1"/>
  <c r="P77" i="1"/>
  <c r="R32" i="1"/>
  <c r="S52" i="1"/>
  <c r="T10" i="1"/>
  <c r="V107" i="1"/>
  <c r="P106" i="1"/>
  <c r="P7" i="1"/>
  <c r="P119" i="1"/>
  <c r="V23" i="1"/>
  <c r="U37" i="1"/>
  <c r="T56" i="1"/>
  <c r="P108" i="1"/>
  <c r="V54" i="1"/>
  <c r="U63" i="1"/>
  <c r="S23" i="1"/>
  <c r="V117" i="1"/>
  <c r="V53" i="1"/>
  <c r="U98" i="1"/>
  <c r="Q71" i="1"/>
  <c r="S50" i="1"/>
  <c r="U16" i="1"/>
  <c r="V118" i="1"/>
  <c r="U11" i="1"/>
  <c r="V110" i="1"/>
  <c r="S111" i="1"/>
  <c r="U56" i="1"/>
  <c r="S83" i="1"/>
  <c r="R18" i="1"/>
  <c r="T25" i="1"/>
  <c r="P114" i="1"/>
  <c r="P63" i="1"/>
  <c r="V31" i="1"/>
  <c r="T32" i="1"/>
  <c r="V22" i="1"/>
  <c r="S31" i="1"/>
  <c r="V40" i="1"/>
  <c r="R20" i="1"/>
  <c r="V29" i="1"/>
  <c r="V24" i="1"/>
  <c r="P65" i="1"/>
  <c r="S76" i="1"/>
  <c r="T92" i="1"/>
  <c r="V75" i="1"/>
  <c r="T44" i="1"/>
  <c r="V81" i="1"/>
  <c r="S43" i="1"/>
  <c r="S112" i="1"/>
  <c r="T96" i="1"/>
  <c r="U13" i="1"/>
  <c r="V106" i="1"/>
  <c r="AD28" i="1"/>
  <c r="AG29" i="1"/>
  <c r="AA94" i="1"/>
  <c r="P122" i="1"/>
  <c r="Q44" i="1"/>
  <c r="AD114" i="1"/>
  <c r="T90" i="1"/>
  <c r="R78" i="1"/>
  <c r="AE64" i="1"/>
  <c r="AF110" i="1"/>
  <c r="T74" i="1"/>
  <c r="Q94" i="1"/>
  <c r="T71" i="1"/>
  <c r="AD80" i="1"/>
  <c r="Q91" i="1"/>
  <c r="T83" i="1"/>
  <c r="Q102" i="1"/>
  <c r="T101" i="1"/>
  <c r="T111" i="1"/>
  <c r="T78" i="1"/>
  <c r="AD55" i="1"/>
  <c r="Q95" i="1"/>
  <c r="Q70" i="1"/>
  <c r="Q92" i="1"/>
  <c r="Q114" i="1"/>
  <c r="Q101" i="1"/>
  <c r="AD84" i="1"/>
  <c r="AF26" i="1"/>
  <c r="AB66" i="1"/>
  <c r="AB25" i="1"/>
  <c r="AD49" i="1"/>
  <c r="T117" i="1"/>
  <c r="Q118" i="1"/>
  <c r="AD59" i="1"/>
  <c r="AD104" i="1"/>
  <c r="AD53" i="1"/>
  <c r="AD54" i="1"/>
  <c r="AD112" i="1"/>
  <c r="AD74" i="1"/>
  <c r="AD113" i="1"/>
  <c r="AD69" i="1"/>
  <c r="AD109" i="1"/>
  <c r="AD79" i="1"/>
  <c r="Q93" i="1"/>
  <c r="Q99" i="1"/>
  <c r="AD71" i="1"/>
  <c r="AD82" i="1"/>
  <c r="AD119" i="1"/>
  <c r="AD111" i="1"/>
  <c r="T102" i="1"/>
  <c r="T63" i="1"/>
  <c r="Q55" i="1"/>
  <c r="Q109" i="1"/>
  <c r="Q75" i="1"/>
  <c r="AD64" i="1"/>
  <c r="Q67" i="1"/>
  <c r="T114" i="1"/>
  <c r="Q39" i="1"/>
  <c r="T64" i="1"/>
  <c r="Q38" i="1"/>
  <c r="T79" i="1"/>
  <c r="T80" i="1"/>
  <c r="Q57" i="1"/>
  <c r="Q88" i="1"/>
  <c r="Q69" i="1"/>
  <c r="Q49" i="1"/>
  <c r="Q98" i="1"/>
  <c r="Q89" i="1"/>
  <c r="Q59" i="1"/>
  <c r="Q100" i="1"/>
  <c r="Q78" i="1"/>
  <c r="T84" i="1"/>
  <c r="AD91" i="1"/>
  <c r="AD96" i="1"/>
  <c r="AD65" i="1"/>
  <c r="AD117" i="1"/>
  <c r="AD97" i="1"/>
  <c r="AD83" i="1"/>
  <c r="AD93" i="1"/>
  <c r="AD63" i="1"/>
  <c r="T62" i="1"/>
  <c r="AD62" i="1"/>
  <c r="AD58" i="1"/>
  <c r="Q54" i="1"/>
  <c r="T86" i="1"/>
  <c r="T98" i="1"/>
  <c r="AD75" i="1"/>
  <c r="AD102" i="1"/>
  <c r="AD81" i="1"/>
  <c r="Q74" i="1"/>
  <c r="T115" i="1"/>
  <c r="T70" i="1"/>
  <c r="Q64" i="1"/>
  <c r="Q40" i="1"/>
  <c r="Q73" i="1"/>
  <c r="Q72" i="1"/>
  <c r="Q50" i="1"/>
  <c r="Q77" i="1"/>
  <c r="AD61" i="1"/>
  <c r="AE113" i="1"/>
  <c r="T87" i="1"/>
  <c r="AD87" i="1"/>
  <c r="Q83" i="1"/>
  <c r="Q58" i="1"/>
  <c r="T77" i="1"/>
  <c r="T67" i="1"/>
  <c r="Q107" i="1"/>
  <c r="Q105" i="1"/>
  <c r="T97" i="1"/>
  <c r="Q35" i="1"/>
  <c r="Q82" i="1"/>
  <c r="T88" i="1"/>
  <c r="T107" i="1"/>
  <c r="T82" i="1"/>
  <c r="Q63" i="1"/>
  <c r="Q104" i="1"/>
  <c r="AD108" i="1"/>
  <c r="AC64" i="1"/>
  <c r="AC116" i="1"/>
  <c r="AA105" i="1"/>
  <c r="AF17" i="1"/>
  <c r="AA10" i="1"/>
  <c r="AA67" i="1"/>
  <c r="AA111" i="1"/>
  <c r="AG10" i="1"/>
  <c r="U125" i="1"/>
  <c r="AE116" i="1"/>
  <c r="AE85" i="1"/>
  <c r="AE83" i="1"/>
  <c r="AE67" i="1"/>
  <c r="AE101" i="1"/>
  <c r="AE117" i="1"/>
  <c r="AE94" i="1"/>
  <c r="AE100" i="1"/>
  <c r="AE84" i="1"/>
  <c r="AE73" i="1"/>
  <c r="AF115" i="1"/>
  <c r="AE114" i="1"/>
  <c r="AE106" i="1"/>
  <c r="AF116" i="1"/>
  <c r="AE103" i="1"/>
  <c r="AE86" i="1"/>
  <c r="AE93" i="1"/>
  <c r="AF119" i="1"/>
  <c r="AE107" i="1"/>
  <c r="AE79" i="1"/>
  <c r="AF117" i="1"/>
  <c r="AE91" i="1"/>
  <c r="AE65" i="1"/>
  <c r="AE121" i="1"/>
  <c r="AE90" i="1"/>
  <c r="AE109" i="1"/>
  <c r="AE89" i="1"/>
  <c r="AE75" i="1"/>
  <c r="AE61" i="1"/>
  <c r="AE81" i="1"/>
  <c r="AE70" i="1"/>
  <c r="AF101" i="1"/>
  <c r="AE72" i="1"/>
  <c r="AE119" i="1"/>
  <c r="AE98" i="1"/>
  <c r="AF103" i="1"/>
  <c r="AF106" i="1"/>
  <c r="AF109" i="1"/>
  <c r="AF105" i="1"/>
  <c r="AE111" i="1"/>
  <c r="AF108" i="1"/>
  <c r="AE108" i="1"/>
  <c r="AE104" i="1"/>
  <c r="R88" i="1"/>
  <c r="R105" i="1"/>
  <c r="R67" i="1"/>
  <c r="R111" i="1"/>
  <c r="R106" i="1"/>
  <c r="R50" i="1"/>
  <c r="AF125" i="1"/>
  <c r="R49" i="1"/>
  <c r="R52" i="1"/>
  <c r="R119" i="1"/>
  <c r="R53" i="1"/>
  <c r="R51" i="1"/>
  <c r="R74" i="1"/>
  <c r="R124" i="1"/>
  <c r="AF107" i="1"/>
  <c r="AE95" i="1"/>
  <c r="AE99" i="1"/>
  <c r="AF100" i="1"/>
  <c r="AE118" i="1"/>
  <c r="AF114" i="1"/>
  <c r="AF111" i="1"/>
  <c r="AE97" i="1"/>
  <c r="AE82" i="1"/>
  <c r="AF104" i="1"/>
  <c r="AE63" i="1"/>
  <c r="AE96" i="1"/>
  <c r="AE78" i="1"/>
  <c r="AE92" i="1"/>
  <c r="AE88" i="1"/>
  <c r="AE69" i="1"/>
  <c r="AE105" i="1"/>
  <c r="AF102" i="1"/>
  <c r="R84" i="1"/>
  <c r="R93" i="1"/>
  <c r="R39" i="1"/>
  <c r="R103" i="1"/>
  <c r="R98" i="1"/>
  <c r="R42" i="1"/>
  <c r="R123" i="1"/>
  <c r="AE62" i="1"/>
  <c r="AE71" i="1"/>
  <c r="AE80" i="1"/>
  <c r="AF112" i="1"/>
  <c r="AE77" i="1"/>
  <c r="AE102" i="1"/>
  <c r="AE115" i="1"/>
  <c r="AE76" i="1"/>
  <c r="AE66" i="1"/>
  <c r="AE74" i="1"/>
  <c r="AE87" i="1"/>
  <c r="AE68" i="1"/>
  <c r="AE110" i="1"/>
  <c r="AF113" i="1"/>
  <c r="AF118" i="1"/>
  <c r="AE112" i="1"/>
  <c r="R73" i="1"/>
  <c r="R60" i="1"/>
  <c r="R65" i="1"/>
  <c r="R71" i="1"/>
  <c r="AD120" i="1"/>
  <c r="Q121" i="1"/>
  <c r="V125" i="1"/>
  <c r="AB120" i="1"/>
  <c r="AA66" i="1"/>
  <c r="AF35" i="1"/>
  <c r="AG34" i="1"/>
  <c r="AA43" i="1"/>
  <c r="AG124" i="1"/>
  <c r="AE122" i="1"/>
  <c r="AF123" i="1"/>
  <c r="AD125" i="1"/>
  <c r="AA124" i="1"/>
  <c r="AE123" i="1"/>
  <c r="AA122" i="1"/>
  <c r="AB123" i="1"/>
  <c r="AF124" i="1"/>
  <c r="AE124" i="1"/>
  <c r="AG122" i="1"/>
  <c r="AA120" i="1"/>
  <c r="AB121" i="1"/>
  <c r="AB122" i="1"/>
  <c r="AA121" i="1"/>
  <c r="AG121" i="1"/>
  <c r="AB125" i="1"/>
  <c r="AD122" i="1"/>
  <c r="AE125" i="1"/>
  <c r="AB124" i="1"/>
  <c r="AD121" i="1"/>
  <c r="AG123" i="1"/>
  <c r="AA123" i="1"/>
  <c r="AG120" i="1"/>
  <c r="AE120" i="1"/>
  <c r="AD124" i="1"/>
  <c r="AF121" i="1"/>
  <c r="AA125" i="1"/>
  <c r="AD123" i="1"/>
  <c r="AF120" i="1"/>
  <c r="AF122" i="1"/>
  <c r="AC126" i="1"/>
  <c r="AG126" i="1"/>
  <c r="AA127" i="1"/>
  <c r="AE127" i="1"/>
  <c r="AE126" i="1"/>
  <c r="AC127" i="1"/>
  <c r="AD126" i="1"/>
  <c r="AB127" i="1"/>
  <c r="AF127" i="1"/>
  <c r="AA126" i="1"/>
  <c r="AG127" i="1"/>
  <c r="AB126" i="1"/>
  <c r="AF126" i="1"/>
  <c r="AD127" i="1"/>
  <c r="P126" i="1"/>
  <c r="T126" i="1"/>
  <c r="R127" i="1"/>
  <c r="V127" i="1"/>
  <c r="V126" i="1"/>
  <c r="T127" i="1"/>
  <c r="S126" i="1"/>
  <c r="U127" i="1"/>
  <c r="Q126" i="1"/>
  <c r="U126" i="1"/>
  <c r="S127" i="1"/>
  <c r="R126" i="1"/>
  <c r="P127" i="1"/>
  <c r="Q127" i="1"/>
  <c r="AL126" i="1"/>
  <c r="AP126" i="1"/>
  <c r="AN127" i="1"/>
  <c r="AR127" i="1"/>
  <c r="AR126" i="1"/>
  <c r="AL127" i="1"/>
  <c r="AO126" i="1"/>
  <c r="AM127" i="1"/>
  <c r="AM126" i="1"/>
  <c r="AQ126" i="1"/>
  <c r="AO127" i="1"/>
  <c r="AN126" i="1"/>
  <c r="AP127" i="1"/>
  <c r="AQ127" i="1"/>
  <c r="R37" i="1"/>
  <c r="U121" i="1"/>
  <c r="R125" i="1"/>
  <c r="Q124" i="1"/>
  <c r="T121" i="1"/>
  <c r="T120" i="1"/>
  <c r="T122" i="1"/>
  <c r="T124" i="1"/>
  <c r="P125" i="1"/>
  <c r="R38" i="1"/>
  <c r="R54" i="1"/>
  <c r="R70" i="1"/>
  <c r="R86" i="1"/>
  <c r="R102" i="1"/>
  <c r="R118" i="1"/>
  <c r="R63" i="1"/>
  <c r="R91" i="1"/>
  <c r="R115" i="1"/>
  <c r="R41" i="1"/>
  <c r="R89" i="1"/>
  <c r="R47" i="1"/>
  <c r="R87" i="1"/>
  <c r="R104" i="1"/>
  <c r="R69" i="1"/>
  <c r="R117" i="1"/>
  <c r="R48" i="1"/>
  <c r="R64" i="1"/>
  <c r="R80" i="1"/>
  <c r="R100" i="1"/>
  <c r="R61" i="1"/>
  <c r="R109" i="1"/>
  <c r="P38" i="1"/>
  <c r="P102" i="1"/>
  <c r="T103" i="1"/>
  <c r="S100" i="1"/>
  <c r="P51" i="1"/>
  <c r="P115" i="1"/>
  <c r="T116" i="1"/>
  <c r="V19" i="1"/>
  <c r="V83" i="1"/>
  <c r="U49" i="1"/>
  <c r="T20" i="1"/>
  <c r="V114" i="1"/>
  <c r="T85" i="1"/>
  <c r="V28" i="1"/>
  <c r="U15" i="1"/>
  <c r="U7" i="1"/>
  <c r="S35" i="1"/>
  <c r="Q46" i="1"/>
  <c r="Q110" i="1"/>
  <c r="P32" i="1"/>
  <c r="S55" i="1"/>
  <c r="V104" i="1"/>
  <c r="T26" i="1"/>
  <c r="R26" i="1"/>
  <c r="Q108" i="1"/>
  <c r="S40" i="1"/>
  <c r="P69" i="1"/>
  <c r="V100" i="1"/>
  <c r="R23" i="1"/>
  <c r="P49" i="1"/>
  <c r="V94" i="1"/>
  <c r="R19" i="1"/>
  <c r="P33" i="1"/>
  <c r="S59" i="1"/>
  <c r="V84" i="1"/>
  <c r="S16" i="1"/>
  <c r="U101" i="1"/>
  <c r="U38" i="1"/>
  <c r="Q47" i="1"/>
  <c r="U116" i="1"/>
  <c r="U46" i="1"/>
  <c r="Q53" i="1"/>
  <c r="P10" i="1"/>
  <c r="P74" i="1"/>
  <c r="T75" i="1"/>
  <c r="S72" i="1"/>
  <c r="P23" i="1"/>
  <c r="P87" i="1"/>
  <c r="T72" i="1"/>
  <c r="S85" i="1"/>
  <c r="V39" i="1"/>
  <c r="V103" i="1"/>
  <c r="U69" i="1"/>
  <c r="Q123" i="1"/>
  <c r="Q122" i="1"/>
  <c r="R122" i="1"/>
  <c r="V121" i="1"/>
  <c r="P124" i="1"/>
  <c r="T123" i="1"/>
  <c r="R46" i="1"/>
  <c r="R66" i="1"/>
  <c r="R90" i="1"/>
  <c r="R110" i="1"/>
  <c r="R55" i="1"/>
  <c r="R95" i="1"/>
  <c r="R108" i="1"/>
  <c r="R77" i="1"/>
  <c r="R59" i="1"/>
  <c r="R107" i="1"/>
  <c r="R57" i="1"/>
  <c r="T61" i="1"/>
  <c r="R56" i="1"/>
  <c r="R76" i="1"/>
  <c r="R112" i="1"/>
  <c r="R85" i="1"/>
  <c r="P22" i="1"/>
  <c r="P118" i="1"/>
  <c r="S68" i="1"/>
  <c r="P35" i="1"/>
  <c r="T68" i="1"/>
  <c r="S81" i="1"/>
  <c r="V67" i="1"/>
  <c r="U65" i="1"/>
  <c r="T52" i="1"/>
  <c r="P100" i="1"/>
  <c r="V49" i="1"/>
  <c r="U58" i="1"/>
  <c r="S17" i="1"/>
  <c r="Q62" i="1"/>
  <c r="Q29" i="1"/>
  <c r="T81" i="1"/>
  <c r="U34" i="1"/>
  <c r="S28" i="1"/>
  <c r="Q87" i="1"/>
  <c r="R27" i="1"/>
  <c r="S94" i="1"/>
  <c r="S25" i="1"/>
  <c r="T66" i="1"/>
  <c r="T17" i="1"/>
  <c r="Q26" i="1"/>
  <c r="S102" i="1"/>
  <c r="U50" i="1"/>
  <c r="P37" i="1"/>
  <c r="U94" i="1"/>
  <c r="Q24" i="1"/>
  <c r="V88" i="1"/>
  <c r="Q96" i="1"/>
  <c r="P42" i="1"/>
  <c r="U118" i="1"/>
  <c r="S88" i="1"/>
  <c r="P55" i="1"/>
  <c r="U115" i="1"/>
  <c r="S101" i="1"/>
  <c r="V71" i="1"/>
  <c r="U53" i="1"/>
  <c r="T40" i="1"/>
  <c r="P44" i="1"/>
  <c r="T93" i="1"/>
  <c r="V33" i="1"/>
  <c r="U20" i="1"/>
  <c r="T13" i="1"/>
  <c r="S39" i="1"/>
  <c r="Q66" i="1"/>
  <c r="Q17" i="1"/>
  <c r="P85" i="1"/>
  <c r="V25" i="1"/>
  <c r="U40" i="1"/>
  <c r="S8" i="1"/>
  <c r="R31" i="1"/>
  <c r="Q113" i="1"/>
  <c r="S9" i="1"/>
  <c r="Q115" i="1"/>
  <c r="S115" i="1"/>
  <c r="T37" i="1"/>
  <c r="Q111" i="1"/>
  <c r="S107" i="1"/>
  <c r="T31" i="1"/>
  <c r="Q112" i="1"/>
  <c r="T94" i="1"/>
  <c r="V62" i="1"/>
  <c r="T27" i="1"/>
  <c r="Q18" i="1"/>
  <c r="V36" i="1"/>
  <c r="S19" i="1"/>
  <c r="P81" i="1"/>
  <c r="V101" i="1"/>
  <c r="R24" i="1"/>
  <c r="P50" i="1"/>
  <c r="T99" i="1"/>
  <c r="P31" i="1"/>
  <c r="T112" i="1"/>
  <c r="V63" i="1"/>
  <c r="U93" i="1"/>
  <c r="P92" i="1"/>
  <c r="V65" i="1"/>
  <c r="T45" i="1"/>
  <c r="Q90" i="1"/>
  <c r="S87" i="1"/>
  <c r="T19" i="1"/>
  <c r="Q103" i="1"/>
  <c r="U113" i="1"/>
  <c r="Q52" i="1"/>
  <c r="T59" i="1"/>
  <c r="T73" i="1"/>
  <c r="P94" i="1"/>
  <c r="S108" i="1"/>
  <c r="P107" i="1"/>
  <c r="V11" i="1"/>
  <c r="U41" i="1"/>
  <c r="S22" i="1"/>
  <c r="S98" i="1"/>
  <c r="U68" i="1"/>
  <c r="R9" i="1"/>
  <c r="Q21" i="1"/>
  <c r="P98" i="1"/>
  <c r="S80" i="1"/>
  <c r="P79" i="1"/>
  <c r="S61" i="1"/>
  <c r="V79" i="1"/>
  <c r="T16" i="1"/>
  <c r="T109" i="1"/>
  <c r="U31" i="1"/>
  <c r="S47" i="1"/>
  <c r="Q106" i="1"/>
  <c r="T113" i="1"/>
  <c r="U83" i="1"/>
  <c r="Q81" i="1"/>
  <c r="Q45" i="1"/>
  <c r="V85" i="1"/>
  <c r="P29" i="1"/>
  <c r="S7" i="1"/>
  <c r="P109" i="1"/>
  <c r="U43" i="1"/>
  <c r="T106" i="1"/>
  <c r="Q116" i="1"/>
  <c r="Q37" i="1"/>
  <c r="U76" i="1"/>
  <c r="P27" i="1"/>
  <c r="V58" i="1"/>
  <c r="T43" i="1"/>
  <c r="R11" i="1"/>
  <c r="T105" i="1"/>
  <c r="Q84" i="1"/>
  <c r="Q51" i="1"/>
  <c r="S15" i="1"/>
  <c r="U47" i="1"/>
  <c r="S105" i="1"/>
  <c r="V73" i="1"/>
  <c r="U28" i="1"/>
  <c r="S38" i="1"/>
  <c r="P46" i="1"/>
  <c r="Q15" i="1"/>
  <c r="V16" i="1"/>
  <c r="V50" i="1"/>
  <c r="V98" i="1"/>
  <c r="U24" i="1"/>
  <c r="V14" i="1"/>
  <c r="R7" i="1"/>
  <c r="P96" i="1"/>
  <c r="T69" i="1"/>
  <c r="P91" i="1"/>
  <c r="S54" i="1"/>
  <c r="Q33" i="1"/>
  <c r="S53" i="1"/>
  <c r="R72" i="1"/>
  <c r="R44" i="1"/>
  <c r="R81" i="1"/>
  <c r="R99" i="1"/>
  <c r="R113" i="1"/>
  <c r="R116" i="1"/>
  <c r="R83" i="1"/>
  <c r="R43" i="1"/>
  <c r="R94" i="1"/>
  <c r="R62" i="1"/>
  <c r="P123" i="1"/>
  <c r="R121" i="1"/>
  <c r="V120" i="1"/>
  <c r="Q125" i="1"/>
  <c r="U110" i="1"/>
  <c r="U100" i="1"/>
  <c r="S62" i="1"/>
  <c r="U14" i="1"/>
  <c r="V105" i="1"/>
  <c r="S20" i="1"/>
  <c r="Q30" i="1"/>
  <c r="U59" i="1"/>
  <c r="Q61" i="1"/>
  <c r="Q65" i="1"/>
  <c r="U91" i="1"/>
  <c r="V18" i="1"/>
  <c r="Q13" i="1"/>
  <c r="R17" i="1"/>
  <c r="U79" i="1"/>
  <c r="S114" i="1"/>
  <c r="P36" i="1"/>
  <c r="U81" i="1"/>
  <c r="V51" i="1"/>
  <c r="T100" i="1"/>
  <c r="P67" i="1"/>
  <c r="T119" i="1"/>
  <c r="P70" i="1"/>
  <c r="R97" i="1"/>
  <c r="R92" i="1"/>
  <c r="R68" i="1"/>
  <c r="R40" i="1"/>
  <c r="R45" i="1"/>
  <c r="R75" i="1"/>
  <c r="R101" i="1"/>
  <c r="R96" i="1"/>
  <c r="R79" i="1"/>
  <c r="R114" i="1"/>
  <c r="R82" i="1"/>
  <c r="R58" i="1"/>
  <c r="V124" i="1"/>
  <c r="V123" i="1"/>
  <c r="P120" i="1"/>
  <c r="R120" i="1"/>
  <c r="S122" i="1"/>
  <c r="AC85" i="1"/>
  <c r="S124" i="1"/>
  <c r="U117" i="1"/>
  <c r="U104" i="1"/>
  <c r="U119" i="1"/>
  <c r="U102" i="1"/>
  <c r="U112" i="1"/>
  <c r="U111" i="1"/>
  <c r="U114" i="1"/>
  <c r="U122" i="1"/>
  <c r="U123" i="1"/>
  <c r="U103" i="1"/>
  <c r="U106" i="1"/>
  <c r="U105" i="1"/>
  <c r="U107" i="1"/>
  <c r="U109" i="1"/>
  <c r="U108" i="1"/>
  <c r="U124" i="1"/>
  <c r="U120" i="1"/>
  <c r="AC69" i="1"/>
  <c r="AC98" i="1"/>
  <c r="AC80" i="1"/>
  <c r="AC83" i="1"/>
  <c r="AC72" i="1"/>
  <c r="AC55" i="1"/>
  <c r="AC74" i="1"/>
  <c r="AC109" i="1"/>
  <c r="AC45" i="1"/>
  <c r="AC102" i="1"/>
  <c r="AC38" i="1"/>
  <c r="AC73" i="1"/>
  <c r="AC113" i="1"/>
  <c r="AC117" i="1"/>
  <c r="AC39" i="1"/>
  <c r="AC51" i="1"/>
  <c r="AC65" i="1"/>
  <c r="AC91" i="1"/>
  <c r="AC62" i="1"/>
  <c r="AC112" i="1"/>
  <c r="AC58" i="1"/>
  <c r="AC86" i="1"/>
  <c r="AC46" i="1"/>
  <c r="AC71" i="1"/>
  <c r="AC115" i="1"/>
  <c r="AC50" i="1"/>
  <c r="AC79" i="1"/>
  <c r="AC59" i="1"/>
  <c r="AC47" i="1"/>
  <c r="AC67" i="1"/>
  <c r="AC94" i="1"/>
  <c r="AC101" i="1"/>
  <c r="AC36" i="1"/>
  <c r="AC84" i="1"/>
  <c r="AC40" i="1"/>
  <c r="AC93" i="1"/>
  <c r="AC57" i="1"/>
  <c r="AC63" i="1"/>
  <c r="AC119" i="1"/>
  <c r="AC106" i="1"/>
  <c r="AC42" i="1"/>
  <c r="AC77" i="1"/>
  <c r="AC70" i="1"/>
  <c r="AC105" i="1"/>
  <c r="AC41" i="1"/>
  <c r="AC49" i="1"/>
  <c r="AC78" i="1"/>
  <c r="AC111" i="1"/>
  <c r="AC48" i="1"/>
  <c r="AC60" i="1"/>
  <c r="AC75" i="1"/>
  <c r="AC53" i="1"/>
  <c r="AC82" i="1"/>
  <c r="AC56" i="1"/>
  <c r="AC76" i="1"/>
  <c r="AC97" i="1"/>
  <c r="AC108" i="1"/>
  <c r="AC95" i="1"/>
  <c r="S99" i="1"/>
  <c r="S97" i="1"/>
  <c r="S116" i="1"/>
  <c r="S125" i="1"/>
  <c r="S121" i="1"/>
  <c r="AC123" i="1"/>
  <c r="AC125" i="1"/>
  <c r="AC124" i="1"/>
  <c r="AC122" i="1"/>
  <c r="AC120" i="1"/>
  <c r="S123" i="1"/>
  <c r="S120" i="1"/>
  <c r="AO120" i="1"/>
  <c r="AM121" i="1"/>
  <c r="AQ121" i="1"/>
  <c r="AO122" i="1"/>
  <c r="AM123" i="1"/>
  <c r="AQ123" i="1"/>
  <c r="AO124" i="1"/>
  <c r="AM125" i="1"/>
  <c r="AQ125" i="1"/>
  <c r="AN125" i="1"/>
  <c r="AR125" i="1"/>
  <c r="AM120" i="1"/>
  <c r="AQ120" i="1"/>
  <c r="AO121" i="1"/>
  <c r="AM122" i="1"/>
  <c r="AQ122" i="1"/>
  <c r="AO123" i="1"/>
  <c r="AM124" i="1"/>
  <c r="AQ124" i="1"/>
  <c r="AO125" i="1"/>
  <c r="AN120" i="1"/>
  <c r="AR120" i="1"/>
  <c r="AL121" i="1"/>
  <c r="AP121" i="1"/>
  <c r="AN122" i="1"/>
  <c r="AL120" i="1"/>
  <c r="AP120" i="1"/>
  <c r="AN121" i="1"/>
  <c r="AR121" i="1"/>
  <c r="AL122" i="1"/>
  <c r="AP122" i="1"/>
  <c r="AN123" i="1"/>
  <c r="AR123" i="1"/>
  <c r="AL124" i="1"/>
  <c r="AP124" i="1"/>
  <c r="AR124" i="1"/>
  <c r="AL125" i="1"/>
  <c r="AR122" i="1"/>
  <c r="AL123" i="1"/>
  <c r="AP125" i="1"/>
  <c r="AP123" i="1"/>
  <c r="AN124" i="1"/>
  <c r="AR107" i="1"/>
  <c r="AL33" i="1"/>
  <c r="AM33" i="1"/>
  <c r="AQ33" i="1"/>
  <c r="AN110" i="1"/>
  <c r="AL53" i="1"/>
  <c r="AO95" i="1"/>
  <c r="AL23" i="1"/>
  <c r="AL83" i="1"/>
  <c r="AP112" i="1"/>
  <c r="AQ61" i="1"/>
  <c r="AQ101" i="1"/>
  <c r="AR106" i="1"/>
  <c r="AL84" i="1"/>
  <c r="AN56" i="1"/>
  <c r="AQ80" i="1"/>
  <c r="AM21" i="1"/>
  <c r="AO63" i="1"/>
  <c r="AM96" i="1"/>
  <c r="AM8" i="1"/>
  <c r="AQ108" i="1"/>
  <c r="AQ78" i="1"/>
  <c r="AP94" i="1"/>
  <c r="AP35" i="1"/>
  <c r="AO30" i="1"/>
  <c r="AN99" i="1"/>
  <c r="AM53" i="1"/>
  <c r="AL94" i="1"/>
  <c r="AM28" i="1"/>
  <c r="AP24" i="1"/>
  <c r="AQ18" i="1"/>
  <c r="AR96" i="1"/>
  <c r="AP115" i="1"/>
  <c r="AP82" i="1"/>
  <c r="AQ28" i="1"/>
  <c r="AP8" i="1"/>
  <c r="AM20" i="1"/>
  <c r="AO52" i="1"/>
  <c r="AM119" i="1"/>
  <c r="AO108" i="1"/>
  <c r="AR19" i="1"/>
  <c r="AQ69" i="1"/>
  <c r="AL14" i="1"/>
  <c r="AP93" i="1"/>
  <c r="AR44" i="1"/>
  <c r="AQ8" i="1"/>
  <c r="AP46" i="1"/>
  <c r="AQ68" i="1"/>
  <c r="AR87" i="1"/>
  <c r="AO41" i="1"/>
  <c r="AP58" i="1"/>
  <c r="AL59" i="1"/>
  <c r="AP119" i="1"/>
  <c r="AL79" i="1"/>
  <c r="AN94" i="1"/>
  <c r="AQ49" i="1"/>
  <c r="AQ21" i="1"/>
  <c r="AQ83" i="1"/>
  <c r="AL62" i="1"/>
  <c r="AP101" i="1"/>
  <c r="AO10" i="1"/>
  <c r="AQ72" i="1"/>
  <c r="AR60" i="1"/>
  <c r="AL49" i="1"/>
  <c r="AP104" i="1"/>
  <c r="AM80" i="1"/>
  <c r="AR11" i="1"/>
  <c r="AM67" i="1"/>
  <c r="AM86" i="1"/>
  <c r="AO71" i="1"/>
  <c r="AM41" i="1"/>
  <c r="AQ36" i="1"/>
  <c r="AL44" i="1"/>
  <c r="AR64" i="1"/>
  <c r="AR101" i="1"/>
  <c r="AP42" i="1"/>
  <c r="AN25" i="1"/>
  <c r="AM111" i="1"/>
  <c r="AR108" i="1"/>
  <c r="AQ107" i="1"/>
  <c r="AR85" i="1"/>
  <c r="AR66" i="1"/>
  <c r="AL108" i="1"/>
  <c r="AQ12" i="1"/>
  <c r="AO29" i="1"/>
  <c r="AL68" i="1"/>
  <c r="AP14" i="1"/>
  <c r="AM107" i="1"/>
  <c r="AM62" i="1"/>
  <c r="AL82" i="1"/>
  <c r="AM104" i="1"/>
  <c r="AO85" i="1"/>
  <c r="AP23" i="1"/>
  <c r="AR104" i="1"/>
  <c r="AO103" i="1"/>
  <c r="AO55" i="1"/>
  <c r="AR56" i="1"/>
  <c r="AR43" i="1"/>
  <c r="AM90" i="1"/>
  <c r="AO36" i="1"/>
  <c r="AR95" i="1"/>
  <c r="AQ37" i="1"/>
  <c r="AM17" i="1"/>
  <c r="AO117" i="1"/>
  <c r="AQ74" i="1"/>
  <c r="AO28" i="1"/>
  <c r="AM117" i="1"/>
  <c r="AP48" i="1"/>
  <c r="AO79" i="1"/>
  <c r="AM45" i="1"/>
  <c r="AO110" i="1"/>
  <c r="AO65" i="1"/>
  <c r="AR93" i="1"/>
  <c r="AR70" i="1"/>
  <c r="AM56" i="1"/>
  <c r="AP29" i="1"/>
  <c r="AQ45" i="1"/>
  <c r="AL85" i="1"/>
  <c r="AO31" i="1"/>
  <c r="AN17" i="1"/>
  <c r="AM47" i="1"/>
  <c r="AM66" i="1"/>
  <c r="AO14" i="1"/>
  <c r="AL31" i="1"/>
  <c r="AR75" i="1"/>
  <c r="AQ95" i="1"/>
  <c r="AO13" i="1"/>
  <c r="AP52" i="1"/>
  <c r="AR24" i="1"/>
  <c r="AM43" i="1"/>
  <c r="AO105" i="1"/>
  <c r="AM106" i="1"/>
  <c r="AR59" i="1"/>
  <c r="AL109" i="1"/>
  <c r="AM9" i="1"/>
  <c r="AN65" i="1"/>
  <c r="AP53" i="1"/>
  <c r="AL113" i="1"/>
  <c r="AQ66" i="1"/>
  <c r="AO24" i="1"/>
  <c r="AO91" i="1"/>
  <c r="AP72" i="1"/>
  <c r="AQ51" i="1"/>
  <c r="AL36" i="1"/>
  <c r="AM105" i="1"/>
  <c r="AN18" i="1"/>
  <c r="AR81" i="1"/>
  <c r="AO99" i="1"/>
  <c r="AL27" i="1"/>
  <c r="AO119" i="1"/>
  <c r="AM39" i="1"/>
  <c r="AR37" i="1"/>
  <c r="AR27" i="1"/>
  <c r="AO88" i="1"/>
  <c r="AP113" i="1"/>
  <c r="AP68" i="1"/>
  <c r="AO18" i="1"/>
  <c r="AL32" i="1"/>
  <c r="AL110" i="1"/>
  <c r="AP13" i="1"/>
  <c r="AL30" i="1"/>
  <c r="AL69" i="1"/>
  <c r="AM15" i="1"/>
  <c r="AN9" i="1"/>
  <c r="AO90" i="1"/>
  <c r="AO109" i="1"/>
  <c r="AL13" i="1"/>
  <c r="AQ76" i="1"/>
  <c r="AO43" i="1"/>
  <c r="AQ63" i="1"/>
  <c r="AL100" i="1"/>
  <c r="AR41" i="1"/>
  <c r="AR16" i="1"/>
  <c r="AO86" i="1"/>
  <c r="AQ103" i="1"/>
  <c r="AN109" i="1"/>
  <c r="AN112" i="1"/>
  <c r="AN70" i="1"/>
  <c r="AN84" i="1"/>
  <c r="AP89" i="1"/>
  <c r="AN85" i="1"/>
  <c r="AP108" i="1"/>
  <c r="AO107" i="1"/>
  <c r="AO27" i="1"/>
  <c r="AP69" i="1"/>
  <c r="AR58" i="1"/>
  <c r="AQ75" i="1"/>
  <c r="AQ13" i="1"/>
  <c r="AR34" i="1"/>
  <c r="AO66" i="1"/>
  <c r="AL66" i="1"/>
  <c r="AQ91" i="1"/>
  <c r="AQ29" i="1"/>
  <c r="AR69" i="1"/>
  <c r="AQ26" i="1"/>
  <c r="AL111" i="1"/>
  <c r="AQ85" i="1"/>
  <c r="AR78" i="1"/>
  <c r="AM60" i="1"/>
  <c r="AR42" i="1"/>
  <c r="AL114" i="1"/>
  <c r="AQ47" i="1"/>
  <c r="AL15" i="1"/>
  <c r="AR102" i="1"/>
  <c r="AP47" i="1"/>
  <c r="AO16" i="1"/>
  <c r="AO7" i="1"/>
  <c r="AL71" i="1"/>
  <c r="AP33" i="1"/>
  <c r="AN28" i="1"/>
  <c r="AO96" i="1"/>
  <c r="AO114" i="1"/>
  <c r="AN113" i="1"/>
  <c r="AL9" i="1"/>
  <c r="AP43" i="1"/>
  <c r="AO22" i="1"/>
  <c r="AM97" i="1"/>
  <c r="AN34" i="1"/>
  <c r="AQ84" i="1"/>
  <c r="AM84" i="1"/>
  <c r="AR79" i="1"/>
  <c r="AM30" i="1"/>
  <c r="AN67" i="1"/>
  <c r="AQ67" i="1"/>
  <c r="AQ30" i="1"/>
  <c r="AN79" i="1"/>
  <c r="AL86" i="1"/>
  <c r="AR51" i="1"/>
  <c r="AM48" i="1"/>
  <c r="AN10" i="1"/>
  <c r="AM55" i="1"/>
  <c r="AR116" i="1"/>
  <c r="AP61" i="1"/>
  <c r="AQ65" i="1"/>
  <c r="AM72" i="1"/>
  <c r="AR94" i="1"/>
  <c r="AM12" i="1"/>
  <c r="AP51" i="1"/>
  <c r="AM7" i="1"/>
  <c r="AO51" i="1"/>
  <c r="AL19" i="1"/>
  <c r="AP63" i="1"/>
  <c r="AR52" i="1"/>
  <c r="AO20" i="1"/>
  <c r="AP74" i="1"/>
  <c r="AL75" i="1"/>
  <c r="AP38" i="1"/>
  <c r="AP71" i="1"/>
  <c r="AN76" i="1"/>
  <c r="AN62" i="1"/>
  <c r="AM58" i="1"/>
  <c r="AR119" i="1"/>
  <c r="AR45" i="1"/>
  <c r="AN35" i="1"/>
  <c r="AP16" i="1"/>
  <c r="AM36" i="1"/>
  <c r="AP103" i="1"/>
  <c r="AR25" i="1"/>
  <c r="AR17" i="1"/>
  <c r="AR9" i="1"/>
  <c r="AN100" i="1"/>
  <c r="AO56" i="1"/>
  <c r="AM115" i="1"/>
  <c r="AM51" i="1"/>
  <c r="AN74" i="1"/>
  <c r="AO94" i="1"/>
  <c r="AP97" i="1"/>
  <c r="AR112" i="1"/>
  <c r="AM70" i="1"/>
  <c r="AN93" i="1"/>
  <c r="AO113" i="1"/>
  <c r="AP116" i="1"/>
  <c r="AQ111" i="1"/>
  <c r="AO37" i="1"/>
  <c r="AN47" i="1"/>
  <c r="AR89" i="1"/>
  <c r="AR61" i="1"/>
  <c r="AM44" i="1"/>
  <c r="AL46" i="1"/>
  <c r="AQ113" i="1"/>
  <c r="AL58" i="1"/>
  <c r="AM24" i="1"/>
  <c r="AO60" i="1"/>
  <c r="AQ64" i="1"/>
  <c r="AL28" i="1"/>
  <c r="AO115" i="1"/>
  <c r="AL101" i="1"/>
  <c r="AQ70" i="1"/>
  <c r="AQ40" i="1"/>
  <c r="AP25" i="1"/>
  <c r="AP9" i="1"/>
  <c r="AO83" i="1"/>
  <c r="AR88" i="1"/>
  <c r="AQ58" i="1"/>
  <c r="AO40" i="1"/>
  <c r="AL26" i="1"/>
  <c r="AL10" i="1"/>
  <c r="AO92" i="1"/>
  <c r="AL97" i="1"/>
  <c r="AL81" i="1"/>
  <c r="AL65" i="1"/>
  <c r="AP50" i="1"/>
  <c r="AR39" i="1"/>
  <c r="AM27" i="1"/>
  <c r="AM11" i="1"/>
  <c r="AN71" i="1"/>
  <c r="AQ109" i="1"/>
  <c r="AN23" i="1"/>
  <c r="AN15" i="1"/>
  <c r="AM101" i="1"/>
  <c r="AN60" i="1"/>
  <c r="AP83" i="1"/>
  <c r="AM95" i="1"/>
  <c r="AN118" i="1"/>
  <c r="AN54" i="1"/>
  <c r="AO74" i="1"/>
  <c r="AP77" i="1"/>
  <c r="AM114" i="1"/>
  <c r="AM50" i="1"/>
  <c r="AN73" i="1"/>
  <c r="AO93" i="1"/>
  <c r="AP96" i="1"/>
  <c r="AR111" i="1"/>
  <c r="AM32" i="1"/>
  <c r="AP86" i="1"/>
  <c r="AR73" i="1"/>
  <c r="AQ57" i="1"/>
  <c r="AN75" i="1"/>
  <c r="AQ42" i="1"/>
  <c r="AP7" i="1"/>
  <c r="AP55" i="1"/>
  <c r="AO23" i="1"/>
  <c r="AP98" i="1"/>
  <c r="AQ60" i="1"/>
  <c r="AQ25" i="1"/>
  <c r="AO84" i="1"/>
  <c r="AR99" i="1"/>
  <c r="AR67" i="1"/>
  <c r="AQ39" i="1"/>
  <c r="AQ24" i="1"/>
  <c r="AO8" i="1"/>
  <c r="AO67" i="1"/>
  <c r="AQ87" i="1"/>
  <c r="AR57" i="1"/>
  <c r="AP39" i="1"/>
  <c r="AO25" i="1"/>
  <c r="AO9" i="1"/>
  <c r="AO76" i="1"/>
  <c r="AL96" i="1"/>
  <c r="AL80" i="1"/>
  <c r="AL64" i="1"/>
  <c r="AR49" i="1"/>
  <c r="AL39" i="1"/>
  <c r="AP26" i="1"/>
  <c r="AP10" i="1"/>
  <c r="AN59" i="1"/>
  <c r="AR118" i="1"/>
  <c r="AR22" i="1"/>
  <c r="AR14" i="1"/>
  <c r="AM93" i="1"/>
  <c r="AN52" i="1"/>
  <c r="AP75" i="1"/>
  <c r="AM91" i="1"/>
  <c r="AN114" i="1"/>
  <c r="AN50" i="1"/>
  <c r="AO70" i="1"/>
  <c r="AP73" i="1"/>
  <c r="AM110" i="1"/>
  <c r="AM46" i="1"/>
  <c r="AN69" i="1"/>
  <c r="AO89" i="1"/>
  <c r="AP92" i="1"/>
  <c r="AN87" i="1"/>
  <c r="AN92" i="1"/>
  <c r="AN89" i="1"/>
  <c r="AN72" i="1"/>
  <c r="AN63" i="1"/>
  <c r="AN115" i="1"/>
  <c r="AN40" i="1"/>
  <c r="AN51" i="1"/>
  <c r="AN103" i="1"/>
  <c r="AP107" i="1"/>
  <c r="AN66" i="1"/>
  <c r="AQ106" i="1"/>
  <c r="AR35" i="1"/>
  <c r="AL48" i="1"/>
  <c r="AR90" i="1"/>
  <c r="AN43" i="1"/>
  <c r="AM42" i="1"/>
  <c r="AN46" i="1"/>
  <c r="AN44" i="1"/>
  <c r="AR109" i="1"/>
  <c r="AL74" i="1"/>
  <c r="AQ117" i="1"/>
  <c r="AQ19" i="1"/>
  <c r="AL50" i="1"/>
  <c r="AM18" i="1"/>
  <c r="AO50" i="1"/>
  <c r="AR7" i="1"/>
  <c r="AO11" i="1"/>
  <c r="AL56" i="1"/>
  <c r="AM85" i="1"/>
  <c r="AM26" i="1"/>
  <c r="AP54" i="1"/>
  <c r="AP88" i="1"/>
  <c r="AN48" i="1"/>
  <c r="AQ27" i="1"/>
  <c r="AR71" i="1"/>
  <c r="AP110" i="1"/>
  <c r="AM87" i="1"/>
  <c r="AL90" i="1"/>
  <c r="AM40" i="1"/>
  <c r="AR100" i="1"/>
  <c r="AQ14" i="1"/>
  <c r="AP67" i="1"/>
  <c r="AL98" i="1"/>
  <c r="AM10" i="1"/>
  <c r="AO87" i="1"/>
  <c r="AM73" i="1"/>
  <c r="AQ89" i="1"/>
  <c r="AQ53" i="1"/>
  <c r="AL40" i="1"/>
  <c r="AL54" i="1"/>
  <c r="AP70" i="1"/>
  <c r="AL24" i="1"/>
  <c r="AQ98" i="1"/>
  <c r="AR38" i="1"/>
  <c r="AM108" i="1"/>
  <c r="AR84" i="1"/>
  <c r="AQ38" i="1"/>
  <c r="AL95" i="1"/>
  <c r="AL63" i="1"/>
  <c r="AP20" i="1"/>
  <c r="AN20" i="1"/>
  <c r="AR114" i="1"/>
  <c r="AP117" i="1"/>
  <c r="AN49" i="1"/>
  <c r="AR103" i="1"/>
  <c r="AR50" i="1"/>
  <c r="AP111" i="1"/>
  <c r="AL105" i="1"/>
  <c r="AO19" i="1"/>
  <c r="AQ56" i="1"/>
  <c r="AP95" i="1"/>
  <c r="AR63" i="1"/>
  <c r="AM22" i="1"/>
  <c r="AP106" i="1"/>
  <c r="AR55" i="1"/>
  <c r="AQ23" i="1"/>
  <c r="AP118" i="1"/>
  <c r="AL78" i="1"/>
  <c r="AL41" i="1"/>
  <c r="AP114" i="1"/>
  <c r="AN108" i="1"/>
  <c r="AN78" i="1"/>
  <c r="AM74" i="1"/>
  <c r="AQ115" i="1"/>
  <c r="AQ10" i="1"/>
  <c r="AR77" i="1"/>
  <c r="AP57" i="1"/>
  <c r="AR62" i="1"/>
  <c r="AO116" i="1"/>
  <c r="AR32" i="1"/>
  <c r="AL106" i="1"/>
  <c r="AO42" i="1"/>
  <c r="AL11" i="1"/>
  <c r="AR92" i="1"/>
  <c r="AL42" i="1"/>
  <c r="AO12" i="1"/>
  <c r="AL99" i="1"/>
  <c r="AL67" i="1"/>
  <c r="AM25" i="1"/>
  <c r="AN24" i="1"/>
  <c r="AP99" i="1"/>
  <c r="AO82" i="1"/>
  <c r="AN81" i="1"/>
  <c r="AR54" i="1"/>
  <c r="AL43" i="1"/>
  <c r="AO32" i="1"/>
  <c r="AP12" i="1"/>
  <c r="AN80" i="1"/>
  <c r="AP62" i="1"/>
  <c r="AR23" i="1"/>
  <c r="AR15" i="1"/>
  <c r="AM109" i="1"/>
  <c r="AN68" i="1"/>
  <c r="AP91" i="1"/>
  <c r="AM99" i="1"/>
  <c r="AM35" i="1"/>
  <c r="AN58" i="1"/>
  <c r="AO78" i="1"/>
  <c r="AP81" i="1"/>
  <c r="AM118" i="1"/>
  <c r="AM54" i="1"/>
  <c r="AN77" i="1"/>
  <c r="AO97" i="1"/>
  <c r="AP100" i="1"/>
  <c r="AR115" i="1"/>
  <c r="AQ97" i="1"/>
  <c r="AP37" i="1"/>
  <c r="AO47" i="1"/>
  <c r="AQ44" i="1"/>
  <c r="AQ114" i="1"/>
  <c r="AQ32" i="1"/>
  <c r="AL103" i="1"/>
  <c r="AQ50" i="1"/>
  <c r="AM16" i="1"/>
  <c r="AQ7" i="1"/>
  <c r="AL55" i="1"/>
  <c r="AL20" i="1"/>
  <c r="AP66" i="1"/>
  <c r="AQ94" i="1"/>
  <c r="AQ62" i="1"/>
  <c r="AO35" i="1"/>
  <c r="AP21" i="1"/>
  <c r="AM81" i="1"/>
  <c r="AP90" i="1"/>
  <c r="AR80" i="1"/>
  <c r="AQ54" i="1"/>
  <c r="AR36" i="1"/>
  <c r="AL22" i="1"/>
  <c r="AM92" i="1"/>
  <c r="AP102" i="1"/>
  <c r="AL93" i="1"/>
  <c r="AL77" i="1"/>
  <c r="AL61" i="1"/>
  <c r="AR47" i="1"/>
  <c r="AL37" i="1"/>
  <c r="AM23" i="1"/>
  <c r="AM112" i="1"/>
  <c r="AO111" i="1"/>
  <c r="AN29" i="1"/>
  <c r="AN21" i="1"/>
  <c r="AN13" i="1"/>
  <c r="AM69" i="1"/>
  <c r="AO112" i="1"/>
  <c r="AQ110" i="1"/>
  <c r="AM79" i="1"/>
  <c r="AN102" i="1"/>
  <c r="AN38" i="1"/>
  <c r="AO58" i="1"/>
  <c r="AQ100" i="1"/>
  <c r="AM98" i="1"/>
  <c r="AM34" i="1"/>
  <c r="AN57" i="1"/>
  <c r="AO77" i="1"/>
  <c r="AP80" i="1"/>
  <c r="AL119" i="1"/>
  <c r="AQ81" i="1"/>
  <c r="AP30" i="1"/>
  <c r="AN33" i="1"/>
  <c r="AR40" i="1"/>
  <c r="AP31" i="1"/>
  <c r="AR98" i="1"/>
  <c r="AR48" i="1"/>
  <c r="AO15" i="1"/>
  <c r="AL115" i="1"/>
  <c r="AQ52" i="1"/>
  <c r="AQ17" i="1"/>
  <c r="AR117" i="1"/>
  <c r="AR91" i="1"/>
  <c r="AL52" i="1"/>
  <c r="AP34" i="1"/>
  <c r="AQ20" i="1"/>
  <c r="AM65" i="1"/>
  <c r="AP78" i="1"/>
  <c r="AQ79" i="1"/>
  <c r="AR53" i="1"/>
  <c r="AL35" i="1"/>
  <c r="AO21" i="1"/>
  <c r="AM76" i="1"/>
  <c r="AP87" i="1"/>
  <c r="AL92" i="1"/>
  <c r="AL76" i="1"/>
  <c r="AP60" i="1"/>
  <c r="AL47" i="1"/>
  <c r="AP36" i="1"/>
  <c r="AP22" i="1"/>
  <c r="AM100" i="1"/>
  <c r="AO100" i="1"/>
  <c r="AR28" i="1"/>
  <c r="AR20" i="1"/>
  <c r="AR12" i="1"/>
  <c r="AM61" i="1"/>
  <c r="AO104" i="1"/>
  <c r="AQ102" i="1"/>
  <c r="AM75" i="1"/>
  <c r="AN98" i="1"/>
  <c r="AO118" i="1"/>
  <c r="AO54" i="1"/>
  <c r="AQ116" i="1"/>
  <c r="AM94" i="1"/>
  <c r="AN117" i="1"/>
  <c r="AN53" i="1"/>
  <c r="AO73" i="1"/>
  <c r="AP76" i="1"/>
  <c r="AN91" i="1"/>
  <c r="AN90" i="1"/>
  <c r="AN45" i="1"/>
  <c r="AN104" i="1"/>
  <c r="AN88" i="1"/>
  <c r="AN55" i="1"/>
  <c r="AN64" i="1"/>
  <c r="AN14" i="1"/>
  <c r="AM49" i="1"/>
  <c r="AO44" i="1"/>
  <c r="AL60" i="1"/>
  <c r="AN22" i="1"/>
  <c r="AQ11" i="1"/>
  <c r="AP41" i="1"/>
  <c r="AP59" i="1"/>
  <c r="AL17" i="1"/>
  <c r="AR65" i="1"/>
  <c r="AO26" i="1"/>
  <c r="AP11" i="1"/>
  <c r="AQ35" i="1"/>
  <c r="AQ88" i="1"/>
  <c r="AM113" i="1"/>
  <c r="AQ82" i="1"/>
  <c r="AR30" i="1"/>
  <c r="AN83" i="1"/>
  <c r="AR68" i="1"/>
  <c r="AM31" i="1"/>
  <c r="AN95" i="1"/>
  <c r="AL87" i="1"/>
  <c r="AQ55" i="1"/>
  <c r="AM89" i="1"/>
  <c r="AN12" i="1"/>
  <c r="AM71" i="1"/>
  <c r="AQ112" i="1"/>
  <c r="AO69" i="1"/>
  <c r="AL21" i="1"/>
  <c r="AL102" i="1"/>
  <c r="AQ77" i="1"/>
  <c r="AR74" i="1"/>
  <c r="AN119" i="1"/>
  <c r="AO39" i="1"/>
  <c r="AL112" i="1"/>
  <c r="AR46" i="1"/>
  <c r="AM14" i="1"/>
  <c r="AQ99" i="1"/>
  <c r="AQ46" i="1"/>
  <c r="AQ15" i="1"/>
  <c r="AL104" i="1"/>
  <c r="AL70" i="1"/>
  <c r="AM29" i="1"/>
  <c r="AN26" i="1"/>
  <c r="AO64" i="1"/>
  <c r="AO98" i="1"/>
  <c r="AN97" i="1"/>
  <c r="AQ73" i="1"/>
  <c r="AQ22" i="1"/>
  <c r="AO38" i="1"/>
  <c r="AP27" i="1"/>
  <c r="AP45" i="1"/>
  <c r="AL107" i="1"/>
  <c r="AL16" i="1"/>
  <c r="AQ90" i="1"/>
  <c r="AR33" i="1"/>
  <c r="AM52" i="1"/>
  <c r="AR76" i="1"/>
  <c r="AO34" i="1"/>
  <c r="AM64" i="1"/>
  <c r="AL91" i="1"/>
  <c r="AQ59" i="1"/>
  <c r="AM13" i="1"/>
  <c r="AN16" i="1"/>
  <c r="AM103" i="1"/>
  <c r="AP85" i="1"/>
  <c r="AO101" i="1"/>
  <c r="AL51" i="1"/>
  <c r="AP40" i="1"/>
  <c r="AP28" i="1"/>
  <c r="AL8" i="1"/>
  <c r="AN39" i="1"/>
  <c r="AR29" i="1"/>
  <c r="AR21" i="1"/>
  <c r="AR13" i="1"/>
  <c r="AM77" i="1"/>
  <c r="AO53" i="1"/>
  <c r="AQ118" i="1"/>
  <c r="AM83" i="1"/>
  <c r="AN106" i="1"/>
  <c r="AN42" i="1"/>
  <c r="AO62" i="1"/>
  <c r="AP65" i="1"/>
  <c r="AM102" i="1"/>
  <c r="AM38" i="1"/>
  <c r="AN61" i="1"/>
  <c r="AO81" i="1"/>
  <c r="AP84" i="1"/>
  <c r="AQ43" i="1"/>
  <c r="AO33" i="1"/>
  <c r="AO75" i="1"/>
  <c r="AP79" i="1"/>
  <c r="AQ31" i="1"/>
  <c r="AL117" i="1"/>
  <c r="AP19" i="1"/>
  <c r="AR86" i="1"/>
  <c r="AQ41" i="1"/>
  <c r="AM116" i="1"/>
  <c r="AQ96" i="1"/>
  <c r="AO46" i="1"/>
  <c r="AL12" i="1"/>
  <c r="AL118" i="1"/>
  <c r="AQ86" i="1"/>
  <c r="AP49" i="1"/>
  <c r="AP32" i="1"/>
  <c r="AP17" i="1"/>
  <c r="AN111" i="1"/>
  <c r="AR113" i="1"/>
  <c r="AR72" i="1"/>
  <c r="AO49" i="1"/>
  <c r="AN32" i="1"/>
  <c r="AL18" i="1"/>
  <c r="AN36" i="1"/>
  <c r="AQ105" i="1"/>
  <c r="AL89" i="1"/>
  <c r="AL73" i="1"/>
  <c r="AL57" i="1"/>
  <c r="AL45" i="1"/>
  <c r="AQ34" i="1"/>
  <c r="AM19" i="1"/>
  <c r="AM68" i="1"/>
  <c r="AO68" i="1"/>
  <c r="AN27" i="1"/>
  <c r="AN19" i="1"/>
  <c r="AN11" i="1"/>
  <c r="AM37" i="1"/>
  <c r="AO80" i="1"/>
  <c r="AR8" i="1"/>
  <c r="AM63" i="1"/>
  <c r="AN86" i="1"/>
  <c r="AO106" i="1"/>
  <c r="AP109" i="1"/>
  <c r="AQ104" i="1"/>
  <c r="AM82" i="1"/>
  <c r="AN105" i="1"/>
  <c r="AN41" i="1"/>
  <c r="AO61" i="1"/>
  <c r="AP64" i="1"/>
  <c r="AL25" i="1"/>
  <c r="AL29" i="1"/>
  <c r="AR97" i="1"/>
  <c r="AL7" i="1"/>
  <c r="AN30" i="1"/>
  <c r="AQ93" i="1"/>
  <c r="AP15" i="1"/>
  <c r="AR82" i="1"/>
  <c r="AL38" i="1"/>
  <c r="AM88" i="1"/>
  <c r="AQ92" i="1"/>
  <c r="AO45" i="1"/>
  <c r="AQ9" i="1"/>
  <c r="AL116" i="1"/>
  <c r="AR83" i="1"/>
  <c r="AQ48" i="1"/>
  <c r="AN31" i="1"/>
  <c r="AQ16" i="1"/>
  <c r="AN96" i="1"/>
  <c r="AN7" i="1"/>
  <c r="AQ71" i="1"/>
  <c r="AO48" i="1"/>
  <c r="AR31" i="1"/>
  <c r="AO17" i="1"/>
  <c r="AN107" i="1"/>
  <c r="AR110" i="1"/>
  <c r="AL88" i="1"/>
  <c r="AL72" i="1"/>
  <c r="AP56" i="1"/>
  <c r="AP44" i="1"/>
  <c r="AL34" i="1"/>
  <c r="AP18" i="1"/>
  <c r="AM57" i="1"/>
  <c r="AO59" i="1"/>
  <c r="AR26" i="1"/>
  <c r="AR18" i="1"/>
  <c r="AR10" i="1"/>
  <c r="AN116" i="1"/>
  <c r="AO72" i="1"/>
  <c r="AN8" i="1"/>
  <c r="AM59" i="1"/>
  <c r="AN82" i="1"/>
  <c r="AO102" i="1"/>
  <c r="AP105" i="1"/>
  <c r="AR105" i="1"/>
  <c r="AM78" i="1"/>
  <c r="AN101" i="1"/>
  <c r="AN37" i="1"/>
  <c r="AO57" i="1"/>
  <c r="AQ119" i="1"/>
  <c r="AL3" i="1"/>
</calcChain>
</file>

<file path=xl/comments1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<sst xmlns="http://schemas.openxmlformats.org/spreadsheetml/2006/main" count="116" uniqueCount="51">
  <si>
    <t>002415.SZ</t>
  </si>
  <si>
    <t>600036.SH</t>
  </si>
  <si>
    <t>002027.SZ</t>
  </si>
  <si>
    <t>600519.SH</t>
  </si>
  <si>
    <t>164906.SZ</t>
  </si>
  <si>
    <t>0700.HK</t>
  </si>
  <si>
    <t>2869.HK</t>
  </si>
  <si>
    <t>1317.HK</t>
  </si>
  <si>
    <t>1177.HK</t>
  </si>
  <si>
    <t>0175.HK</t>
  </si>
  <si>
    <t>日期</t>
  </si>
  <si>
    <t>收盘价</t>
  </si>
  <si>
    <t>总资产</t>
    <phoneticPr fontId="1" type="noConversion"/>
  </si>
  <si>
    <t>仓位</t>
    <phoneticPr fontId="1" type="noConversion"/>
  </si>
  <si>
    <t>TOTAL</t>
    <phoneticPr fontId="1" type="noConversion"/>
  </si>
  <si>
    <t>DATE</t>
    <phoneticPr fontId="1" type="noConversion"/>
  </si>
  <si>
    <t>汇率</t>
    <phoneticPr fontId="1" type="noConversion"/>
  </si>
  <si>
    <t>已自动换算</t>
    <phoneticPr fontId="1" type="noConversion"/>
  </si>
  <si>
    <t>仓位占比</t>
    <phoneticPr fontId="1" type="noConversion"/>
  </si>
  <si>
    <t>510300.SH</t>
    <phoneticPr fontId="1" type="noConversion"/>
  </si>
  <si>
    <t>持仓占总比</t>
    <phoneticPr fontId="1" type="noConversion"/>
  </si>
  <si>
    <t>现金</t>
    <phoneticPr fontId="1" type="noConversion"/>
  </si>
  <si>
    <t>初始仓位</t>
    <phoneticPr fontId="1" type="noConversion"/>
  </si>
  <si>
    <t>对冲1(2018/2/6)</t>
    <phoneticPr fontId="1" type="noConversion"/>
  </si>
  <si>
    <t>对冲2(2018/2/9)</t>
    <phoneticPr fontId="1" type="noConversion"/>
  </si>
  <si>
    <t>对冲3(2018/3/13)</t>
    <phoneticPr fontId="1" type="noConversion"/>
  </si>
  <si>
    <t>对冲5(2018/5/23)</t>
    <phoneticPr fontId="1" type="noConversion"/>
  </si>
  <si>
    <t>对冲6(2018/5/30)</t>
    <phoneticPr fontId="1" type="noConversion"/>
  </si>
  <si>
    <t>100%原始仓位（无对冲）</t>
    <phoneticPr fontId="1" type="noConversion"/>
  </si>
  <si>
    <t>100%对冲4(2018/3/23)</t>
    <phoneticPr fontId="1" type="noConversion"/>
  </si>
  <si>
    <t>70%原始仓位（无对冲）</t>
    <phoneticPr fontId="1" type="noConversion"/>
  </si>
  <si>
    <t>70%对冲4(2018/3/23)</t>
    <phoneticPr fontId="1" type="noConversion"/>
  </si>
  <si>
    <t>50%对冲4(2018/3/23)</t>
    <phoneticPr fontId="1" type="noConversion"/>
  </si>
  <si>
    <t>50%原始仓位（无对冲）</t>
    <phoneticPr fontId="1" type="noConversion"/>
  </si>
  <si>
    <t>对冲的ETF300股数</t>
    <phoneticPr fontId="1" type="noConversion"/>
  </si>
  <si>
    <t>对冲仓位</t>
    <phoneticPr fontId="1" type="noConversion"/>
  </si>
  <si>
    <t>Portfolio</t>
    <phoneticPr fontId="1" type="noConversion"/>
  </si>
  <si>
    <t>Benchmark</t>
    <phoneticPr fontId="1" type="noConversion"/>
  </si>
  <si>
    <t>NTES.O</t>
  </si>
  <si>
    <t>TAL.N</t>
  </si>
  <si>
    <t>MOMO.O</t>
  </si>
  <si>
    <t>YY.O</t>
  </si>
  <si>
    <t>BABA.N</t>
  </si>
  <si>
    <t>1458.HK</t>
  </si>
  <si>
    <t>HKDCNY.EX</t>
    <phoneticPr fontId="1" type="noConversion"/>
  </si>
  <si>
    <t>HSI.HI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</si>
  <si>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</si>
  <si>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</si>
  <si>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USDCNY.EX</t>
  </si>
  <si>
    <t>USDHKD.FX</t>
  </si>
  <si>
    <t>HKDCNY.EX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</si>
</sst>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mmdd"/>
    <numFmt numFmtId="177" formatCode="#,##0.0000_ ;\-#,##0.0000\ "/>
    <numFmt numFmtId="178" formatCode="0_ "/>
    <numFmt numFmtId="179" formatCode="yyyy\-mm\-dd"/>
    <numFmt numFmtId="180" formatCode="0.0000"/>
    <numFmt numFmtId="181" formatCode="0.0000_ "/>
    <numFmt numFmtId="182" formatCode="0.00_);[Red]\(0.00\)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9"/>
      <color theme="1"/>
      <name val="宋体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2" fillId="2" borderId="0" xfId="0" applyFont="1" applyFill="1">
      <alignment vertical="center"/>
    </xf>
    <xf numFmtId="0" fontId="2" fillId="2" borderId="0" xfId="0" applyNumberFormat="1" applyFont="1" applyFill="1" applyAlignment="1">
      <alignment horizontal="right" vertical="center"/>
    </xf>
    <xf numFmtId="9" fontId="2" fillId="2" borderId="0" xfId="0" applyNumberFormat="1" applyFont="1" applyFill="1" applyAlignment="1">
      <alignment horizontal="right" vertical="center"/>
    </xf>
    <xf numFmtId="178" fontId="0" fillId="0" borderId="0" xfId="0" applyNumberFormat="1">
      <alignment vertical="center"/>
    </xf>
    <xf numFmtId="176" fontId="0" fillId="4" borderId="0" xfId="0" applyNumberFormat="1" applyFill="1" applyAlignment="1">
      <alignment horizontal="right" vertical="center"/>
    </xf>
    <xf numFmtId="0" fontId="0" fillId="4" borderId="0" xfId="0" applyFill="1">
      <alignment vertical="center"/>
    </xf>
    <xf numFmtId="0" fontId="5" fillId="0" borderId="0" xfId="0" applyNumberFormat="1" applyFont="1" applyAlignment="1">
      <alignment horizontal="right" vertical="center"/>
    </xf>
    <xf numFmtId="179" fontId="5" fillId="0" borderId="0" xfId="0" applyNumberFormat="1" applyFont="1" applyAlignment="1">
      <alignment horizontal="right" vertical="center"/>
    </xf>
    <xf numFmtId="180" fontId="5" fillId="0" borderId="0" xfId="0" applyNumberFormat="1" applyFont="1" applyAlignment="1">
      <alignment horizontal="right"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9" fontId="3" fillId="2" borderId="0" xfId="0" applyNumberFormat="1" applyFont="1" applyFill="1" applyAlignment="1">
      <alignment horizontal="right"/>
    </xf>
    <xf numFmtId="0" fontId="6" fillId="0" borderId="0" xfId="0" applyNumberFormat="1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18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81" fontId="0" fillId="5" borderId="1" xfId="0" applyNumberFormat="1" applyFill="1" applyBorder="1" applyAlignment="1">
      <alignment horizontal="center" vertical="center"/>
    </xf>
    <xf numFmtId="181" fontId="0" fillId="5" borderId="0" xfId="0" applyNumberFormat="1" applyFill="1">
      <alignment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1" fontId="0" fillId="0" borderId="0" xfId="0" applyNumberFormat="1" applyFill="1">
      <alignment vertical="center"/>
    </xf>
    <xf numFmtId="179" fontId="5" fillId="0" borderId="0" xfId="0" applyNumberFormat="1" applyFont="1" applyFill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18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5" fillId="3" borderId="0" xfId="0" applyNumberFormat="1" applyFont="1" applyFill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right" vertical="center"/>
    </xf>
    <xf numFmtId="182" fontId="0" fillId="8" borderId="1" xfId="0" applyNumberForma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179" fontId="5" fillId="9" borderId="0" xfId="0" applyNumberFormat="1" applyFont="1" applyFill="1" applyAlignment="1">
      <alignment horizontal="right" vertical="center"/>
    </xf>
    <xf numFmtId="180" fontId="5" fillId="9" borderId="0" xfId="0" applyNumberFormat="1" applyFont="1" applyFill="1" applyAlignment="1">
      <alignment horizontal="right" vertical="center"/>
    </xf>
    <xf numFmtId="181" fontId="0" fillId="9" borderId="0" xfId="0" applyNumberFormat="1" applyFill="1">
      <alignment vertical="center"/>
    </xf>
    <xf numFmtId="180" fontId="0" fillId="9" borderId="0" xfId="0" applyNumberFormat="1" applyFill="1">
      <alignment vertical="center"/>
    </xf>
    <xf numFmtId="0" fontId="0" fillId="9" borderId="0" xfId="0" applyFill="1">
      <alignment vertical="center"/>
    </xf>
    <xf numFmtId="0" fontId="0" fillId="4" borderId="8" xfId="0" applyNumberFormat="1" applyFill="1" applyBorder="1" applyAlignment="1">
      <alignment horizontal="right" vertical="center"/>
    </xf>
    <xf numFmtId="0" fontId="0" fillId="4" borderId="3" xfId="0" applyNumberFormat="1" applyFill="1" applyBorder="1" applyAlignment="1">
      <alignment horizontal="right" vertical="center"/>
    </xf>
    <xf numFmtId="177" fontId="0" fillId="4" borderId="6" xfId="0" applyNumberFormat="1" applyFill="1" applyBorder="1" applyAlignment="1">
      <alignment horizontal="right" vertical="center"/>
    </xf>
    <xf numFmtId="0" fontId="0" fillId="4" borderId="9" xfId="0" applyNumberFormat="1" applyFill="1" applyBorder="1" applyAlignment="1">
      <alignment horizontal="right" vertical="center"/>
    </xf>
    <xf numFmtId="0" fontId="0" fillId="4" borderId="0" xfId="0" applyNumberFormat="1" applyFill="1" applyBorder="1" applyAlignment="1">
      <alignment horizontal="right" vertical="center"/>
    </xf>
    <xf numFmtId="177" fontId="0" fillId="4" borderId="7" xfId="0" applyNumberFormat="1" applyFill="1" applyBorder="1" applyAlignment="1">
      <alignment horizontal="right" vertical="center"/>
    </xf>
    <xf numFmtId="0" fontId="0" fillId="4" borderId="10" xfId="0" applyNumberFormat="1" applyFill="1" applyBorder="1" applyAlignment="1">
      <alignment horizontal="right" vertical="center"/>
    </xf>
    <xf numFmtId="0" fontId="0" fillId="4" borderId="4" xfId="0" applyNumberFormat="1" applyFill="1" applyBorder="1" applyAlignment="1">
      <alignment horizontal="right" vertical="center"/>
    </xf>
    <xf numFmtId="177" fontId="0" fillId="4" borderId="11" xfId="0" applyNumberFormat="1" applyFill="1" applyBorder="1" applyAlignment="1">
      <alignment horizontal="right" vertical="center"/>
    </xf>
    <xf numFmtId="0" fontId="0" fillId="3" borderId="8" xfId="0" applyNumberFormat="1" applyFill="1" applyBorder="1" applyAlignment="1">
      <alignment horizontal="right" vertical="center"/>
    </xf>
    <xf numFmtId="0" fontId="0" fillId="3" borderId="3" xfId="0" applyNumberFormat="1" applyFill="1" applyBorder="1" applyAlignment="1">
      <alignment horizontal="right" vertical="center"/>
    </xf>
    <xf numFmtId="177" fontId="0" fillId="3" borderId="6" xfId="0" applyNumberFormat="1" applyFill="1" applyBorder="1" applyAlignment="1">
      <alignment horizontal="right" vertical="center"/>
    </xf>
    <xf numFmtId="0" fontId="0" fillId="3" borderId="10" xfId="0" applyNumberFormat="1" applyFill="1" applyBorder="1" applyAlignment="1">
      <alignment horizontal="right" vertical="center"/>
    </xf>
    <xf numFmtId="0" fontId="0" fillId="3" borderId="4" xfId="0" applyNumberFormat="1" applyFill="1" applyBorder="1" applyAlignment="1">
      <alignment horizontal="right" vertical="center"/>
    </xf>
    <xf numFmtId="177" fontId="0" fillId="3" borderId="11" xfId="0" applyNumberFormat="1" applyFill="1" applyBorder="1" applyAlignment="1">
      <alignment horizontal="right" vertical="center"/>
    </xf>
    <xf numFmtId="0" fontId="8" fillId="2" borderId="8" xfId="0" applyNumberFormat="1" applyFont="1" applyFill="1" applyBorder="1" applyAlignment="1">
      <alignment horizontal="right" vertical="center"/>
    </xf>
    <xf numFmtId="0" fontId="7" fillId="0" borderId="6" xfId="0" applyFont="1" applyBorder="1" applyAlignment="1">
      <alignment horizontal="center" vertical="center"/>
    </xf>
    <xf numFmtId="0" fontId="8" fillId="2" borderId="10" xfId="0" applyNumberFormat="1" applyFont="1" applyFill="1" applyBorder="1" applyAlignment="1">
      <alignment horizontal="right" vertical="center"/>
    </xf>
    <xf numFmtId="0" fontId="7" fillId="0" borderId="11" xfId="0" applyFont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9" fontId="3" fillId="6" borderId="0" xfId="0" applyNumberFormat="1" applyFont="1" applyFill="1" applyBorder="1" applyAlignment="1">
      <alignment horizontal="center" vertical="center"/>
    </xf>
    <xf numFmtId="9" fontId="3" fillId="6" borderId="4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77" fontId="7" fillId="5" borderId="1" xfId="0" applyNumberFormat="1" applyFont="1" applyFill="1" applyBorder="1" applyAlignment="1">
      <alignment horizontal="center" vertical="center"/>
    </xf>
    <xf numFmtId="177" fontId="7" fillId="10" borderId="5" xfId="0" applyNumberFormat="1" applyFont="1" applyFill="1" applyBorder="1" applyAlignment="1">
      <alignment horizontal="center" vertical="center"/>
    </xf>
    <xf numFmtId="177" fontId="7" fillId="10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161"/>
      <color rgb="FFFE0202"/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对冲分析（</a:t>
            </a:r>
            <a:r>
              <a:rPr lang="en-US"/>
              <a:t>100%</a:t>
            </a:r>
            <a:r>
              <a:rPr lang="zh-CN"/>
              <a:t>仓位）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Data!$P$6</c:f>
              <c:strCache>
                <c:ptCount val="1"/>
                <c:pt idx="0">
                  <c:v>100%原始仓位（无对冲）</c:v>
                </c:pt>
              </c:strCache>
            </c:strRef>
          </c:tx>
          <c:spPr>
            <a:ln w="31750" cap="rnd">
              <a:solidFill>
                <a:srgbClr val="7030A0"/>
              </a:solidFill>
              <a:round/>
            </a:ln>
            <a:effectLst>
              <a:glow rad="88900">
                <a:schemeClr val="accent2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Data!$P$7:$P$499</c:f>
              <c:numCache>
                <c:formatCode>0.0000_ </c:formatCode>
                <c:ptCount val="493"/>
                <c:pt idx="0">
                  <c:v>0</c:v>
                </c:pt>
                <c:pt idx="1">
                  <c:v>1.6228685887957228E-2</c:v>
                </c:pt>
                <c:pt idx="2">
                  <c:v>2.1362532722069005E-2</c:v>
                </c:pt>
                <c:pt idx="3">
                  <c:v>3.4634839459331657E-2</c:v>
                </c:pt>
                <c:pt idx="4">
                  <c:v>5.6663697860605877E-2</c:v>
                </c:pt>
                <c:pt idx="5">
                  <c:v>6.4656259177663156E-2</c:v>
                </c:pt>
                <c:pt idx="6">
                  <c:v>6.5244696248588641E-2</c:v>
                </c:pt>
                <c:pt idx="7">
                  <c:v>5.9470711310394497E-2</c:v>
                </c:pt>
                <c:pt idx="8">
                  <c:v>4.8365059078703032E-2</c:v>
                </c:pt>
                <c:pt idx="9">
                  <c:v>4.0152724296482978E-2</c:v>
                </c:pt>
                <c:pt idx="10">
                  <c:v>2.15571674389059E-2</c:v>
                </c:pt>
                <c:pt idx="11">
                  <c:v>-1.8346061445795314E-5</c:v>
                </c:pt>
                <c:pt idx="12">
                  <c:v>2.3463771608234207E-2</c:v>
                </c:pt>
                <c:pt idx="13">
                  <c:v>1.6383616078822882E-2</c:v>
                </c:pt>
                <c:pt idx="14">
                  <c:v>2.1468772093351518E-2</c:v>
                </c:pt>
                <c:pt idx="15">
                  <c:v>2.1697694344357199E-2</c:v>
                </c:pt>
                <c:pt idx="16">
                  <c:v>3.4803919160202978E-2</c:v>
                </c:pt>
                <c:pt idx="17">
                  <c:v>3.2627758956802921E-2</c:v>
                </c:pt>
                <c:pt idx="18">
                  <c:v>4.406636152031429E-2</c:v>
                </c:pt>
                <c:pt idx="19">
                  <c:v>5.8857589349845751E-2</c:v>
                </c:pt>
                <c:pt idx="20">
                  <c:v>4.4639596679082905E-2</c:v>
                </c:pt>
                <c:pt idx="21">
                  <c:v>3.501498352485144E-2</c:v>
                </c:pt>
                <c:pt idx="22">
                  <c:v>4.848295008372272E-2</c:v>
                </c:pt>
                <c:pt idx="23">
                  <c:v>2.862098845001726E-2</c:v>
                </c:pt>
                <c:pt idx="24">
                  <c:v>1.2409108321654205E-2</c:v>
                </c:pt>
                <c:pt idx="25">
                  <c:v>-8.8277203243197766E-3</c:v>
                </c:pt>
                <c:pt idx="26">
                  <c:v>-3.7874042562011323E-2</c:v>
                </c:pt>
                <c:pt idx="27">
                  <c:v>-5.1337303002377155E-2</c:v>
                </c:pt>
                <c:pt idx="28">
                  <c:v>-7.2021889080922885E-2</c:v>
                </c:pt>
                <c:pt idx="29">
                  <c:v>-5.7001412731068624E-2</c:v>
                </c:pt>
                <c:pt idx="30">
                  <c:v>-4.6521930727954297E-2</c:v>
                </c:pt>
                <c:pt idx="31">
                  <c:v>-3.0215166132039895E-2</c:v>
                </c:pt>
                <c:pt idx="32">
                  <c:v>2.6126293779600296E-3</c:v>
                </c:pt>
                <c:pt idx="33">
                  <c:v>4.06608267378743E-2</c:v>
                </c:pt>
                <c:pt idx="34">
                  <c:v>8.08141908959914E-2</c:v>
                </c:pt>
                <c:pt idx="35">
                  <c:v>6.5689093390588704E-2</c:v>
                </c:pt>
                <c:pt idx="36">
                  <c:v>3.6565665862005936E-2</c:v>
                </c:pt>
                <c:pt idx="37">
                  <c:v>3.7165211766983175E-2</c:v>
                </c:pt>
                <c:pt idx="38">
                  <c:v>2.785040944393713E-2</c:v>
                </c:pt>
                <c:pt idx="39">
                  <c:v>3.0090443892342833E-2</c:v>
                </c:pt>
                <c:pt idx="40">
                  <c:v>2.6612270519108749E-2</c:v>
                </c:pt>
                <c:pt idx="41">
                  <c:v>2.7912013634977084E-2</c:v>
                </c:pt>
                <c:pt idx="42">
                  <c:v>4.9995796770097245E-2</c:v>
                </c:pt>
                <c:pt idx="43">
                  <c:v>4.3806182694834161E-2</c:v>
                </c:pt>
                <c:pt idx="44">
                  <c:v>7.3431659815942796E-2</c:v>
                </c:pt>
                <c:pt idx="45">
                  <c:v>8.4199196694574319E-2</c:v>
                </c:pt>
                <c:pt idx="46">
                  <c:v>7.2776600048346074E-2</c:v>
                </c:pt>
                <c:pt idx="47">
                  <c:v>7.7517506898848731E-2</c:v>
                </c:pt>
                <c:pt idx="48">
                  <c:v>9.3128105254262739E-2</c:v>
                </c:pt>
                <c:pt idx="49">
                  <c:v>9.5707299392931544E-2</c:v>
                </c:pt>
                <c:pt idx="50">
                  <c:v>0.10124426622496596</c:v>
                </c:pt>
                <c:pt idx="51">
                  <c:v>0.13091616213650847</c:v>
                </c:pt>
                <c:pt idx="52">
                  <c:v>0.12054677601264308</c:v>
                </c:pt>
                <c:pt idx="53">
                  <c:v>6.8567919135671396E-2</c:v>
                </c:pt>
                <c:pt idx="54">
                  <c:v>5.0941719971294486E-2</c:v>
                </c:pt>
                <c:pt idx="55">
                  <c:v>5.3270954077474286E-2</c:v>
                </c:pt>
                <c:pt idx="56">
                  <c:v>2.0948999861674533E-2</c:v>
                </c:pt>
                <c:pt idx="57">
                  <c:v>-1.0621689776099785E-2</c:v>
                </c:pt>
                <c:pt idx="58">
                  <c:v>1.4024735721551496E-2</c:v>
                </c:pt>
                <c:pt idx="59">
                  <c:v>1.1289910484174381E-2</c:v>
                </c:pt>
                <c:pt idx="60">
                  <c:v>-6.175532033762976E-3</c:v>
                </c:pt>
                <c:pt idx="61">
                  <c:v>-2.0730314643027103E-3</c:v>
                </c:pt>
                <c:pt idx="62">
                  <c:v>-1.5349884182793927E-2</c:v>
                </c:pt>
                <c:pt idx="63">
                  <c:v>5.0801002983429377E-3</c:v>
                </c:pt>
                <c:pt idx="64">
                  <c:v>2.4522554483880077E-2</c:v>
                </c:pt>
                <c:pt idx="65">
                  <c:v>2.5770100440088539E-2</c:v>
                </c:pt>
                <c:pt idx="66">
                  <c:v>9.9566068971259636E-3</c:v>
                </c:pt>
                <c:pt idx="67">
                  <c:v>-7.4239888805540666E-3</c:v>
                </c:pt>
                <c:pt idx="68">
                  <c:v>-9.8332015649597038E-3</c:v>
                </c:pt>
                <c:pt idx="69">
                  <c:v>-1.5278971403353991E-2</c:v>
                </c:pt>
                <c:pt idx="70">
                  <c:v>-8.4845843268571697E-3</c:v>
                </c:pt>
                <c:pt idx="71">
                  <c:v>7.7831122614879789E-4</c:v>
                </c:pt>
                <c:pt idx="72">
                  <c:v>-1.1884695730697059E-2</c:v>
                </c:pt>
                <c:pt idx="73">
                  <c:v>-1.9653030320728515E-2</c:v>
                </c:pt>
                <c:pt idx="74">
                  <c:v>-1.6642188218925713E-2</c:v>
                </c:pt>
                <c:pt idx="75">
                  <c:v>-3.3718576249982646E-2</c:v>
                </c:pt>
                <c:pt idx="76">
                  <c:v>-2.6394991117022704E-2</c:v>
                </c:pt>
                <c:pt idx="77">
                  <c:v>-2.4370379056111169E-2</c:v>
                </c:pt>
                <c:pt idx="78">
                  <c:v>-2.4053952831768477E-3</c:v>
                </c:pt>
                <c:pt idx="79">
                  <c:v>-9.9261448466456681E-3</c:v>
                </c:pt>
                <c:pt idx="80">
                  <c:v>-9.6026924381313883E-3</c:v>
                </c:pt>
                <c:pt idx="81">
                  <c:v>2.4650754231902994E-2</c:v>
                </c:pt>
                <c:pt idx="82">
                  <c:v>4.225523079407445E-2</c:v>
                </c:pt>
                <c:pt idx="83">
                  <c:v>4.5456803558137304E-2</c:v>
                </c:pt>
                <c:pt idx="84">
                  <c:v>6.5439852438297308E-2</c:v>
                </c:pt>
                <c:pt idx="85">
                  <c:v>5.9011293768288731E-2</c:v>
                </c:pt>
                <c:pt idx="86">
                  <c:v>6.2377538762817153E-2</c:v>
                </c:pt>
                <c:pt idx="87">
                  <c:v>6.3918056599280071E-2</c:v>
                </c:pt>
                <c:pt idx="88">
                  <c:v>7.5243143751994479E-2</c:v>
                </c:pt>
                <c:pt idx="89">
                  <c:v>8.274301999810274E-2</c:v>
                </c:pt>
                <c:pt idx="90">
                  <c:v>8.3146399459582687E-2</c:v>
                </c:pt>
                <c:pt idx="91">
                  <c:v>8.4146747363034402E-2</c:v>
                </c:pt>
                <c:pt idx="92">
                  <c:v>8.2034531885800011E-2</c:v>
                </c:pt>
                <c:pt idx="93">
                  <c:v>8.6548242058097191E-2</c:v>
                </c:pt>
                <c:pt idx="94">
                  <c:v>9.2570271733685816E-2</c:v>
                </c:pt>
                <c:pt idx="95">
                  <c:v>9.2690479584205843E-2</c:v>
                </c:pt>
                <c:pt idx="96">
                  <c:v>0.10848180481130298</c:v>
                </c:pt>
                <c:pt idx="97">
                  <c:v>0.11718115545028884</c:v>
                </c:pt>
                <c:pt idx="98">
                  <c:v>0.11819104075421705</c:v>
                </c:pt>
                <c:pt idx="99">
                  <c:v>0.14911312552453748</c:v>
                </c:pt>
                <c:pt idx="100">
                  <c:v>0.17256462524396032</c:v>
                </c:pt>
                <c:pt idx="101">
                  <c:v>0.1842926337301658</c:v>
                </c:pt>
                <c:pt idx="102">
                  <c:v>0.19163197059476578</c:v>
                </c:pt>
                <c:pt idx="103">
                  <c:v>0.17807206031930889</c:v>
                </c:pt>
                <c:pt idx="104">
                  <c:v>0.16901195051655726</c:v>
                </c:pt>
                <c:pt idx="105">
                  <c:v>0.18247549826343423</c:v>
                </c:pt>
                <c:pt idx="106">
                  <c:v>0.20133040788518297</c:v>
                </c:pt>
                <c:pt idx="107">
                  <c:v>0.21061250982345725</c:v>
                </c:pt>
                <c:pt idx="108">
                  <c:v>0.19047610688612293</c:v>
                </c:pt>
                <c:pt idx="109">
                  <c:v>0.18408695804529729</c:v>
                </c:pt>
                <c:pt idx="110">
                  <c:v>0.17434598799887446</c:v>
                </c:pt>
                <c:pt idx="111">
                  <c:v>0.13821190535134598</c:v>
                </c:pt>
                <c:pt idx="112">
                  <c:v>0.16433467902038834</c:v>
                </c:pt>
                <c:pt idx="113">
                  <c:v>0.15385517165701135</c:v>
                </c:pt>
                <c:pt idx="114">
                  <c:v>0.168762187826206</c:v>
                </c:pt>
                <c:pt idx="115">
                  <c:v>0.12277176686522262</c:v>
                </c:pt>
                <c:pt idx="116">
                  <c:v>0.11206111892973158</c:v>
                </c:pt>
                <c:pt idx="117">
                  <c:v>7.7559679008943005E-2</c:v>
                </c:pt>
                <c:pt idx="118">
                  <c:v>8.9378826904428665E-2</c:v>
                </c:pt>
                <c:pt idx="119">
                  <c:v>0.10315781096810284</c:v>
                </c:pt>
                <c:pt idx="120">
                  <c:v>0.1112714095539975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Data!$Q$6</c:f>
              <c:strCache>
                <c:ptCount val="1"/>
                <c:pt idx="0">
                  <c:v>对冲1(2018/2/6)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Data!$Q$7:$Q$499</c:f>
              <c:numCache>
                <c:formatCode>0.0000_ </c:formatCode>
                <c:ptCount val="493"/>
                <c:pt idx="0">
                  <c:v>0</c:v>
                </c:pt>
                <c:pt idx="1">
                  <c:v>1.6228685887957228E-2</c:v>
                </c:pt>
                <c:pt idx="2">
                  <c:v>2.1362532722069005E-2</c:v>
                </c:pt>
                <c:pt idx="3">
                  <c:v>3.4634839459331657E-2</c:v>
                </c:pt>
                <c:pt idx="4">
                  <c:v>5.6663697860605877E-2</c:v>
                </c:pt>
                <c:pt idx="5">
                  <c:v>6.4656259177663156E-2</c:v>
                </c:pt>
                <c:pt idx="6">
                  <c:v>6.5244696248588641E-2</c:v>
                </c:pt>
                <c:pt idx="7">
                  <c:v>5.9470711310394497E-2</c:v>
                </c:pt>
                <c:pt idx="8">
                  <c:v>4.8365059078703032E-2</c:v>
                </c:pt>
                <c:pt idx="9">
                  <c:v>4.0152724296482978E-2</c:v>
                </c:pt>
                <c:pt idx="10">
                  <c:v>2.15571674389059E-2</c:v>
                </c:pt>
                <c:pt idx="11">
                  <c:v>-1.8346061445795314E-5</c:v>
                </c:pt>
                <c:pt idx="12">
                  <c:v>2.3463771608234207E-2</c:v>
                </c:pt>
                <c:pt idx="13">
                  <c:v>1.6383616078822882E-2</c:v>
                </c:pt>
                <c:pt idx="14">
                  <c:v>2.1468772093351518E-2</c:v>
                </c:pt>
                <c:pt idx="15">
                  <c:v>2.1697694344357199E-2</c:v>
                </c:pt>
                <c:pt idx="16">
                  <c:v>3.4803919160202978E-2</c:v>
                </c:pt>
                <c:pt idx="17">
                  <c:v>3.2627758956802921E-2</c:v>
                </c:pt>
                <c:pt idx="18">
                  <c:v>4.406636152031429E-2</c:v>
                </c:pt>
                <c:pt idx="19">
                  <c:v>5.8857589349845751E-2</c:v>
                </c:pt>
                <c:pt idx="20">
                  <c:v>4.4639596679082905E-2</c:v>
                </c:pt>
                <c:pt idx="21">
                  <c:v>3.501498352485144E-2</c:v>
                </c:pt>
                <c:pt idx="22">
                  <c:v>4.848295008372272E-2</c:v>
                </c:pt>
                <c:pt idx="23">
                  <c:v>2.862098845001726E-2</c:v>
                </c:pt>
                <c:pt idx="24">
                  <c:v>1.2409108321654205E-2</c:v>
                </c:pt>
                <c:pt idx="25">
                  <c:v>-8.8277203243197766E-3</c:v>
                </c:pt>
                <c:pt idx="26">
                  <c:v>-3.7874042562011323E-2</c:v>
                </c:pt>
                <c:pt idx="27">
                  <c:v>-4.0051488202148433E-2</c:v>
                </c:pt>
                <c:pt idx="28">
                  <c:v>-6.4037805857070973E-2</c:v>
                </c:pt>
                <c:pt idx="29">
                  <c:v>-2.4702486772553822E-2</c:v>
                </c:pt>
                <c:pt idx="30">
                  <c:v>-9.9050647166396555E-3</c:v>
                </c:pt>
                <c:pt idx="31">
                  <c:v>-9.0853272754454206E-3</c:v>
                </c:pt>
                <c:pt idx="32">
                  <c:v>-1.5880170706827901E-4</c:v>
                </c:pt>
                <c:pt idx="33">
                  <c:v>2.2506791030217022E-2</c:v>
                </c:pt>
                <c:pt idx="34">
                  <c:v>5.3742187789900475E-2</c:v>
                </c:pt>
                <c:pt idx="35">
                  <c:v>3.2894844978703208E-2</c:v>
                </c:pt>
                <c:pt idx="36">
                  <c:v>1.4625530911332119E-2</c:v>
                </c:pt>
                <c:pt idx="37">
                  <c:v>2.682930817251461E-2</c:v>
                </c:pt>
                <c:pt idx="38">
                  <c:v>1.0247043315080306E-2</c:v>
                </c:pt>
                <c:pt idx="39">
                  <c:v>2.7332020125657497E-2</c:v>
                </c:pt>
                <c:pt idx="40">
                  <c:v>4.4914081176160359E-2</c:v>
                </c:pt>
                <c:pt idx="41">
                  <c:v>2.7196966323411953E-2</c:v>
                </c:pt>
                <c:pt idx="42">
                  <c:v>6.0732071933023102E-2</c:v>
                </c:pt>
                <c:pt idx="43">
                  <c:v>4.1136280380822843E-2</c:v>
                </c:pt>
                <c:pt idx="44">
                  <c:v>5.7536898123337066E-2</c:v>
                </c:pt>
                <c:pt idx="45">
                  <c:v>5.1017648296460383E-2</c:v>
                </c:pt>
                <c:pt idx="46">
                  <c:v>4.1341350296631774E-2</c:v>
                </c:pt>
                <c:pt idx="47">
                  <c:v>5.1606585612551825E-2</c:v>
                </c:pt>
                <c:pt idx="48">
                  <c:v>6.485540857974903E-2</c:v>
                </c:pt>
                <c:pt idx="49">
                  <c:v>6.5716252806143016E-2</c:v>
                </c:pt>
                <c:pt idx="50">
                  <c:v>7.138562985244068E-2</c:v>
                </c:pt>
                <c:pt idx="51">
                  <c:v>0.10108761290716028</c:v>
                </c:pt>
                <c:pt idx="52">
                  <c:v>9.2855501298494847E-2</c:v>
                </c:pt>
                <c:pt idx="53">
                  <c:v>5.5325996124871546E-2</c:v>
                </c:pt>
                <c:pt idx="54">
                  <c:v>6.0277463609363036E-2</c:v>
                </c:pt>
                <c:pt idx="55">
                  <c:v>5.6284872873588965E-2</c:v>
                </c:pt>
                <c:pt idx="56">
                  <c:v>2.2042948902348813E-2</c:v>
                </c:pt>
                <c:pt idx="57">
                  <c:v>1.4767336590906233E-2</c:v>
                </c:pt>
                <c:pt idx="58">
                  <c:v>3.3334156273071791E-2</c:v>
                </c:pt>
                <c:pt idx="59">
                  <c:v>3.3226362736174631E-2</c:v>
                </c:pt>
                <c:pt idx="60">
                  <c:v>1.759046015250032E-2</c:v>
                </c:pt>
                <c:pt idx="61">
                  <c:v>1.7943542735926021E-2</c:v>
                </c:pt>
                <c:pt idx="62">
                  <c:v>2.3968067006394644E-2</c:v>
                </c:pt>
                <c:pt idx="63">
                  <c:v>1.935891094529163E-2</c:v>
                </c:pt>
                <c:pt idx="64">
                  <c:v>2.3900923767674609E-2</c:v>
                </c:pt>
                <c:pt idx="65">
                  <c:v>2.2349833436717592E-2</c:v>
                </c:pt>
                <c:pt idx="66">
                  <c:v>9.776684213652187E-3</c:v>
                </c:pt>
                <c:pt idx="67">
                  <c:v>-7.8260309515024717E-3</c:v>
                </c:pt>
                <c:pt idx="68">
                  <c:v>5.3772125043776153E-3</c:v>
                </c:pt>
                <c:pt idx="69">
                  <c:v>9.4884701557886864E-3</c:v>
                </c:pt>
                <c:pt idx="70">
                  <c:v>8.6956134677145247E-3</c:v>
                </c:pt>
                <c:pt idx="71">
                  <c:v>4.4424541691430175E-3</c:v>
                </c:pt>
                <c:pt idx="72">
                  <c:v>-2.9661153899385173E-4</c:v>
                </c:pt>
                <c:pt idx="73">
                  <c:v>-5.3856536882711525E-3</c:v>
                </c:pt>
                <c:pt idx="74">
                  <c:v>-1.7507301165896605E-2</c:v>
                </c:pt>
                <c:pt idx="75">
                  <c:v>-2.2032388868039376E-2</c:v>
                </c:pt>
                <c:pt idx="76">
                  <c:v>-7.8986653927252126E-3</c:v>
                </c:pt>
                <c:pt idx="77">
                  <c:v>-1.6070751977196762E-2</c:v>
                </c:pt>
                <c:pt idx="78">
                  <c:v>-1.1998672023885382E-2</c:v>
                </c:pt>
                <c:pt idx="79">
                  <c:v>-7.5350116382566501E-3</c:v>
                </c:pt>
                <c:pt idx="80">
                  <c:v>8.2261659812974397E-3</c:v>
                </c:pt>
                <c:pt idx="81">
                  <c:v>3.9395824825845915E-2</c:v>
                </c:pt>
                <c:pt idx="82">
                  <c:v>4.2787692371949015E-2</c:v>
                </c:pt>
                <c:pt idx="83">
                  <c:v>4.0870000523760552E-2</c:v>
                </c:pt>
                <c:pt idx="84">
                  <c:v>5.1660026319714447E-2</c:v>
                </c:pt>
                <c:pt idx="85">
                  <c:v>3.9123362188288713E-2</c:v>
                </c:pt>
                <c:pt idx="86">
                  <c:v>3.2101872235274831E-2</c:v>
                </c:pt>
                <c:pt idx="87">
                  <c:v>4.3667681064754493E-2</c:v>
                </c:pt>
                <c:pt idx="88">
                  <c:v>5.2322379333480384E-2</c:v>
                </c:pt>
                <c:pt idx="89">
                  <c:v>6.6129362195131547E-2</c:v>
                </c:pt>
                <c:pt idx="90">
                  <c:v>6.1930739375377408E-2</c:v>
                </c:pt>
                <c:pt idx="91">
                  <c:v>5.5641534479949017E-2</c:v>
                </c:pt>
                <c:pt idx="92">
                  <c:v>5.4186632512314592E-2</c:v>
                </c:pt>
                <c:pt idx="93">
                  <c:v>7.726629926829176E-2</c:v>
                </c:pt>
                <c:pt idx="94">
                  <c:v>7.9400704982874881E-2</c:v>
                </c:pt>
                <c:pt idx="95">
                  <c:v>8.4148877584160342E-2</c:v>
                </c:pt>
                <c:pt idx="96">
                  <c:v>9.173487204924613E-2</c:v>
                </c:pt>
                <c:pt idx="97">
                  <c:v>0.10931924343440325</c:v>
                </c:pt>
                <c:pt idx="98">
                  <c:v>0.12119300451512038</c:v>
                </c:pt>
                <c:pt idx="99">
                  <c:v>0.1399914607784345</c:v>
                </c:pt>
                <c:pt idx="100">
                  <c:v>0.16364160126759475</c:v>
                </c:pt>
                <c:pt idx="101">
                  <c:v>0.1572885264092061</c:v>
                </c:pt>
                <c:pt idx="102">
                  <c:v>0.16249181389950862</c:v>
                </c:pt>
                <c:pt idx="103">
                  <c:v>0.14556618987862358</c:v>
                </c:pt>
                <c:pt idx="104">
                  <c:v>0.13024835494859155</c:v>
                </c:pt>
                <c:pt idx="105">
                  <c:v>0.15987665570162868</c:v>
                </c:pt>
                <c:pt idx="106">
                  <c:v>0.17453039769249745</c:v>
                </c:pt>
                <c:pt idx="107">
                  <c:v>0.1817115968848515</c:v>
                </c:pt>
                <c:pt idx="108">
                  <c:v>0.17314338259749484</c:v>
                </c:pt>
                <c:pt idx="109">
                  <c:v>0.17878810902157194</c:v>
                </c:pt>
                <c:pt idx="110">
                  <c:v>0.1682371098977089</c:v>
                </c:pt>
                <c:pt idx="111">
                  <c:v>0.16003378832591775</c:v>
                </c:pt>
                <c:pt idx="112">
                  <c:v>0.17371134622434292</c:v>
                </c:pt>
                <c:pt idx="113">
                  <c:v>0.1737103548051262</c:v>
                </c:pt>
                <c:pt idx="114">
                  <c:v>0.18580566447672053</c:v>
                </c:pt>
                <c:pt idx="115">
                  <c:v>0.15092468854072005</c:v>
                </c:pt>
                <c:pt idx="116">
                  <c:v>0.1388415766111033</c:v>
                </c:pt>
                <c:pt idx="117">
                  <c:v>0.11601162578752611</c:v>
                </c:pt>
                <c:pt idx="118">
                  <c:v>0.11762994070296617</c:v>
                </c:pt>
                <c:pt idx="119">
                  <c:v>0.11341325888227427</c:v>
                </c:pt>
                <c:pt idx="120">
                  <c:v>0.12153814168818045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Data!$R$6</c:f>
              <c:strCache>
                <c:ptCount val="1"/>
                <c:pt idx="0">
                  <c:v>对冲2(2018/2/9)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Data!$R$7:$R$499</c:f>
              <c:numCache>
                <c:formatCode>0.0000_ </c:formatCode>
                <c:ptCount val="493"/>
                <c:pt idx="0">
                  <c:v>0</c:v>
                </c:pt>
                <c:pt idx="1">
                  <c:v>1.6228685887957228E-2</c:v>
                </c:pt>
                <c:pt idx="2">
                  <c:v>2.1362532722069005E-2</c:v>
                </c:pt>
                <c:pt idx="3">
                  <c:v>3.4634839459331657E-2</c:v>
                </c:pt>
                <c:pt idx="4">
                  <c:v>5.6663697860605877E-2</c:v>
                </c:pt>
                <c:pt idx="5">
                  <c:v>6.4656259177663156E-2</c:v>
                </c:pt>
                <c:pt idx="6">
                  <c:v>6.5244696248588641E-2</c:v>
                </c:pt>
                <c:pt idx="7">
                  <c:v>5.9470711310394497E-2</c:v>
                </c:pt>
                <c:pt idx="8">
                  <c:v>4.8365059078703032E-2</c:v>
                </c:pt>
                <c:pt idx="9">
                  <c:v>4.0152724296482978E-2</c:v>
                </c:pt>
                <c:pt idx="10">
                  <c:v>2.15571674389059E-2</c:v>
                </c:pt>
                <c:pt idx="11">
                  <c:v>-1.8346061445795314E-5</c:v>
                </c:pt>
                <c:pt idx="12">
                  <c:v>2.3463771608234207E-2</c:v>
                </c:pt>
                <c:pt idx="13">
                  <c:v>1.6383616078822882E-2</c:v>
                </c:pt>
                <c:pt idx="14">
                  <c:v>2.1468772093351518E-2</c:v>
                </c:pt>
                <c:pt idx="15">
                  <c:v>2.1697694344357199E-2</c:v>
                </c:pt>
                <c:pt idx="16">
                  <c:v>3.4803919160202978E-2</c:v>
                </c:pt>
                <c:pt idx="17">
                  <c:v>3.2627758956802921E-2</c:v>
                </c:pt>
                <c:pt idx="18">
                  <c:v>4.406636152031429E-2</c:v>
                </c:pt>
                <c:pt idx="19">
                  <c:v>5.8857589349845751E-2</c:v>
                </c:pt>
                <c:pt idx="20">
                  <c:v>4.4639596679082905E-2</c:v>
                </c:pt>
                <c:pt idx="21">
                  <c:v>3.501498352485144E-2</c:v>
                </c:pt>
                <c:pt idx="22">
                  <c:v>4.848295008372272E-2</c:v>
                </c:pt>
                <c:pt idx="23">
                  <c:v>2.862098845001726E-2</c:v>
                </c:pt>
                <c:pt idx="24">
                  <c:v>1.2409108321654205E-2</c:v>
                </c:pt>
                <c:pt idx="25">
                  <c:v>-8.8277203243197766E-3</c:v>
                </c:pt>
                <c:pt idx="26">
                  <c:v>-3.7874042562011323E-2</c:v>
                </c:pt>
                <c:pt idx="27">
                  <c:v>-5.1337303002377155E-2</c:v>
                </c:pt>
                <c:pt idx="28">
                  <c:v>-7.2021889080922885E-2</c:v>
                </c:pt>
                <c:pt idx="29">
                  <c:v>-5.7001412731068624E-2</c:v>
                </c:pt>
                <c:pt idx="30">
                  <c:v>-4.2143843416354465E-2</c:v>
                </c:pt>
                <c:pt idx="31">
                  <c:v>-4.1539834359280214E-2</c:v>
                </c:pt>
                <c:pt idx="32">
                  <c:v>-3.2946244369268851E-2</c:v>
                </c:pt>
                <c:pt idx="33">
                  <c:v>-1.049492545004016E-2</c:v>
                </c:pt>
                <c:pt idx="34">
                  <c:v>2.0616247423594025E-2</c:v>
                </c:pt>
                <c:pt idx="35">
                  <c:v>-3.1080408321126907E-4</c:v>
                </c:pt>
                <c:pt idx="36">
                  <c:v>-1.8428924487999931E-2</c:v>
                </c:pt>
                <c:pt idx="37">
                  <c:v>-6.0635047079258264E-3</c:v>
                </c:pt>
                <c:pt idx="38">
                  <c:v>-2.2747002547877426E-2</c:v>
                </c:pt>
                <c:pt idx="39">
                  <c:v>-5.4552413495574381E-3</c:v>
                </c:pt>
                <c:pt idx="40">
                  <c:v>1.2420180737639841E-2</c:v>
                </c:pt>
                <c:pt idx="41">
                  <c:v>-5.5618316967830372E-3</c:v>
                </c:pt>
                <c:pt idx="42">
                  <c:v>2.8132786469291071E-2</c:v>
                </c:pt>
                <c:pt idx="43">
                  <c:v>8.3502519756966098E-3</c:v>
                </c:pt>
                <c:pt idx="44">
                  <c:v>2.456665246880263E-2</c:v>
                </c:pt>
                <c:pt idx="45">
                  <c:v>1.7806604293388428E-2</c:v>
                </c:pt>
                <c:pt idx="46">
                  <c:v>8.1546315679597026E-3</c:v>
                </c:pt>
                <c:pt idx="47">
                  <c:v>1.8496818673354065E-2</c:v>
                </c:pt>
                <c:pt idx="48">
                  <c:v>3.1712743009777E-2</c:v>
                </c:pt>
                <c:pt idx="49">
                  <c:v>3.2549651276982505E-2</c:v>
                </c:pt>
                <c:pt idx="50">
                  <c:v>3.8220872747085854E-2</c:v>
                </c:pt>
                <c:pt idx="51">
                  <c:v>6.792327490423955E-2</c:v>
                </c:pt>
                <c:pt idx="52">
                  <c:v>5.9720934714774243E-2</c:v>
                </c:pt>
                <c:pt idx="53">
                  <c:v>2.2392703501828537E-2</c:v>
                </c:pt>
                <c:pt idx="54">
                  <c:v>2.7658669275417269E-2</c:v>
                </c:pt>
                <c:pt idx="55">
                  <c:v>2.3578017929674067E-2</c:v>
                </c:pt>
                <c:pt idx="56">
                  <c:v>-1.0690650488306197E-2</c:v>
                </c:pt>
                <c:pt idx="57">
                  <c:v>-1.7627841634645813E-2</c:v>
                </c:pt>
                <c:pt idx="58">
                  <c:v>8.5429145624860148E-4</c:v>
                </c:pt>
                <c:pt idx="59">
                  <c:v>7.8309146943134067E-4</c:v>
                </c:pt>
                <c:pt idx="60">
                  <c:v>-1.4827326320437484E-2</c:v>
                </c:pt>
                <c:pt idx="61">
                  <c:v>-1.4526471700160415E-2</c:v>
                </c:pt>
                <c:pt idx="62">
                  <c:v>-8.2330866065314368E-3</c:v>
                </c:pt>
                <c:pt idx="63">
                  <c:v>-1.3191028349674339E-2</c:v>
                </c:pt>
                <c:pt idx="64">
                  <c:v>-8.8565729949604544E-3</c:v>
                </c:pt>
                <c:pt idx="65">
                  <c:v>-1.0446647262468911E-2</c:v>
                </c:pt>
                <c:pt idx="66">
                  <c:v>-2.2974659724479873E-2</c:v>
                </c:pt>
                <c:pt idx="67">
                  <c:v>-4.0580468928023139E-2</c:v>
                </c:pt>
                <c:pt idx="68">
                  <c:v>-2.7159749910071529E-2</c:v>
                </c:pt>
                <c:pt idx="69">
                  <c:v>-2.2915366509168478E-2</c:v>
                </c:pt>
                <c:pt idx="70">
                  <c:v>-2.3813910610385847E-2</c:v>
                </c:pt>
                <c:pt idx="71">
                  <c:v>-2.8255343400291455E-2</c:v>
                </c:pt>
                <c:pt idx="72">
                  <c:v>-3.2884031627691601E-2</c:v>
                </c:pt>
                <c:pt idx="73">
                  <c:v>-3.793575225470025E-2</c:v>
                </c:pt>
                <c:pt idx="74">
                  <c:v>-5.0268189543182906E-2</c:v>
                </c:pt>
                <c:pt idx="75">
                  <c:v>-5.4618442416697111E-2</c:v>
                </c:pt>
                <c:pt idx="76">
                  <c:v>-4.0389856310514505E-2</c:v>
                </c:pt>
                <c:pt idx="77">
                  <c:v>-4.8703979019811494E-2</c:v>
                </c:pt>
                <c:pt idx="78">
                  <c:v>-4.4881140395365837E-2</c:v>
                </c:pt>
                <c:pt idx="79">
                  <c:v>-4.0250541747983037E-2</c:v>
                </c:pt>
                <c:pt idx="80">
                  <c:v>-2.4274322501588896E-2</c:v>
                </c:pt>
                <c:pt idx="81">
                  <c:v>6.8523803541888917E-3</c:v>
                </c:pt>
                <c:pt idx="82">
                  <c:v>1.0046271674994056E-2</c:v>
                </c:pt>
                <c:pt idx="83">
                  <c:v>8.0572704223829117E-3</c:v>
                </c:pt>
                <c:pt idx="84">
                  <c:v>1.8719240911445389E-2</c:v>
                </c:pt>
                <c:pt idx="85">
                  <c:v>6.0974931995454451E-3</c:v>
                </c:pt>
                <c:pt idx="86">
                  <c:v>-1.0686939411543861E-3</c:v>
                </c:pt>
                <c:pt idx="87">
                  <c:v>1.0636763369899827E-2</c:v>
                </c:pt>
                <c:pt idx="88">
                  <c:v>1.925426413950837E-2</c:v>
                </c:pt>
                <c:pt idx="89">
                  <c:v>3.3149102591845114E-2</c:v>
                </c:pt>
                <c:pt idx="90">
                  <c:v>2.8886375634742611E-2</c:v>
                </c:pt>
                <c:pt idx="91">
                  <c:v>2.2495630047834059E-2</c:v>
                </c:pt>
                <c:pt idx="92">
                  <c:v>2.1049884206799652E-2</c:v>
                </c:pt>
                <c:pt idx="93">
                  <c:v>4.4388167660056821E-2</c:v>
                </c:pt>
                <c:pt idx="94">
                  <c:v>4.6468420254948573E-2</c:v>
                </c:pt>
                <c:pt idx="95">
                  <c:v>5.1281058640885613E-2</c:v>
                </c:pt>
                <c:pt idx="96">
                  <c:v>5.8752755976588356E-2</c:v>
                </c:pt>
                <c:pt idx="97">
                  <c:v>7.6460892313488404E-2</c:v>
                </c:pt>
                <c:pt idx="98">
                  <c:v>8.848598304212274E-2</c:v>
                </c:pt>
                <c:pt idx="99">
                  <c:v>0.1071155617822459</c:v>
                </c:pt>
                <c:pt idx="100">
                  <c:v>0.1307684692615998</c:v>
                </c:pt>
                <c:pt idx="101">
                  <c:v>0.12416353180530315</c:v>
                </c:pt>
                <c:pt idx="102">
                  <c:v>0.12933706494215125</c:v>
                </c:pt>
                <c:pt idx="103">
                  <c:v>0.11236455781190879</c:v>
                </c:pt>
                <c:pt idx="104">
                  <c:v>9.6959555156497013E-2</c:v>
                </c:pt>
                <c:pt idx="105">
                  <c:v>0.12681302475639389</c:v>
                </c:pt>
                <c:pt idx="106">
                  <c:v>0.14140824608378266</c:v>
                </c:pt>
                <c:pt idx="107">
                  <c:v>0.14856018050181707</c:v>
                </c:pt>
                <c:pt idx="108">
                  <c:v>0.14015310667219416</c:v>
                </c:pt>
                <c:pt idx="109">
                  <c:v>0.14596546039101699</c:v>
                </c:pt>
                <c:pt idx="110">
                  <c:v>0.13540317787091416</c:v>
                </c:pt>
                <c:pt idx="111">
                  <c:v>0.12758892115281717</c:v>
                </c:pt>
                <c:pt idx="112">
                  <c:v>0.14109312194006818</c:v>
                </c:pt>
                <c:pt idx="113">
                  <c:v>0.14123809225321127</c:v>
                </c:pt>
                <c:pt idx="114">
                  <c:v>0.15329423592520564</c:v>
                </c:pt>
                <c:pt idx="115">
                  <c:v>0.1185680103231308</c:v>
                </c:pt>
                <c:pt idx="116">
                  <c:v>0.10646578049330269</c:v>
                </c:pt>
                <c:pt idx="117">
                  <c:v>8.3798409063308599E-2</c:v>
                </c:pt>
                <c:pt idx="118">
                  <c:v>8.5274630264217111E-2</c:v>
                </c:pt>
                <c:pt idx="119">
                  <c:v>8.080727567827406E-2</c:v>
                </c:pt>
                <c:pt idx="120">
                  <c:v>8.89323156690629E-2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Data!$S$6</c:f>
              <c:strCache>
                <c:ptCount val="1"/>
                <c:pt idx="0">
                  <c:v>对冲3(2018/3/13)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Data!$S$7:$S$499</c:f>
              <c:numCache>
                <c:formatCode>0.0000_ </c:formatCode>
                <c:ptCount val="493"/>
                <c:pt idx="0">
                  <c:v>0</c:v>
                </c:pt>
                <c:pt idx="1">
                  <c:v>1.6228685887957228E-2</c:v>
                </c:pt>
                <c:pt idx="2">
                  <c:v>2.1362532722069005E-2</c:v>
                </c:pt>
                <c:pt idx="3">
                  <c:v>3.4634839459331657E-2</c:v>
                </c:pt>
                <c:pt idx="4">
                  <c:v>5.6663697860605877E-2</c:v>
                </c:pt>
                <c:pt idx="5">
                  <c:v>6.4656259177663156E-2</c:v>
                </c:pt>
                <c:pt idx="6">
                  <c:v>6.5244696248588641E-2</c:v>
                </c:pt>
                <c:pt idx="7">
                  <c:v>5.9470711310394497E-2</c:v>
                </c:pt>
                <c:pt idx="8">
                  <c:v>4.8365059078703032E-2</c:v>
                </c:pt>
                <c:pt idx="9">
                  <c:v>4.0152724296482978E-2</c:v>
                </c:pt>
                <c:pt idx="10">
                  <c:v>2.15571674389059E-2</c:v>
                </c:pt>
                <c:pt idx="11">
                  <c:v>-1.8346061445795314E-5</c:v>
                </c:pt>
                <c:pt idx="12">
                  <c:v>2.3463771608234207E-2</c:v>
                </c:pt>
                <c:pt idx="13">
                  <c:v>1.6383616078822882E-2</c:v>
                </c:pt>
                <c:pt idx="14">
                  <c:v>2.1468772093351518E-2</c:v>
                </c:pt>
                <c:pt idx="15">
                  <c:v>2.1697694344357199E-2</c:v>
                </c:pt>
                <c:pt idx="16">
                  <c:v>3.4803919160202978E-2</c:v>
                </c:pt>
                <c:pt idx="17">
                  <c:v>3.2627758956802921E-2</c:v>
                </c:pt>
                <c:pt idx="18">
                  <c:v>4.406636152031429E-2</c:v>
                </c:pt>
                <c:pt idx="19">
                  <c:v>5.8857589349845751E-2</c:v>
                </c:pt>
                <c:pt idx="20">
                  <c:v>4.4639596679082905E-2</c:v>
                </c:pt>
                <c:pt idx="21">
                  <c:v>3.501498352485144E-2</c:v>
                </c:pt>
                <c:pt idx="22">
                  <c:v>4.848295008372272E-2</c:v>
                </c:pt>
                <c:pt idx="23">
                  <c:v>2.862098845001726E-2</c:v>
                </c:pt>
                <c:pt idx="24">
                  <c:v>1.2409108321654205E-2</c:v>
                </c:pt>
                <c:pt idx="25">
                  <c:v>-8.8277203243197766E-3</c:v>
                </c:pt>
                <c:pt idx="26">
                  <c:v>-3.7874042562011323E-2</c:v>
                </c:pt>
                <c:pt idx="27">
                  <c:v>-5.1337303002377155E-2</c:v>
                </c:pt>
                <c:pt idx="28">
                  <c:v>-7.2021889080922885E-2</c:v>
                </c:pt>
                <c:pt idx="29">
                  <c:v>-5.7001412731068624E-2</c:v>
                </c:pt>
                <c:pt idx="30">
                  <c:v>-4.6521930727954297E-2</c:v>
                </c:pt>
                <c:pt idx="31">
                  <c:v>-3.0215166132039895E-2</c:v>
                </c:pt>
                <c:pt idx="32">
                  <c:v>2.6126293779600296E-3</c:v>
                </c:pt>
                <c:pt idx="33">
                  <c:v>4.06608267378743E-2</c:v>
                </c:pt>
                <c:pt idx="34">
                  <c:v>8.08141908959914E-2</c:v>
                </c:pt>
                <c:pt idx="35">
                  <c:v>6.5689093390588704E-2</c:v>
                </c:pt>
                <c:pt idx="36">
                  <c:v>3.6565665862005936E-2</c:v>
                </c:pt>
                <c:pt idx="37">
                  <c:v>3.7165211766983175E-2</c:v>
                </c:pt>
                <c:pt idx="38">
                  <c:v>2.785040944393713E-2</c:v>
                </c:pt>
                <c:pt idx="39">
                  <c:v>3.0090443892342833E-2</c:v>
                </c:pt>
                <c:pt idx="40">
                  <c:v>2.6612270519108749E-2</c:v>
                </c:pt>
                <c:pt idx="41">
                  <c:v>2.7912013634977084E-2</c:v>
                </c:pt>
                <c:pt idx="42">
                  <c:v>4.9995796770097245E-2</c:v>
                </c:pt>
                <c:pt idx="43">
                  <c:v>4.3806182694834161E-2</c:v>
                </c:pt>
                <c:pt idx="44">
                  <c:v>7.3431659815942796E-2</c:v>
                </c:pt>
                <c:pt idx="45">
                  <c:v>8.4199196694574319E-2</c:v>
                </c:pt>
                <c:pt idx="46">
                  <c:v>7.2776600048346074E-2</c:v>
                </c:pt>
                <c:pt idx="47">
                  <c:v>8.3483295630197407E-2</c:v>
                </c:pt>
                <c:pt idx="48">
                  <c:v>9.654338434716303E-2</c:v>
                </c:pt>
                <c:pt idx="49">
                  <c:v>9.7266911755054641E-2</c:v>
                </c:pt>
                <c:pt idx="50">
                  <c:v>0.10294686996950042</c:v>
                </c:pt>
                <c:pt idx="51">
                  <c:v>0.13265125734871175</c:v>
                </c:pt>
                <c:pt idx="52">
                  <c:v>0.12458993967124599</c:v>
                </c:pt>
                <c:pt idx="53">
                  <c:v>8.8215111429928772E-2</c:v>
                </c:pt>
                <c:pt idx="54">
                  <c:v>9.4970805941346104E-2</c:v>
                </c:pt>
                <c:pt idx="55">
                  <c:v>9.047302539048907E-2</c:v>
                </c:pt>
                <c:pt idx="56">
                  <c:v>5.6077672751108976E-2</c:v>
                </c:pt>
                <c:pt idx="57">
                  <c:v>5.0743529228940654E-2</c:v>
                </c:pt>
                <c:pt idx="58">
                  <c:v>6.8824515308548717E-2</c:v>
                </c:pt>
                <c:pt idx="59">
                  <c:v>6.8926653190531484E-2</c:v>
                </c:pt>
                <c:pt idx="60">
                  <c:v>5.3436952845006047E-2</c:v>
                </c:pt>
                <c:pt idx="61">
                  <c:v>5.3490411850368957E-2</c:v>
                </c:pt>
                <c:pt idx="62">
                  <c:v>6.1057348211597695E-2</c:v>
                </c:pt>
                <c:pt idx="63">
                  <c:v>5.4447263764054732E-2</c:v>
                </c:pt>
                <c:pt idx="64">
                  <c:v>5.7798552166654638E-2</c:v>
                </c:pt>
                <c:pt idx="65">
                  <c:v>5.6023817147059951E-2</c:v>
                </c:pt>
                <c:pt idx="66">
                  <c:v>4.3709610395306076E-2</c:v>
                </c:pt>
                <c:pt idx="67">
                  <c:v>2.6089145220448806E-2</c:v>
                </c:pt>
                <c:pt idx="68">
                  <c:v>4.0540011637685947E-2</c:v>
                </c:pt>
                <c:pt idx="69">
                  <c:v>4.5414990694074842E-2</c:v>
                </c:pt>
                <c:pt idx="70">
                  <c:v>4.4015822004285665E-2</c:v>
                </c:pt>
                <c:pt idx="71">
                  <c:v>3.8682567413323321E-2</c:v>
                </c:pt>
                <c:pt idx="72">
                  <c:v>3.4576719884151341E-2</c:v>
                </c:pt>
                <c:pt idx="73">
                  <c:v>2.9701785415257032E-2</c:v>
                </c:pt>
                <c:pt idx="74">
                  <c:v>1.6370870075345989E-2</c:v>
                </c:pt>
                <c:pt idx="75">
                  <c:v>1.2848782179546214E-2</c:v>
                </c:pt>
                <c:pt idx="76">
                  <c:v>2.7526717589843042E-2</c:v>
                </c:pt>
                <c:pt idx="77">
                  <c:v>1.8539792184003145E-2</c:v>
                </c:pt>
                <c:pt idx="78">
                  <c:v>2.1182013987505854E-2</c:v>
                </c:pt>
                <c:pt idx="79">
                  <c:v>2.6603372822146421E-2</c:v>
                </c:pt>
                <c:pt idx="80">
                  <c:v>4.3598210300940021E-2</c:v>
                </c:pt>
                <c:pt idx="81">
                  <c:v>7.4521437420431935E-2</c:v>
                </c:pt>
                <c:pt idx="82">
                  <c:v>7.6777546621409121E-2</c:v>
                </c:pt>
                <c:pt idx="83">
                  <c:v>7.4450763979426515E-2</c:v>
                </c:pt>
                <c:pt idx="84">
                  <c:v>8.4506156699003299E-2</c:v>
                </c:pt>
                <c:pt idx="85">
                  <c:v>7.1481381500645647E-2</c:v>
                </c:pt>
                <c:pt idx="86">
                  <c:v>6.362978662880292E-2</c:v>
                </c:pt>
                <c:pt idx="87">
                  <c:v>7.599673674731422E-2</c:v>
                </c:pt>
                <c:pt idx="88">
                  <c:v>8.443803883689438E-2</c:v>
                </c:pt>
                <c:pt idx="89">
                  <c:v>9.8749035350374159E-2</c:v>
                </c:pt>
                <c:pt idx="90">
                  <c:v>9.4182657216357102E-2</c:v>
                </c:pt>
                <c:pt idx="91">
                  <c:v>8.7310929406648974E-2</c:v>
                </c:pt>
                <c:pt idx="92">
                  <c:v>8.5908554691614736E-2</c:v>
                </c:pt>
                <c:pt idx="93">
                  <c:v>0.11047186460567193</c:v>
                </c:pt>
                <c:pt idx="94">
                  <c:v>0.11229560242307746</c:v>
                </c:pt>
                <c:pt idx="95">
                  <c:v>0.11741360505210063</c:v>
                </c:pt>
                <c:pt idx="96">
                  <c:v>0.12434389493283193</c:v>
                </c:pt>
                <c:pt idx="97">
                  <c:v>0.14263828630430297</c:v>
                </c:pt>
                <c:pt idx="98">
                  <c:v>0.15538020168096578</c:v>
                </c:pt>
                <c:pt idx="99">
                  <c:v>0.17320983425860348</c:v>
                </c:pt>
                <c:pt idx="100">
                  <c:v>0.19687584853361462</c:v>
                </c:pt>
                <c:pt idx="101">
                  <c:v>0.18907787771880336</c:v>
                </c:pt>
                <c:pt idx="102">
                  <c:v>0.19411046918139441</c:v>
                </c:pt>
                <c:pt idx="103">
                  <c:v>0.17691588416472337</c:v>
                </c:pt>
                <c:pt idx="104">
                  <c:v>0.16109798175751155</c:v>
                </c:pt>
                <c:pt idx="105">
                  <c:v>0.19201804063200845</c:v>
                </c:pt>
                <c:pt idx="106">
                  <c:v>0.20633605881659722</c:v>
                </c:pt>
                <c:pt idx="107">
                  <c:v>0.2133493706194316</c:v>
                </c:pt>
                <c:pt idx="108">
                  <c:v>0.20570559369486596</c:v>
                </c:pt>
                <c:pt idx="109">
                  <c:v>0.21231197144143166</c:v>
                </c:pt>
                <c:pt idx="110">
                  <c:v>0.20169624125492924</c:v>
                </c:pt>
                <c:pt idx="111">
                  <c:v>0.19572492331748892</c:v>
                </c:pt>
                <c:pt idx="112">
                  <c:v>0.20840795884128327</c:v>
                </c:pt>
                <c:pt idx="113">
                  <c:v>0.20924432683402605</c:v>
                </c:pt>
                <c:pt idx="114">
                  <c:v>0.22111494735002024</c:v>
                </c:pt>
                <c:pt idx="115">
                  <c:v>0.18712174964548867</c:v>
                </c:pt>
                <c:pt idx="116">
                  <c:v>0.17492896134097502</c:v>
                </c:pt>
                <c:pt idx="117">
                  <c:v>0.15303170282795175</c:v>
                </c:pt>
                <c:pt idx="118">
                  <c:v>0.15383484853897489</c:v>
                </c:pt>
                <c:pt idx="119">
                  <c:v>0.14818009664394571</c:v>
                </c:pt>
                <c:pt idx="120">
                  <c:v>0.15630588119470623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Data!$T$6</c:f>
              <c:strCache>
                <c:ptCount val="1"/>
                <c:pt idx="0">
                  <c:v>100%对冲4(2018/3/23)</c:v>
                </c:pt>
              </c:strCache>
            </c:strRef>
          </c:tx>
          <c:spPr>
            <a:ln w="31750" cap="rnd">
              <a:solidFill>
                <a:srgbClr val="FFFF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Data!$T$7:$T$499</c:f>
              <c:numCache>
                <c:formatCode>0.0000_ </c:formatCode>
                <c:ptCount val="493"/>
                <c:pt idx="0">
                  <c:v>0</c:v>
                </c:pt>
                <c:pt idx="1">
                  <c:v>1.6228685887957228E-2</c:v>
                </c:pt>
                <c:pt idx="2">
                  <c:v>2.1362532722069005E-2</c:v>
                </c:pt>
                <c:pt idx="3">
                  <c:v>3.4634839459331657E-2</c:v>
                </c:pt>
                <c:pt idx="4">
                  <c:v>5.6663697860605877E-2</c:v>
                </c:pt>
                <c:pt idx="5">
                  <c:v>6.4656259177663156E-2</c:v>
                </c:pt>
                <c:pt idx="6">
                  <c:v>6.5244696248588641E-2</c:v>
                </c:pt>
                <c:pt idx="7">
                  <c:v>5.9470711310394497E-2</c:v>
                </c:pt>
                <c:pt idx="8">
                  <c:v>4.8365059078703032E-2</c:v>
                </c:pt>
                <c:pt idx="9">
                  <c:v>4.0152724296482978E-2</c:v>
                </c:pt>
                <c:pt idx="10">
                  <c:v>2.15571674389059E-2</c:v>
                </c:pt>
                <c:pt idx="11">
                  <c:v>-1.8346061445795314E-5</c:v>
                </c:pt>
                <c:pt idx="12">
                  <c:v>2.3463771608234207E-2</c:v>
                </c:pt>
                <c:pt idx="13">
                  <c:v>1.6383616078822882E-2</c:v>
                </c:pt>
                <c:pt idx="14">
                  <c:v>2.1468772093351518E-2</c:v>
                </c:pt>
                <c:pt idx="15">
                  <c:v>2.1697694344357199E-2</c:v>
                </c:pt>
                <c:pt idx="16">
                  <c:v>3.4803919160202978E-2</c:v>
                </c:pt>
                <c:pt idx="17">
                  <c:v>3.2627758956802921E-2</c:v>
                </c:pt>
                <c:pt idx="18">
                  <c:v>4.406636152031429E-2</c:v>
                </c:pt>
                <c:pt idx="19">
                  <c:v>5.8857589349845751E-2</c:v>
                </c:pt>
                <c:pt idx="20">
                  <c:v>4.4639596679082905E-2</c:v>
                </c:pt>
                <c:pt idx="21">
                  <c:v>3.501498352485144E-2</c:v>
                </c:pt>
                <c:pt idx="22">
                  <c:v>4.848295008372272E-2</c:v>
                </c:pt>
                <c:pt idx="23">
                  <c:v>2.862098845001726E-2</c:v>
                </c:pt>
                <c:pt idx="24">
                  <c:v>1.2409108321654205E-2</c:v>
                </c:pt>
                <c:pt idx="25">
                  <c:v>-8.8277203243197766E-3</c:v>
                </c:pt>
                <c:pt idx="26">
                  <c:v>-3.7874042562011323E-2</c:v>
                </c:pt>
                <c:pt idx="27">
                  <c:v>-5.1337303002377155E-2</c:v>
                </c:pt>
                <c:pt idx="28">
                  <c:v>-7.2021889080922885E-2</c:v>
                </c:pt>
                <c:pt idx="29">
                  <c:v>-5.7001412731068624E-2</c:v>
                </c:pt>
                <c:pt idx="30">
                  <c:v>-4.6521930727954297E-2</c:v>
                </c:pt>
                <c:pt idx="31">
                  <c:v>-3.0215166132039895E-2</c:v>
                </c:pt>
                <c:pt idx="32">
                  <c:v>2.6126293779600296E-3</c:v>
                </c:pt>
                <c:pt idx="33">
                  <c:v>4.06608267378743E-2</c:v>
                </c:pt>
                <c:pt idx="34">
                  <c:v>8.08141908959914E-2</c:v>
                </c:pt>
                <c:pt idx="35">
                  <c:v>6.5689093390588704E-2</c:v>
                </c:pt>
                <c:pt idx="36">
                  <c:v>3.6565665862005936E-2</c:v>
                </c:pt>
                <c:pt idx="37">
                  <c:v>3.7165211766983175E-2</c:v>
                </c:pt>
                <c:pt idx="38">
                  <c:v>2.785040944393713E-2</c:v>
                </c:pt>
                <c:pt idx="39">
                  <c:v>3.0090443892342833E-2</c:v>
                </c:pt>
                <c:pt idx="40">
                  <c:v>2.6612270519108749E-2</c:v>
                </c:pt>
                <c:pt idx="41">
                  <c:v>2.7912013634977084E-2</c:v>
                </c:pt>
                <c:pt idx="42">
                  <c:v>4.9995796770097245E-2</c:v>
                </c:pt>
                <c:pt idx="43">
                  <c:v>4.3806182694834161E-2</c:v>
                </c:pt>
                <c:pt idx="44">
                  <c:v>7.3431659815942796E-2</c:v>
                </c:pt>
                <c:pt idx="45">
                  <c:v>8.4199196694574319E-2</c:v>
                </c:pt>
                <c:pt idx="46">
                  <c:v>7.2776600048346074E-2</c:v>
                </c:pt>
                <c:pt idx="47">
                  <c:v>7.7517506898848731E-2</c:v>
                </c:pt>
                <c:pt idx="48">
                  <c:v>9.3128105254262739E-2</c:v>
                </c:pt>
                <c:pt idx="49">
                  <c:v>9.5707299392931544E-2</c:v>
                </c:pt>
                <c:pt idx="50">
                  <c:v>0.10124426622496596</c:v>
                </c:pt>
                <c:pt idx="51">
                  <c:v>0.13091616213650847</c:v>
                </c:pt>
                <c:pt idx="52">
                  <c:v>0.12054677601264308</c:v>
                </c:pt>
                <c:pt idx="53">
                  <c:v>6.8567919135671396E-2</c:v>
                </c:pt>
                <c:pt idx="54">
                  <c:v>5.0941719971294486E-2</c:v>
                </c:pt>
                <c:pt idx="55">
                  <c:v>4.629562681417454E-2</c:v>
                </c:pt>
                <c:pt idx="56">
                  <c:v>1.1855230896074209E-2</c:v>
                </c:pt>
                <c:pt idx="57">
                  <c:v>7.0910598625002486E-3</c:v>
                </c:pt>
                <c:pt idx="58">
                  <c:v>2.5029415893651707E-2</c:v>
                </c:pt>
                <c:pt idx="59">
                  <c:v>2.5193185017874375E-2</c:v>
                </c:pt>
                <c:pt idx="60">
                  <c:v>9.7464064303371956E-3</c:v>
                </c:pt>
                <c:pt idx="61">
                  <c:v>9.7119025503971113E-3</c:v>
                </c:pt>
                <c:pt idx="62">
                  <c:v>1.773165714010605E-2</c:v>
                </c:pt>
                <c:pt idx="63">
                  <c:v>1.0534144175442739E-2</c:v>
                </c:pt>
                <c:pt idx="64">
                  <c:v>1.3535862106180074E-2</c:v>
                </c:pt>
                <c:pt idx="65">
                  <c:v>1.1695469930288693E-2</c:v>
                </c:pt>
                <c:pt idx="66">
                  <c:v>-5.4271701337371692E-4</c:v>
                </c:pt>
                <c:pt idx="67">
                  <c:v>-1.8168393200254207E-2</c:v>
                </c:pt>
                <c:pt idx="68">
                  <c:v>-3.3512521521598115E-3</c:v>
                </c:pt>
                <c:pt idx="69">
                  <c:v>1.7479386928458407E-3</c:v>
                </c:pt>
                <c:pt idx="70">
                  <c:v>1.7077014934296919E-4</c:v>
                </c:pt>
                <c:pt idx="71">
                  <c:v>-5.4795766375513866E-3</c:v>
                </c:pt>
                <c:pt idx="72">
                  <c:v>-9.3995252517971029E-3</c:v>
                </c:pt>
                <c:pt idx="73">
                  <c:v>-1.4211602420028613E-2</c:v>
                </c:pt>
                <c:pt idx="74">
                  <c:v>-2.7897532178225437E-2</c:v>
                </c:pt>
                <c:pt idx="75">
                  <c:v>-3.1125161415282321E-2</c:v>
                </c:pt>
                <c:pt idx="76">
                  <c:v>-1.628745736352244E-2</c:v>
                </c:pt>
                <c:pt idx="77">
                  <c:v>-2.5513601505911088E-2</c:v>
                </c:pt>
                <c:pt idx="78">
                  <c:v>-2.3291154572077089E-2</c:v>
                </c:pt>
                <c:pt idx="79">
                  <c:v>-1.7588636559745408E-2</c:v>
                </c:pt>
                <c:pt idx="80">
                  <c:v>-2.3162370943130561E-4</c:v>
                </c:pt>
                <c:pt idx="81">
                  <c:v>3.0619256481603019E-2</c:v>
                </c:pt>
                <c:pt idx="82">
                  <c:v>3.2541932039974464E-2</c:v>
                </c:pt>
                <c:pt idx="83">
                  <c:v>3.0095049348437541E-2</c:v>
                </c:pt>
                <c:pt idx="84">
                  <c:v>3.9934769972197248E-2</c:v>
                </c:pt>
                <c:pt idx="85">
                  <c:v>2.6766696111988564E-2</c:v>
                </c:pt>
                <c:pt idx="86">
                  <c:v>1.8671400713517361E-2</c:v>
                </c:pt>
                <c:pt idx="87">
                  <c:v>3.1273548274680207E-2</c:v>
                </c:pt>
                <c:pt idx="88">
                  <c:v>3.9652201944694321E-2</c:v>
                </c:pt>
                <c:pt idx="89">
                  <c:v>5.4111165768802705E-2</c:v>
                </c:pt>
                <c:pt idx="90">
                  <c:v>4.9436822771883104E-2</c:v>
                </c:pt>
                <c:pt idx="91">
                  <c:v>4.2394079060734668E-2</c:v>
                </c:pt>
                <c:pt idx="92">
                  <c:v>4.1007125190499982E-2</c:v>
                </c:pt>
                <c:pt idx="93">
                  <c:v>6.6006000068397297E-2</c:v>
                </c:pt>
                <c:pt idx="94">
                  <c:v>6.7738532631586024E-2</c:v>
                </c:pt>
                <c:pt idx="95">
                  <c:v>7.2965109213706025E-2</c:v>
                </c:pt>
                <c:pt idx="96">
                  <c:v>7.9702898666002886E-2</c:v>
                </c:pt>
                <c:pt idx="97">
                  <c:v>9.820573627198903E-2</c:v>
                </c:pt>
                <c:pt idx="98">
                  <c:v>0.11120252263461738</c:v>
                </c:pt>
                <c:pt idx="99">
                  <c:v>0.12874772991003725</c:v>
                </c:pt>
                <c:pt idx="100">
                  <c:v>0.15241840437906018</c:v>
                </c:pt>
                <c:pt idx="101">
                  <c:v>0.14419624392566566</c:v>
                </c:pt>
                <c:pt idx="102">
                  <c:v>0.14917872279296551</c:v>
                </c:pt>
                <c:pt idx="103">
                  <c:v>0.13190517675000923</c:v>
                </c:pt>
                <c:pt idx="104">
                  <c:v>0.11594046554215698</c:v>
                </c:pt>
                <c:pt idx="105">
                  <c:v>0.14723975615873419</c:v>
                </c:pt>
                <c:pt idx="106">
                  <c:v>0.16145921322588297</c:v>
                </c:pt>
                <c:pt idx="107">
                  <c:v>0.16842323698775696</c:v>
                </c:pt>
                <c:pt idx="108">
                  <c:v>0.16105085451832313</c:v>
                </c:pt>
                <c:pt idx="109">
                  <c:v>0.16793955191919729</c:v>
                </c:pt>
                <c:pt idx="110">
                  <c:v>0.15730481811797459</c:v>
                </c:pt>
                <c:pt idx="111">
                  <c:v>0.15198876730254618</c:v>
                </c:pt>
                <c:pt idx="112">
                  <c:v>0.16437983295488845</c:v>
                </c:pt>
                <c:pt idx="113">
                  <c:v>0.16546203123371184</c:v>
                </c:pt>
                <c:pt idx="114">
                  <c:v>0.17726668796090617</c:v>
                </c:pt>
                <c:pt idx="115">
                  <c:v>0.14353412239772267</c:v>
                </c:pt>
                <c:pt idx="116">
                  <c:v>0.13130913552443157</c:v>
                </c:pt>
                <c:pt idx="117">
                  <c:v>0.10968569493744318</c:v>
                </c:pt>
                <c:pt idx="118">
                  <c:v>0.11024952491872875</c:v>
                </c:pt>
                <c:pt idx="119">
                  <c:v>0.10417258731380286</c:v>
                </c:pt>
                <c:pt idx="120">
                  <c:v>0.11229863659699735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Data!$U$6</c:f>
              <c:strCache>
                <c:ptCount val="1"/>
                <c:pt idx="0">
                  <c:v>对冲5(2018/5/23)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Data!$U$7:$U$499</c:f>
              <c:numCache>
                <c:formatCode>0.0000_ </c:formatCode>
                <c:ptCount val="493"/>
                <c:pt idx="0">
                  <c:v>0</c:v>
                </c:pt>
                <c:pt idx="1">
                  <c:v>1.6228685887957228E-2</c:v>
                </c:pt>
                <c:pt idx="2">
                  <c:v>2.1362532722069005E-2</c:v>
                </c:pt>
                <c:pt idx="3">
                  <c:v>3.4634839459331657E-2</c:v>
                </c:pt>
                <c:pt idx="4">
                  <c:v>5.6663697860605877E-2</c:v>
                </c:pt>
                <c:pt idx="5">
                  <c:v>6.4656259177663156E-2</c:v>
                </c:pt>
                <c:pt idx="6">
                  <c:v>6.5244696248588641E-2</c:v>
                </c:pt>
                <c:pt idx="7">
                  <c:v>5.9470711310394497E-2</c:v>
                </c:pt>
                <c:pt idx="8">
                  <c:v>4.8365059078703032E-2</c:v>
                </c:pt>
                <c:pt idx="9">
                  <c:v>4.0152724296482978E-2</c:v>
                </c:pt>
                <c:pt idx="10">
                  <c:v>2.15571674389059E-2</c:v>
                </c:pt>
                <c:pt idx="11">
                  <c:v>-1.8346061445795314E-5</c:v>
                </c:pt>
                <c:pt idx="12">
                  <c:v>2.3463771608234207E-2</c:v>
                </c:pt>
                <c:pt idx="13">
                  <c:v>1.6383616078822882E-2</c:v>
                </c:pt>
                <c:pt idx="14">
                  <c:v>2.1468772093351518E-2</c:v>
                </c:pt>
                <c:pt idx="15">
                  <c:v>2.1697694344357199E-2</c:v>
                </c:pt>
                <c:pt idx="16">
                  <c:v>3.4803919160202978E-2</c:v>
                </c:pt>
                <c:pt idx="17">
                  <c:v>3.2627758956802921E-2</c:v>
                </c:pt>
                <c:pt idx="18">
                  <c:v>4.406636152031429E-2</c:v>
                </c:pt>
                <c:pt idx="19">
                  <c:v>5.8857589349845751E-2</c:v>
                </c:pt>
                <c:pt idx="20">
                  <c:v>4.4639596679082905E-2</c:v>
                </c:pt>
                <c:pt idx="21">
                  <c:v>3.501498352485144E-2</c:v>
                </c:pt>
                <c:pt idx="22">
                  <c:v>4.848295008372272E-2</c:v>
                </c:pt>
                <c:pt idx="23">
                  <c:v>2.862098845001726E-2</c:v>
                </c:pt>
                <c:pt idx="24">
                  <c:v>1.2409108321654205E-2</c:v>
                </c:pt>
                <c:pt idx="25">
                  <c:v>-8.8277203243197766E-3</c:v>
                </c:pt>
                <c:pt idx="26">
                  <c:v>-3.7874042562011323E-2</c:v>
                </c:pt>
                <c:pt idx="27">
                  <c:v>-5.1337303002377155E-2</c:v>
                </c:pt>
                <c:pt idx="28">
                  <c:v>-7.2021889080922885E-2</c:v>
                </c:pt>
                <c:pt idx="29">
                  <c:v>-5.7001412731068624E-2</c:v>
                </c:pt>
                <c:pt idx="30">
                  <c:v>-4.6521930727954297E-2</c:v>
                </c:pt>
                <c:pt idx="31">
                  <c:v>-3.0215166132039895E-2</c:v>
                </c:pt>
                <c:pt idx="32">
                  <c:v>2.6126293779600296E-3</c:v>
                </c:pt>
                <c:pt idx="33">
                  <c:v>4.06608267378743E-2</c:v>
                </c:pt>
                <c:pt idx="34">
                  <c:v>8.08141908959914E-2</c:v>
                </c:pt>
                <c:pt idx="35">
                  <c:v>6.5689093390588704E-2</c:v>
                </c:pt>
                <c:pt idx="36">
                  <c:v>3.6565665862005936E-2</c:v>
                </c:pt>
                <c:pt idx="37">
                  <c:v>3.7165211766983175E-2</c:v>
                </c:pt>
                <c:pt idx="38">
                  <c:v>2.785040944393713E-2</c:v>
                </c:pt>
                <c:pt idx="39">
                  <c:v>3.0090443892342833E-2</c:v>
                </c:pt>
                <c:pt idx="40">
                  <c:v>2.6612270519108749E-2</c:v>
                </c:pt>
                <c:pt idx="41">
                  <c:v>2.7912013634977084E-2</c:v>
                </c:pt>
                <c:pt idx="42">
                  <c:v>4.9995796770097245E-2</c:v>
                </c:pt>
                <c:pt idx="43">
                  <c:v>4.3806182694834161E-2</c:v>
                </c:pt>
                <c:pt idx="44">
                  <c:v>7.3431659815942796E-2</c:v>
                </c:pt>
                <c:pt idx="45">
                  <c:v>8.4199196694574319E-2</c:v>
                </c:pt>
                <c:pt idx="46">
                  <c:v>7.2776600048346074E-2</c:v>
                </c:pt>
                <c:pt idx="47">
                  <c:v>7.7517506898848731E-2</c:v>
                </c:pt>
                <c:pt idx="48">
                  <c:v>9.3128105254262739E-2</c:v>
                </c:pt>
                <c:pt idx="49">
                  <c:v>9.5707299392931544E-2</c:v>
                </c:pt>
                <c:pt idx="50">
                  <c:v>0.10124426622496596</c:v>
                </c:pt>
                <c:pt idx="51">
                  <c:v>0.13091616213650847</c:v>
                </c:pt>
                <c:pt idx="52">
                  <c:v>0.12054677601264308</c:v>
                </c:pt>
                <c:pt idx="53">
                  <c:v>6.8567919135671396E-2</c:v>
                </c:pt>
                <c:pt idx="54">
                  <c:v>5.0941719971294486E-2</c:v>
                </c:pt>
                <c:pt idx="55">
                  <c:v>5.3270954077474286E-2</c:v>
                </c:pt>
                <c:pt idx="56">
                  <c:v>2.0948999861674533E-2</c:v>
                </c:pt>
                <c:pt idx="57">
                  <c:v>-1.0621689776099785E-2</c:v>
                </c:pt>
                <c:pt idx="58">
                  <c:v>1.4024735721551496E-2</c:v>
                </c:pt>
                <c:pt idx="59">
                  <c:v>1.1289910484174381E-2</c:v>
                </c:pt>
                <c:pt idx="60">
                  <c:v>-6.175532033762976E-3</c:v>
                </c:pt>
                <c:pt idx="61">
                  <c:v>-2.0730314643027103E-3</c:v>
                </c:pt>
                <c:pt idx="62">
                  <c:v>-1.5349884182793927E-2</c:v>
                </c:pt>
                <c:pt idx="63">
                  <c:v>5.0801002983429377E-3</c:v>
                </c:pt>
                <c:pt idx="64">
                  <c:v>2.4522554483880077E-2</c:v>
                </c:pt>
                <c:pt idx="65">
                  <c:v>2.5770100440088539E-2</c:v>
                </c:pt>
                <c:pt idx="66">
                  <c:v>9.9566068971259636E-3</c:v>
                </c:pt>
                <c:pt idx="67">
                  <c:v>-7.4239888805540666E-3</c:v>
                </c:pt>
                <c:pt idx="68">
                  <c:v>-9.8332015649597038E-3</c:v>
                </c:pt>
                <c:pt idx="69">
                  <c:v>-1.5278971403353991E-2</c:v>
                </c:pt>
                <c:pt idx="70">
                  <c:v>-8.4845843268571697E-3</c:v>
                </c:pt>
                <c:pt idx="71">
                  <c:v>7.7831122614879789E-4</c:v>
                </c:pt>
                <c:pt idx="72">
                  <c:v>-1.1884695730697059E-2</c:v>
                </c:pt>
                <c:pt idx="73">
                  <c:v>-1.9653030320728515E-2</c:v>
                </c:pt>
                <c:pt idx="74">
                  <c:v>-1.6642188218925713E-2</c:v>
                </c:pt>
                <c:pt idx="75">
                  <c:v>-3.3718576249982646E-2</c:v>
                </c:pt>
                <c:pt idx="76">
                  <c:v>-2.6394991117022704E-2</c:v>
                </c:pt>
                <c:pt idx="77">
                  <c:v>-2.4370379056111169E-2</c:v>
                </c:pt>
                <c:pt idx="78">
                  <c:v>-2.4053952831768477E-3</c:v>
                </c:pt>
                <c:pt idx="79">
                  <c:v>-9.9261448466456681E-3</c:v>
                </c:pt>
                <c:pt idx="80">
                  <c:v>-9.6026924381313883E-3</c:v>
                </c:pt>
                <c:pt idx="81">
                  <c:v>2.4650754231902994E-2</c:v>
                </c:pt>
                <c:pt idx="82">
                  <c:v>4.225523079407445E-2</c:v>
                </c:pt>
                <c:pt idx="83">
                  <c:v>4.5456803558137304E-2</c:v>
                </c:pt>
                <c:pt idx="84">
                  <c:v>6.5439852438297308E-2</c:v>
                </c:pt>
                <c:pt idx="85">
                  <c:v>5.9011293768288731E-2</c:v>
                </c:pt>
                <c:pt idx="86">
                  <c:v>6.2377538762817153E-2</c:v>
                </c:pt>
                <c:pt idx="87">
                  <c:v>6.3918056599280071E-2</c:v>
                </c:pt>
                <c:pt idx="88">
                  <c:v>7.5243143751994479E-2</c:v>
                </c:pt>
                <c:pt idx="89">
                  <c:v>8.274301999810274E-2</c:v>
                </c:pt>
                <c:pt idx="90">
                  <c:v>8.3146399459582687E-2</c:v>
                </c:pt>
                <c:pt idx="91">
                  <c:v>8.4146747363034402E-2</c:v>
                </c:pt>
                <c:pt idx="92">
                  <c:v>8.2034531885800011E-2</c:v>
                </c:pt>
                <c:pt idx="93">
                  <c:v>8.6548242058097191E-2</c:v>
                </c:pt>
                <c:pt idx="94">
                  <c:v>8.8220921173205902E-2</c:v>
                </c:pt>
                <c:pt idx="95">
                  <c:v>9.3518749412045965E-2</c:v>
                </c:pt>
                <c:pt idx="96">
                  <c:v>0.10013021045818293</c:v>
                </c:pt>
                <c:pt idx="97">
                  <c:v>0.11876984090556864</c:v>
                </c:pt>
                <c:pt idx="98">
                  <c:v>0.13193388635273706</c:v>
                </c:pt>
                <c:pt idx="99">
                  <c:v>0.14929243952357707</c:v>
                </c:pt>
                <c:pt idx="100">
                  <c:v>0.17296617224492028</c:v>
                </c:pt>
                <c:pt idx="101">
                  <c:v>0.16446563734120567</c:v>
                </c:pt>
                <c:pt idx="102">
                  <c:v>0.16941522981784529</c:v>
                </c:pt>
                <c:pt idx="103">
                  <c:v>0.15208986560138915</c:v>
                </c:pt>
                <c:pt idx="104">
                  <c:v>0.13602881111811693</c:v>
                </c:pt>
                <c:pt idx="105">
                  <c:v>0.16757697256543391</c:v>
                </c:pt>
                <c:pt idx="106">
                  <c:v>0.18173174889926291</c:v>
                </c:pt>
                <c:pt idx="107">
                  <c:v>0.1886634273842569</c:v>
                </c:pt>
                <c:pt idx="108">
                  <c:v>0.18146914752600307</c:v>
                </c:pt>
                <c:pt idx="109">
                  <c:v>0.18854311720001737</c:v>
                </c:pt>
                <c:pt idx="110">
                  <c:v>0.17789591227663437</c:v>
                </c:pt>
                <c:pt idx="111">
                  <c:v>0.17300988051002597</c:v>
                </c:pt>
                <c:pt idx="112">
                  <c:v>0.18520934093422836</c:v>
                </c:pt>
                <c:pt idx="113">
                  <c:v>0.18645286533829175</c:v>
                </c:pt>
                <c:pt idx="114">
                  <c:v>0.19821423332908594</c:v>
                </c:pt>
                <c:pt idx="115">
                  <c:v>0.16465270760866257</c:v>
                </c:pt>
                <c:pt idx="116">
                  <c:v>0.15240659042461147</c:v>
                </c:pt>
                <c:pt idx="117">
                  <c:v>0.13096284285158299</c:v>
                </c:pt>
                <c:pt idx="118">
                  <c:v>0.13136962188522849</c:v>
                </c:pt>
                <c:pt idx="119">
                  <c:v>0.12501562490818285</c:v>
                </c:pt>
                <c:pt idx="120">
                  <c:v>0.1331418479220372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Data!$V$6</c:f>
              <c:strCache>
                <c:ptCount val="1"/>
                <c:pt idx="0">
                  <c:v>对冲6(2018/5/30)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Data!$V$7:$V$499</c:f>
              <c:numCache>
                <c:formatCode>0.0000_ </c:formatCode>
                <c:ptCount val="493"/>
                <c:pt idx="0">
                  <c:v>0</c:v>
                </c:pt>
                <c:pt idx="1">
                  <c:v>1.6228685887957228E-2</c:v>
                </c:pt>
                <c:pt idx="2">
                  <c:v>2.1362532722069005E-2</c:v>
                </c:pt>
                <c:pt idx="3">
                  <c:v>3.4634839459331657E-2</c:v>
                </c:pt>
                <c:pt idx="4">
                  <c:v>5.6663697860605877E-2</c:v>
                </c:pt>
                <c:pt idx="5">
                  <c:v>6.4656259177663156E-2</c:v>
                </c:pt>
                <c:pt idx="6">
                  <c:v>6.5244696248588641E-2</c:v>
                </c:pt>
                <c:pt idx="7">
                  <c:v>5.9470711310394497E-2</c:v>
                </c:pt>
                <c:pt idx="8">
                  <c:v>4.8365059078703032E-2</c:v>
                </c:pt>
                <c:pt idx="9">
                  <c:v>4.0152724296482978E-2</c:v>
                </c:pt>
                <c:pt idx="10">
                  <c:v>2.15571674389059E-2</c:v>
                </c:pt>
                <c:pt idx="11">
                  <c:v>-1.8346061445795314E-5</c:v>
                </c:pt>
                <c:pt idx="12">
                  <c:v>2.3463771608234207E-2</c:v>
                </c:pt>
                <c:pt idx="13">
                  <c:v>1.6383616078822882E-2</c:v>
                </c:pt>
                <c:pt idx="14">
                  <c:v>2.1468772093351518E-2</c:v>
                </c:pt>
                <c:pt idx="15">
                  <c:v>2.1697694344357199E-2</c:v>
                </c:pt>
                <c:pt idx="16">
                  <c:v>3.4803919160202978E-2</c:v>
                </c:pt>
                <c:pt idx="17">
                  <c:v>3.2627758956802921E-2</c:v>
                </c:pt>
                <c:pt idx="18">
                  <c:v>4.406636152031429E-2</c:v>
                </c:pt>
                <c:pt idx="19">
                  <c:v>5.8857589349845751E-2</c:v>
                </c:pt>
                <c:pt idx="20">
                  <c:v>4.4639596679082905E-2</c:v>
                </c:pt>
                <c:pt idx="21">
                  <c:v>3.501498352485144E-2</c:v>
                </c:pt>
                <c:pt idx="22">
                  <c:v>4.848295008372272E-2</c:v>
                </c:pt>
                <c:pt idx="23">
                  <c:v>2.862098845001726E-2</c:v>
                </c:pt>
                <c:pt idx="24">
                  <c:v>1.2409108321654205E-2</c:v>
                </c:pt>
                <c:pt idx="25">
                  <c:v>-8.8277203243197766E-3</c:v>
                </c:pt>
                <c:pt idx="26">
                  <c:v>-3.7874042562011323E-2</c:v>
                </c:pt>
                <c:pt idx="27">
                  <c:v>-5.1337303002377155E-2</c:v>
                </c:pt>
                <c:pt idx="28">
                  <c:v>-7.2021889080922885E-2</c:v>
                </c:pt>
                <c:pt idx="29">
                  <c:v>-5.7001412731068624E-2</c:v>
                </c:pt>
                <c:pt idx="30">
                  <c:v>-4.6521930727954297E-2</c:v>
                </c:pt>
                <c:pt idx="31">
                  <c:v>-3.0215166132039895E-2</c:v>
                </c:pt>
                <c:pt idx="32">
                  <c:v>2.6126293779600296E-3</c:v>
                </c:pt>
                <c:pt idx="33">
                  <c:v>4.06608267378743E-2</c:v>
                </c:pt>
                <c:pt idx="34">
                  <c:v>8.08141908959914E-2</c:v>
                </c:pt>
                <c:pt idx="35">
                  <c:v>6.5689093390588704E-2</c:v>
                </c:pt>
                <c:pt idx="36">
                  <c:v>3.6565665862005936E-2</c:v>
                </c:pt>
                <c:pt idx="37">
                  <c:v>3.7165211766983175E-2</c:v>
                </c:pt>
                <c:pt idx="38">
                  <c:v>2.785040944393713E-2</c:v>
                </c:pt>
                <c:pt idx="39">
                  <c:v>3.0090443892342833E-2</c:v>
                </c:pt>
                <c:pt idx="40">
                  <c:v>2.6612270519108749E-2</c:v>
                </c:pt>
                <c:pt idx="41">
                  <c:v>2.7912013634977084E-2</c:v>
                </c:pt>
                <c:pt idx="42">
                  <c:v>4.9995796770097245E-2</c:v>
                </c:pt>
                <c:pt idx="43">
                  <c:v>4.3806182694834161E-2</c:v>
                </c:pt>
                <c:pt idx="44">
                  <c:v>7.3431659815942796E-2</c:v>
                </c:pt>
                <c:pt idx="45">
                  <c:v>8.4199196694574319E-2</c:v>
                </c:pt>
                <c:pt idx="46">
                  <c:v>7.2776600048346074E-2</c:v>
                </c:pt>
                <c:pt idx="47">
                  <c:v>7.7517506898848731E-2</c:v>
                </c:pt>
                <c:pt idx="48">
                  <c:v>9.3128105254262739E-2</c:v>
                </c:pt>
                <c:pt idx="49">
                  <c:v>9.5707299392931544E-2</c:v>
                </c:pt>
                <c:pt idx="50">
                  <c:v>0.10124426622496596</c:v>
                </c:pt>
                <c:pt idx="51">
                  <c:v>0.13091616213650847</c:v>
                </c:pt>
                <c:pt idx="52">
                  <c:v>0.12054677601264308</c:v>
                </c:pt>
                <c:pt idx="53">
                  <c:v>6.8567919135671396E-2</c:v>
                </c:pt>
                <c:pt idx="54">
                  <c:v>5.0941719971294486E-2</c:v>
                </c:pt>
                <c:pt idx="55">
                  <c:v>5.3270954077474286E-2</c:v>
                </c:pt>
                <c:pt idx="56">
                  <c:v>2.0948999861674533E-2</c:v>
                </c:pt>
                <c:pt idx="57">
                  <c:v>-1.0621689776099785E-2</c:v>
                </c:pt>
                <c:pt idx="58">
                  <c:v>1.4024735721551496E-2</c:v>
                </c:pt>
                <c:pt idx="59">
                  <c:v>1.1289910484174381E-2</c:v>
                </c:pt>
                <c:pt idx="60">
                  <c:v>-6.175532033762976E-3</c:v>
                </c:pt>
                <c:pt idx="61">
                  <c:v>-2.0730314643027103E-3</c:v>
                </c:pt>
                <c:pt idx="62">
                  <c:v>-1.5349884182793927E-2</c:v>
                </c:pt>
                <c:pt idx="63">
                  <c:v>5.0801002983429377E-3</c:v>
                </c:pt>
                <c:pt idx="64">
                  <c:v>2.4522554483880077E-2</c:v>
                </c:pt>
                <c:pt idx="65">
                  <c:v>2.5770100440088539E-2</c:v>
                </c:pt>
                <c:pt idx="66">
                  <c:v>9.9566068971259636E-3</c:v>
                </c:pt>
                <c:pt idx="67">
                  <c:v>-7.4239888805540666E-3</c:v>
                </c:pt>
                <c:pt idx="68">
                  <c:v>-9.8332015649597038E-3</c:v>
                </c:pt>
                <c:pt idx="69">
                  <c:v>-1.5278971403353991E-2</c:v>
                </c:pt>
                <c:pt idx="70">
                  <c:v>-8.4845843268571697E-3</c:v>
                </c:pt>
                <c:pt idx="71">
                  <c:v>7.7831122614879789E-4</c:v>
                </c:pt>
                <c:pt idx="72">
                  <c:v>-1.1884695730697059E-2</c:v>
                </c:pt>
                <c:pt idx="73">
                  <c:v>-1.9653030320728515E-2</c:v>
                </c:pt>
                <c:pt idx="74">
                  <c:v>-1.6642188218925713E-2</c:v>
                </c:pt>
                <c:pt idx="75">
                  <c:v>-3.3718576249982646E-2</c:v>
                </c:pt>
                <c:pt idx="76">
                  <c:v>-2.6394991117022704E-2</c:v>
                </c:pt>
                <c:pt idx="77">
                  <c:v>-2.4370379056111169E-2</c:v>
                </c:pt>
                <c:pt idx="78">
                  <c:v>-2.4053952831768477E-3</c:v>
                </c:pt>
                <c:pt idx="79">
                  <c:v>-9.9261448466456681E-3</c:v>
                </c:pt>
                <c:pt idx="80">
                  <c:v>-9.6026924381313883E-3</c:v>
                </c:pt>
                <c:pt idx="81">
                  <c:v>2.4650754231902994E-2</c:v>
                </c:pt>
                <c:pt idx="82">
                  <c:v>4.225523079407445E-2</c:v>
                </c:pt>
                <c:pt idx="83">
                  <c:v>4.5456803558137304E-2</c:v>
                </c:pt>
                <c:pt idx="84">
                  <c:v>6.5439852438297308E-2</c:v>
                </c:pt>
                <c:pt idx="85">
                  <c:v>5.9011293768288731E-2</c:v>
                </c:pt>
                <c:pt idx="86">
                  <c:v>6.2377538762817153E-2</c:v>
                </c:pt>
                <c:pt idx="87">
                  <c:v>6.3918056599280071E-2</c:v>
                </c:pt>
                <c:pt idx="88">
                  <c:v>7.5243143751994479E-2</c:v>
                </c:pt>
                <c:pt idx="89">
                  <c:v>8.274301999810274E-2</c:v>
                </c:pt>
                <c:pt idx="90">
                  <c:v>8.3146399459582687E-2</c:v>
                </c:pt>
                <c:pt idx="91">
                  <c:v>8.4146747363034402E-2</c:v>
                </c:pt>
                <c:pt idx="92">
                  <c:v>8.2034531885800011E-2</c:v>
                </c:pt>
                <c:pt idx="93">
                  <c:v>8.6548242058097191E-2</c:v>
                </c:pt>
                <c:pt idx="94">
                  <c:v>9.2570271733685816E-2</c:v>
                </c:pt>
                <c:pt idx="95">
                  <c:v>9.2690479584205843E-2</c:v>
                </c:pt>
                <c:pt idx="96">
                  <c:v>0.10848180481130298</c:v>
                </c:pt>
                <c:pt idx="97">
                  <c:v>0.11718115545028884</c:v>
                </c:pt>
                <c:pt idx="98">
                  <c:v>0.11819104075421705</c:v>
                </c:pt>
                <c:pt idx="99">
                  <c:v>0.13498074332062315</c:v>
                </c:pt>
                <c:pt idx="100">
                  <c:v>0.15866379642998885</c:v>
                </c:pt>
                <c:pt idx="101">
                  <c:v>0.14931488224910905</c:v>
                </c:pt>
                <c:pt idx="102">
                  <c:v>0.15416424953516583</c:v>
                </c:pt>
                <c:pt idx="103">
                  <c:v>0.13668096326613766</c:v>
                </c:pt>
                <c:pt idx="104">
                  <c:v>0.12032629118158589</c:v>
                </c:pt>
                <c:pt idx="105">
                  <c:v>0.15263291611306284</c:v>
                </c:pt>
                <c:pt idx="106">
                  <c:v>0.1665905702120114</c:v>
                </c:pt>
                <c:pt idx="107">
                  <c:v>0.17342367261508596</c:v>
                </c:pt>
                <c:pt idx="108">
                  <c:v>0.16677218166709418</c:v>
                </c:pt>
                <c:pt idx="109">
                  <c:v>0.17441079064972587</c:v>
                </c:pt>
                <c:pt idx="110">
                  <c:v>0.16372557849690295</c:v>
                </c:pt>
                <c:pt idx="111">
                  <c:v>0.16015008097431704</c:v>
                </c:pt>
                <c:pt idx="112">
                  <c:v>0.17176560165561705</c:v>
                </c:pt>
                <c:pt idx="113">
                  <c:v>0.17350078663183988</c:v>
                </c:pt>
                <c:pt idx="114">
                  <c:v>0.18513022704503412</c:v>
                </c:pt>
                <c:pt idx="115">
                  <c:v>0.15208996560730825</c:v>
                </c:pt>
                <c:pt idx="116">
                  <c:v>0.13977945128570313</c:v>
                </c:pt>
                <c:pt idx="117">
                  <c:v>0.11888333956474306</c:v>
                </c:pt>
                <c:pt idx="118">
                  <c:v>0.11881148713891432</c:v>
                </c:pt>
                <c:pt idx="119">
                  <c:v>0.11161311874207436</c:v>
                </c:pt>
                <c:pt idx="120">
                  <c:v>0.11973987122079777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Data!$W$6</c:f>
              <c:strCache>
                <c:ptCount val="1"/>
                <c:pt idx="0">
                  <c:v>恒生指数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Data!$W$7:$W$499</c:f>
              <c:numCache>
                <c:formatCode>0.0000</c:formatCode>
                <c:ptCount val="493"/>
                <c:pt idx="0">
                  <c:v>0</c:v>
                </c:pt>
                <c:pt idx="1">
                  <c:v>1.5533202339914176E-2</c:v>
                </c:pt>
                <c:pt idx="2">
                  <c:v>1.4938081039960194E-2</c:v>
                </c:pt>
                <c:pt idx="3">
                  <c:v>2.2512637419401349E-2</c:v>
                </c:pt>
                <c:pt idx="4">
                  <c:v>2.3030531267122401E-2</c:v>
                </c:pt>
                <c:pt idx="5">
                  <c:v>2.4390945338984338E-2</c:v>
                </c:pt>
                <c:pt idx="6">
                  <c:v>2.9848390309892725E-2</c:v>
                </c:pt>
                <c:pt idx="7">
                  <c:v>3.5943213460897239E-2</c:v>
                </c:pt>
                <c:pt idx="8">
                  <c:v>3.6205003991541362E-2</c:v>
                </c:pt>
                <c:pt idx="9">
                  <c:v>4.2453465628327525E-2</c:v>
                </c:pt>
                <c:pt idx="10">
                  <c:v>3.4319732554448201E-2</c:v>
                </c:pt>
                <c:pt idx="11">
                  <c:v>4.9539115517616805E-2</c:v>
                </c:pt>
                <c:pt idx="12">
                  <c:v>5.1538449906197936E-2</c:v>
                </c:pt>
                <c:pt idx="13">
                  <c:v>5.8314961459375425E-2</c:v>
                </c:pt>
                <c:pt idx="14">
                  <c:v>5.8413452607110505E-2</c:v>
                </c:pt>
                <c:pt idx="15">
                  <c:v>6.2259428482974277E-2</c:v>
                </c:pt>
                <c:pt idx="16">
                  <c:v>7.7877077765143632E-2</c:v>
                </c:pt>
                <c:pt idx="17">
                  <c:v>7.7317261791172376E-2</c:v>
                </c:pt>
                <c:pt idx="18">
                  <c:v>6.4304274906526571E-2</c:v>
                </c:pt>
                <c:pt idx="19">
                  <c:v>7.5698338449348146E-2</c:v>
                </c:pt>
                <c:pt idx="20">
                  <c:v>6.6697265697831076E-2</c:v>
                </c:pt>
                <c:pt idx="21">
                  <c:v>5.588320815378367E-2</c:v>
                </c:pt>
                <c:pt idx="22">
                  <c:v>6.5041517088775036E-2</c:v>
                </c:pt>
                <c:pt idx="23">
                  <c:v>5.1972114690981064E-2</c:v>
                </c:pt>
                <c:pt idx="24">
                  <c:v>4.8235359500634845E-2</c:v>
                </c:pt>
                <c:pt idx="25">
                  <c:v>3.8820990835625624E-2</c:v>
                </c:pt>
                <c:pt idx="26">
                  <c:v>-1.3375219352817158E-2</c:v>
                </c:pt>
                <c:pt idx="27">
                  <c:v>-2.4954399786800807E-2</c:v>
                </c:pt>
                <c:pt idx="28">
                  <c:v>-2.1566842366783967E-2</c:v>
                </c:pt>
                <c:pt idx="29">
                  <c:v>-4.6513729785394919E-2</c:v>
                </c:pt>
                <c:pt idx="30">
                  <c:v>-5.0943911199809122E-2</c:v>
                </c:pt>
                <c:pt idx="31">
                  <c:v>-3.505431129188985E-2</c:v>
                </c:pt>
                <c:pt idx="32">
                  <c:v>-1.0531747156795945E-2</c:v>
                </c:pt>
                <c:pt idx="33">
                  <c:v>5.250715839711706E-3</c:v>
                </c:pt>
                <c:pt idx="34">
                  <c:v>1.4400498592549438E-2</c:v>
                </c:pt>
                <c:pt idx="35">
                  <c:v>2.0271489039952906E-2</c:v>
                </c:pt>
                <c:pt idx="36">
                  <c:v>9.1352316723634086E-3</c:v>
                </c:pt>
                <c:pt idx="37">
                  <c:v>-2.7706422986033541E-3</c:v>
                </c:pt>
                <c:pt idx="38">
                  <c:v>4.6857320502999844E-3</c:v>
                </c:pt>
                <c:pt idx="39">
                  <c:v>-1.054509258986569E-2</c:v>
                </c:pt>
                <c:pt idx="40">
                  <c:v>-3.2152770785108031E-2</c:v>
                </c:pt>
                <c:pt idx="41">
                  <c:v>-1.2641584964338204E-2</c:v>
                </c:pt>
                <c:pt idx="42">
                  <c:v>-2.4390575310802132E-2</c:v>
                </c:pt>
                <c:pt idx="43">
                  <c:v>-1.0635915086153025E-2</c:v>
                </c:pt>
                <c:pt idx="44">
                  <c:v>2.9327138227406291E-3</c:v>
                </c:pt>
                <c:pt idx="45">
                  <c:v>2.0668856576280925E-2</c:v>
                </c:pt>
                <c:pt idx="46">
                  <c:v>1.8877164308047423E-2</c:v>
                </c:pt>
                <c:pt idx="47">
                  <c:v>1.3209235389316287E-2</c:v>
                </c:pt>
                <c:pt idx="48">
                  <c:v>1.563240321979964E-2</c:v>
                </c:pt>
                <c:pt idx="49">
                  <c:v>1.7395420249154414E-2</c:v>
                </c:pt>
                <c:pt idx="50">
                  <c:v>1.7259568138394688E-2</c:v>
                </c:pt>
                <c:pt idx="51">
                  <c:v>1.7228698904249162E-2</c:v>
                </c:pt>
                <c:pt idx="52">
                  <c:v>1.5035867665519786E-2</c:v>
                </c:pt>
                <c:pt idx="53">
                  <c:v>2.1091674360929069E-4</c:v>
                </c:pt>
                <c:pt idx="54">
                  <c:v>-2.295363810096307E-2</c:v>
                </c:pt>
                <c:pt idx="55">
                  <c:v>-1.6467482531978717E-2</c:v>
                </c:pt>
                <c:pt idx="56">
                  <c:v>-1.4497604714598378E-2</c:v>
                </c:pt>
                <c:pt idx="57">
                  <c:v>-3.9424212939064174E-2</c:v>
                </c:pt>
                <c:pt idx="58">
                  <c:v>-3.3186572684363203E-2</c:v>
                </c:pt>
                <c:pt idx="59">
                  <c:v>-3.588189195054825E-2</c:v>
                </c:pt>
                <c:pt idx="60">
                  <c:v>-3.7758989296641565E-2</c:v>
                </c:pt>
                <c:pt idx="61">
                  <c:v>-3.3912108220599424E-2</c:v>
                </c:pt>
                <c:pt idx="62">
                  <c:v>-5.3715208903678091E-2</c:v>
                </c:pt>
                <c:pt idx="63">
                  <c:v>-2.8025196141409858E-2</c:v>
                </c:pt>
                <c:pt idx="64">
                  <c:v>-1.2737429848588722E-2</c:v>
                </c:pt>
                <c:pt idx="65">
                  <c:v>-9.8660452731899051E-3</c:v>
                </c:pt>
                <c:pt idx="66">
                  <c:v>-1.3190619724612218E-2</c:v>
                </c:pt>
                <c:pt idx="67">
                  <c:v>-1.2962726523192525E-2</c:v>
                </c:pt>
                <c:pt idx="68">
                  <c:v>-2.8981015841777036E-2</c:v>
                </c:pt>
                <c:pt idx="69">
                  <c:v>-3.8786470536528728E-2</c:v>
                </c:pt>
                <c:pt idx="70">
                  <c:v>-3.1002002502833137E-2</c:v>
                </c:pt>
                <c:pt idx="71">
                  <c:v>-1.7134608730000722E-2</c:v>
                </c:pt>
                <c:pt idx="72">
                  <c:v>-2.5264526426791445E-2</c:v>
                </c:pt>
                <c:pt idx="73">
                  <c:v>-2.8013464908953289E-2</c:v>
                </c:pt>
                <c:pt idx="74">
                  <c:v>-1.2487618494033459E-2</c:v>
                </c:pt>
                <c:pt idx="75">
                  <c:v>-2.5365179730167942E-2</c:v>
                </c:pt>
                <c:pt idx="76">
                  <c:v>-3.2352342114306265E-2</c:v>
                </c:pt>
                <c:pt idx="77">
                  <c:v>-2.1890588529314692E-2</c:v>
                </c:pt>
                <c:pt idx="78">
                  <c:v>-3.5325731371843583E-3</c:v>
                </c:pt>
                <c:pt idx="79">
                  <c:v>-1.5828508136278674E-2</c:v>
                </c:pt>
                <c:pt idx="80">
                  <c:v>-3.1667524536340919E-2</c:v>
                </c:pt>
                <c:pt idx="81">
                  <c:v>-2.8503576138862785E-2</c:v>
                </c:pt>
                <c:pt idx="82">
                  <c:v>-1.3921521839036055E-2</c:v>
                </c:pt>
                <c:pt idx="83">
                  <c:v>-8.6691860809333665E-3</c:v>
                </c:pt>
                <c:pt idx="84">
                  <c:v>7.6280220790847508E-4</c:v>
                </c:pt>
                <c:pt idx="85">
                  <c:v>7.0296829338014621E-3</c:v>
                </c:pt>
                <c:pt idx="86">
                  <c:v>1.7687438655219045E-2</c:v>
                </c:pt>
                <c:pt idx="87">
                  <c:v>7.4015483259726178E-3</c:v>
                </c:pt>
                <c:pt idx="88">
                  <c:v>1.0141351810607491E-2</c:v>
                </c:pt>
                <c:pt idx="89">
                  <c:v>3.6702970564337356E-3</c:v>
                </c:pt>
                <c:pt idx="90">
                  <c:v>8.3919246673116454E-3</c:v>
                </c:pt>
                <c:pt idx="91">
                  <c:v>1.5870963499277302E-2</c:v>
                </c:pt>
                <c:pt idx="92">
                  <c:v>1.5196563656281414E-2</c:v>
                </c:pt>
                <c:pt idx="93">
                  <c:v>-3.8519999624995194E-3</c:v>
                </c:pt>
                <c:pt idx="94">
                  <c:v>1.366796411257365E-4</c:v>
                </c:pt>
                <c:pt idx="95">
                  <c:v>-4.6115853126946771E-3</c:v>
                </c:pt>
                <c:pt idx="96">
                  <c:v>3.8070363903588422E-3</c:v>
                </c:pt>
                <c:pt idx="97">
                  <c:v>-5.3089432886201937E-3</c:v>
                </c:pt>
                <c:pt idx="98">
                  <c:v>-1.6455216735289935E-2</c:v>
                </c:pt>
                <c:pt idx="99">
                  <c:v>-4.0164443044005127E-3</c:v>
                </c:pt>
                <c:pt idx="100">
                  <c:v>-4.2202485803917167E-3</c:v>
                </c:pt>
                <c:pt idx="101">
                  <c:v>1.4330837911361582E-2</c:v>
                </c:pt>
                <c:pt idx="102">
                  <c:v>1.6522412162640832E-2</c:v>
                </c:pt>
                <c:pt idx="103">
                  <c:v>1.9975614916478479E-2</c:v>
                </c:pt>
                <c:pt idx="104">
                  <c:v>2.6396004550515606E-2</c:v>
                </c:pt>
                <c:pt idx="105">
                  <c:v>9.8110618554332341E-3</c:v>
                </c:pt>
                <c:pt idx="106">
                  <c:v>1.4121435443203323E-2</c:v>
                </c:pt>
                <c:pt idx="107">
                  <c:v>1.6276949457908474E-2</c:v>
                </c:pt>
                <c:pt idx="108">
                  <c:v>4.4080550941862917E-3</c:v>
                </c:pt>
                <c:pt idx="109">
                  <c:v>-7.9386310316166275E-3</c:v>
                </c:pt>
                <c:pt idx="110">
                  <c:v>-7.107545903030088E-3</c:v>
                </c:pt>
                <c:pt idx="111">
                  <c:v>-3.5764344537355885E-2</c:v>
                </c:pt>
                <c:pt idx="112">
                  <c:v>-2.2995625441866729E-2</c:v>
                </c:pt>
                <c:pt idx="113">
                  <c:v>-3.3746521938533114E-2</c:v>
                </c:pt>
                <c:pt idx="114">
                  <c:v>-3.0861727403143524E-2</c:v>
                </c:pt>
                <c:pt idx="115">
                  <c:v>-4.2259953472128298E-2</c:v>
                </c:pt>
                <c:pt idx="116">
                  <c:v>-4.0851813385795577E-2</c:v>
                </c:pt>
                <c:pt idx="117">
                  <c:v>-5.2826693408383529E-2</c:v>
                </c:pt>
                <c:pt idx="118">
                  <c:v>-4.2360698020041054E-2</c:v>
                </c:pt>
                <c:pt idx="119">
                  <c:v>-2.3897249346354399E-2</c:v>
                </c:pt>
                <c:pt idx="120">
                  <c:v>-2.390882689054441E-2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Data!$X$6</c:f>
              <c:strCache>
                <c:ptCount val="1"/>
                <c:pt idx="0">
                  <c:v>港币中间价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Data!$X$7:$X$499</c:f>
              <c:numCache>
                <c:formatCode>0.0000</c:formatCode>
                <c:ptCount val="493"/>
                <c:pt idx="0">
                  <c:v>0</c:v>
                </c:pt>
                <c:pt idx="1">
                  <c:v>-4.3067352554132521E-3</c:v>
                </c:pt>
                <c:pt idx="2">
                  <c:v>-6.340471348247334E-3</c:v>
                </c:pt>
                <c:pt idx="3">
                  <c:v>-4.6656298600311619E-3</c:v>
                </c:pt>
                <c:pt idx="4">
                  <c:v>-6.6993659528651328E-3</c:v>
                </c:pt>
                <c:pt idx="5">
                  <c:v>-8.1349443713363279E-3</c:v>
                </c:pt>
                <c:pt idx="6">
                  <c:v>-6.4601028831199336E-3</c:v>
                </c:pt>
                <c:pt idx="7">
                  <c:v>-2.5122622323244803E-3</c:v>
                </c:pt>
                <c:pt idx="8">
                  <c:v>-3.8282091159229648E-3</c:v>
                </c:pt>
                <c:pt idx="9">
                  <c:v>-7.0582605574829316E-3</c:v>
                </c:pt>
                <c:pt idx="10">
                  <c:v>-1.256131116162218E-2</c:v>
                </c:pt>
                <c:pt idx="11">
                  <c:v>-1.5791362603182146E-2</c:v>
                </c:pt>
                <c:pt idx="12">
                  <c:v>-1.6269888742672545E-2</c:v>
                </c:pt>
                <c:pt idx="13">
                  <c:v>-1.4236152649838574E-2</c:v>
                </c:pt>
                <c:pt idx="14">
                  <c:v>-1.8183993300634027E-2</c:v>
                </c:pt>
                <c:pt idx="15">
                  <c:v>-1.8901782509869514E-2</c:v>
                </c:pt>
                <c:pt idx="16">
                  <c:v>-2.0696255532958507E-2</c:v>
                </c:pt>
                <c:pt idx="17">
                  <c:v>-2.2012202416556992E-2</c:v>
                </c:pt>
                <c:pt idx="18">
                  <c:v>-2.488335925349916E-2</c:v>
                </c:pt>
                <c:pt idx="19">
                  <c:v>-2.9190094508912523E-2</c:v>
                </c:pt>
                <c:pt idx="20">
                  <c:v>-3.1941619810982091E-2</c:v>
                </c:pt>
                <c:pt idx="21">
                  <c:v>-3.1104199066874005E-2</c:v>
                </c:pt>
                <c:pt idx="22">
                  <c:v>-3.1104199066874005E-2</c:v>
                </c:pt>
                <c:pt idx="23">
                  <c:v>-3.5769828926905056E-2</c:v>
                </c:pt>
                <c:pt idx="24">
                  <c:v>-3.8042828089484337E-2</c:v>
                </c:pt>
                <c:pt idx="25">
                  <c:v>-3.6128723531522966E-2</c:v>
                </c:pt>
                <c:pt idx="26">
                  <c:v>-3.5171671252542169E-2</c:v>
                </c:pt>
                <c:pt idx="27">
                  <c:v>-3.7923196554611738E-2</c:v>
                </c:pt>
                <c:pt idx="28">
                  <c:v>-3.8640985763847335E-2</c:v>
                </c:pt>
                <c:pt idx="29">
                  <c:v>-3.3137935159708087E-2</c:v>
                </c:pt>
                <c:pt idx="30">
                  <c:v>-3.6128723531522966E-2</c:v>
                </c:pt>
                <c:pt idx="31">
                  <c:v>-3.2420145950472601E-2</c:v>
                </c:pt>
                <c:pt idx="32">
                  <c:v>-2.9907883718148121E-2</c:v>
                </c:pt>
                <c:pt idx="33">
                  <c:v>-2.8711568369422236E-2</c:v>
                </c:pt>
                <c:pt idx="34">
                  <c:v>-2.9309726043785123E-2</c:v>
                </c:pt>
                <c:pt idx="35">
                  <c:v>-3.0864935997128806E-2</c:v>
                </c:pt>
                <c:pt idx="36">
                  <c:v>-3.4453882043306572E-2</c:v>
                </c:pt>
                <c:pt idx="37">
                  <c:v>-3.2659409020217689E-2</c:v>
                </c:pt>
                <c:pt idx="38">
                  <c:v>-3.1702356741237003E-2</c:v>
                </c:pt>
                <c:pt idx="39">
                  <c:v>-3.2061251345854691E-2</c:v>
                </c:pt>
                <c:pt idx="40">
                  <c:v>-3.1104199066874005E-2</c:v>
                </c:pt>
                <c:pt idx="41">
                  <c:v>-3.1821988276109492E-2</c:v>
                </c:pt>
                <c:pt idx="42">
                  <c:v>-3.3377198229453175E-2</c:v>
                </c:pt>
                <c:pt idx="43">
                  <c:v>-3.4334250508433972E-2</c:v>
                </c:pt>
                <c:pt idx="44">
                  <c:v>-3.1941619810982091E-2</c:v>
                </c:pt>
                <c:pt idx="45">
                  <c:v>-3.3496829764325886E-2</c:v>
                </c:pt>
                <c:pt idx="46">
                  <c:v>-3.5291302787414769E-2</c:v>
                </c:pt>
                <c:pt idx="47">
                  <c:v>-3.5650197392032457E-2</c:v>
                </c:pt>
                <c:pt idx="48">
                  <c:v>-3.6607249671013253E-2</c:v>
                </c:pt>
                <c:pt idx="49">
                  <c:v>-3.3736092834071085E-2</c:v>
                </c:pt>
                <c:pt idx="50">
                  <c:v>-3.4214618973561373E-2</c:v>
                </c:pt>
                <c:pt idx="51">
                  <c:v>-3.5291302787414769E-2</c:v>
                </c:pt>
                <c:pt idx="52">
                  <c:v>-3.3257566694580576E-2</c:v>
                </c:pt>
                <c:pt idx="53">
                  <c:v>-3.6846512740758341E-2</c:v>
                </c:pt>
                <c:pt idx="54">
                  <c:v>-3.5530565857159857E-2</c:v>
                </c:pt>
                <c:pt idx="55">
                  <c:v>-3.6726881205885853E-2</c:v>
                </c:pt>
                <c:pt idx="56">
                  <c:v>-4.23495633448977E-2</c:v>
                </c:pt>
                <c:pt idx="57">
                  <c:v>-4.2708457949515388E-2</c:v>
                </c:pt>
                <c:pt idx="58">
                  <c:v>-3.8760617298719935E-2</c:v>
                </c:pt>
                <c:pt idx="59">
                  <c:v>-4.1392511065916904E-2</c:v>
                </c:pt>
                <c:pt idx="60">
                  <c:v>-4.3306615623878497E-2</c:v>
                </c:pt>
                <c:pt idx="61">
                  <c:v>-4.2229931810025101E-2</c:v>
                </c:pt>
                <c:pt idx="62">
                  <c:v>-4.0913984926426616E-2</c:v>
                </c:pt>
                <c:pt idx="63">
                  <c:v>-3.8042828089484337E-2</c:v>
                </c:pt>
                <c:pt idx="64">
                  <c:v>-3.8760617298719935E-2</c:v>
                </c:pt>
                <c:pt idx="65">
                  <c:v>-4.1153247996171816E-2</c:v>
                </c:pt>
                <c:pt idx="66">
                  <c:v>-4.23495633448977E-2</c:v>
                </c:pt>
                <c:pt idx="67">
                  <c:v>-4.1392511065916904E-2</c:v>
                </c:pt>
                <c:pt idx="68">
                  <c:v>-4.1631774135662103E-2</c:v>
                </c:pt>
                <c:pt idx="69">
                  <c:v>-4.3306615623878497E-2</c:v>
                </c:pt>
                <c:pt idx="70">
                  <c:v>-4.2708457949515388E-2</c:v>
                </c:pt>
                <c:pt idx="71">
                  <c:v>-4.23495633448977E-2</c:v>
                </c:pt>
                <c:pt idx="72">
                  <c:v>-4.1272879531044304E-2</c:v>
                </c:pt>
                <c:pt idx="73">
                  <c:v>-3.8760617298719935E-2</c:v>
                </c:pt>
                <c:pt idx="74">
                  <c:v>-3.5530565857159857E-2</c:v>
                </c:pt>
                <c:pt idx="75">
                  <c:v>-3.8521354228974736E-2</c:v>
                </c:pt>
                <c:pt idx="76">
                  <c:v>-3.5171671252542169E-2</c:v>
                </c:pt>
                <c:pt idx="77">
                  <c:v>-3.3496829764325886E-2</c:v>
                </c:pt>
                <c:pt idx="78">
                  <c:v>-2.966862064840281E-2</c:v>
                </c:pt>
                <c:pt idx="79">
                  <c:v>-2.8591936834549525E-2</c:v>
                </c:pt>
                <c:pt idx="80">
                  <c:v>-3.1941619810982091E-2</c:v>
                </c:pt>
                <c:pt idx="81">
                  <c:v>-3.0864935997128806E-2</c:v>
                </c:pt>
                <c:pt idx="82">
                  <c:v>-2.9548989113530211E-2</c:v>
                </c:pt>
                <c:pt idx="83">
                  <c:v>-2.8711568369422236E-2</c:v>
                </c:pt>
                <c:pt idx="84">
                  <c:v>-2.8113410695059127E-2</c:v>
                </c:pt>
                <c:pt idx="85">
                  <c:v>-3.1821988276109492E-2</c:v>
                </c:pt>
                <c:pt idx="86">
                  <c:v>-3.4693145113051882E-2</c:v>
                </c:pt>
                <c:pt idx="87">
                  <c:v>-3.2420145950472601E-2</c:v>
                </c:pt>
                <c:pt idx="88">
                  <c:v>-2.8472305299676925E-2</c:v>
                </c:pt>
                <c:pt idx="89">
                  <c:v>-2.9548989113530211E-2</c:v>
                </c:pt>
                <c:pt idx="90">
                  <c:v>-2.8233042229931726E-2</c:v>
                </c:pt>
                <c:pt idx="91">
                  <c:v>-2.6917095346333242E-2</c:v>
                </c:pt>
                <c:pt idx="92">
                  <c:v>-2.751525302069624E-2</c:v>
                </c:pt>
                <c:pt idx="93">
                  <c:v>-2.8113410695059127E-2</c:v>
                </c:pt>
                <c:pt idx="94">
                  <c:v>-2.7156358416078441E-2</c:v>
                </c:pt>
                <c:pt idx="95">
                  <c:v>-2.6318937671970355E-2</c:v>
                </c:pt>
                <c:pt idx="96">
                  <c:v>-2.4644096183753961E-2</c:v>
                </c:pt>
                <c:pt idx="97">
                  <c:v>-2.3687043904773164E-2</c:v>
                </c:pt>
                <c:pt idx="98">
                  <c:v>-2.0935518602703596E-2</c:v>
                </c:pt>
                <c:pt idx="99">
                  <c:v>-2.2012202416556992E-2</c:v>
                </c:pt>
                <c:pt idx="100">
                  <c:v>-2.2969254695537789E-2</c:v>
                </c:pt>
                <c:pt idx="101">
                  <c:v>-2.0935518602703596E-2</c:v>
                </c:pt>
                <c:pt idx="102">
                  <c:v>-2.1892570881684392E-2</c:v>
                </c:pt>
                <c:pt idx="103">
                  <c:v>-2.3687043904773164E-2</c:v>
                </c:pt>
                <c:pt idx="104">
                  <c:v>-2.5481516927862158E-2</c:v>
                </c:pt>
                <c:pt idx="105">
                  <c:v>-2.4045938509391074E-2</c:v>
                </c:pt>
                <c:pt idx="106">
                  <c:v>-2.3208517765282877E-2</c:v>
                </c:pt>
                <c:pt idx="107">
                  <c:v>-2.237109702117468E-2</c:v>
                </c:pt>
                <c:pt idx="108">
                  <c:v>-2.1892570881684392E-2</c:v>
                </c:pt>
                <c:pt idx="109">
                  <c:v>-2.488335925349916E-2</c:v>
                </c:pt>
                <c:pt idx="110">
                  <c:v>-1.985883478885031E-2</c:v>
                </c:pt>
                <c:pt idx="111">
                  <c:v>-2.0935518602703596E-2</c:v>
                </c:pt>
                <c:pt idx="112">
                  <c:v>-1.5671731068309658E-2</c:v>
                </c:pt>
                <c:pt idx="113">
                  <c:v>-1.3159468835985177E-2</c:v>
                </c:pt>
                <c:pt idx="114">
                  <c:v>-1.1723890417514093E-2</c:v>
                </c:pt>
                <c:pt idx="115">
                  <c:v>-1.0527575068788209E-2</c:v>
                </c:pt>
                <c:pt idx="116">
                  <c:v>-6.340471348247334E-3</c:v>
                </c:pt>
                <c:pt idx="117">
                  <c:v>-5.9815767436288692E-4</c:v>
                </c:pt>
                <c:pt idx="118">
                  <c:v>5.3834190692667594E-3</c:v>
                </c:pt>
                <c:pt idx="119">
                  <c:v>8.6134705108267262E-3</c:v>
                </c:pt>
                <c:pt idx="120">
                  <c:v>8.6134705108267262E-3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6717936"/>
        <c:axId val="-216719568"/>
      </c:lineChart>
      <c:dateAx>
        <c:axId val="-216717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6719568"/>
        <c:crosses val="autoZero"/>
        <c:auto val="1"/>
        <c:lblOffset val="100"/>
        <c:baseTimeUnit val="days"/>
      </c:dateAx>
      <c:valAx>
        <c:axId val="-2167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67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对冲分析（</a:t>
            </a:r>
            <a:r>
              <a:rPr lang="en-US" altLang="zh-CN" sz="1800" b="1" i="0" baseline="0">
                <a:effectLst/>
              </a:rPr>
              <a:t>70%</a:t>
            </a:r>
            <a:r>
              <a:rPr lang="zh-CN" altLang="zh-CN" sz="1800" b="1" i="0" baseline="0">
                <a:effectLst/>
              </a:rPr>
              <a:t>仓位）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Data!$AA$6</c:f>
              <c:strCache>
                <c:ptCount val="1"/>
                <c:pt idx="0">
                  <c:v>70%原始仓位（无对冲）</c:v>
                </c:pt>
              </c:strCache>
            </c:strRef>
          </c:tx>
          <c:spPr>
            <a:ln w="31750" cap="rnd">
              <a:solidFill>
                <a:srgbClr val="7030A0"/>
              </a:solidFill>
              <a:round/>
            </a:ln>
            <a:effectLst>
              <a:glow rad="88900">
                <a:schemeClr val="accent2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cat>
            <c:numRef>
              <c:f>Data!$Z$7:$Z$499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Data!$AA$7:$AA$499</c:f>
              <c:numCache>
                <c:formatCode>0.0000_ </c:formatCode>
                <c:ptCount val="493"/>
                <c:pt idx="0">
                  <c:v>0</c:v>
                </c:pt>
                <c:pt idx="1">
                  <c:v>1.1359812571000161E-2</c:v>
                </c:pt>
                <c:pt idx="2">
                  <c:v>1.4953966924571516E-2</c:v>
                </c:pt>
                <c:pt idx="3">
                  <c:v>2.4244760096605811E-2</c:v>
                </c:pt>
                <c:pt idx="4">
                  <c:v>3.9664647631817207E-2</c:v>
                </c:pt>
                <c:pt idx="5">
                  <c:v>4.5259550137917381E-2</c:v>
                </c:pt>
                <c:pt idx="6">
                  <c:v>4.5671837654605918E-2</c:v>
                </c:pt>
                <c:pt idx="7">
                  <c:v>4.1630226889920241E-2</c:v>
                </c:pt>
                <c:pt idx="8">
                  <c:v>3.3856782371851635E-2</c:v>
                </c:pt>
                <c:pt idx="9">
                  <c:v>2.8108552636991746E-2</c:v>
                </c:pt>
                <c:pt idx="10">
                  <c:v>1.5091673089382862E-2</c:v>
                </c:pt>
                <c:pt idx="11">
                  <c:v>-1.0184441885607853E-5</c:v>
                </c:pt>
                <c:pt idx="12">
                  <c:v>1.6427147792245966E-2</c:v>
                </c:pt>
                <c:pt idx="13">
                  <c:v>1.1471168083591499E-2</c:v>
                </c:pt>
                <c:pt idx="14">
                  <c:v>1.5030771368262918E-2</c:v>
                </c:pt>
                <c:pt idx="15">
                  <c:v>1.5190677597140434E-2</c:v>
                </c:pt>
                <c:pt idx="16">
                  <c:v>2.4364812201948638E-2</c:v>
                </c:pt>
                <c:pt idx="17">
                  <c:v>2.2842070201974485E-2</c:v>
                </c:pt>
                <c:pt idx="18">
                  <c:v>3.084829882018858E-2</c:v>
                </c:pt>
                <c:pt idx="19">
                  <c:v>4.1201714389420108E-2</c:v>
                </c:pt>
                <c:pt idx="20">
                  <c:v>3.124994552238336E-2</c:v>
                </c:pt>
                <c:pt idx="21">
                  <c:v>2.451291000408018E-2</c:v>
                </c:pt>
                <c:pt idx="22">
                  <c:v>3.3940523457931526E-2</c:v>
                </c:pt>
                <c:pt idx="23">
                  <c:v>2.0037975341177461E-2</c:v>
                </c:pt>
                <c:pt idx="24">
                  <c:v>8.6896309072030942E-3</c:v>
                </c:pt>
                <c:pt idx="25">
                  <c:v>-6.1758427658741288E-3</c:v>
                </c:pt>
                <c:pt idx="26">
                  <c:v>-2.6509016884508352E-2</c:v>
                </c:pt>
                <c:pt idx="27">
                  <c:v>-3.5932682285179873E-2</c:v>
                </c:pt>
                <c:pt idx="28">
                  <c:v>-5.0410151037874162E-2</c:v>
                </c:pt>
                <c:pt idx="29">
                  <c:v>-3.9896351476236935E-2</c:v>
                </c:pt>
                <c:pt idx="30">
                  <c:v>-3.2560899555451495E-2</c:v>
                </c:pt>
                <c:pt idx="31">
                  <c:v>-2.1146589303645547E-2</c:v>
                </c:pt>
                <c:pt idx="32">
                  <c:v>1.8323968440114857E-3</c:v>
                </c:pt>
                <c:pt idx="33">
                  <c:v>2.8465782690691555E-2</c:v>
                </c:pt>
                <c:pt idx="34">
                  <c:v>5.6572933110348611E-2</c:v>
                </c:pt>
                <c:pt idx="35">
                  <c:v>4.598562573901166E-2</c:v>
                </c:pt>
                <c:pt idx="36">
                  <c:v>2.5600263525605849E-2</c:v>
                </c:pt>
                <c:pt idx="37">
                  <c:v>2.601993467454311E-2</c:v>
                </c:pt>
                <c:pt idx="38">
                  <c:v>1.9500480480337146E-2</c:v>
                </c:pt>
                <c:pt idx="39">
                  <c:v>2.1068375218265878E-2</c:v>
                </c:pt>
                <c:pt idx="40">
                  <c:v>1.863299519548578E-2</c:v>
                </c:pt>
                <c:pt idx="41">
                  <c:v>1.954207467172564E-2</c:v>
                </c:pt>
                <c:pt idx="42">
                  <c:v>3.5000339798308744E-2</c:v>
                </c:pt>
                <c:pt idx="43">
                  <c:v>3.0667135701897275E-2</c:v>
                </c:pt>
                <c:pt idx="44">
                  <c:v>5.1404799050222882E-2</c:v>
                </c:pt>
                <c:pt idx="45">
                  <c:v>5.8942105107105958E-2</c:v>
                </c:pt>
                <c:pt idx="46">
                  <c:v>5.094672809964873E-2</c:v>
                </c:pt>
                <c:pt idx="47">
                  <c:v>5.4264962845791409E-2</c:v>
                </c:pt>
                <c:pt idx="48">
                  <c:v>6.5191426294982868E-2</c:v>
                </c:pt>
                <c:pt idx="49">
                  <c:v>6.6996640489131565E-2</c:v>
                </c:pt>
                <c:pt idx="50">
                  <c:v>7.087331131136887E-2</c:v>
                </c:pt>
                <c:pt idx="51">
                  <c:v>9.1643849955748591E-2</c:v>
                </c:pt>
                <c:pt idx="52">
                  <c:v>8.438501477763749E-2</c:v>
                </c:pt>
                <c:pt idx="53">
                  <c:v>4.8001156687488722E-2</c:v>
                </c:pt>
                <c:pt idx="54">
                  <c:v>3.5663236013157462E-2</c:v>
                </c:pt>
                <c:pt idx="55">
                  <c:v>3.7293250799348643E-2</c:v>
                </c:pt>
                <c:pt idx="56">
                  <c:v>1.4669363172542971E-2</c:v>
                </c:pt>
                <c:pt idx="57">
                  <c:v>-7.4298500513055865E-3</c:v>
                </c:pt>
                <c:pt idx="58">
                  <c:v>9.821998892466155E-3</c:v>
                </c:pt>
                <c:pt idx="59">
                  <c:v>7.9076761239058602E-3</c:v>
                </c:pt>
                <c:pt idx="60">
                  <c:v>-4.3175398597057324E-3</c:v>
                </c:pt>
                <c:pt idx="61">
                  <c:v>-1.445334206690907E-3</c:v>
                </c:pt>
                <c:pt idx="62">
                  <c:v>-1.073962605474843E-2</c:v>
                </c:pt>
                <c:pt idx="63">
                  <c:v>3.5611833327944264E-3</c:v>
                </c:pt>
                <c:pt idx="64">
                  <c:v>1.717052835739441E-2</c:v>
                </c:pt>
                <c:pt idx="65">
                  <c:v>1.8043999117177245E-2</c:v>
                </c:pt>
                <c:pt idx="66">
                  <c:v>6.9748422218174344E-3</c:v>
                </c:pt>
                <c:pt idx="67">
                  <c:v>-5.1913439101427539E-3</c:v>
                </c:pt>
                <c:pt idx="68">
                  <c:v>-6.8778744954484106E-3</c:v>
                </c:pt>
                <c:pt idx="69">
                  <c:v>-1.0690469117608292E-2</c:v>
                </c:pt>
                <c:pt idx="70">
                  <c:v>-5.9344619980654656E-3</c:v>
                </c:pt>
                <c:pt idx="71">
                  <c:v>5.4980513920610541E-4</c:v>
                </c:pt>
                <c:pt idx="72">
                  <c:v>-8.3137159120112436E-3</c:v>
                </c:pt>
                <c:pt idx="73">
                  <c:v>-1.3751061882868454E-2</c:v>
                </c:pt>
                <c:pt idx="74">
                  <c:v>-1.1643020317522956E-2</c:v>
                </c:pt>
                <c:pt idx="75">
                  <c:v>-2.3596042082159818E-2</c:v>
                </c:pt>
                <c:pt idx="76">
                  <c:v>-1.8469956492719874E-2</c:v>
                </c:pt>
                <c:pt idx="77">
                  <c:v>-1.7052983870365579E-2</c:v>
                </c:pt>
                <c:pt idx="78">
                  <c:v>-1.6776740763998488E-3</c:v>
                </c:pt>
                <c:pt idx="79">
                  <c:v>-6.9420600545713196E-3</c:v>
                </c:pt>
                <c:pt idx="80">
                  <c:v>-6.715988681051388E-3</c:v>
                </c:pt>
                <c:pt idx="81">
                  <c:v>1.7260893862334425E-2</c:v>
                </c:pt>
                <c:pt idx="82">
                  <c:v>2.9583909690366061E-2</c:v>
                </c:pt>
                <c:pt idx="83">
                  <c:v>3.1824819340240174E-2</c:v>
                </c:pt>
                <c:pt idx="84">
                  <c:v>4.5812532819354379E-2</c:v>
                </c:pt>
                <c:pt idx="85">
                  <c:v>4.1312682874805828E-2</c:v>
                </c:pt>
                <c:pt idx="86">
                  <c:v>4.3668948317948653E-2</c:v>
                </c:pt>
                <c:pt idx="87">
                  <c:v>4.474734754730858E-2</c:v>
                </c:pt>
                <c:pt idx="88">
                  <c:v>5.2674766601040091E-2</c:v>
                </c:pt>
                <c:pt idx="89">
                  <c:v>5.792649895282298E-2</c:v>
                </c:pt>
                <c:pt idx="90">
                  <c:v>5.8208815642217138E-2</c:v>
                </c:pt>
                <c:pt idx="91">
                  <c:v>5.8909730924480153E-2</c:v>
                </c:pt>
                <c:pt idx="92">
                  <c:v>5.7431133743017559E-2</c:v>
                </c:pt>
                <c:pt idx="93">
                  <c:v>6.059084601605158E-2</c:v>
                </c:pt>
                <c:pt idx="94">
                  <c:v>6.4806975511428666E-2</c:v>
                </c:pt>
                <c:pt idx="95">
                  <c:v>6.4890534315508619E-2</c:v>
                </c:pt>
                <c:pt idx="96">
                  <c:v>7.5944451553520143E-2</c:v>
                </c:pt>
                <c:pt idx="97">
                  <c:v>8.2033938829820352E-2</c:v>
                </c:pt>
                <c:pt idx="98">
                  <c:v>8.2741113740662842E-2</c:v>
                </c:pt>
                <c:pt idx="99">
                  <c:v>0.10438657722452582</c:v>
                </c:pt>
                <c:pt idx="100">
                  <c:v>0.12080216641441166</c:v>
                </c:pt>
                <c:pt idx="101">
                  <c:v>0.12901146305748012</c:v>
                </c:pt>
                <c:pt idx="102">
                  <c:v>0.13414894760355445</c:v>
                </c:pt>
                <c:pt idx="103">
                  <c:v>0.12465679239518312</c:v>
                </c:pt>
                <c:pt idx="104">
                  <c:v>0.11831493943828297</c:v>
                </c:pt>
                <c:pt idx="105">
                  <c:v>0.12773874770459437</c:v>
                </c:pt>
                <c:pt idx="106">
                  <c:v>0.14093661319765727</c:v>
                </c:pt>
                <c:pt idx="107">
                  <c:v>0.14743365690718879</c:v>
                </c:pt>
                <c:pt idx="108">
                  <c:v>0.13333861551549431</c:v>
                </c:pt>
                <c:pt idx="109">
                  <c:v>0.12886621060790882</c:v>
                </c:pt>
                <c:pt idx="110">
                  <c:v>0.1220475323091772</c:v>
                </c:pt>
                <c:pt idx="111">
                  <c:v>9.6753921836720158E-2</c:v>
                </c:pt>
                <c:pt idx="112">
                  <c:v>0.1150393837696515</c:v>
                </c:pt>
                <c:pt idx="113">
                  <c:v>0.10770383488344004</c:v>
                </c:pt>
                <c:pt idx="114">
                  <c:v>0.11813841492852584</c:v>
                </c:pt>
                <c:pt idx="115">
                  <c:v>8.5946214785794339E-2</c:v>
                </c:pt>
                <c:pt idx="116">
                  <c:v>7.8448464761448733E-2</c:v>
                </c:pt>
                <c:pt idx="117">
                  <c:v>5.4297847422857259E-2</c:v>
                </c:pt>
                <c:pt idx="118">
                  <c:v>6.2570753745246011E-2</c:v>
                </c:pt>
                <c:pt idx="119">
                  <c:v>7.2215845827377168E-2</c:v>
                </c:pt>
                <c:pt idx="120">
                  <c:v>7.7895411823517557E-2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Data!$AB$6</c:f>
              <c:strCache>
                <c:ptCount val="1"/>
                <c:pt idx="0">
                  <c:v>对冲1(2018/2/6)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Data!$Z$7:$Z$499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Data!$AB$7:$AB$499</c:f>
              <c:numCache>
                <c:formatCode>0.0000_ </c:formatCode>
                <c:ptCount val="493"/>
                <c:pt idx="0">
                  <c:v>0</c:v>
                </c:pt>
                <c:pt idx="1">
                  <c:v>1.1359812571000161E-2</c:v>
                </c:pt>
                <c:pt idx="2">
                  <c:v>1.4953966924571516E-2</c:v>
                </c:pt>
                <c:pt idx="3">
                  <c:v>2.4244760096605811E-2</c:v>
                </c:pt>
                <c:pt idx="4">
                  <c:v>3.9664647631817207E-2</c:v>
                </c:pt>
                <c:pt idx="5">
                  <c:v>4.5259550137917381E-2</c:v>
                </c:pt>
                <c:pt idx="6">
                  <c:v>4.5671837654605918E-2</c:v>
                </c:pt>
                <c:pt idx="7">
                  <c:v>4.1630226889920241E-2</c:v>
                </c:pt>
                <c:pt idx="8">
                  <c:v>3.3856782371851635E-2</c:v>
                </c:pt>
                <c:pt idx="9">
                  <c:v>2.8108552636991746E-2</c:v>
                </c:pt>
                <c:pt idx="10">
                  <c:v>1.5091673089382862E-2</c:v>
                </c:pt>
                <c:pt idx="11">
                  <c:v>-1.0184441885607853E-5</c:v>
                </c:pt>
                <c:pt idx="12">
                  <c:v>1.6427147792245966E-2</c:v>
                </c:pt>
                <c:pt idx="13">
                  <c:v>1.1471168083591499E-2</c:v>
                </c:pt>
                <c:pt idx="14">
                  <c:v>1.5030771368262918E-2</c:v>
                </c:pt>
                <c:pt idx="15">
                  <c:v>1.5190677597140434E-2</c:v>
                </c:pt>
                <c:pt idx="16">
                  <c:v>2.4364812201948638E-2</c:v>
                </c:pt>
                <c:pt idx="17">
                  <c:v>2.2842070201974485E-2</c:v>
                </c:pt>
                <c:pt idx="18">
                  <c:v>3.084829882018858E-2</c:v>
                </c:pt>
                <c:pt idx="19">
                  <c:v>4.1201714389420108E-2</c:v>
                </c:pt>
                <c:pt idx="20">
                  <c:v>3.124994552238336E-2</c:v>
                </c:pt>
                <c:pt idx="21">
                  <c:v>2.451291000408018E-2</c:v>
                </c:pt>
                <c:pt idx="22">
                  <c:v>3.3940523457931526E-2</c:v>
                </c:pt>
                <c:pt idx="23">
                  <c:v>2.0037975341177461E-2</c:v>
                </c:pt>
                <c:pt idx="24">
                  <c:v>8.6896309072030942E-3</c:v>
                </c:pt>
                <c:pt idx="25">
                  <c:v>-6.1758427658741288E-3</c:v>
                </c:pt>
                <c:pt idx="26">
                  <c:v>-2.6509016884508352E-2</c:v>
                </c:pt>
                <c:pt idx="27">
                  <c:v>-2.803095711346526E-2</c:v>
                </c:pt>
                <c:pt idx="28">
                  <c:v>-4.4820122094488268E-2</c:v>
                </c:pt>
                <c:pt idx="29">
                  <c:v>-1.7282367392379427E-2</c:v>
                </c:pt>
                <c:pt idx="30">
                  <c:v>-6.9237243055944031E-3</c:v>
                </c:pt>
                <c:pt idx="31">
                  <c:v>-6.3526038871881685E-3</c:v>
                </c:pt>
                <c:pt idx="32">
                  <c:v>-1.0801128370252489E-4</c:v>
                </c:pt>
                <c:pt idx="33">
                  <c:v>1.5755295813263182E-2</c:v>
                </c:pt>
                <c:pt idx="34">
                  <c:v>3.7618561434163089E-2</c:v>
                </c:pt>
                <c:pt idx="35">
                  <c:v>2.3024843309868981E-2</c:v>
                </c:pt>
                <c:pt idx="36">
                  <c:v>1.0238952031548898E-2</c:v>
                </c:pt>
                <c:pt idx="37">
                  <c:v>1.8783286630028817E-2</c:v>
                </c:pt>
                <c:pt idx="38">
                  <c:v>7.1755430514086616E-3</c:v>
                </c:pt>
                <c:pt idx="39">
                  <c:v>1.9137074120623154E-2</c:v>
                </c:pt>
                <c:pt idx="40">
                  <c:v>3.1446946205371695E-2</c:v>
                </c:pt>
                <c:pt idx="41">
                  <c:v>1.9041436707982973E-2</c:v>
                </c:pt>
                <c:pt idx="42">
                  <c:v>4.251730664625164E-2</c:v>
                </c:pt>
                <c:pt idx="43">
                  <c:v>2.8797812600811712E-2</c:v>
                </c:pt>
                <c:pt idx="44">
                  <c:v>4.0276135255180368E-2</c:v>
                </c:pt>
                <c:pt idx="45">
                  <c:v>3.571015589874893E-2</c:v>
                </c:pt>
                <c:pt idx="46">
                  <c:v>2.8937443999291546E-2</c:v>
                </c:pt>
                <c:pt idx="47">
                  <c:v>3.6123518690063028E-2</c:v>
                </c:pt>
                <c:pt idx="48">
                  <c:v>4.5396393066126084E-2</c:v>
                </c:pt>
                <c:pt idx="49">
                  <c:v>4.5998510364217315E-2</c:v>
                </c:pt>
                <c:pt idx="50">
                  <c:v>4.9967887751426021E-2</c:v>
                </c:pt>
                <c:pt idx="51">
                  <c:v>7.0759491807634411E-2</c:v>
                </c:pt>
                <c:pt idx="52">
                  <c:v>6.499706217352319E-2</c:v>
                </c:pt>
                <c:pt idx="53">
                  <c:v>3.8729868948988777E-2</c:v>
                </c:pt>
                <c:pt idx="54">
                  <c:v>4.2199625437171928E-2</c:v>
                </c:pt>
                <c:pt idx="55">
                  <c:v>3.9403435880205784E-2</c:v>
                </c:pt>
                <c:pt idx="56">
                  <c:v>1.5435287904100425E-2</c:v>
                </c:pt>
                <c:pt idx="57">
                  <c:v>1.0346191136737293E-2</c:v>
                </c:pt>
                <c:pt idx="58">
                  <c:v>2.3341424571866165E-2</c:v>
                </c:pt>
                <c:pt idx="59">
                  <c:v>2.3266409188905879E-2</c:v>
                </c:pt>
                <c:pt idx="60">
                  <c:v>1.2322139420265721E-2</c:v>
                </c:pt>
                <c:pt idx="61">
                  <c:v>1.2569202715023486E-2</c:v>
                </c:pt>
                <c:pt idx="62">
                  <c:v>1.6788704873165861E-2</c:v>
                </c:pt>
                <c:pt idx="63">
                  <c:v>1.3558444452909102E-2</c:v>
                </c:pt>
                <c:pt idx="64">
                  <c:v>1.6735295707851705E-2</c:v>
                </c:pt>
                <c:pt idx="65">
                  <c:v>1.5649310709391795E-2</c:v>
                </c:pt>
                <c:pt idx="66">
                  <c:v>6.8488699617603732E-3</c:v>
                </c:pt>
                <c:pt idx="67">
                  <c:v>-5.4728323102569698E-3</c:v>
                </c:pt>
                <c:pt idx="68">
                  <c:v>3.7716456190803882E-3</c:v>
                </c:pt>
                <c:pt idx="69">
                  <c:v>6.6503715634631533E-3</c:v>
                </c:pt>
                <c:pt idx="70">
                  <c:v>6.0941955487203714E-3</c:v>
                </c:pt>
                <c:pt idx="71">
                  <c:v>3.115242463663348E-3</c:v>
                </c:pt>
                <c:pt idx="72">
                  <c:v>-2.0035784523952938E-4</c:v>
                </c:pt>
                <c:pt idx="73">
                  <c:v>-3.7618062494396698E-3</c:v>
                </c:pt>
                <c:pt idx="74">
                  <c:v>-1.2248726229808549E-2</c:v>
                </c:pt>
                <c:pt idx="75">
                  <c:v>-1.5413997397588419E-2</c:v>
                </c:pt>
                <c:pt idx="76">
                  <c:v>-5.5198164144911743E-3</c:v>
                </c:pt>
                <c:pt idx="77">
                  <c:v>-1.1242027961008261E-2</c:v>
                </c:pt>
                <c:pt idx="78">
                  <c:v>-8.3943744337141579E-3</c:v>
                </c:pt>
                <c:pt idx="79">
                  <c:v>-5.2679162026567639E-3</c:v>
                </c:pt>
                <c:pt idx="80">
                  <c:v>5.7668264146630843E-3</c:v>
                </c:pt>
                <c:pt idx="81">
                  <c:v>2.7584605311905985E-2</c:v>
                </c:pt>
                <c:pt idx="82">
                  <c:v>2.9956710868423331E-2</c:v>
                </c:pt>
                <c:pt idx="83">
                  <c:v>2.8613384664411656E-2</c:v>
                </c:pt>
                <c:pt idx="84">
                  <c:v>3.6164634033983178E-2</c:v>
                </c:pt>
                <c:pt idx="85">
                  <c:v>2.7388214649805898E-2</c:v>
                </c:pt>
                <c:pt idx="86">
                  <c:v>2.2471542501377284E-2</c:v>
                </c:pt>
                <c:pt idx="87">
                  <c:v>3.0569115409865955E-2</c:v>
                </c:pt>
                <c:pt idx="88">
                  <c:v>3.6626870692183067E-2</c:v>
                </c:pt>
                <c:pt idx="89">
                  <c:v>4.629450247053768E-2</c:v>
                </c:pt>
                <c:pt idx="90">
                  <c:v>4.3354742782674593E-2</c:v>
                </c:pt>
                <c:pt idx="91">
                  <c:v>3.8951902256337156E-2</c:v>
                </c:pt>
                <c:pt idx="92">
                  <c:v>3.7933520911874963E-2</c:v>
                </c:pt>
                <c:pt idx="93">
                  <c:v>5.4092125074508779E-2</c:v>
                </c:pt>
                <c:pt idx="94">
                  <c:v>5.5586347764343014E-2</c:v>
                </c:pt>
                <c:pt idx="95">
                  <c:v>5.891016048116593E-2</c:v>
                </c:pt>
                <c:pt idx="96">
                  <c:v>6.4219143058091843E-2</c:v>
                </c:pt>
                <c:pt idx="97">
                  <c:v>7.6529447645677484E-2</c:v>
                </c:pt>
                <c:pt idx="98">
                  <c:v>8.4842928543934493E-2</c:v>
                </c:pt>
                <c:pt idx="99">
                  <c:v>9.8000074414754446E-2</c:v>
                </c:pt>
                <c:pt idx="100">
                  <c:v>0.11455474126966902</c:v>
                </c:pt>
                <c:pt idx="101">
                  <c:v>0.11010462838628032</c:v>
                </c:pt>
                <c:pt idx="102">
                  <c:v>0.11374656516662585</c:v>
                </c:pt>
                <c:pt idx="103">
                  <c:v>0.10189791683004024</c:v>
                </c:pt>
                <c:pt idx="104">
                  <c:v>9.1174738729040028E-2</c:v>
                </c:pt>
                <c:pt idx="105">
                  <c:v>0.11191624429805169</c:v>
                </c:pt>
                <c:pt idx="106">
                  <c:v>0.12217267644251462</c:v>
                </c:pt>
                <c:pt idx="107">
                  <c:v>0.12719878017964614</c:v>
                </c:pt>
                <c:pt idx="108">
                  <c:v>0.12120316705828005</c:v>
                </c:pt>
                <c:pt idx="109">
                  <c:v>0.12515623933396647</c:v>
                </c:pt>
                <c:pt idx="110">
                  <c:v>0.11777042190843456</c:v>
                </c:pt>
                <c:pt idx="111">
                  <c:v>0.11203243960850595</c:v>
                </c:pt>
                <c:pt idx="112">
                  <c:v>0.12160442569030905</c:v>
                </c:pt>
                <c:pt idx="113">
                  <c:v>0.12160537440429731</c:v>
                </c:pt>
                <c:pt idx="114">
                  <c:v>0.13007134762738315</c:v>
                </c:pt>
                <c:pt idx="115">
                  <c:v>0.10565738795302293</c:v>
                </c:pt>
                <c:pt idx="116">
                  <c:v>9.7198711891734568E-2</c:v>
                </c:pt>
                <c:pt idx="117">
                  <c:v>8.1219848283228924E-2</c:v>
                </c:pt>
                <c:pt idx="118">
                  <c:v>8.2350675796274642E-2</c:v>
                </c:pt>
                <c:pt idx="119">
                  <c:v>7.9396163098663042E-2</c:v>
                </c:pt>
                <c:pt idx="120">
                  <c:v>8.5083629703389008E-2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Data!$AC$6</c:f>
              <c:strCache>
                <c:ptCount val="1"/>
                <c:pt idx="0">
                  <c:v>对冲2(2018/2/9)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Data!$Z$7:$Z$499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Data!$AC$7:$AC$499</c:f>
              <c:numCache>
                <c:formatCode>0.0000_ </c:formatCode>
                <c:ptCount val="493"/>
                <c:pt idx="0">
                  <c:v>0</c:v>
                </c:pt>
                <c:pt idx="1">
                  <c:v>1.1359812571000161E-2</c:v>
                </c:pt>
                <c:pt idx="2">
                  <c:v>1.4953966924571516E-2</c:v>
                </c:pt>
                <c:pt idx="3">
                  <c:v>2.4244760096605811E-2</c:v>
                </c:pt>
                <c:pt idx="4">
                  <c:v>3.9664647631817207E-2</c:v>
                </c:pt>
                <c:pt idx="5">
                  <c:v>4.5259550137917381E-2</c:v>
                </c:pt>
                <c:pt idx="6">
                  <c:v>4.5671837654605918E-2</c:v>
                </c:pt>
                <c:pt idx="7">
                  <c:v>4.1630226889920241E-2</c:v>
                </c:pt>
                <c:pt idx="8">
                  <c:v>3.3856782371851635E-2</c:v>
                </c:pt>
                <c:pt idx="9">
                  <c:v>2.8108552636991746E-2</c:v>
                </c:pt>
                <c:pt idx="10">
                  <c:v>1.5091673089382862E-2</c:v>
                </c:pt>
                <c:pt idx="11">
                  <c:v>-1.0184441885607853E-5</c:v>
                </c:pt>
                <c:pt idx="12">
                  <c:v>1.6427147792245966E-2</c:v>
                </c:pt>
                <c:pt idx="13">
                  <c:v>1.1471168083591499E-2</c:v>
                </c:pt>
                <c:pt idx="14">
                  <c:v>1.5030771368262918E-2</c:v>
                </c:pt>
                <c:pt idx="15">
                  <c:v>1.5190677597140434E-2</c:v>
                </c:pt>
                <c:pt idx="16">
                  <c:v>2.4364812201948638E-2</c:v>
                </c:pt>
                <c:pt idx="17">
                  <c:v>2.2842070201974485E-2</c:v>
                </c:pt>
                <c:pt idx="18">
                  <c:v>3.084829882018858E-2</c:v>
                </c:pt>
                <c:pt idx="19">
                  <c:v>4.1201714389420108E-2</c:v>
                </c:pt>
                <c:pt idx="20">
                  <c:v>3.124994552238336E-2</c:v>
                </c:pt>
                <c:pt idx="21">
                  <c:v>2.451291000408018E-2</c:v>
                </c:pt>
                <c:pt idx="22">
                  <c:v>3.3940523457931526E-2</c:v>
                </c:pt>
                <c:pt idx="23">
                  <c:v>2.0037975341177461E-2</c:v>
                </c:pt>
                <c:pt idx="24">
                  <c:v>8.6896309072030942E-3</c:v>
                </c:pt>
                <c:pt idx="25">
                  <c:v>-6.1758427658741288E-3</c:v>
                </c:pt>
                <c:pt idx="26">
                  <c:v>-2.6509016884508352E-2</c:v>
                </c:pt>
                <c:pt idx="27">
                  <c:v>-3.5932682285179873E-2</c:v>
                </c:pt>
                <c:pt idx="28">
                  <c:v>-5.0410151037874162E-2</c:v>
                </c:pt>
                <c:pt idx="29">
                  <c:v>-3.9896351476237157E-2</c:v>
                </c:pt>
                <c:pt idx="30">
                  <c:v>-2.9496555001851443E-2</c:v>
                </c:pt>
                <c:pt idx="31">
                  <c:v>-2.9073038214685654E-2</c:v>
                </c:pt>
                <c:pt idx="32">
                  <c:v>-2.3056243638502671E-2</c:v>
                </c:pt>
                <c:pt idx="33">
                  <c:v>-7.339544943365639E-3</c:v>
                </c:pt>
                <c:pt idx="34">
                  <c:v>1.4438725387080131E-2</c:v>
                </c:pt>
                <c:pt idx="35">
                  <c:v>-2.0953026578851563E-4</c:v>
                </c:pt>
                <c:pt idx="36">
                  <c:v>-1.2891973248657207E-2</c:v>
                </c:pt>
                <c:pt idx="37">
                  <c:v>-4.2370411372512073E-3</c:v>
                </c:pt>
                <c:pt idx="38">
                  <c:v>-1.5914049388120022E-2</c:v>
                </c:pt>
                <c:pt idx="39">
                  <c:v>-3.8110342641340944E-3</c:v>
                </c:pt>
                <c:pt idx="40">
                  <c:v>8.6995585299314282E-3</c:v>
                </c:pt>
                <c:pt idx="41">
                  <c:v>-3.8871966812342729E-3</c:v>
                </c:pt>
                <c:pt idx="42">
                  <c:v>1.9697813427245636E-2</c:v>
                </c:pt>
                <c:pt idx="43">
                  <c:v>5.850547895588587E-3</c:v>
                </c:pt>
                <c:pt idx="44">
                  <c:v>1.7202827168782964E-2</c:v>
                </c:pt>
                <c:pt idx="45">
                  <c:v>1.2472091047563083E-2</c:v>
                </c:pt>
                <c:pt idx="46">
                  <c:v>5.7160227569055255E-3</c:v>
                </c:pt>
                <c:pt idx="47">
                  <c:v>1.2954748672054039E-2</c:v>
                </c:pt>
                <c:pt idx="48">
                  <c:v>2.2205113458640291E-2</c:v>
                </c:pt>
                <c:pt idx="49">
                  <c:v>2.2790853521497123E-2</c:v>
                </c:pt>
                <c:pt idx="50">
                  <c:v>2.676149288288876E-2</c:v>
                </c:pt>
                <c:pt idx="51">
                  <c:v>4.7553383693394569E-2</c:v>
                </c:pt>
                <c:pt idx="52">
                  <c:v>4.1811323977683168E-2</c:v>
                </c:pt>
                <c:pt idx="53">
                  <c:v>1.5681844515717414E-2</c:v>
                </c:pt>
                <c:pt idx="54">
                  <c:v>1.9366784043808982E-2</c:v>
                </c:pt>
                <c:pt idx="55">
                  <c:v>1.6510342490548613E-2</c:v>
                </c:pt>
                <c:pt idx="56">
                  <c:v>-7.4761043175369801E-3</c:v>
                </c:pt>
                <c:pt idx="57">
                  <c:v>-1.2333649761408605E-2</c:v>
                </c:pt>
                <c:pt idx="58">
                  <c:v>6.0364021653458444E-4</c:v>
                </c:pt>
                <c:pt idx="59">
                  <c:v>5.536625257340777E-4</c:v>
                </c:pt>
                <c:pt idx="60">
                  <c:v>-1.0373170278722865E-2</c:v>
                </c:pt>
                <c:pt idx="61">
                  <c:v>-1.0161841906119684E-2</c:v>
                </c:pt>
                <c:pt idx="62">
                  <c:v>-5.7583823426570202E-3</c:v>
                </c:pt>
                <c:pt idx="63">
                  <c:v>-9.2272855979940172E-3</c:v>
                </c:pt>
                <c:pt idx="64">
                  <c:v>-6.1924473472458885E-3</c:v>
                </c:pt>
                <c:pt idx="65">
                  <c:v>-7.3051055654512753E-3</c:v>
                </c:pt>
                <c:pt idx="66">
                  <c:v>-1.6074663266045452E-2</c:v>
                </c:pt>
                <c:pt idx="67">
                  <c:v>-2.8398482511697076E-2</c:v>
                </c:pt>
                <c:pt idx="68">
                  <c:v>-1.9005205513574208E-2</c:v>
                </c:pt>
                <c:pt idx="69">
                  <c:v>-1.6035393530065445E-2</c:v>
                </c:pt>
                <c:pt idx="70">
                  <c:v>-1.6663881985379714E-2</c:v>
                </c:pt>
                <c:pt idx="71">
                  <c:v>-1.977165377503376E-2</c:v>
                </c:pt>
                <c:pt idx="72">
                  <c:v>-2.3011732649748429E-2</c:v>
                </c:pt>
                <c:pt idx="73">
                  <c:v>-2.654764527555431E-2</c:v>
                </c:pt>
                <c:pt idx="74">
                  <c:v>-3.5178789863351656E-2</c:v>
                </c:pt>
                <c:pt idx="75">
                  <c:v>-3.8224437201017092E-2</c:v>
                </c:pt>
                <c:pt idx="76">
                  <c:v>-2.826535020732579E-2</c:v>
                </c:pt>
                <c:pt idx="77">
                  <c:v>-3.4084744365565744E-2</c:v>
                </c:pt>
                <c:pt idx="78">
                  <c:v>-3.1407624379074628E-2</c:v>
                </c:pt>
                <c:pt idx="79">
                  <c:v>-2.8166945232079743E-2</c:v>
                </c:pt>
                <c:pt idx="80">
                  <c:v>-1.6985068870080111E-2</c:v>
                </c:pt>
                <c:pt idx="81">
                  <c:v>4.8033190874772203E-3</c:v>
                </c:pt>
                <c:pt idx="82">
                  <c:v>7.0399672266860946E-3</c:v>
                </c:pt>
                <c:pt idx="83">
                  <c:v>5.6478503775430067E-3</c:v>
                </c:pt>
                <c:pt idx="84">
                  <c:v>1.3111482958188203E-2</c:v>
                </c:pt>
                <c:pt idx="85">
                  <c:v>4.2768484926340999E-3</c:v>
                </c:pt>
                <c:pt idx="86">
                  <c:v>-7.3882699473737379E-4</c:v>
                </c:pt>
                <c:pt idx="87">
                  <c:v>7.4542948748284044E-3</c:v>
                </c:pt>
                <c:pt idx="88">
                  <c:v>1.3486599236697261E-2</c:v>
                </c:pt>
                <c:pt idx="89">
                  <c:v>2.3214342734994453E-2</c:v>
                </c:pt>
                <c:pt idx="90">
                  <c:v>2.0230722321577188E-2</c:v>
                </c:pt>
                <c:pt idx="91">
                  <c:v>1.5758406585280049E-2</c:v>
                </c:pt>
                <c:pt idx="92">
                  <c:v>1.4746289959017611E-2</c:v>
                </c:pt>
                <c:pt idx="93">
                  <c:v>3.1081842388211323E-2</c:v>
                </c:pt>
                <c:pt idx="94">
                  <c:v>3.2539012943520129E-2</c:v>
                </c:pt>
                <c:pt idx="95">
                  <c:v>3.5906933828788512E-2</c:v>
                </c:pt>
                <c:pt idx="96">
                  <c:v>4.113771310666281E-2</c:v>
                </c:pt>
                <c:pt idx="97">
                  <c:v>5.3532698977019955E-2</c:v>
                </c:pt>
                <c:pt idx="98">
                  <c:v>6.1949721213325537E-2</c:v>
                </c:pt>
                <c:pt idx="99">
                  <c:v>7.499131930511993E-2</c:v>
                </c:pt>
                <c:pt idx="100">
                  <c:v>9.1547879363851559E-2</c:v>
                </c:pt>
                <c:pt idx="101">
                  <c:v>8.6925439439788921E-2</c:v>
                </c:pt>
                <c:pt idx="102">
                  <c:v>9.0547017978297006E-2</c:v>
                </c:pt>
                <c:pt idx="103">
                  <c:v>7.8666291724783122E-2</c:v>
                </c:pt>
                <c:pt idx="104">
                  <c:v>6.7883472548522894E-2</c:v>
                </c:pt>
                <c:pt idx="105">
                  <c:v>8.8779041012754467E-2</c:v>
                </c:pt>
                <c:pt idx="106">
                  <c:v>9.8995432703256947E-2</c:v>
                </c:pt>
                <c:pt idx="107">
                  <c:v>0.10400151317374884</c:v>
                </c:pt>
                <c:pt idx="108">
                  <c:v>9.8116154049780135E-2</c:v>
                </c:pt>
                <c:pt idx="109">
                  <c:v>0.10218391868502885</c:v>
                </c:pt>
                <c:pt idx="110">
                  <c:v>9.4790381041017113E-2</c:v>
                </c:pt>
                <c:pt idx="111">
                  <c:v>8.9318601009406029E-2</c:v>
                </c:pt>
                <c:pt idx="112">
                  <c:v>9.8771974330931434E-2</c:v>
                </c:pt>
                <c:pt idx="113">
                  <c:v>9.8872791598640264E-2</c:v>
                </c:pt>
                <c:pt idx="114">
                  <c:v>0.10731196703252532</c:v>
                </c:pt>
                <c:pt idx="115">
                  <c:v>8.3003889165588651E-2</c:v>
                </c:pt>
                <c:pt idx="116">
                  <c:v>7.4532132435734422E-2</c:v>
                </c:pt>
                <c:pt idx="117">
                  <c:v>5.8664507359680096E-2</c:v>
                </c:pt>
                <c:pt idx="118">
                  <c:v>5.9698112857520247E-2</c:v>
                </c:pt>
                <c:pt idx="119">
                  <c:v>5.6572087215262856E-2</c:v>
                </c:pt>
                <c:pt idx="120">
                  <c:v>6.2259661367540353E-2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Data!$AD$6</c:f>
              <c:strCache>
                <c:ptCount val="1"/>
                <c:pt idx="0">
                  <c:v>对冲3(2018/3/13)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Data!$Z$7:$Z$499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Data!$AD$7:$AD$499</c:f>
              <c:numCache>
                <c:formatCode>0.0000_ </c:formatCode>
                <c:ptCount val="493"/>
                <c:pt idx="0">
                  <c:v>0</c:v>
                </c:pt>
                <c:pt idx="1">
                  <c:v>1.1359812571000161E-2</c:v>
                </c:pt>
                <c:pt idx="2">
                  <c:v>1.4953966924571516E-2</c:v>
                </c:pt>
                <c:pt idx="3">
                  <c:v>2.4244760096605811E-2</c:v>
                </c:pt>
                <c:pt idx="4">
                  <c:v>3.9664647631817207E-2</c:v>
                </c:pt>
                <c:pt idx="5">
                  <c:v>4.5259550137917381E-2</c:v>
                </c:pt>
                <c:pt idx="6">
                  <c:v>4.5671837654605918E-2</c:v>
                </c:pt>
                <c:pt idx="7">
                  <c:v>4.1630226889920241E-2</c:v>
                </c:pt>
                <c:pt idx="8">
                  <c:v>3.3856782371851635E-2</c:v>
                </c:pt>
                <c:pt idx="9">
                  <c:v>2.8108552636991746E-2</c:v>
                </c:pt>
                <c:pt idx="10">
                  <c:v>1.5091673089382862E-2</c:v>
                </c:pt>
                <c:pt idx="11">
                  <c:v>-1.0184441885607853E-5</c:v>
                </c:pt>
                <c:pt idx="12">
                  <c:v>1.6427147792245966E-2</c:v>
                </c:pt>
                <c:pt idx="13">
                  <c:v>1.1471168083591499E-2</c:v>
                </c:pt>
                <c:pt idx="14">
                  <c:v>1.5030771368262918E-2</c:v>
                </c:pt>
                <c:pt idx="15">
                  <c:v>1.5190677597140434E-2</c:v>
                </c:pt>
                <c:pt idx="16">
                  <c:v>2.4364812201948638E-2</c:v>
                </c:pt>
                <c:pt idx="17">
                  <c:v>2.2842070201974485E-2</c:v>
                </c:pt>
                <c:pt idx="18">
                  <c:v>3.084829882018858E-2</c:v>
                </c:pt>
                <c:pt idx="19">
                  <c:v>4.1201714389420108E-2</c:v>
                </c:pt>
                <c:pt idx="20">
                  <c:v>3.124994552238336E-2</c:v>
                </c:pt>
                <c:pt idx="21">
                  <c:v>2.451291000408018E-2</c:v>
                </c:pt>
                <c:pt idx="22">
                  <c:v>3.3940523457931526E-2</c:v>
                </c:pt>
                <c:pt idx="23">
                  <c:v>2.0037975341177461E-2</c:v>
                </c:pt>
                <c:pt idx="24">
                  <c:v>8.6896309072030942E-3</c:v>
                </c:pt>
                <c:pt idx="25">
                  <c:v>-6.1758427658741288E-3</c:v>
                </c:pt>
                <c:pt idx="26">
                  <c:v>-2.6509016884508352E-2</c:v>
                </c:pt>
                <c:pt idx="27">
                  <c:v>-3.5932682285179873E-2</c:v>
                </c:pt>
                <c:pt idx="28">
                  <c:v>-5.0410151037874162E-2</c:v>
                </c:pt>
                <c:pt idx="29">
                  <c:v>-3.9896351476236935E-2</c:v>
                </c:pt>
                <c:pt idx="30">
                  <c:v>-3.2560899555451495E-2</c:v>
                </c:pt>
                <c:pt idx="31">
                  <c:v>-2.1146589303645547E-2</c:v>
                </c:pt>
                <c:pt idx="32">
                  <c:v>1.8323968440114857E-3</c:v>
                </c:pt>
                <c:pt idx="33">
                  <c:v>2.8465782690691555E-2</c:v>
                </c:pt>
                <c:pt idx="34">
                  <c:v>5.6572933110348611E-2</c:v>
                </c:pt>
                <c:pt idx="35">
                  <c:v>4.598562573901166E-2</c:v>
                </c:pt>
                <c:pt idx="36">
                  <c:v>2.5600263525605849E-2</c:v>
                </c:pt>
                <c:pt idx="37">
                  <c:v>2.601993467454311E-2</c:v>
                </c:pt>
                <c:pt idx="38">
                  <c:v>1.9500480480337146E-2</c:v>
                </c:pt>
                <c:pt idx="39">
                  <c:v>2.1068375218265878E-2</c:v>
                </c:pt>
                <c:pt idx="40">
                  <c:v>1.863299519548578E-2</c:v>
                </c:pt>
                <c:pt idx="41">
                  <c:v>1.954207467172564E-2</c:v>
                </c:pt>
                <c:pt idx="42">
                  <c:v>3.5000339798308744E-2</c:v>
                </c:pt>
                <c:pt idx="43">
                  <c:v>3.0667135701897275E-2</c:v>
                </c:pt>
                <c:pt idx="44">
                  <c:v>5.1404799050222882E-2</c:v>
                </c:pt>
                <c:pt idx="45">
                  <c:v>5.8942105107105958E-2</c:v>
                </c:pt>
                <c:pt idx="46">
                  <c:v>5.0946728099648952E-2</c:v>
                </c:pt>
                <c:pt idx="47">
                  <c:v>5.8440609948317457E-2</c:v>
                </c:pt>
                <c:pt idx="48">
                  <c:v>6.7581889801282991E-2</c:v>
                </c:pt>
                <c:pt idx="49">
                  <c:v>6.8088263262620075E-2</c:v>
                </c:pt>
                <c:pt idx="50">
                  <c:v>7.2065018345051746E-2</c:v>
                </c:pt>
                <c:pt idx="51">
                  <c:v>9.2858298810997164E-2</c:v>
                </c:pt>
                <c:pt idx="52">
                  <c:v>8.7214954853686022E-2</c:v>
                </c:pt>
                <c:pt idx="53">
                  <c:v>6.1752857471860212E-2</c:v>
                </c:pt>
                <c:pt idx="54">
                  <c:v>6.6480607116431889E-2</c:v>
                </c:pt>
                <c:pt idx="55">
                  <c:v>6.3332175119591883E-2</c:v>
                </c:pt>
                <c:pt idx="56">
                  <c:v>3.9257049356525631E-2</c:v>
                </c:pt>
                <c:pt idx="57">
                  <c:v>3.5521637249574578E-2</c:v>
                </c:pt>
                <c:pt idx="58">
                  <c:v>4.8178124319617543E-2</c:v>
                </c:pt>
                <c:pt idx="59">
                  <c:v>4.8249483136977522E-2</c:v>
                </c:pt>
                <c:pt idx="60">
                  <c:v>3.7407152543560196E-2</c:v>
                </c:pt>
                <c:pt idx="61">
                  <c:v>3.7445303985723433E-2</c:v>
                </c:pt>
                <c:pt idx="62">
                  <c:v>4.2740249436505673E-2</c:v>
                </c:pt>
                <c:pt idx="63">
                  <c:v>3.8114846288088922E-2</c:v>
                </c:pt>
                <c:pt idx="64">
                  <c:v>4.0461467672357365E-2</c:v>
                </c:pt>
                <c:pt idx="65">
                  <c:v>3.9219546927691695E-2</c:v>
                </c:pt>
                <c:pt idx="66">
                  <c:v>3.0599653224277601E-2</c:v>
                </c:pt>
                <c:pt idx="67">
                  <c:v>1.8265574798705719E-2</c:v>
                </c:pt>
                <c:pt idx="68">
                  <c:v>2.8379954976328836E-2</c:v>
                </c:pt>
                <c:pt idx="69">
                  <c:v>3.1791183918677524E-2</c:v>
                </c:pt>
                <c:pt idx="70">
                  <c:v>3.0812258251363023E-2</c:v>
                </c:pt>
                <c:pt idx="71">
                  <c:v>2.7080211200969151E-2</c:v>
                </c:pt>
                <c:pt idx="72">
                  <c:v>2.4206120815014387E-2</c:v>
                </c:pt>
                <c:pt idx="73">
                  <c:v>2.0793958499888632E-2</c:v>
                </c:pt>
                <c:pt idx="74">
                  <c:v>1.1463879276091271E-2</c:v>
                </c:pt>
                <c:pt idx="75">
                  <c:v>8.9979474228258916E-3</c:v>
                </c:pt>
                <c:pt idx="76">
                  <c:v>1.9271578929397348E-2</c:v>
                </c:pt>
                <c:pt idx="77">
                  <c:v>1.2981222883577503E-2</c:v>
                </c:pt>
                <c:pt idx="78">
                  <c:v>1.4831911095408934E-2</c:v>
                </c:pt>
                <c:pt idx="79">
                  <c:v>1.8626122373482934E-2</c:v>
                </c:pt>
                <c:pt idx="80">
                  <c:v>3.0521031498162987E-2</c:v>
                </c:pt>
                <c:pt idx="81">
                  <c:v>5.2166986440320029E-2</c:v>
                </c:pt>
                <c:pt idx="82">
                  <c:v>5.3747187095648963E-2</c:v>
                </c:pt>
                <c:pt idx="83">
                  <c:v>5.2118623273945897E-2</c:v>
                </c:pt>
                <c:pt idx="84">
                  <c:v>5.9157651415951751E-2</c:v>
                </c:pt>
                <c:pt idx="85">
                  <c:v>5.0040897709877408E-2</c:v>
                </c:pt>
                <c:pt idx="86">
                  <c:v>4.4545436810705885E-2</c:v>
                </c:pt>
                <c:pt idx="87">
                  <c:v>5.3201603645491868E-2</c:v>
                </c:pt>
                <c:pt idx="88">
                  <c:v>5.9110568931339813E-2</c:v>
                </c:pt>
                <c:pt idx="89">
                  <c:v>6.9129623072437196E-2</c:v>
                </c:pt>
                <c:pt idx="90">
                  <c:v>6.5933446835180209E-2</c:v>
                </c:pt>
                <c:pt idx="91">
                  <c:v>6.1124443542923235E-2</c:v>
                </c:pt>
                <c:pt idx="92">
                  <c:v>6.0142686704860449E-2</c:v>
                </c:pt>
                <c:pt idx="93">
                  <c:v>7.7335757656614268E-2</c:v>
                </c:pt>
                <c:pt idx="94">
                  <c:v>7.8613367867683026E-2</c:v>
                </c:pt>
                <c:pt idx="95">
                  <c:v>8.2195043723111594E-2</c:v>
                </c:pt>
                <c:pt idx="96">
                  <c:v>8.7046837782505992E-2</c:v>
                </c:pt>
                <c:pt idx="97">
                  <c:v>9.9852202177063365E-2</c:v>
                </c:pt>
                <c:pt idx="98">
                  <c:v>0.10877100166698894</c:v>
                </c:pt>
                <c:pt idx="99">
                  <c:v>0.12125263744504289</c:v>
                </c:pt>
                <c:pt idx="100">
                  <c:v>0.13781837226073446</c:v>
                </c:pt>
                <c:pt idx="101">
                  <c:v>0.13236080898571156</c:v>
                </c:pt>
                <c:pt idx="102">
                  <c:v>0.13588372835224005</c:v>
                </c:pt>
                <c:pt idx="103">
                  <c:v>0.12384754757822614</c:v>
                </c:pt>
                <c:pt idx="104">
                  <c:v>0.1127756985757058</c:v>
                </c:pt>
                <c:pt idx="105">
                  <c:v>0.13441787953215734</c:v>
                </c:pt>
                <c:pt idx="106">
                  <c:v>0.14444022902270048</c:v>
                </c:pt>
                <c:pt idx="107">
                  <c:v>0.14934927366255191</c:v>
                </c:pt>
                <c:pt idx="108">
                  <c:v>0.14399822237212301</c:v>
                </c:pt>
                <c:pt idx="109">
                  <c:v>0.14862180382679191</c:v>
                </c:pt>
                <c:pt idx="110">
                  <c:v>0.14119085281630039</c:v>
                </c:pt>
                <c:pt idx="111">
                  <c:v>0.13700912993114889</c:v>
                </c:pt>
                <c:pt idx="112">
                  <c:v>0.14588768756825488</c:v>
                </c:pt>
                <c:pt idx="113">
                  <c:v>0.14647248321168305</c:v>
                </c:pt>
                <c:pt idx="114">
                  <c:v>0.15478179243636903</c:v>
                </c:pt>
                <c:pt idx="115">
                  <c:v>0.13098683409771161</c:v>
                </c:pt>
                <c:pt idx="116">
                  <c:v>0.12245168643557736</c:v>
                </c:pt>
                <c:pt idx="117">
                  <c:v>0.10712314040140303</c:v>
                </c:pt>
                <c:pt idx="118">
                  <c:v>0.10768559305632319</c:v>
                </c:pt>
                <c:pt idx="119">
                  <c:v>0.10372838929770589</c:v>
                </c:pt>
                <c:pt idx="120">
                  <c:v>0.10941648464196319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Data!$AE$6</c:f>
              <c:strCache>
                <c:ptCount val="1"/>
                <c:pt idx="0">
                  <c:v>70%对冲4(2018/3/23)</c:v>
                </c:pt>
              </c:strCache>
            </c:strRef>
          </c:tx>
          <c:spPr>
            <a:ln w="31750" cap="rnd">
              <a:solidFill>
                <a:srgbClr val="FFFF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Data!$Z$7:$Z$499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Data!$AE$7:$AE$499</c:f>
              <c:numCache>
                <c:formatCode>0.0000_ </c:formatCode>
                <c:ptCount val="493"/>
                <c:pt idx="0">
                  <c:v>0</c:v>
                </c:pt>
                <c:pt idx="1">
                  <c:v>1.1359812571000161E-2</c:v>
                </c:pt>
                <c:pt idx="2">
                  <c:v>1.4953966924571516E-2</c:v>
                </c:pt>
                <c:pt idx="3">
                  <c:v>2.4244760096605811E-2</c:v>
                </c:pt>
                <c:pt idx="4">
                  <c:v>3.9664647631817207E-2</c:v>
                </c:pt>
                <c:pt idx="5">
                  <c:v>4.5259550137917381E-2</c:v>
                </c:pt>
                <c:pt idx="6">
                  <c:v>4.5671837654605918E-2</c:v>
                </c:pt>
                <c:pt idx="7">
                  <c:v>4.1630226889920241E-2</c:v>
                </c:pt>
                <c:pt idx="8">
                  <c:v>3.3856782371851635E-2</c:v>
                </c:pt>
                <c:pt idx="9">
                  <c:v>2.8108552636991746E-2</c:v>
                </c:pt>
                <c:pt idx="10">
                  <c:v>1.5091673089382862E-2</c:v>
                </c:pt>
                <c:pt idx="11">
                  <c:v>-1.0184441885607853E-5</c:v>
                </c:pt>
                <c:pt idx="12">
                  <c:v>1.6427147792245966E-2</c:v>
                </c:pt>
                <c:pt idx="13">
                  <c:v>1.1471168083591499E-2</c:v>
                </c:pt>
                <c:pt idx="14">
                  <c:v>1.5030771368262918E-2</c:v>
                </c:pt>
                <c:pt idx="15">
                  <c:v>1.5190677597140434E-2</c:v>
                </c:pt>
                <c:pt idx="16">
                  <c:v>2.4364812201948638E-2</c:v>
                </c:pt>
                <c:pt idx="17">
                  <c:v>2.2842070201974485E-2</c:v>
                </c:pt>
                <c:pt idx="18">
                  <c:v>3.084829882018858E-2</c:v>
                </c:pt>
                <c:pt idx="19">
                  <c:v>4.1201714389420108E-2</c:v>
                </c:pt>
                <c:pt idx="20">
                  <c:v>3.124994552238336E-2</c:v>
                </c:pt>
                <c:pt idx="21">
                  <c:v>2.451291000408018E-2</c:v>
                </c:pt>
                <c:pt idx="22">
                  <c:v>3.3940523457931526E-2</c:v>
                </c:pt>
                <c:pt idx="23">
                  <c:v>2.0037975341177461E-2</c:v>
                </c:pt>
                <c:pt idx="24">
                  <c:v>8.6896309072030942E-3</c:v>
                </c:pt>
                <c:pt idx="25">
                  <c:v>-6.1758427658741288E-3</c:v>
                </c:pt>
                <c:pt idx="26">
                  <c:v>-2.6509016884508352E-2</c:v>
                </c:pt>
                <c:pt idx="27">
                  <c:v>-3.5932682285179873E-2</c:v>
                </c:pt>
                <c:pt idx="28">
                  <c:v>-5.0410151037874162E-2</c:v>
                </c:pt>
                <c:pt idx="29">
                  <c:v>-3.9896351476236935E-2</c:v>
                </c:pt>
                <c:pt idx="30">
                  <c:v>-3.2560899555451495E-2</c:v>
                </c:pt>
                <c:pt idx="31">
                  <c:v>-2.1146589303645547E-2</c:v>
                </c:pt>
                <c:pt idx="32">
                  <c:v>1.8323968440114857E-3</c:v>
                </c:pt>
                <c:pt idx="33">
                  <c:v>2.8465782690691555E-2</c:v>
                </c:pt>
                <c:pt idx="34">
                  <c:v>5.6572933110348611E-2</c:v>
                </c:pt>
                <c:pt idx="35">
                  <c:v>4.598562573901166E-2</c:v>
                </c:pt>
                <c:pt idx="36">
                  <c:v>2.5600263525605849E-2</c:v>
                </c:pt>
                <c:pt idx="37">
                  <c:v>2.601993467454311E-2</c:v>
                </c:pt>
                <c:pt idx="38">
                  <c:v>1.9500480480337146E-2</c:v>
                </c:pt>
                <c:pt idx="39">
                  <c:v>2.1068375218265878E-2</c:v>
                </c:pt>
                <c:pt idx="40">
                  <c:v>1.863299519548578E-2</c:v>
                </c:pt>
                <c:pt idx="41">
                  <c:v>1.954207467172564E-2</c:v>
                </c:pt>
                <c:pt idx="42">
                  <c:v>3.5000339798308744E-2</c:v>
                </c:pt>
                <c:pt idx="43">
                  <c:v>3.0667135701897275E-2</c:v>
                </c:pt>
                <c:pt idx="44">
                  <c:v>5.1404799050222882E-2</c:v>
                </c:pt>
                <c:pt idx="45">
                  <c:v>5.8942105107105958E-2</c:v>
                </c:pt>
                <c:pt idx="46">
                  <c:v>5.094672809964873E-2</c:v>
                </c:pt>
                <c:pt idx="47">
                  <c:v>5.4264962845791409E-2</c:v>
                </c:pt>
                <c:pt idx="48">
                  <c:v>6.5191426294982868E-2</c:v>
                </c:pt>
                <c:pt idx="49">
                  <c:v>6.6996640489131565E-2</c:v>
                </c:pt>
                <c:pt idx="50">
                  <c:v>7.087331131136887E-2</c:v>
                </c:pt>
                <c:pt idx="51">
                  <c:v>9.1643849955748591E-2</c:v>
                </c:pt>
                <c:pt idx="52">
                  <c:v>8.438501477763749E-2</c:v>
                </c:pt>
                <c:pt idx="53">
                  <c:v>4.8001156687488722E-2</c:v>
                </c:pt>
                <c:pt idx="54">
                  <c:v>3.5663236013157462E-2</c:v>
                </c:pt>
                <c:pt idx="55">
                  <c:v>3.2412839099511537E-2</c:v>
                </c:pt>
                <c:pt idx="56">
                  <c:v>8.3067460823258443E-3</c:v>
                </c:pt>
                <c:pt idx="57">
                  <c:v>4.9631900612832069E-3</c:v>
                </c:pt>
                <c:pt idx="58">
                  <c:v>1.7521618973011854E-2</c:v>
                </c:pt>
                <c:pt idx="59">
                  <c:v>1.763534926941146E-2</c:v>
                </c:pt>
                <c:pt idx="60">
                  <c:v>6.822527384611643E-3</c:v>
                </c:pt>
                <c:pt idx="61">
                  <c:v>6.8002043431290016E-3</c:v>
                </c:pt>
                <c:pt idx="62">
                  <c:v>1.2406462325991408E-2</c:v>
                </c:pt>
                <c:pt idx="63">
                  <c:v>7.3772020720546116E-3</c:v>
                </c:pt>
                <c:pt idx="64">
                  <c:v>9.4834937569170386E-3</c:v>
                </c:pt>
                <c:pt idx="65">
                  <c:v>8.1964337172975021E-3</c:v>
                </c:pt>
                <c:pt idx="66">
                  <c:v>-3.7119636805393874E-4</c:v>
                </c:pt>
                <c:pt idx="67">
                  <c:v>-1.2708857364391424E-2</c:v>
                </c:pt>
                <c:pt idx="68">
                  <c:v>-2.3426633780538886E-3</c:v>
                </c:pt>
                <c:pt idx="69">
                  <c:v>1.2227111689691039E-3</c:v>
                </c:pt>
                <c:pt idx="70">
                  <c:v>1.2141060222603528E-4</c:v>
                </c:pt>
                <c:pt idx="71">
                  <c:v>-3.8286373328708656E-3</c:v>
                </c:pt>
                <c:pt idx="72">
                  <c:v>-6.5749222148141495E-3</c:v>
                </c:pt>
                <c:pt idx="73">
                  <c:v>-9.9438701357341674E-3</c:v>
                </c:pt>
                <c:pt idx="74">
                  <c:v>-1.9518021772102823E-2</c:v>
                </c:pt>
                <c:pt idx="75">
                  <c:v>-2.1781513297482458E-2</c:v>
                </c:pt>
                <c:pt idx="76">
                  <c:v>-1.1398040849905589E-2</c:v>
                </c:pt>
                <c:pt idx="77">
                  <c:v>-1.7852859777102714E-2</c:v>
                </c:pt>
                <c:pt idx="78">
                  <c:v>-1.6290766788168654E-2</c:v>
                </c:pt>
                <c:pt idx="79">
                  <c:v>-1.2303258575430909E-2</c:v>
                </c:pt>
                <c:pt idx="80">
                  <c:v>-1.5935388283150331E-4</c:v>
                </c:pt>
                <c:pt idx="81">
                  <c:v>2.1436862546011737E-2</c:v>
                </c:pt>
                <c:pt idx="82">
                  <c:v>2.2787827572049002E-2</c:v>
                </c:pt>
                <c:pt idx="83">
                  <c:v>2.1076694966277509E-2</c:v>
                </c:pt>
                <c:pt idx="84">
                  <c:v>2.7967448542408402E-2</c:v>
                </c:pt>
                <c:pt idx="85">
                  <c:v>1.8752177006311266E-2</c:v>
                </c:pt>
                <c:pt idx="86">
                  <c:v>1.3089171995082971E-2</c:v>
                </c:pt>
                <c:pt idx="87">
                  <c:v>2.1907037071691393E-2</c:v>
                </c:pt>
                <c:pt idx="88">
                  <c:v>2.7772931569088888E-2</c:v>
                </c:pt>
                <c:pt idx="89">
                  <c:v>3.7893713236243132E-2</c:v>
                </c:pt>
                <c:pt idx="90">
                  <c:v>3.4623311155740355E-2</c:v>
                </c:pt>
                <c:pt idx="91">
                  <c:v>2.9696734431242877E-2</c:v>
                </c:pt>
                <c:pt idx="92">
                  <c:v>2.8725579423980685E-2</c:v>
                </c:pt>
                <c:pt idx="93">
                  <c:v>4.6218101288374447E-2</c:v>
                </c:pt>
                <c:pt idx="94">
                  <c:v>4.7433007887168976E-2</c:v>
                </c:pt>
                <c:pt idx="95">
                  <c:v>5.1089328335351514E-2</c:v>
                </c:pt>
                <c:pt idx="96">
                  <c:v>5.5808778350197485E-2</c:v>
                </c:pt>
                <c:pt idx="97">
                  <c:v>6.8757449530983061E-2</c:v>
                </c:pt>
                <c:pt idx="98">
                  <c:v>7.7851472823759815E-2</c:v>
                </c:pt>
                <c:pt idx="99">
                  <c:v>9.0137566206540232E-2</c:v>
                </c:pt>
                <c:pt idx="100">
                  <c:v>0.1067065049056144</c:v>
                </c:pt>
                <c:pt idx="101">
                  <c:v>0.10095731125406604</c:v>
                </c:pt>
                <c:pt idx="102">
                  <c:v>0.10444577821133127</c:v>
                </c:pt>
                <c:pt idx="103">
                  <c:v>9.2355311731746159E-2</c:v>
                </c:pt>
                <c:pt idx="104">
                  <c:v>8.1182531678785974E-2</c:v>
                </c:pt>
                <c:pt idx="105">
                  <c:v>0.10308543445791729</c:v>
                </c:pt>
                <c:pt idx="106">
                  <c:v>0.11304002318022</c:v>
                </c:pt>
                <c:pt idx="107">
                  <c:v>0.11791518229191178</c:v>
                </c:pt>
                <c:pt idx="108">
                  <c:v>0.1127507146893858</c:v>
                </c:pt>
                <c:pt idx="109">
                  <c:v>0.11756839090639182</c:v>
                </c:pt>
                <c:pt idx="110">
                  <c:v>0.11012437491077987</c:v>
                </c:pt>
                <c:pt idx="111">
                  <c:v>0.10639314817201173</c:v>
                </c:pt>
                <c:pt idx="112">
                  <c:v>0.11507097652249443</c:v>
                </c:pt>
                <c:pt idx="113">
                  <c:v>0.11582478048760292</c:v>
                </c:pt>
                <c:pt idx="114">
                  <c:v>0.12408873960748856</c:v>
                </c:pt>
                <c:pt idx="115">
                  <c:v>0.10047296586600885</c:v>
                </c:pt>
                <c:pt idx="116">
                  <c:v>9.1915681687840367E-2</c:v>
                </c:pt>
                <c:pt idx="117">
                  <c:v>7.6775385477814595E-2</c:v>
                </c:pt>
                <c:pt idx="118">
                  <c:v>7.7173308568540433E-2</c:v>
                </c:pt>
                <c:pt idx="119">
                  <c:v>7.2925852134368752E-2</c:v>
                </c:pt>
                <c:pt idx="120">
                  <c:v>7.8614129482174722E-2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Data!$AF$6</c:f>
              <c:strCache>
                <c:ptCount val="1"/>
                <c:pt idx="0">
                  <c:v>对冲5(2018/5/23)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Data!$Z$7:$Z$499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Data!$AF$7:$AF$499</c:f>
              <c:numCache>
                <c:formatCode>0.0000_ </c:formatCode>
                <c:ptCount val="493"/>
                <c:pt idx="0">
                  <c:v>0</c:v>
                </c:pt>
                <c:pt idx="1">
                  <c:v>1.1359812571000161E-2</c:v>
                </c:pt>
                <c:pt idx="2">
                  <c:v>1.4953966924571516E-2</c:v>
                </c:pt>
                <c:pt idx="3">
                  <c:v>2.4244760096605811E-2</c:v>
                </c:pt>
                <c:pt idx="4">
                  <c:v>3.9664647631817207E-2</c:v>
                </c:pt>
                <c:pt idx="5">
                  <c:v>4.5259550137917381E-2</c:v>
                </c:pt>
                <c:pt idx="6">
                  <c:v>4.5671837654605918E-2</c:v>
                </c:pt>
                <c:pt idx="7">
                  <c:v>4.1630226889920241E-2</c:v>
                </c:pt>
                <c:pt idx="8">
                  <c:v>3.3856782371851635E-2</c:v>
                </c:pt>
                <c:pt idx="9">
                  <c:v>2.8108552636991746E-2</c:v>
                </c:pt>
                <c:pt idx="10">
                  <c:v>1.5091673089382862E-2</c:v>
                </c:pt>
                <c:pt idx="11">
                  <c:v>-1.0184441885607853E-5</c:v>
                </c:pt>
                <c:pt idx="12">
                  <c:v>1.6427147792245966E-2</c:v>
                </c:pt>
                <c:pt idx="13">
                  <c:v>1.1471168083591499E-2</c:v>
                </c:pt>
                <c:pt idx="14">
                  <c:v>1.5030771368262918E-2</c:v>
                </c:pt>
                <c:pt idx="15">
                  <c:v>1.5190677597140434E-2</c:v>
                </c:pt>
                <c:pt idx="16">
                  <c:v>2.4364812201948638E-2</c:v>
                </c:pt>
                <c:pt idx="17">
                  <c:v>2.2842070201974485E-2</c:v>
                </c:pt>
                <c:pt idx="18">
                  <c:v>3.084829882018858E-2</c:v>
                </c:pt>
                <c:pt idx="19">
                  <c:v>4.1201714389420108E-2</c:v>
                </c:pt>
                <c:pt idx="20">
                  <c:v>3.124994552238336E-2</c:v>
                </c:pt>
                <c:pt idx="21">
                  <c:v>2.451291000408018E-2</c:v>
                </c:pt>
                <c:pt idx="22">
                  <c:v>3.3940523457931526E-2</c:v>
                </c:pt>
                <c:pt idx="23">
                  <c:v>2.0037975341177461E-2</c:v>
                </c:pt>
                <c:pt idx="24">
                  <c:v>8.6896309072030942E-3</c:v>
                </c:pt>
                <c:pt idx="25">
                  <c:v>-6.1758427658741288E-3</c:v>
                </c:pt>
                <c:pt idx="26">
                  <c:v>-2.6509016884508352E-2</c:v>
                </c:pt>
                <c:pt idx="27">
                  <c:v>-3.5932682285179873E-2</c:v>
                </c:pt>
                <c:pt idx="28">
                  <c:v>-5.0410151037874162E-2</c:v>
                </c:pt>
                <c:pt idx="29">
                  <c:v>-3.9896351476236935E-2</c:v>
                </c:pt>
                <c:pt idx="30">
                  <c:v>-3.2560899555451495E-2</c:v>
                </c:pt>
                <c:pt idx="31">
                  <c:v>-2.1146589303645547E-2</c:v>
                </c:pt>
                <c:pt idx="32">
                  <c:v>1.8323968440114857E-3</c:v>
                </c:pt>
                <c:pt idx="33">
                  <c:v>2.8465782690691555E-2</c:v>
                </c:pt>
                <c:pt idx="34">
                  <c:v>5.6572933110348611E-2</c:v>
                </c:pt>
                <c:pt idx="35">
                  <c:v>4.598562573901166E-2</c:v>
                </c:pt>
                <c:pt idx="36">
                  <c:v>2.5600263525605849E-2</c:v>
                </c:pt>
                <c:pt idx="37">
                  <c:v>2.601993467454311E-2</c:v>
                </c:pt>
                <c:pt idx="38">
                  <c:v>1.9500480480337146E-2</c:v>
                </c:pt>
                <c:pt idx="39">
                  <c:v>2.1068375218265878E-2</c:v>
                </c:pt>
                <c:pt idx="40">
                  <c:v>1.863299519548578E-2</c:v>
                </c:pt>
                <c:pt idx="41">
                  <c:v>1.954207467172564E-2</c:v>
                </c:pt>
                <c:pt idx="42">
                  <c:v>3.5000339798308744E-2</c:v>
                </c:pt>
                <c:pt idx="43">
                  <c:v>3.0667135701897275E-2</c:v>
                </c:pt>
                <c:pt idx="44">
                  <c:v>5.1404799050222882E-2</c:v>
                </c:pt>
                <c:pt idx="45">
                  <c:v>5.8942105107105958E-2</c:v>
                </c:pt>
                <c:pt idx="46">
                  <c:v>5.094672809964873E-2</c:v>
                </c:pt>
                <c:pt idx="47">
                  <c:v>5.4264962845791409E-2</c:v>
                </c:pt>
                <c:pt idx="48">
                  <c:v>6.5191426294982868E-2</c:v>
                </c:pt>
                <c:pt idx="49">
                  <c:v>6.6996640489131565E-2</c:v>
                </c:pt>
                <c:pt idx="50">
                  <c:v>7.087331131136887E-2</c:v>
                </c:pt>
                <c:pt idx="51">
                  <c:v>9.1643849955748591E-2</c:v>
                </c:pt>
                <c:pt idx="52">
                  <c:v>8.438501477763749E-2</c:v>
                </c:pt>
                <c:pt idx="53">
                  <c:v>4.8001156687488722E-2</c:v>
                </c:pt>
                <c:pt idx="54">
                  <c:v>3.5663236013157462E-2</c:v>
                </c:pt>
                <c:pt idx="55">
                  <c:v>3.7293250799348643E-2</c:v>
                </c:pt>
                <c:pt idx="56">
                  <c:v>1.4669363172542971E-2</c:v>
                </c:pt>
                <c:pt idx="57">
                  <c:v>-7.4298500513055865E-3</c:v>
                </c:pt>
                <c:pt idx="58">
                  <c:v>9.821998892466155E-3</c:v>
                </c:pt>
                <c:pt idx="59">
                  <c:v>7.9076761239058602E-3</c:v>
                </c:pt>
                <c:pt idx="60">
                  <c:v>-4.3175398597057324E-3</c:v>
                </c:pt>
                <c:pt idx="61">
                  <c:v>-1.445334206690907E-3</c:v>
                </c:pt>
                <c:pt idx="62">
                  <c:v>-1.073962605474843E-2</c:v>
                </c:pt>
                <c:pt idx="63">
                  <c:v>3.5611833327944264E-3</c:v>
                </c:pt>
                <c:pt idx="64">
                  <c:v>1.717052835739441E-2</c:v>
                </c:pt>
                <c:pt idx="65">
                  <c:v>1.8043999117177245E-2</c:v>
                </c:pt>
                <c:pt idx="66">
                  <c:v>6.9748422218174344E-3</c:v>
                </c:pt>
                <c:pt idx="67">
                  <c:v>-5.1913439101427539E-3</c:v>
                </c:pt>
                <c:pt idx="68">
                  <c:v>-6.8778744954484106E-3</c:v>
                </c:pt>
                <c:pt idx="69">
                  <c:v>-1.0690469117608292E-2</c:v>
                </c:pt>
                <c:pt idx="70">
                  <c:v>-5.9344619980654656E-3</c:v>
                </c:pt>
                <c:pt idx="71">
                  <c:v>5.4980513920610541E-4</c:v>
                </c:pt>
                <c:pt idx="72">
                  <c:v>-8.3137159120112436E-3</c:v>
                </c:pt>
                <c:pt idx="73">
                  <c:v>-1.3751061882868454E-2</c:v>
                </c:pt>
                <c:pt idx="74">
                  <c:v>-1.1643020317522956E-2</c:v>
                </c:pt>
                <c:pt idx="75">
                  <c:v>-2.3596042082159818E-2</c:v>
                </c:pt>
                <c:pt idx="76">
                  <c:v>-1.8469956492719874E-2</c:v>
                </c:pt>
                <c:pt idx="77">
                  <c:v>-1.7052983870365579E-2</c:v>
                </c:pt>
                <c:pt idx="78">
                  <c:v>-1.6776740763998488E-3</c:v>
                </c:pt>
                <c:pt idx="79">
                  <c:v>-6.9420600545713196E-3</c:v>
                </c:pt>
                <c:pt idx="80">
                  <c:v>-6.715988681051388E-3</c:v>
                </c:pt>
                <c:pt idx="81">
                  <c:v>1.7260893862334425E-2</c:v>
                </c:pt>
                <c:pt idx="82">
                  <c:v>2.9583909690366061E-2</c:v>
                </c:pt>
                <c:pt idx="83">
                  <c:v>3.1824819340240174E-2</c:v>
                </c:pt>
                <c:pt idx="84">
                  <c:v>4.5812532819354379E-2</c:v>
                </c:pt>
                <c:pt idx="85">
                  <c:v>4.1312682874805828E-2</c:v>
                </c:pt>
                <c:pt idx="86">
                  <c:v>4.3668948317948653E-2</c:v>
                </c:pt>
                <c:pt idx="87">
                  <c:v>4.474734754730858E-2</c:v>
                </c:pt>
                <c:pt idx="88">
                  <c:v>5.2674766601040091E-2</c:v>
                </c:pt>
                <c:pt idx="89">
                  <c:v>5.792649895282298E-2</c:v>
                </c:pt>
                <c:pt idx="90">
                  <c:v>5.8208815642217138E-2</c:v>
                </c:pt>
                <c:pt idx="91">
                  <c:v>5.8909730924480153E-2</c:v>
                </c:pt>
                <c:pt idx="92">
                  <c:v>5.7431133743017559E-2</c:v>
                </c:pt>
                <c:pt idx="93">
                  <c:v>6.059084601605158E-2</c:v>
                </c:pt>
                <c:pt idx="94">
                  <c:v>6.1763000151931369E-2</c:v>
                </c:pt>
                <c:pt idx="95">
                  <c:v>6.5470214640628965E-2</c:v>
                </c:pt>
                <c:pt idx="96">
                  <c:v>7.0099430079645808E-2</c:v>
                </c:pt>
                <c:pt idx="97">
                  <c:v>8.3145810432860179E-2</c:v>
                </c:pt>
                <c:pt idx="98">
                  <c:v>9.2359304500308603E-2</c:v>
                </c:pt>
                <c:pt idx="99">
                  <c:v>0.10451207352267433</c:v>
                </c:pt>
                <c:pt idx="100">
                  <c:v>0.12108319668769152</c:v>
                </c:pt>
                <c:pt idx="101">
                  <c:v>0.11513516414305736</c:v>
                </c:pt>
                <c:pt idx="102">
                  <c:v>0.11860014082128001</c:v>
                </c:pt>
                <c:pt idx="103">
                  <c:v>0.10647266136062306</c:v>
                </c:pt>
                <c:pt idx="104">
                  <c:v>9.5231064682362865E-2</c:v>
                </c:pt>
                <c:pt idx="105">
                  <c:v>0.11731173234059455</c:v>
                </c:pt>
                <c:pt idx="106">
                  <c:v>0.12722012053909726</c:v>
                </c:pt>
                <c:pt idx="107">
                  <c:v>0.13207217588158882</c:v>
                </c:pt>
                <c:pt idx="108">
                  <c:v>0.12703492442990583</c:v>
                </c:pt>
                <c:pt idx="109">
                  <c:v>0.13198493798486899</c:v>
                </c:pt>
                <c:pt idx="110">
                  <c:v>0.12453201404485736</c:v>
                </c:pt>
                <c:pt idx="111">
                  <c:v>0.12110794376953149</c:v>
                </c:pt>
                <c:pt idx="112">
                  <c:v>0.12964891124277167</c:v>
                </c:pt>
                <c:pt idx="113">
                  <c:v>0.13051794815448003</c:v>
                </c:pt>
                <c:pt idx="114">
                  <c:v>0.13875098674836583</c:v>
                </c:pt>
                <c:pt idx="115">
                  <c:v>0.11525738432314281</c:v>
                </c:pt>
                <c:pt idx="116">
                  <c:v>0.10668500706586026</c:v>
                </c:pt>
                <c:pt idx="117">
                  <c:v>9.1673063008663069E-2</c:v>
                </c:pt>
                <c:pt idx="118">
                  <c:v>9.1958806851074604E-2</c:v>
                </c:pt>
                <c:pt idx="119">
                  <c:v>8.7513450865388753E-2</c:v>
                </c:pt>
                <c:pt idx="120">
                  <c:v>9.3201852306523225E-2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Data!$AG$6</c:f>
              <c:strCache>
                <c:ptCount val="1"/>
                <c:pt idx="0">
                  <c:v>对冲6(2018/5/30)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Data!$Z$7:$Z$499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Data!$AG$7:$AG$499</c:f>
              <c:numCache>
                <c:formatCode>0.0000_ </c:formatCode>
                <c:ptCount val="493"/>
                <c:pt idx="0">
                  <c:v>0</c:v>
                </c:pt>
                <c:pt idx="1">
                  <c:v>1.1359812571000161E-2</c:v>
                </c:pt>
                <c:pt idx="2">
                  <c:v>1.4953966924571516E-2</c:v>
                </c:pt>
                <c:pt idx="3">
                  <c:v>2.4244760096605811E-2</c:v>
                </c:pt>
                <c:pt idx="4">
                  <c:v>3.9664647631817207E-2</c:v>
                </c:pt>
                <c:pt idx="5">
                  <c:v>4.5259550137917381E-2</c:v>
                </c:pt>
                <c:pt idx="6">
                  <c:v>4.5671837654605918E-2</c:v>
                </c:pt>
                <c:pt idx="7">
                  <c:v>4.1630226889920241E-2</c:v>
                </c:pt>
                <c:pt idx="8">
                  <c:v>3.3856782371851635E-2</c:v>
                </c:pt>
                <c:pt idx="9">
                  <c:v>2.8108552636991746E-2</c:v>
                </c:pt>
                <c:pt idx="10">
                  <c:v>1.5091673089382862E-2</c:v>
                </c:pt>
                <c:pt idx="11">
                  <c:v>-1.0184441885607853E-5</c:v>
                </c:pt>
                <c:pt idx="12">
                  <c:v>1.6427147792245966E-2</c:v>
                </c:pt>
                <c:pt idx="13">
                  <c:v>1.1471168083591499E-2</c:v>
                </c:pt>
                <c:pt idx="14">
                  <c:v>1.5030771368262918E-2</c:v>
                </c:pt>
                <c:pt idx="15">
                  <c:v>1.5190677597140434E-2</c:v>
                </c:pt>
                <c:pt idx="16">
                  <c:v>2.4364812201948638E-2</c:v>
                </c:pt>
                <c:pt idx="17">
                  <c:v>2.2842070201974485E-2</c:v>
                </c:pt>
                <c:pt idx="18">
                  <c:v>3.084829882018858E-2</c:v>
                </c:pt>
                <c:pt idx="19">
                  <c:v>4.1201714389420108E-2</c:v>
                </c:pt>
                <c:pt idx="20">
                  <c:v>3.124994552238336E-2</c:v>
                </c:pt>
                <c:pt idx="21">
                  <c:v>2.451291000408018E-2</c:v>
                </c:pt>
                <c:pt idx="22">
                  <c:v>3.3940523457931526E-2</c:v>
                </c:pt>
                <c:pt idx="23">
                  <c:v>2.0037975341177461E-2</c:v>
                </c:pt>
                <c:pt idx="24">
                  <c:v>8.6896309072030942E-3</c:v>
                </c:pt>
                <c:pt idx="25">
                  <c:v>-6.1758427658741288E-3</c:v>
                </c:pt>
                <c:pt idx="26">
                  <c:v>-2.6509016884508352E-2</c:v>
                </c:pt>
                <c:pt idx="27">
                  <c:v>-3.5932682285179873E-2</c:v>
                </c:pt>
                <c:pt idx="28">
                  <c:v>-5.0410151037874162E-2</c:v>
                </c:pt>
                <c:pt idx="29">
                  <c:v>-3.9896351476236935E-2</c:v>
                </c:pt>
                <c:pt idx="30">
                  <c:v>-3.2560899555451495E-2</c:v>
                </c:pt>
                <c:pt idx="31">
                  <c:v>-2.1146589303645547E-2</c:v>
                </c:pt>
                <c:pt idx="32">
                  <c:v>1.8323968440114857E-3</c:v>
                </c:pt>
                <c:pt idx="33">
                  <c:v>2.8465782690691555E-2</c:v>
                </c:pt>
                <c:pt idx="34">
                  <c:v>5.6572933110348611E-2</c:v>
                </c:pt>
                <c:pt idx="35">
                  <c:v>4.598562573901166E-2</c:v>
                </c:pt>
                <c:pt idx="36">
                  <c:v>2.5600263525605849E-2</c:v>
                </c:pt>
                <c:pt idx="37">
                  <c:v>2.601993467454311E-2</c:v>
                </c:pt>
                <c:pt idx="38">
                  <c:v>1.9500480480337146E-2</c:v>
                </c:pt>
                <c:pt idx="39">
                  <c:v>2.1068375218265878E-2</c:v>
                </c:pt>
                <c:pt idx="40">
                  <c:v>1.863299519548578E-2</c:v>
                </c:pt>
                <c:pt idx="41">
                  <c:v>1.954207467172564E-2</c:v>
                </c:pt>
                <c:pt idx="42">
                  <c:v>3.5000339798308744E-2</c:v>
                </c:pt>
                <c:pt idx="43">
                  <c:v>3.0667135701897275E-2</c:v>
                </c:pt>
                <c:pt idx="44">
                  <c:v>5.1404799050222882E-2</c:v>
                </c:pt>
                <c:pt idx="45">
                  <c:v>5.8942105107105958E-2</c:v>
                </c:pt>
                <c:pt idx="46">
                  <c:v>5.094672809964873E-2</c:v>
                </c:pt>
                <c:pt idx="47">
                  <c:v>5.4264962845791409E-2</c:v>
                </c:pt>
                <c:pt idx="48">
                  <c:v>6.5191426294982868E-2</c:v>
                </c:pt>
                <c:pt idx="49">
                  <c:v>6.6996640489131565E-2</c:v>
                </c:pt>
                <c:pt idx="50">
                  <c:v>7.087331131136887E-2</c:v>
                </c:pt>
                <c:pt idx="51">
                  <c:v>9.1643849955748591E-2</c:v>
                </c:pt>
                <c:pt idx="52">
                  <c:v>8.438501477763749E-2</c:v>
                </c:pt>
                <c:pt idx="53">
                  <c:v>4.8001156687488722E-2</c:v>
                </c:pt>
                <c:pt idx="54">
                  <c:v>3.5663236013157462E-2</c:v>
                </c:pt>
                <c:pt idx="55">
                  <c:v>3.7293250799348643E-2</c:v>
                </c:pt>
                <c:pt idx="56">
                  <c:v>1.4669363172542971E-2</c:v>
                </c:pt>
                <c:pt idx="57">
                  <c:v>-7.4298500513055865E-3</c:v>
                </c:pt>
                <c:pt idx="58">
                  <c:v>9.821998892466155E-3</c:v>
                </c:pt>
                <c:pt idx="59">
                  <c:v>7.9076761239058602E-3</c:v>
                </c:pt>
                <c:pt idx="60">
                  <c:v>-4.3175398597057324E-3</c:v>
                </c:pt>
                <c:pt idx="61">
                  <c:v>-1.445334206690907E-3</c:v>
                </c:pt>
                <c:pt idx="62">
                  <c:v>-1.073962605474843E-2</c:v>
                </c:pt>
                <c:pt idx="63">
                  <c:v>3.5611833327944264E-3</c:v>
                </c:pt>
                <c:pt idx="64">
                  <c:v>1.717052835739441E-2</c:v>
                </c:pt>
                <c:pt idx="65">
                  <c:v>1.8043999117177245E-2</c:v>
                </c:pt>
                <c:pt idx="66">
                  <c:v>6.9748422218174344E-3</c:v>
                </c:pt>
                <c:pt idx="67">
                  <c:v>-5.1913439101427539E-3</c:v>
                </c:pt>
                <c:pt idx="68">
                  <c:v>-6.8778744954484106E-3</c:v>
                </c:pt>
                <c:pt idx="69">
                  <c:v>-1.0690469117608292E-2</c:v>
                </c:pt>
                <c:pt idx="70">
                  <c:v>-5.9344619980654656E-3</c:v>
                </c:pt>
                <c:pt idx="71">
                  <c:v>5.4980513920610541E-4</c:v>
                </c:pt>
                <c:pt idx="72">
                  <c:v>-8.3137159120112436E-3</c:v>
                </c:pt>
                <c:pt idx="73">
                  <c:v>-1.3751061882868454E-2</c:v>
                </c:pt>
                <c:pt idx="74">
                  <c:v>-1.1643020317522956E-2</c:v>
                </c:pt>
                <c:pt idx="75">
                  <c:v>-2.3596042082159818E-2</c:v>
                </c:pt>
                <c:pt idx="76">
                  <c:v>-1.8469956492719874E-2</c:v>
                </c:pt>
                <c:pt idx="77">
                  <c:v>-1.7052983870365579E-2</c:v>
                </c:pt>
                <c:pt idx="78">
                  <c:v>-1.6776740763998488E-3</c:v>
                </c:pt>
                <c:pt idx="79">
                  <c:v>-6.9420600545713196E-3</c:v>
                </c:pt>
                <c:pt idx="80">
                  <c:v>-6.715988681051388E-3</c:v>
                </c:pt>
                <c:pt idx="81">
                  <c:v>1.7260893862334425E-2</c:v>
                </c:pt>
                <c:pt idx="82">
                  <c:v>2.9583909690366061E-2</c:v>
                </c:pt>
                <c:pt idx="83">
                  <c:v>3.1824819340240174E-2</c:v>
                </c:pt>
                <c:pt idx="84">
                  <c:v>4.5812532819354379E-2</c:v>
                </c:pt>
                <c:pt idx="85">
                  <c:v>4.1312682874805828E-2</c:v>
                </c:pt>
                <c:pt idx="86">
                  <c:v>4.3668948317948653E-2</c:v>
                </c:pt>
                <c:pt idx="87">
                  <c:v>4.474734754730858E-2</c:v>
                </c:pt>
                <c:pt idx="88">
                  <c:v>5.2674766601040091E-2</c:v>
                </c:pt>
                <c:pt idx="89">
                  <c:v>5.792649895282298E-2</c:v>
                </c:pt>
                <c:pt idx="90">
                  <c:v>5.8208815642217138E-2</c:v>
                </c:pt>
                <c:pt idx="91">
                  <c:v>5.8909730924480153E-2</c:v>
                </c:pt>
                <c:pt idx="92">
                  <c:v>5.7431133743017559E-2</c:v>
                </c:pt>
                <c:pt idx="93">
                  <c:v>6.059084601605158E-2</c:v>
                </c:pt>
                <c:pt idx="94">
                  <c:v>6.4806975511428666E-2</c:v>
                </c:pt>
                <c:pt idx="95">
                  <c:v>6.4890534315508619E-2</c:v>
                </c:pt>
                <c:pt idx="96">
                  <c:v>7.5944451553520143E-2</c:v>
                </c:pt>
                <c:pt idx="97">
                  <c:v>8.2033938829820352E-2</c:v>
                </c:pt>
                <c:pt idx="98">
                  <c:v>8.2741113740663064E-2</c:v>
                </c:pt>
                <c:pt idx="99">
                  <c:v>9.4493909681785615E-2</c:v>
                </c:pt>
                <c:pt idx="100">
                  <c:v>0.1110715862446312</c:v>
                </c:pt>
                <c:pt idx="101">
                  <c:v>0.10452703702073984</c:v>
                </c:pt>
                <c:pt idx="102">
                  <c:v>0.10792154286183409</c:v>
                </c:pt>
                <c:pt idx="103">
                  <c:v>9.5683024457962951E-2</c:v>
                </c:pt>
                <c:pt idx="104">
                  <c:v>8.4234977903802966E-2</c:v>
                </c:pt>
                <c:pt idx="105">
                  <c:v>0.10684894019933422</c:v>
                </c:pt>
                <c:pt idx="106">
                  <c:v>0.11661872682643715</c:v>
                </c:pt>
                <c:pt idx="107">
                  <c:v>0.12140147086132869</c:v>
                </c:pt>
                <c:pt idx="108">
                  <c:v>0.11674586786217422</c:v>
                </c:pt>
                <c:pt idx="109">
                  <c:v>0.12209289343100882</c:v>
                </c:pt>
                <c:pt idx="110">
                  <c:v>0.11461324565779729</c:v>
                </c:pt>
                <c:pt idx="111">
                  <c:v>0.11211064477279997</c:v>
                </c:pt>
                <c:pt idx="112">
                  <c:v>0.12024102961431193</c:v>
                </c:pt>
                <c:pt idx="113">
                  <c:v>0.12145576536581992</c:v>
                </c:pt>
                <c:pt idx="114">
                  <c:v>0.12959604238170574</c:v>
                </c:pt>
                <c:pt idx="115">
                  <c:v>0.10646895390525413</c:v>
                </c:pt>
                <c:pt idx="116">
                  <c:v>9.7851297410628701E-2</c:v>
                </c:pt>
                <c:pt idx="117">
                  <c:v>8.3224409811917477E-2</c:v>
                </c:pt>
                <c:pt idx="118">
                  <c:v>8.3173615909385656E-2</c:v>
                </c:pt>
                <c:pt idx="119">
                  <c:v>7.8134561269157077E-2</c:v>
                </c:pt>
                <c:pt idx="120">
                  <c:v>8.3823334990277498E-2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Data!$AH$6</c:f>
              <c:strCache>
                <c:ptCount val="1"/>
                <c:pt idx="0">
                  <c:v>恒生指数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Data!$Z$7:$Z$499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Data!$AH$7:$AH$499</c:f>
              <c:numCache>
                <c:formatCode>0.0000</c:formatCode>
                <c:ptCount val="493"/>
                <c:pt idx="0">
                  <c:v>0</c:v>
                </c:pt>
                <c:pt idx="1">
                  <c:v>1.5533202339914176E-2</c:v>
                </c:pt>
                <c:pt idx="2">
                  <c:v>1.4938081039960194E-2</c:v>
                </c:pt>
                <c:pt idx="3">
                  <c:v>2.2512637419401349E-2</c:v>
                </c:pt>
                <c:pt idx="4">
                  <c:v>2.3030531267122401E-2</c:v>
                </c:pt>
                <c:pt idx="5">
                  <c:v>2.4390945338984338E-2</c:v>
                </c:pt>
                <c:pt idx="6">
                  <c:v>2.9848390309892725E-2</c:v>
                </c:pt>
                <c:pt idx="7">
                  <c:v>3.5943213460897239E-2</c:v>
                </c:pt>
                <c:pt idx="8">
                  <c:v>3.6205003991541362E-2</c:v>
                </c:pt>
                <c:pt idx="9">
                  <c:v>4.2453465628327525E-2</c:v>
                </c:pt>
                <c:pt idx="10">
                  <c:v>3.4319732554448201E-2</c:v>
                </c:pt>
                <c:pt idx="11">
                  <c:v>4.9539115517616805E-2</c:v>
                </c:pt>
                <c:pt idx="12">
                  <c:v>5.1538449906197936E-2</c:v>
                </c:pt>
                <c:pt idx="13">
                  <c:v>5.8314961459375425E-2</c:v>
                </c:pt>
                <c:pt idx="14">
                  <c:v>5.8413452607110505E-2</c:v>
                </c:pt>
                <c:pt idx="15">
                  <c:v>6.2259428482974277E-2</c:v>
                </c:pt>
                <c:pt idx="16">
                  <c:v>7.7877077765143632E-2</c:v>
                </c:pt>
                <c:pt idx="17">
                  <c:v>7.7317261791172376E-2</c:v>
                </c:pt>
                <c:pt idx="18">
                  <c:v>6.4304274906526571E-2</c:v>
                </c:pt>
                <c:pt idx="19">
                  <c:v>7.5698338449348146E-2</c:v>
                </c:pt>
                <c:pt idx="20">
                  <c:v>6.6697265697831076E-2</c:v>
                </c:pt>
                <c:pt idx="21">
                  <c:v>5.588320815378367E-2</c:v>
                </c:pt>
                <c:pt idx="22">
                  <c:v>6.5041517088775036E-2</c:v>
                </c:pt>
                <c:pt idx="23">
                  <c:v>5.1972114690981064E-2</c:v>
                </c:pt>
                <c:pt idx="24">
                  <c:v>4.8235359500634845E-2</c:v>
                </c:pt>
                <c:pt idx="25">
                  <c:v>3.8820990835625624E-2</c:v>
                </c:pt>
                <c:pt idx="26">
                  <c:v>-1.3375219352817158E-2</c:v>
                </c:pt>
                <c:pt idx="27">
                  <c:v>-2.4954399786800807E-2</c:v>
                </c:pt>
                <c:pt idx="28">
                  <c:v>-2.1566842366783967E-2</c:v>
                </c:pt>
                <c:pt idx="29">
                  <c:v>-4.6513729785394919E-2</c:v>
                </c:pt>
                <c:pt idx="30">
                  <c:v>-5.0943911199809122E-2</c:v>
                </c:pt>
                <c:pt idx="31">
                  <c:v>-3.505431129188985E-2</c:v>
                </c:pt>
                <c:pt idx="32">
                  <c:v>-1.0531747156795945E-2</c:v>
                </c:pt>
                <c:pt idx="33">
                  <c:v>5.250715839711706E-3</c:v>
                </c:pt>
                <c:pt idx="34">
                  <c:v>1.4400498592549438E-2</c:v>
                </c:pt>
                <c:pt idx="35">
                  <c:v>2.0271489039952906E-2</c:v>
                </c:pt>
                <c:pt idx="36">
                  <c:v>9.1352316723634086E-3</c:v>
                </c:pt>
                <c:pt idx="37">
                  <c:v>-2.7706422986033541E-3</c:v>
                </c:pt>
                <c:pt idx="38">
                  <c:v>4.6857320502999844E-3</c:v>
                </c:pt>
                <c:pt idx="39">
                  <c:v>-1.054509258986569E-2</c:v>
                </c:pt>
                <c:pt idx="40">
                  <c:v>-3.2152770785108031E-2</c:v>
                </c:pt>
                <c:pt idx="41">
                  <c:v>-1.2641584964338204E-2</c:v>
                </c:pt>
                <c:pt idx="42">
                  <c:v>-2.4390575310802132E-2</c:v>
                </c:pt>
                <c:pt idx="43">
                  <c:v>-1.0635915086153025E-2</c:v>
                </c:pt>
                <c:pt idx="44">
                  <c:v>2.9327138227406291E-3</c:v>
                </c:pt>
                <c:pt idx="45">
                  <c:v>2.0668856576280925E-2</c:v>
                </c:pt>
                <c:pt idx="46">
                  <c:v>1.8877164308047423E-2</c:v>
                </c:pt>
                <c:pt idx="47">
                  <c:v>1.3209235389316287E-2</c:v>
                </c:pt>
                <c:pt idx="48">
                  <c:v>1.563240321979964E-2</c:v>
                </c:pt>
                <c:pt idx="49">
                  <c:v>1.7395420249154414E-2</c:v>
                </c:pt>
                <c:pt idx="50">
                  <c:v>1.7259568138394688E-2</c:v>
                </c:pt>
                <c:pt idx="51">
                  <c:v>1.7228698904249162E-2</c:v>
                </c:pt>
                <c:pt idx="52">
                  <c:v>1.5035867665519786E-2</c:v>
                </c:pt>
                <c:pt idx="53">
                  <c:v>2.1091674360929069E-4</c:v>
                </c:pt>
                <c:pt idx="54">
                  <c:v>-2.295363810096307E-2</c:v>
                </c:pt>
                <c:pt idx="55">
                  <c:v>-1.6467482531978717E-2</c:v>
                </c:pt>
                <c:pt idx="56">
                  <c:v>-1.4497604714598378E-2</c:v>
                </c:pt>
                <c:pt idx="57">
                  <c:v>-3.9424212939064174E-2</c:v>
                </c:pt>
                <c:pt idx="58">
                  <c:v>-3.3186572684363203E-2</c:v>
                </c:pt>
                <c:pt idx="59">
                  <c:v>-3.588189195054825E-2</c:v>
                </c:pt>
                <c:pt idx="60">
                  <c:v>-3.7758989296641565E-2</c:v>
                </c:pt>
                <c:pt idx="61">
                  <c:v>-3.3912108220599424E-2</c:v>
                </c:pt>
                <c:pt idx="62">
                  <c:v>-5.3715208903678091E-2</c:v>
                </c:pt>
                <c:pt idx="63">
                  <c:v>-2.8025196141409858E-2</c:v>
                </c:pt>
                <c:pt idx="64">
                  <c:v>-1.2737429848588722E-2</c:v>
                </c:pt>
                <c:pt idx="65">
                  <c:v>-9.8660452731899051E-3</c:v>
                </c:pt>
                <c:pt idx="66">
                  <c:v>-1.3190619724612218E-2</c:v>
                </c:pt>
                <c:pt idx="67">
                  <c:v>-1.2962726523192525E-2</c:v>
                </c:pt>
                <c:pt idx="68">
                  <c:v>-2.8981015841777036E-2</c:v>
                </c:pt>
                <c:pt idx="69">
                  <c:v>-3.8786470536528728E-2</c:v>
                </c:pt>
                <c:pt idx="70">
                  <c:v>-3.1002002502833137E-2</c:v>
                </c:pt>
                <c:pt idx="71">
                  <c:v>-1.7134608730000722E-2</c:v>
                </c:pt>
                <c:pt idx="72">
                  <c:v>-2.5264526426791445E-2</c:v>
                </c:pt>
                <c:pt idx="73">
                  <c:v>-2.8013464908953289E-2</c:v>
                </c:pt>
                <c:pt idx="74">
                  <c:v>-1.2487618494033459E-2</c:v>
                </c:pt>
                <c:pt idx="75">
                  <c:v>-2.5365179730167942E-2</c:v>
                </c:pt>
                <c:pt idx="76">
                  <c:v>-3.2352342114306265E-2</c:v>
                </c:pt>
                <c:pt idx="77">
                  <c:v>-2.1890588529314692E-2</c:v>
                </c:pt>
                <c:pt idx="78">
                  <c:v>-3.5325731371843583E-3</c:v>
                </c:pt>
                <c:pt idx="79">
                  <c:v>-1.5828508136278674E-2</c:v>
                </c:pt>
                <c:pt idx="80">
                  <c:v>-3.1667524536340919E-2</c:v>
                </c:pt>
                <c:pt idx="81">
                  <c:v>-2.8503576138862785E-2</c:v>
                </c:pt>
                <c:pt idx="82">
                  <c:v>-1.3921521839036055E-2</c:v>
                </c:pt>
                <c:pt idx="83">
                  <c:v>-8.6691860809333665E-3</c:v>
                </c:pt>
                <c:pt idx="84">
                  <c:v>7.6280220790847508E-4</c:v>
                </c:pt>
                <c:pt idx="85">
                  <c:v>7.0296829338014621E-3</c:v>
                </c:pt>
                <c:pt idx="86">
                  <c:v>1.7687438655219045E-2</c:v>
                </c:pt>
                <c:pt idx="87">
                  <c:v>7.4015483259726178E-3</c:v>
                </c:pt>
                <c:pt idx="88">
                  <c:v>1.0141351810607491E-2</c:v>
                </c:pt>
                <c:pt idx="89">
                  <c:v>3.6702970564337356E-3</c:v>
                </c:pt>
                <c:pt idx="90">
                  <c:v>8.3919246673116454E-3</c:v>
                </c:pt>
                <c:pt idx="91">
                  <c:v>1.5870963499277302E-2</c:v>
                </c:pt>
                <c:pt idx="92">
                  <c:v>1.5196563656281414E-2</c:v>
                </c:pt>
                <c:pt idx="93">
                  <c:v>-3.8519999624995194E-3</c:v>
                </c:pt>
                <c:pt idx="94">
                  <c:v>1.366796411257365E-4</c:v>
                </c:pt>
                <c:pt idx="95">
                  <c:v>-4.6115853126946771E-3</c:v>
                </c:pt>
                <c:pt idx="96">
                  <c:v>3.8070363903588422E-3</c:v>
                </c:pt>
                <c:pt idx="97">
                  <c:v>-5.3089432886201937E-3</c:v>
                </c:pt>
                <c:pt idx="98">
                  <c:v>-1.6455216735289935E-2</c:v>
                </c:pt>
                <c:pt idx="99">
                  <c:v>-4.0164443044005127E-3</c:v>
                </c:pt>
                <c:pt idx="100">
                  <c:v>-4.2202485803917167E-3</c:v>
                </c:pt>
                <c:pt idx="101">
                  <c:v>1.4330837911361582E-2</c:v>
                </c:pt>
                <c:pt idx="102">
                  <c:v>1.6522412162640832E-2</c:v>
                </c:pt>
                <c:pt idx="103">
                  <c:v>1.9975614916478479E-2</c:v>
                </c:pt>
                <c:pt idx="104">
                  <c:v>2.6396004550515606E-2</c:v>
                </c:pt>
                <c:pt idx="105">
                  <c:v>9.8110618554332341E-3</c:v>
                </c:pt>
                <c:pt idx="106">
                  <c:v>1.4121435443203323E-2</c:v>
                </c:pt>
                <c:pt idx="107">
                  <c:v>1.6276949457908474E-2</c:v>
                </c:pt>
                <c:pt idx="108">
                  <c:v>4.4080550941862917E-3</c:v>
                </c:pt>
                <c:pt idx="109">
                  <c:v>-7.9386310316166275E-3</c:v>
                </c:pt>
                <c:pt idx="110">
                  <c:v>-7.107545903030088E-3</c:v>
                </c:pt>
                <c:pt idx="111">
                  <c:v>-3.5764344537355885E-2</c:v>
                </c:pt>
                <c:pt idx="112">
                  <c:v>-2.2995625441866729E-2</c:v>
                </c:pt>
                <c:pt idx="113">
                  <c:v>-3.3746521938533114E-2</c:v>
                </c:pt>
                <c:pt idx="114">
                  <c:v>-3.0861727403143524E-2</c:v>
                </c:pt>
                <c:pt idx="115">
                  <c:v>-4.2259953472128298E-2</c:v>
                </c:pt>
                <c:pt idx="116">
                  <c:v>-4.0851813385795577E-2</c:v>
                </c:pt>
                <c:pt idx="117">
                  <c:v>-5.2826693408383529E-2</c:v>
                </c:pt>
                <c:pt idx="118">
                  <c:v>-4.2360698020041054E-2</c:v>
                </c:pt>
                <c:pt idx="119">
                  <c:v>-2.3897249346354399E-2</c:v>
                </c:pt>
                <c:pt idx="120">
                  <c:v>-2.390882689054441E-2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Data!$AI$6</c:f>
              <c:strCache>
                <c:ptCount val="1"/>
                <c:pt idx="0">
                  <c:v>港币中间价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Data!$Z$7:$Z$499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Data!$AI$7:$AI$499</c:f>
              <c:numCache>
                <c:formatCode>0.0000</c:formatCode>
                <c:ptCount val="493"/>
                <c:pt idx="0">
                  <c:v>0</c:v>
                </c:pt>
                <c:pt idx="1">
                  <c:v>-4.3067352554132521E-3</c:v>
                </c:pt>
                <c:pt idx="2">
                  <c:v>-6.340471348247334E-3</c:v>
                </c:pt>
                <c:pt idx="3">
                  <c:v>-4.6656298600311619E-3</c:v>
                </c:pt>
                <c:pt idx="4">
                  <c:v>-6.6993659528651328E-3</c:v>
                </c:pt>
                <c:pt idx="5">
                  <c:v>-8.1349443713363279E-3</c:v>
                </c:pt>
                <c:pt idx="6">
                  <c:v>-6.4601028831199336E-3</c:v>
                </c:pt>
                <c:pt idx="7">
                  <c:v>-2.5122622323244803E-3</c:v>
                </c:pt>
                <c:pt idx="8">
                  <c:v>-3.8282091159229648E-3</c:v>
                </c:pt>
                <c:pt idx="9">
                  <c:v>-7.0582605574829316E-3</c:v>
                </c:pt>
                <c:pt idx="10">
                  <c:v>-1.256131116162218E-2</c:v>
                </c:pt>
                <c:pt idx="11">
                  <c:v>-1.5791362603182146E-2</c:v>
                </c:pt>
                <c:pt idx="12">
                  <c:v>-1.6269888742672545E-2</c:v>
                </c:pt>
                <c:pt idx="13">
                  <c:v>-1.4236152649838574E-2</c:v>
                </c:pt>
                <c:pt idx="14">
                  <c:v>-1.8183993300634027E-2</c:v>
                </c:pt>
                <c:pt idx="15">
                  <c:v>-1.8901782509869514E-2</c:v>
                </c:pt>
                <c:pt idx="16">
                  <c:v>-2.0696255532958507E-2</c:v>
                </c:pt>
                <c:pt idx="17">
                  <c:v>-2.2012202416556992E-2</c:v>
                </c:pt>
                <c:pt idx="18">
                  <c:v>-2.488335925349916E-2</c:v>
                </c:pt>
                <c:pt idx="19">
                  <c:v>-2.9190094508912523E-2</c:v>
                </c:pt>
                <c:pt idx="20">
                  <c:v>-3.1941619810982091E-2</c:v>
                </c:pt>
                <c:pt idx="21">
                  <c:v>-3.1104199066874005E-2</c:v>
                </c:pt>
                <c:pt idx="22">
                  <c:v>-3.1104199066874005E-2</c:v>
                </c:pt>
                <c:pt idx="23">
                  <c:v>-3.5769828926905056E-2</c:v>
                </c:pt>
                <c:pt idx="24">
                  <c:v>-3.8042828089484337E-2</c:v>
                </c:pt>
                <c:pt idx="25">
                  <c:v>-3.6128723531522966E-2</c:v>
                </c:pt>
                <c:pt idx="26">
                  <c:v>-3.5171671252542169E-2</c:v>
                </c:pt>
                <c:pt idx="27">
                  <c:v>-3.7923196554611738E-2</c:v>
                </c:pt>
                <c:pt idx="28">
                  <c:v>-3.8640985763847335E-2</c:v>
                </c:pt>
                <c:pt idx="29">
                  <c:v>-3.3137935159708087E-2</c:v>
                </c:pt>
                <c:pt idx="30">
                  <c:v>-3.6128723531522966E-2</c:v>
                </c:pt>
                <c:pt idx="31">
                  <c:v>-3.2420145950472601E-2</c:v>
                </c:pt>
                <c:pt idx="32">
                  <c:v>-2.9907883718148121E-2</c:v>
                </c:pt>
                <c:pt idx="33">
                  <c:v>-2.8711568369422236E-2</c:v>
                </c:pt>
                <c:pt idx="34">
                  <c:v>-2.9309726043785123E-2</c:v>
                </c:pt>
                <c:pt idx="35">
                  <c:v>-3.0864935997128806E-2</c:v>
                </c:pt>
                <c:pt idx="36">
                  <c:v>-3.4453882043306572E-2</c:v>
                </c:pt>
                <c:pt idx="37">
                  <c:v>-3.2659409020217689E-2</c:v>
                </c:pt>
                <c:pt idx="38">
                  <c:v>-3.1702356741237003E-2</c:v>
                </c:pt>
                <c:pt idx="39">
                  <c:v>-3.2061251345854691E-2</c:v>
                </c:pt>
                <c:pt idx="40">
                  <c:v>-3.1104199066874005E-2</c:v>
                </c:pt>
                <c:pt idx="41">
                  <c:v>-3.1821988276109492E-2</c:v>
                </c:pt>
                <c:pt idx="42">
                  <c:v>-3.3377198229453175E-2</c:v>
                </c:pt>
                <c:pt idx="43">
                  <c:v>-3.4334250508433972E-2</c:v>
                </c:pt>
                <c:pt idx="44">
                  <c:v>-3.1941619810982091E-2</c:v>
                </c:pt>
                <c:pt idx="45">
                  <c:v>-3.3496829764325886E-2</c:v>
                </c:pt>
                <c:pt idx="46">
                  <c:v>-3.5291302787414769E-2</c:v>
                </c:pt>
                <c:pt idx="47">
                  <c:v>-3.5650197392032457E-2</c:v>
                </c:pt>
                <c:pt idx="48">
                  <c:v>-3.6607249671013253E-2</c:v>
                </c:pt>
                <c:pt idx="49">
                  <c:v>-3.3736092834071085E-2</c:v>
                </c:pt>
                <c:pt idx="50">
                  <c:v>-3.4214618973561373E-2</c:v>
                </c:pt>
                <c:pt idx="51">
                  <c:v>-3.5291302787414769E-2</c:v>
                </c:pt>
                <c:pt idx="52">
                  <c:v>-3.3257566694580576E-2</c:v>
                </c:pt>
                <c:pt idx="53">
                  <c:v>-3.6846512740758341E-2</c:v>
                </c:pt>
                <c:pt idx="54">
                  <c:v>-3.5530565857159857E-2</c:v>
                </c:pt>
                <c:pt idx="55">
                  <c:v>-3.6726881205885853E-2</c:v>
                </c:pt>
                <c:pt idx="56">
                  <c:v>-4.23495633448977E-2</c:v>
                </c:pt>
                <c:pt idx="57">
                  <c:v>-4.2708457949515388E-2</c:v>
                </c:pt>
                <c:pt idx="58">
                  <c:v>-3.8760617298719935E-2</c:v>
                </c:pt>
                <c:pt idx="59">
                  <c:v>-4.1392511065916904E-2</c:v>
                </c:pt>
                <c:pt idx="60">
                  <c:v>-4.3306615623878497E-2</c:v>
                </c:pt>
                <c:pt idx="61">
                  <c:v>-4.2229931810025101E-2</c:v>
                </c:pt>
                <c:pt idx="62">
                  <c:v>-4.0913984926426616E-2</c:v>
                </c:pt>
                <c:pt idx="63">
                  <c:v>-3.8042828089484337E-2</c:v>
                </c:pt>
                <c:pt idx="64">
                  <c:v>-3.8760617298719935E-2</c:v>
                </c:pt>
                <c:pt idx="65">
                  <c:v>-4.1153247996171816E-2</c:v>
                </c:pt>
                <c:pt idx="66">
                  <c:v>-4.23495633448977E-2</c:v>
                </c:pt>
                <c:pt idx="67">
                  <c:v>-4.1392511065916904E-2</c:v>
                </c:pt>
                <c:pt idx="68">
                  <c:v>-4.1631774135662103E-2</c:v>
                </c:pt>
                <c:pt idx="69">
                  <c:v>-4.3306615623878497E-2</c:v>
                </c:pt>
                <c:pt idx="70">
                  <c:v>-4.2708457949515388E-2</c:v>
                </c:pt>
                <c:pt idx="71">
                  <c:v>-4.23495633448977E-2</c:v>
                </c:pt>
                <c:pt idx="72">
                  <c:v>-4.1272879531044304E-2</c:v>
                </c:pt>
                <c:pt idx="73">
                  <c:v>-3.8760617298719935E-2</c:v>
                </c:pt>
                <c:pt idx="74">
                  <c:v>-3.5530565857159857E-2</c:v>
                </c:pt>
                <c:pt idx="75">
                  <c:v>-3.8521354228974736E-2</c:v>
                </c:pt>
                <c:pt idx="76">
                  <c:v>-3.5171671252542169E-2</c:v>
                </c:pt>
                <c:pt idx="77">
                  <c:v>-3.3496829764325886E-2</c:v>
                </c:pt>
                <c:pt idx="78">
                  <c:v>-2.966862064840281E-2</c:v>
                </c:pt>
                <c:pt idx="79">
                  <c:v>-2.8591936834549525E-2</c:v>
                </c:pt>
                <c:pt idx="80">
                  <c:v>-3.1941619810982091E-2</c:v>
                </c:pt>
                <c:pt idx="81">
                  <c:v>-3.0864935997128806E-2</c:v>
                </c:pt>
                <c:pt idx="82">
                  <c:v>-2.9548989113530211E-2</c:v>
                </c:pt>
                <c:pt idx="83">
                  <c:v>-2.8711568369422236E-2</c:v>
                </c:pt>
                <c:pt idx="84">
                  <c:v>-2.8113410695059127E-2</c:v>
                </c:pt>
                <c:pt idx="85">
                  <c:v>-3.1821988276109492E-2</c:v>
                </c:pt>
                <c:pt idx="86">
                  <c:v>-3.4693145113051882E-2</c:v>
                </c:pt>
                <c:pt idx="87">
                  <c:v>-3.2420145950472601E-2</c:v>
                </c:pt>
                <c:pt idx="88">
                  <c:v>-2.8472305299676925E-2</c:v>
                </c:pt>
                <c:pt idx="89">
                  <c:v>-2.9548989113530211E-2</c:v>
                </c:pt>
                <c:pt idx="90">
                  <c:v>-2.8233042229931726E-2</c:v>
                </c:pt>
                <c:pt idx="91">
                  <c:v>-2.6917095346333242E-2</c:v>
                </c:pt>
                <c:pt idx="92">
                  <c:v>-2.751525302069624E-2</c:v>
                </c:pt>
                <c:pt idx="93">
                  <c:v>-2.8113410695059127E-2</c:v>
                </c:pt>
                <c:pt idx="94">
                  <c:v>-2.7156358416078441E-2</c:v>
                </c:pt>
                <c:pt idx="95">
                  <c:v>-2.6318937671970355E-2</c:v>
                </c:pt>
                <c:pt idx="96">
                  <c:v>-2.4644096183753961E-2</c:v>
                </c:pt>
                <c:pt idx="97">
                  <c:v>-2.3687043904773164E-2</c:v>
                </c:pt>
                <c:pt idx="98">
                  <c:v>-2.0935518602703596E-2</c:v>
                </c:pt>
                <c:pt idx="99">
                  <c:v>-2.2012202416556992E-2</c:v>
                </c:pt>
                <c:pt idx="100">
                  <c:v>-2.2969254695537789E-2</c:v>
                </c:pt>
                <c:pt idx="101">
                  <c:v>-2.0935518602703596E-2</c:v>
                </c:pt>
                <c:pt idx="102">
                  <c:v>-2.1892570881684392E-2</c:v>
                </c:pt>
                <c:pt idx="103">
                  <c:v>-2.3687043904773164E-2</c:v>
                </c:pt>
                <c:pt idx="104">
                  <c:v>-2.5481516927862158E-2</c:v>
                </c:pt>
                <c:pt idx="105">
                  <c:v>-2.4045938509391074E-2</c:v>
                </c:pt>
                <c:pt idx="106">
                  <c:v>-2.3208517765282877E-2</c:v>
                </c:pt>
                <c:pt idx="107">
                  <c:v>-2.237109702117468E-2</c:v>
                </c:pt>
                <c:pt idx="108">
                  <c:v>-2.1892570881684392E-2</c:v>
                </c:pt>
                <c:pt idx="109">
                  <c:v>-2.488335925349916E-2</c:v>
                </c:pt>
                <c:pt idx="110">
                  <c:v>-1.985883478885031E-2</c:v>
                </c:pt>
                <c:pt idx="111">
                  <c:v>-2.0935518602703596E-2</c:v>
                </c:pt>
                <c:pt idx="112">
                  <c:v>-1.5671731068309658E-2</c:v>
                </c:pt>
                <c:pt idx="113">
                  <c:v>-1.3159468835985177E-2</c:v>
                </c:pt>
                <c:pt idx="114">
                  <c:v>-1.1723890417514093E-2</c:v>
                </c:pt>
                <c:pt idx="115">
                  <c:v>-1.0527575068788209E-2</c:v>
                </c:pt>
                <c:pt idx="116">
                  <c:v>-6.340471348247334E-3</c:v>
                </c:pt>
                <c:pt idx="117">
                  <c:v>-5.9815767436288692E-4</c:v>
                </c:pt>
                <c:pt idx="118">
                  <c:v>5.3834190692667594E-3</c:v>
                </c:pt>
                <c:pt idx="119">
                  <c:v>8.6134705108267262E-3</c:v>
                </c:pt>
                <c:pt idx="120">
                  <c:v>8.6134705108267262E-3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6722288"/>
        <c:axId val="-216721744"/>
      </c:lineChart>
      <c:dateAx>
        <c:axId val="-216722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6721744"/>
        <c:crosses val="autoZero"/>
        <c:auto val="1"/>
        <c:lblOffset val="100"/>
        <c:baseTimeUnit val="days"/>
      </c:dateAx>
      <c:valAx>
        <c:axId val="-2167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672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对冲分析（</a:t>
            </a:r>
            <a:r>
              <a:rPr lang="en-US" altLang="zh-CN" sz="1800" b="1" i="0" baseline="0">
                <a:effectLst/>
              </a:rPr>
              <a:t>50%</a:t>
            </a:r>
            <a:r>
              <a:rPr lang="zh-CN" altLang="zh-CN" sz="1800" b="1" i="0" baseline="0">
                <a:effectLst/>
              </a:rPr>
              <a:t>仓位）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Data!$AL$6</c:f>
              <c:strCache>
                <c:ptCount val="1"/>
                <c:pt idx="0">
                  <c:v>50%原始仓位（无对冲）</c:v>
                </c:pt>
              </c:strCache>
            </c:strRef>
          </c:tx>
          <c:spPr>
            <a:ln w="31750" cap="rnd">
              <a:solidFill>
                <a:srgbClr val="7030A0"/>
              </a:solidFill>
              <a:round/>
            </a:ln>
            <a:effectLst>
              <a:glow rad="88900">
                <a:schemeClr val="accent2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cat>
            <c:numRef>
              <c:f>Data!$AK$7:$AK$499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Data!$AL$7:$AL$499</c:f>
              <c:numCache>
                <c:formatCode>0.0000_ </c:formatCode>
                <c:ptCount val="493"/>
                <c:pt idx="0">
                  <c:v>0</c:v>
                </c:pt>
                <c:pt idx="1">
                  <c:v>8.1135658719513337E-3</c:v>
                </c:pt>
                <c:pt idx="2">
                  <c:v>1.0680561139588596E-2</c:v>
                </c:pt>
                <c:pt idx="3">
                  <c:v>1.731639171894872E-2</c:v>
                </c:pt>
                <c:pt idx="4">
                  <c:v>2.8330261044908545E-2</c:v>
                </c:pt>
                <c:pt idx="5">
                  <c:v>3.2326445293223038E-2</c:v>
                </c:pt>
                <c:pt idx="6">
                  <c:v>3.2620634459799902E-2</c:v>
                </c:pt>
                <c:pt idx="7">
                  <c:v>2.9733702184331356E-2</c:v>
                </c:pt>
                <c:pt idx="8">
                  <c:v>2.4180962057240185E-2</c:v>
                </c:pt>
                <c:pt idx="9">
                  <c:v>2.0074263780874402E-2</c:v>
                </c:pt>
                <c:pt idx="10">
                  <c:v>1.0776586845997249E-2</c:v>
                </c:pt>
                <c:pt idx="11">
                  <c:v>-1.0502967239922611E-5</c:v>
                </c:pt>
                <c:pt idx="12">
                  <c:v>1.1730102876245763E-2</c:v>
                </c:pt>
                <c:pt idx="13">
                  <c:v>8.189922886028711E-3</c:v>
                </c:pt>
                <c:pt idx="14">
                  <c:v>1.0732419264211313E-2</c:v>
                </c:pt>
                <c:pt idx="15">
                  <c:v>1.0847185141160232E-2</c:v>
                </c:pt>
                <c:pt idx="16">
                  <c:v>1.7400246729091684E-2</c:v>
                </c:pt>
                <c:pt idx="17">
                  <c:v>1.6311942766965792E-2</c:v>
                </c:pt>
                <c:pt idx="18">
                  <c:v>2.2030706082177165E-2</c:v>
                </c:pt>
                <c:pt idx="19">
                  <c:v>2.9426394967234426E-2</c:v>
                </c:pt>
                <c:pt idx="20">
                  <c:v>2.2317850740457112E-2</c:v>
                </c:pt>
                <c:pt idx="21">
                  <c:v>1.7505932982720296E-2</c:v>
                </c:pt>
                <c:pt idx="22">
                  <c:v>2.4239852255068417E-2</c:v>
                </c:pt>
                <c:pt idx="23">
                  <c:v>1.4308903606005785E-2</c:v>
                </c:pt>
                <c:pt idx="24">
                  <c:v>6.2035574556313922E-3</c:v>
                </c:pt>
                <c:pt idx="25">
                  <c:v>-4.4144925103656307E-3</c:v>
                </c:pt>
                <c:pt idx="26">
                  <c:v>-1.8937486391994107E-2</c:v>
                </c:pt>
                <c:pt idx="27">
                  <c:v>-2.5668881082728467E-2</c:v>
                </c:pt>
                <c:pt idx="28">
                  <c:v>-3.6010087651228484E-2</c:v>
                </c:pt>
                <c:pt idx="29">
                  <c:v>-2.850065944076563E-2</c:v>
                </c:pt>
                <c:pt idx="30">
                  <c:v>-2.3261034975679884E-2</c:v>
                </c:pt>
                <c:pt idx="31">
                  <c:v>-1.5107829629199876E-2</c:v>
                </c:pt>
                <c:pt idx="32">
                  <c:v>1.3050200113771115E-3</c:v>
                </c:pt>
                <c:pt idx="33">
                  <c:v>2.032867804472005E-2</c:v>
                </c:pt>
                <c:pt idx="34">
                  <c:v>4.0404585395048764E-2</c:v>
                </c:pt>
                <c:pt idx="35">
                  <c:v>3.2842591629405948E-2</c:v>
                </c:pt>
                <c:pt idx="36">
                  <c:v>1.8281239625445922E-2</c:v>
                </c:pt>
                <c:pt idx="37">
                  <c:v>1.8580854403497327E-2</c:v>
                </c:pt>
                <c:pt idx="38">
                  <c:v>1.3923796753451345E-2</c:v>
                </c:pt>
                <c:pt idx="39">
                  <c:v>1.504321521398877E-2</c:v>
                </c:pt>
                <c:pt idx="40">
                  <c:v>1.3303974603034341E-2</c:v>
                </c:pt>
                <c:pt idx="41">
                  <c:v>1.3955356386268658E-2</c:v>
                </c:pt>
                <c:pt idx="42">
                  <c:v>2.4996544544394261E-2</c:v>
                </c:pt>
                <c:pt idx="43">
                  <c:v>2.1902238165177224E-2</c:v>
                </c:pt>
                <c:pt idx="44">
                  <c:v>3.6714767273662741E-2</c:v>
                </c:pt>
                <c:pt idx="45">
                  <c:v>4.2098647876648743E-2</c:v>
                </c:pt>
                <c:pt idx="46">
                  <c:v>3.6387533022591567E-2</c:v>
                </c:pt>
                <c:pt idx="47">
                  <c:v>3.8758134212951267E-2</c:v>
                </c:pt>
                <c:pt idx="48">
                  <c:v>4.6563314285377189E-2</c:v>
                </c:pt>
                <c:pt idx="49">
                  <c:v>4.7852861823548531E-2</c:v>
                </c:pt>
                <c:pt idx="50">
                  <c:v>5.0621187659457112E-2</c:v>
                </c:pt>
                <c:pt idx="51">
                  <c:v>6.5456151659320172E-2</c:v>
                </c:pt>
                <c:pt idx="52">
                  <c:v>6.0271682821323003E-2</c:v>
                </c:pt>
                <c:pt idx="53">
                  <c:v>3.4283205939900085E-2</c:v>
                </c:pt>
                <c:pt idx="54">
                  <c:v>2.5469866529854279E-2</c:v>
                </c:pt>
                <c:pt idx="55">
                  <c:v>2.6634880334748479E-2</c:v>
                </c:pt>
                <c:pt idx="56">
                  <c:v>1.0475266290765894E-2</c:v>
                </c:pt>
                <c:pt idx="57">
                  <c:v>-5.3098511255513792E-3</c:v>
                </c:pt>
                <c:pt idx="58">
                  <c:v>7.012929194180062E-3</c:v>
                </c:pt>
                <c:pt idx="59">
                  <c:v>5.6455513872772922E-3</c:v>
                </c:pt>
                <c:pt idx="60">
                  <c:v>-3.086674473077089E-3</c:v>
                </c:pt>
                <c:pt idx="61">
                  <c:v>-1.0354632624398619E-3</c:v>
                </c:pt>
                <c:pt idx="62">
                  <c:v>-7.6739916645084394E-3</c:v>
                </c:pt>
                <c:pt idx="63">
                  <c:v>2.5410701902057742E-3</c:v>
                </c:pt>
                <c:pt idx="64">
                  <c:v>1.2262445251159937E-2</c:v>
                </c:pt>
                <c:pt idx="65">
                  <c:v>1.2886216180077126E-2</c:v>
                </c:pt>
                <c:pt idx="66">
                  <c:v>4.9795515308170835E-3</c:v>
                </c:pt>
                <c:pt idx="67">
                  <c:v>-3.7101184428740552E-3</c:v>
                </c:pt>
                <c:pt idx="68">
                  <c:v>-4.914807848405367E-3</c:v>
                </c:pt>
                <c:pt idx="69">
                  <c:v>-7.6379037899085844E-3</c:v>
                </c:pt>
                <c:pt idx="70">
                  <c:v>-4.2407857926798354E-3</c:v>
                </c:pt>
                <c:pt idx="71">
                  <c:v>3.9063238709746706E-4</c:v>
                </c:pt>
                <c:pt idx="72">
                  <c:v>-5.9406317590741109E-3</c:v>
                </c:pt>
                <c:pt idx="73">
                  <c:v>-9.824823554345552E-3</c:v>
                </c:pt>
                <c:pt idx="74">
                  <c:v>-8.3194097088801211E-3</c:v>
                </c:pt>
                <c:pt idx="75">
                  <c:v>-1.6857376305674188E-2</c:v>
                </c:pt>
                <c:pt idx="76">
                  <c:v>-1.3195786615137095E-2</c:v>
                </c:pt>
                <c:pt idx="77">
                  <c:v>-1.2183498480808574E-2</c:v>
                </c:pt>
                <c:pt idx="78">
                  <c:v>-1.2014791095427135E-3</c:v>
                </c:pt>
                <c:pt idx="79">
                  <c:v>-4.9617597082685094E-3</c:v>
                </c:pt>
                <c:pt idx="80">
                  <c:v>-4.8001183307428974E-3</c:v>
                </c:pt>
                <c:pt idx="81">
                  <c:v>1.2325802985348577E-2</c:v>
                </c:pt>
                <c:pt idx="82">
                  <c:v>2.1127800823594445E-2</c:v>
                </c:pt>
                <c:pt idx="83">
                  <c:v>2.2728978966400026E-2</c:v>
                </c:pt>
                <c:pt idx="84">
                  <c:v>3.2719999192228677E-2</c:v>
                </c:pt>
                <c:pt idx="85">
                  <c:v>2.9505951318620216E-2</c:v>
                </c:pt>
                <c:pt idx="86">
                  <c:v>3.1188876252748798E-2</c:v>
                </c:pt>
                <c:pt idx="87">
                  <c:v>3.1959230864617272E-2</c:v>
                </c:pt>
                <c:pt idx="88">
                  <c:v>3.7621643453142894E-2</c:v>
                </c:pt>
                <c:pt idx="89">
                  <c:v>4.1371250235434198E-2</c:v>
                </c:pt>
                <c:pt idx="90">
                  <c:v>4.1572978619216938E-2</c:v>
                </c:pt>
                <c:pt idx="91">
                  <c:v>4.2073171191765679E-2</c:v>
                </c:pt>
                <c:pt idx="92">
                  <c:v>4.1017049499245672E-2</c:v>
                </c:pt>
                <c:pt idx="93">
                  <c:v>4.3273795965599993E-2</c:v>
                </c:pt>
                <c:pt idx="94">
                  <c:v>4.6284761893194526E-2</c:v>
                </c:pt>
                <c:pt idx="95">
                  <c:v>4.6345241552394167E-2</c:v>
                </c:pt>
                <c:pt idx="96">
                  <c:v>5.4240864229920138E-2</c:v>
                </c:pt>
                <c:pt idx="97">
                  <c:v>5.859019782953423E-2</c:v>
                </c:pt>
                <c:pt idx="98">
                  <c:v>5.9094358966628846E-2</c:v>
                </c:pt>
                <c:pt idx="99">
                  <c:v>7.4555297930228637E-2</c:v>
                </c:pt>
                <c:pt idx="100">
                  <c:v>8.6280977963411276E-2</c:v>
                </c:pt>
                <c:pt idx="101">
                  <c:v>9.2144775076108854E-2</c:v>
                </c:pt>
                <c:pt idx="102">
                  <c:v>9.5814184655480084E-2</c:v>
                </c:pt>
                <c:pt idx="103">
                  <c:v>8.903564755054294E-2</c:v>
                </c:pt>
                <c:pt idx="104">
                  <c:v>8.4505231015071791E-2</c:v>
                </c:pt>
                <c:pt idx="105">
                  <c:v>9.1236792954080048E-2</c:v>
                </c:pt>
                <c:pt idx="106">
                  <c:v>0.10066394761273734</c:v>
                </c:pt>
                <c:pt idx="107">
                  <c:v>0.10530483665426282</c:v>
                </c:pt>
                <c:pt idx="108">
                  <c:v>9.5237143775345645E-2</c:v>
                </c:pt>
                <c:pt idx="109">
                  <c:v>9.2042230603308628E-2</c:v>
                </c:pt>
                <c:pt idx="110">
                  <c:v>8.7172194805605896E-2</c:v>
                </c:pt>
                <c:pt idx="111">
                  <c:v>6.9105362267334325E-2</c:v>
                </c:pt>
                <c:pt idx="112">
                  <c:v>8.2166464035382969E-2</c:v>
                </c:pt>
                <c:pt idx="113">
                  <c:v>7.692690856383444E-2</c:v>
                </c:pt>
                <c:pt idx="114">
                  <c:v>8.4380075871897331E-2</c:v>
                </c:pt>
                <c:pt idx="115">
                  <c:v>6.1385496678314277E-2</c:v>
                </c:pt>
                <c:pt idx="116">
                  <c:v>5.6030197921685732E-2</c:v>
                </c:pt>
                <c:pt idx="117">
                  <c:v>3.87800803272631E-2</c:v>
                </c:pt>
                <c:pt idx="118">
                  <c:v>4.4689506851457228E-2</c:v>
                </c:pt>
                <c:pt idx="119">
                  <c:v>5.1579262220148747E-2</c:v>
                </c:pt>
                <c:pt idx="120">
                  <c:v>5.5636021699540184E-2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Data!$AM$6</c:f>
              <c:strCache>
                <c:ptCount val="1"/>
                <c:pt idx="0">
                  <c:v>对冲1(2018/2/6)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Data!$AK$7:$AK$499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Data!$AM$7:$AM$499</c:f>
              <c:numCache>
                <c:formatCode>0.0000_ </c:formatCode>
                <c:ptCount val="493"/>
                <c:pt idx="0">
                  <c:v>0</c:v>
                </c:pt>
                <c:pt idx="1">
                  <c:v>8.1135658719513337E-3</c:v>
                </c:pt>
                <c:pt idx="2">
                  <c:v>1.0680561139588596E-2</c:v>
                </c:pt>
                <c:pt idx="3">
                  <c:v>1.731639171894872E-2</c:v>
                </c:pt>
                <c:pt idx="4">
                  <c:v>2.8330261044908545E-2</c:v>
                </c:pt>
                <c:pt idx="5">
                  <c:v>3.2326445293223038E-2</c:v>
                </c:pt>
                <c:pt idx="6">
                  <c:v>3.2620634459799902E-2</c:v>
                </c:pt>
                <c:pt idx="7">
                  <c:v>2.9733702184331356E-2</c:v>
                </c:pt>
                <c:pt idx="8">
                  <c:v>2.4180962057240185E-2</c:v>
                </c:pt>
                <c:pt idx="9">
                  <c:v>2.0074263780874402E-2</c:v>
                </c:pt>
                <c:pt idx="10">
                  <c:v>1.0776586845997249E-2</c:v>
                </c:pt>
                <c:pt idx="11">
                  <c:v>-1.0502967239922611E-5</c:v>
                </c:pt>
                <c:pt idx="12">
                  <c:v>1.1730102876245763E-2</c:v>
                </c:pt>
                <c:pt idx="13">
                  <c:v>8.189922886028711E-3</c:v>
                </c:pt>
                <c:pt idx="14">
                  <c:v>1.0732419264211313E-2</c:v>
                </c:pt>
                <c:pt idx="15">
                  <c:v>1.0847185141160232E-2</c:v>
                </c:pt>
                <c:pt idx="16">
                  <c:v>1.7400246729091684E-2</c:v>
                </c:pt>
                <c:pt idx="17">
                  <c:v>1.6311942766965792E-2</c:v>
                </c:pt>
                <c:pt idx="18">
                  <c:v>2.2030706082177165E-2</c:v>
                </c:pt>
                <c:pt idx="19">
                  <c:v>2.9426394967234426E-2</c:v>
                </c:pt>
                <c:pt idx="20">
                  <c:v>2.2317850740457112E-2</c:v>
                </c:pt>
                <c:pt idx="21">
                  <c:v>1.7505932982720296E-2</c:v>
                </c:pt>
                <c:pt idx="22">
                  <c:v>2.4239852255068417E-2</c:v>
                </c:pt>
                <c:pt idx="23">
                  <c:v>1.4308903606005785E-2</c:v>
                </c:pt>
                <c:pt idx="24">
                  <c:v>6.2035574556313922E-3</c:v>
                </c:pt>
                <c:pt idx="25">
                  <c:v>-4.4144925103656307E-3</c:v>
                </c:pt>
                <c:pt idx="26">
                  <c:v>-1.8937486391994329E-2</c:v>
                </c:pt>
                <c:pt idx="27">
                  <c:v>-2.0025973682613829E-2</c:v>
                </c:pt>
                <c:pt idx="28">
                  <c:v>-3.2018046039302472E-2</c:v>
                </c:pt>
                <c:pt idx="29">
                  <c:v>-1.2351196461508063E-2</c:v>
                </c:pt>
                <c:pt idx="30">
                  <c:v>-4.9526019700224522E-3</c:v>
                </c:pt>
                <c:pt idx="31">
                  <c:v>-4.5429102009023614E-3</c:v>
                </c:pt>
                <c:pt idx="32">
                  <c:v>-8.0695531137098264E-5</c:v>
                </c:pt>
                <c:pt idx="33">
                  <c:v>1.125166019089141E-2</c:v>
                </c:pt>
                <c:pt idx="34">
                  <c:v>2.6868583842003302E-2</c:v>
                </c:pt>
                <c:pt idx="35">
                  <c:v>1.6445467423463311E-2</c:v>
                </c:pt>
                <c:pt idx="36">
                  <c:v>7.3111721501091242E-3</c:v>
                </c:pt>
                <c:pt idx="37">
                  <c:v>1.3412902606262822E-2</c:v>
                </c:pt>
                <c:pt idx="38">
                  <c:v>5.1221136890229335E-3</c:v>
                </c:pt>
                <c:pt idx="39">
                  <c:v>1.366400333064588E-2</c:v>
                </c:pt>
                <c:pt idx="40">
                  <c:v>2.2454879931560257E-2</c:v>
                </c:pt>
                <c:pt idx="41">
                  <c:v>1.3597832730485981E-2</c:v>
                </c:pt>
                <c:pt idx="42">
                  <c:v>3.0364682125856968E-2</c:v>
                </c:pt>
                <c:pt idx="43">
                  <c:v>2.0567287008171675E-2</c:v>
                </c:pt>
                <c:pt idx="44">
                  <c:v>2.8767386427360098E-2</c:v>
                </c:pt>
                <c:pt idx="45">
                  <c:v>2.5507873677591775E-2</c:v>
                </c:pt>
                <c:pt idx="46">
                  <c:v>2.0669908146734528E-2</c:v>
                </c:pt>
                <c:pt idx="47">
                  <c:v>2.5802673569802703E-2</c:v>
                </c:pt>
                <c:pt idx="48">
                  <c:v>3.2426965948120223E-2</c:v>
                </c:pt>
                <c:pt idx="49">
                  <c:v>3.2857338530154268E-2</c:v>
                </c:pt>
                <c:pt idx="50">
                  <c:v>3.5691869473194249E-2</c:v>
                </c:pt>
                <c:pt idx="51">
                  <c:v>5.0541877044645966E-2</c:v>
                </c:pt>
                <c:pt idx="52">
                  <c:v>4.6426045464248666E-2</c:v>
                </c:pt>
                <c:pt idx="53">
                  <c:v>2.7662244434500272E-2</c:v>
                </c:pt>
                <c:pt idx="54">
                  <c:v>3.0137738348888998E-2</c:v>
                </c:pt>
                <c:pt idx="55">
                  <c:v>2.8141839732805929E-2</c:v>
                </c:pt>
                <c:pt idx="56">
                  <c:v>1.1022240811102701E-2</c:v>
                </c:pt>
                <c:pt idx="57">
                  <c:v>7.3846620579514077E-3</c:v>
                </c:pt>
                <c:pt idx="58">
                  <c:v>1.6667639469940321E-2</c:v>
                </c:pt>
                <c:pt idx="59">
                  <c:v>1.6613777513277528E-2</c:v>
                </c:pt>
                <c:pt idx="60">
                  <c:v>8.7963216200548366E-3</c:v>
                </c:pt>
                <c:pt idx="61">
                  <c:v>8.972823837674504E-3</c:v>
                </c:pt>
                <c:pt idx="62">
                  <c:v>1.1984983930086068E-2</c:v>
                </c:pt>
                <c:pt idx="63">
                  <c:v>9.6804755136803422E-3</c:v>
                </c:pt>
                <c:pt idx="64">
                  <c:v>1.1951629893057314E-2</c:v>
                </c:pt>
                <c:pt idx="65">
                  <c:v>1.1176082678391763E-2</c:v>
                </c:pt>
                <c:pt idx="66">
                  <c:v>4.8895901890801952E-3</c:v>
                </c:pt>
                <c:pt idx="67">
                  <c:v>-3.9111394783484243E-3</c:v>
                </c:pt>
                <c:pt idx="68">
                  <c:v>2.690399186263237E-3</c:v>
                </c:pt>
                <c:pt idx="69">
                  <c:v>4.745816989663032E-3</c:v>
                </c:pt>
                <c:pt idx="70">
                  <c:v>4.3493131046061784E-3</c:v>
                </c:pt>
                <c:pt idx="71">
                  <c:v>2.2227038585949099E-3</c:v>
                </c:pt>
                <c:pt idx="72">
                  <c:v>-1.4658966322267375E-4</c:v>
                </c:pt>
                <c:pt idx="73">
                  <c:v>-2.6911352381168152E-3</c:v>
                </c:pt>
                <c:pt idx="74">
                  <c:v>-8.7519661823656225E-3</c:v>
                </c:pt>
                <c:pt idx="75">
                  <c:v>-1.1014282614702608E-2</c:v>
                </c:pt>
                <c:pt idx="76">
                  <c:v>-3.947623752988183E-3</c:v>
                </c:pt>
                <c:pt idx="77">
                  <c:v>-8.0336849413513711E-3</c:v>
                </c:pt>
                <c:pt idx="78">
                  <c:v>-5.9981174798969805E-3</c:v>
                </c:pt>
                <c:pt idx="79">
                  <c:v>-3.7661931040742225E-3</c:v>
                </c:pt>
                <c:pt idx="80">
                  <c:v>4.1143108789714056E-3</c:v>
                </c:pt>
                <c:pt idx="81">
                  <c:v>1.9698338282320149E-2</c:v>
                </c:pt>
                <c:pt idx="82">
                  <c:v>2.1394031612531617E-2</c:v>
                </c:pt>
                <c:pt idx="83">
                  <c:v>2.0435577449211761E-2</c:v>
                </c:pt>
                <c:pt idx="84">
                  <c:v>2.5830086132937247E-2</c:v>
                </c:pt>
                <c:pt idx="85">
                  <c:v>1.9561985528620207E-2</c:v>
                </c:pt>
                <c:pt idx="86">
                  <c:v>1.6051042988977526E-2</c:v>
                </c:pt>
                <c:pt idx="87">
                  <c:v>2.1834043097354705E-2</c:v>
                </c:pt>
                <c:pt idx="88">
                  <c:v>2.6161261243885958E-2</c:v>
                </c:pt>
                <c:pt idx="89">
                  <c:v>3.3064421333948602E-2</c:v>
                </c:pt>
                <c:pt idx="90">
                  <c:v>3.0965148577114521E-2</c:v>
                </c:pt>
                <c:pt idx="91">
                  <c:v>2.7820564750222987E-2</c:v>
                </c:pt>
                <c:pt idx="92">
                  <c:v>2.7093099812502963E-2</c:v>
                </c:pt>
                <c:pt idx="93">
                  <c:v>3.8632824570697277E-2</c:v>
                </c:pt>
                <c:pt idx="94">
                  <c:v>3.969997851778917E-2</c:v>
                </c:pt>
                <c:pt idx="95">
                  <c:v>4.2074440552371639E-2</c:v>
                </c:pt>
                <c:pt idx="96">
                  <c:v>4.5867397848891711E-2</c:v>
                </c:pt>
                <c:pt idx="97">
                  <c:v>5.4659241821591653E-2</c:v>
                </c:pt>
                <c:pt idx="98">
                  <c:v>6.0595340847080292E-2</c:v>
                </c:pt>
                <c:pt idx="99">
                  <c:v>6.9994465557177588E-2</c:v>
                </c:pt>
                <c:pt idx="100">
                  <c:v>8.1819465975228711E-2</c:v>
                </c:pt>
                <c:pt idx="101">
                  <c:v>7.8642721415629113E-2</c:v>
                </c:pt>
                <c:pt idx="102">
                  <c:v>8.1244106307851505E-2</c:v>
                </c:pt>
                <c:pt idx="103">
                  <c:v>7.2782712330200505E-2</c:v>
                </c:pt>
                <c:pt idx="104">
                  <c:v>6.5123433231089045E-2</c:v>
                </c:pt>
                <c:pt idx="105">
                  <c:v>7.9937371673177493E-2</c:v>
                </c:pt>
                <c:pt idx="106">
                  <c:v>8.7263942516394577E-2</c:v>
                </c:pt>
                <c:pt idx="107">
                  <c:v>9.0854380184960393E-2</c:v>
                </c:pt>
                <c:pt idx="108">
                  <c:v>8.6570781631031712E-2</c:v>
                </c:pt>
                <c:pt idx="109">
                  <c:v>8.9392806091445731E-2</c:v>
                </c:pt>
                <c:pt idx="110">
                  <c:v>8.4117755755023227E-2</c:v>
                </c:pt>
                <c:pt idx="111">
                  <c:v>8.0016303754619988E-2</c:v>
                </c:pt>
                <c:pt idx="112">
                  <c:v>8.6854797637360148E-2</c:v>
                </c:pt>
                <c:pt idx="113">
                  <c:v>8.6854500137891977E-2</c:v>
                </c:pt>
                <c:pt idx="114">
                  <c:v>9.2901814197154486E-2</c:v>
                </c:pt>
                <c:pt idx="115">
                  <c:v>7.5461957516062883E-2</c:v>
                </c:pt>
                <c:pt idx="116">
                  <c:v>6.9420426762371701E-2</c:v>
                </c:pt>
                <c:pt idx="117">
                  <c:v>5.8006053716554762E-2</c:v>
                </c:pt>
                <c:pt idx="118">
                  <c:v>5.8815063750726093E-2</c:v>
                </c:pt>
                <c:pt idx="119">
                  <c:v>5.6706986177234242E-2</c:v>
                </c:pt>
                <c:pt idx="120">
                  <c:v>6.0769387766631766E-2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Data!$AN$6</c:f>
              <c:strCache>
                <c:ptCount val="1"/>
                <c:pt idx="0">
                  <c:v>对冲2(2018/2/9)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Data!$AK$7:$AK$499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Data!$AN$7:$AN$499</c:f>
              <c:numCache>
                <c:formatCode>0.0000_ </c:formatCode>
                <c:ptCount val="493"/>
                <c:pt idx="0">
                  <c:v>0</c:v>
                </c:pt>
                <c:pt idx="1">
                  <c:v>8.1135658719513337E-3</c:v>
                </c:pt>
                <c:pt idx="2">
                  <c:v>1.0680561139588596E-2</c:v>
                </c:pt>
                <c:pt idx="3">
                  <c:v>1.731639171894872E-2</c:v>
                </c:pt>
                <c:pt idx="4">
                  <c:v>2.8330261044908545E-2</c:v>
                </c:pt>
                <c:pt idx="5">
                  <c:v>3.2326445293223038E-2</c:v>
                </c:pt>
                <c:pt idx="6">
                  <c:v>3.2620634459799902E-2</c:v>
                </c:pt>
                <c:pt idx="7">
                  <c:v>2.9733702184331356E-2</c:v>
                </c:pt>
                <c:pt idx="8">
                  <c:v>2.4180962057240185E-2</c:v>
                </c:pt>
                <c:pt idx="9">
                  <c:v>2.0074263780874402E-2</c:v>
                </c:pt>
                <c:pt idx="10">
                  <c:v>1.0776586845997249E-2</c:v>
                </c:pt>
                <c:pt idx="11">
                  <c:v>-1.0502967239922611E-5</c:v>
                </c:pt>
                <c:pt idx="12">
                  <c:v>1.1730102876245763E-2</c:v>
                </c:pt>
                <c:pt idx="13">
                  <c:v>8.189922886028711E-3</c:v>
                </c:pt>
                <c:pt idx="14">
                  <c:v>1.0732419264211313E-2</c:v>
                </c:pt>
                <c:pt idx="15">
                  <c:v>1.0847185141160232E-2</c:v>
                </c:pt>
                <c:pt idx="16">
                  <c:v>1.7400246729091684E-2</c:v>
                </c:pt>
                <c:pt idx="17">
                  <c:v>1.6311942766965792E-2</c:v>
                </c:pt>
                <c:pt idx="18">
                  <c:v>2.2030706082177165E-2</c:v>
                </c:pt>
                <c:pt idx="19">
                  <c:v>2.9426394967234426E-2</c:v>
                </c:pt>
                <c:pt idx="20">
                  <c:v>2.2317850740457112E-2</c:v>
                </c:pt>
                <c:pt idx="21">
                  <c:v>1.7505932982720296E-2</c:v>
                </c:pt>
                <c:pt idx="22">
                  <c:v>2.4239852255068417E-2</c:v>
                </c:pt>
                <c:pt idx="23">
                  <c:v>1.4308903606005785E-2</c:v>
                </c:pt>
                <c:pt idx="24">
                  <c:v>6.2035574556313922E-3</c:v>
                </c:pt>
                <c:pt idx="25">
                  <c:v>-4.4144925103656307E-3</c:v>
                </c:pt>
                <c:pt idx="26">
                  <c:v>-1.8937486391994107E-2</c:v>
                </c:pt>
                <c:pt idx="27">
                  <c:v>-2.5668881082728467E-2</c:v>
                </c:pt>
                <c:pt idx="28">
                  <c:v>-3.6010087651228484E-2</c:v>
                </c:pt>
                <c:pt idx="29">
                  <c:v>-2.850065944076563E-2</c:v>
                </c:pt>
                <c:pt idx="30">
                  <c:v>-2.1073574142480123E-2</c:v>
                </c:pt>
                <c:pt idx="31">
                  <c:v>-2.0766069502680007E-2</c:v>
                </c:pt>
                <c:pt idx="32">
                  <c:v>-1.6461561159508586E-2</c:v>
                </c:pt>
                <c:pt idx="33">
                  <c:v>-5.2307035618228692E-3</c:v>
                </c:pt>
                <c:pt idx="34">
                  <c:v>1.032737719589738E-2</c:v>
                </c:pt>
                <c:pt idx="35">
                  <c:v>-1.334959731942309E-4</c:v>
                </c:pt>
                <c:pt idx="36">
                  <c:v>-9.1961731958515314E-3</c:v>
                </c:pt>
                <c:pt idx="37">
                  <c:v>-3.0178752307484791E-3</c:v>
                </c:pt>
                <c:pt idx="38">
                  <c:v>-1.135661661339149E-2</c:v>
                </c:pt>
                <c:pt idx="39">
                  <c:v>-2.7167764723113885E-3</c:v>
                </c:pt>
                <c:pt idx="40">
                  <c:v>6.2130606196684202E-3</c:v>
                </c:pt>
                <c:pt idx="41">
                  <c:v>-2.7694643832517629E-3</c:v>
                </c:pt>
                <c:pt idx="42">
                  <c:v>1.4072943591497244E-2</c:v>
                </c:pt>
                <c:pt idx="43">
                  <c:v>4.1870912910455527E-3</c:v>
                </c:pt>
                <c:pt idx="44">
                  <c:v>1.2299929907882534E-2</c:v>
                </c:pt>
                <c:pt idx="45">
                  <c:v>8.9263547824915968E-3</c:v>
                </c:pt>
                <c:pt idx="46">
                  <c:v>4.099911750033991E-3</c:v>
                </c:pt>
                <c:pt idx="47">
                  <c:v>9.2691280207484184E-3</c:v>
                </c:pt>
                <c:pt idx="48">
                  <c:v>1.5877836837119741E-2</c:v>
                </c:pt>
                <c:pt idx="49">
                  <c:v>1.6296871333222551E-2</c:v>
                </c:pt>
                <c:pt idx="50">
                  <c:v>1.9132275950697109E-2</c:v>
                </c:pt>
                <c:pt idx="51">
                  <c:v>3.3982482044354168E-2</c:v>
                </c:pt>
                <c:pt idx="52">
                  <c:v>2.9880752715157222E-2</c:v>
                </c:pt>
                <c:pt idx="53">
                  <c:v>1.1212291982571232E-2</c:v>
                </c:pt>
                <c:pt idx="54">
                  <c:v>1.3836758770742641E-2</c:v>
                </c:pt>
                <c:pt idx="55">
                  <c:v>1.1799147234148322E-2</c:v>
                </c:pt>
                <c:pt idx="56">
                  <c:v>-5.3331201096943337E-3</c:v>
                </c:pt>
                <c:pt idx="57">
                  <c:v>-8.810394100428498E-3</c:v>
                </c:pt>
                <c:pt idx="58">
                  <c:v>4.3246861043133578E-4</c:v>
                </c:pt>
                <c:pt idx="59">
                  <c:v>3.9594044064839018E-4</c:v>
                </c:pt>
                <c:pt idx="60">
                  <c:v>-7.4094437081401177E-3</c:v>
                </c:pt>
                <c:pt idx="61">
                  <c:v>-7.2576810520113E-3</c:v>
                </c:pt>
                <c:pt idx="62">
                  <c:v>-4.1181658328400816E-3</c:v>
                </c:pt>
                <c:pt idx="63">
                  <c:v>-6.5878885196860582E-3</c:v>
                </c:pt>
                <c:pt idx="64">
                  <c:v>-4.4150508355202955E-3</c:v>
                </c:pt>
                <c:pt idx="65">
                  <c:v>-5.209064125394347E-3</c:v>
                </c:pt>
                <c:pt idx="66">
                  <c:v>-1.1474176043680284E-2</c:v>
                </c:pt>
                <c:pt idx="67">
                  <c:v>-2.0276371308239893E-2</c:v>
                </c:pt>
                <c:pt idx="68">
                  <c:v>-1.357181790369999E-2</c:v>
                </c:pt>
                <c:pt idx="69">
                  <c:v>-1.1453340534751777E-2</c:v>
                </c:pt>
                <c:pt idx="70">
                  <c:v>-1.1899906878665711E-2</c:v>
                </c:pt>
                <c:pt idx="71">
                  <c:v>-1.4115698304782764E-2</c:v>
                </c:pt>
                <c:pt idx="72">
                  <c:v>-1.6432707756776854E-2</c:v>
                </c:pt>
                <c:pt idx="73">
                  <c:v>-1.8959574715859961E-2</c:v>
                </c:pt>
                <c:pt idx="74">
                  <c:v>-2.5120253465251818E-2</c:v>
                </c:pt>
                <c:pt idx="75">
                  <c:v>-2.7299753399817384E-2</c:v>
                </c:pt>
                <c:pt idx="76">
                  <c:v>-2.0188159607691603E-2</c:v>
                </c:pt>
                <c:pt idx="77">
                  <c:v>-2.4341501065708537E-2</c:v>
                </c:pt>
                <c:pt idx="78">
                  <c:v>-2.2423995286348863E-2</c:v>
                </c:pt>
                <c:pt idx="79">
                  <c:v>-2.011299489179974E-2</c:v>
                </c:pt>
                <c:pt idx="80">
                  <c:v>-1.2130629085514322E-2</c:v>
                </c:pt>
                <c:pt idx="81">
                  <c:v>3.4330507442059677E-3</c:v>
                </c:pt>
                <c:pt idx="82">
                  <c:v>5.0349658624342375E-3</c:v>
                </c:pt>
                <c:pt idx="83">
                  <c:v>4.0427335601769254E-3</c:v>
                </c:pt>
                <c:pt idx="84">
                  <c:v>9.3765844669544407E-3</c:v>
                </c:pt>
                <c:pt idx="85">
                  <c:v>3.0681811139916526E-3</c:v>
                </c:pt>
                <c:pt idx="86">
                  <c:v>-5.1130219876593941E-4</c:v>
                </c:pt>
                <c:pt idx="87">
                  <c:v>5.3378471903571256E-3</c:v>
                </c:pt>
                <c:pt idx="88">
                  <c:v>9.6474454688855182E-3</c:v>
                </c:pt>
                <c:pt idx="89">
                  <c:v>1.6592221365062887E-2</c:v>
                </c:pt>
                <c:pt idx="90">
                  <c:v>1.4462583490536973E-2</c:v>
                </c:pt>
                <c:pt idx="91">
                  <c:v>1.1269901441365526E-2</c:v>
                </c:pt>
                <c:pt idx="92">
                  <c:v>1.0546773616245453E-2</c:v>
                </c:pt>
                <c:pt idx="93">
                  <c:v>2.2209001020519592E-2</c:v>
                </c:pt>
                <c:pt idx="94">
                  <c:v>2.3250503489862906E-2</c:v>
                </c:pt>
                <c:pt idx="95">
                  <c:v>2.56555019487541E-2</c:v>
                </c:pt>
                <c:pt idx="96">
                  <c:v>2.9394318499777139E-2</c:v>
                </c:pt>
                <c:pt idx="97">
                  <c:v>3.8244787975934225E-2</c:v>
                </c:pt>
                <c:pt idx="98">
                  <c:v>4.4252569466225911E-2</c:v>
                </c:pt>
                <c:pt idx="99">
                  <c:v>5.3571699560074348E-2</c:v>
                </c:pt>
                <c:pt idx="100">
                  <c:v>6.5398010657691019E-2</c:v>
                </c:pt>
                <c:pt idx="101">
                  <c:v>6.2101962762239893E-2</c:v>
                </c:pt>
                <c:pt idx="102">
                  <c:v>6.4689253487037135E-2</c:v>
                </c:pt>
                <c:pt idx="103">
                  <c:v>5.6205651720742766E-2</c:v>
                </c:pt>
                <c:pt idx="104">
                  <c:v>4.8505082646451481E-2</c:v>
                </c:pt>
                <c:pt idx="105">
                  <c:v>6.3425680016000019E-2</c:v>
                </c:pt>
                <c:pt idx="106">
                  <c:v>7.0724530544937103E-2</c:v>
                </c:pt>
                <c:pt idx="107">
                  <c:v>7.4301105951982693E-2</c:v>
                </c:pt>
                <c:pt idx="108">
                  <c:v>7.0093837088559763E-2</c:v>
                </c:pt>
                <c:pt idx="109">
                  <c:v>7.2995263951748601E-2</c:v>
                </c:pt>
                <c:pt idx="110">
                  <c:v>6.7714868848685716E-2</c:v>
                </c:pt>
                <c:pt idx="111">
                  <c:v>6.3797710726348544E-2</c:v>
                </c:pt>
                <c:pt idx="112">
                  <c:v>7.0554088082742661E-2</c:v>
                </c:pt>
                <c:pt idx="113">
                  <c:v>7.0622930351234237E-2</c:v>
                </c:pt>
                <c:pt idx="114">
                  <c:v>7.6651692094897417E-2</c:v>
                </c:pt>
                <c:pt idx="115">
                  <c:v>5.9285138203559962E-2</c:v>
                </c:pt>
                <c:pt idx="116">
                  <c:v>5.323455160239976E-2</c:v>
                </c:pt>
                <c:pt idx="117">
                  <c:v>4.1897189848280059E-2</c:v>
                </c:pt>
                <c:pt idx="118">
                  <c:v>4.2638892333462852E-2</c:v>
                </c:pt>
                <c:pt idx="119">
                  <c:v>4.0412075029063077E-2</c:v>
                </c:pt>
                <c:pt idx="120">
                  <c:v>4.447455107445708E-2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Data!$AO$6</c:f>
              <c:strCache>
                <c:ptCount val="1"/>
                <c:pt idx="0">
                  <c:v>对冲3(2018/3/13)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Data!$AK$7:$AK$499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Data!$AO$7:$AO$499</c:f>
              <c:numCache>
                <c:formatCode>0.0000_ </c:formatCode>
                <c:ptCount val="493"/>
                <c:pt idx="0">
                  <c:v>0</c:v>
                </c:pt>
                <c:pt idx="1">
                  <c:v>8.1135658719513337E-3</c:v>
                </c:pt>
                <c:pt idx="2">
                  <c:v>1.0680561139588596E-2</c:v>
                </c:pt>
                <c:pt idx="3">
                  <c:v>1.731639171894872E-2</c:v>
                </c:pt>
                <c:pt idx="4">
                  <c:v>2.8330261044908545E-2</c:v>
                </c:pt>
                <c:pt idx="5">
                  <c:v>3.2326445293223038E-2</c:v>
                </c:pt>
                <c:pt idx="6">
                  <c:v>3.2620634459799902E-2</c:v>
                </c:pt>
                <c:pt idx="7">
                  <c:v>2.9733702184331356E-2</c:v>
                </c:pt>
                <c:pt idx="8">
                  <c:v>2.4180962057240185E-2</c:v>
                </c:pt>
                <c:pt idx="9">
                  <c:v>2.0074263780874402E-2</c:v>
                </c:pt>
                <c:pt idx="10">
                  <c:v>1.0776586845997249E-2</c:v>
                </c:pt>
                <c:pt idx="11">
                  <c:v>-1.0502967239922611E-5</c:v>
                </c:pt>
                <c:pt idx="12">
                  <c:v>1.1730102876245763E-2</c:v>
                </c:pt>
                <c:pt idx="13">
                  <c:v>8.189922886028711E-3</c:v>
                </c:pt>
                <c:pt idx="14">
                  <c:v>1.0732419264211313E-2</c:v>
                </c:pt>
                <c:pt idx="15">
                  <c:v>1.0847185141160232E-2</c:v>
                </c:pt>
                <c:pt idx="16">
                  <c:v>1.7400246729091684E-2</c:v>
                </c:pt>
                <c:pt idx="17">
                  <c:v>1.6311942766965792E-2</c:v>
                </c:pt>
                <c:pt idx="18">
                  <c:v>2.2030706082177165E-2</c:v>
                </c:pt>
                <c:pt idx="19">
                  <c:v>2.9426394967234426E-2</c:v>
                </c:pt>
                <c:pt idx="20">
                  <c:v>2.2317850740457112E-2</c:v>
                </c:pt>
                <c:pt idx="21">
                  <c:v>1.7505932982720296E-2</c:v>
                </c:pt>
                <c:pt idx="22">
                  <c:v>2.4239852255068417E-2</c:v>
                </c:pt>
                <c:pt idx="23">
                  <c:v>1.4308903606005785E-2</c:v>
                </c:pt>
                <c:pt idx="24">
                  <c:v>6.2035574556313922E-3</c:v>
                </c:pt>
                <c:pt idx="25">
                  <c:v>-4.4144925103656307E-3</c:v>
                </c:pt>
                <c:pt idx="26">
                  <c:v>-1.8937486391994107E-2</c:v>
                </c:pt>
                <c:pt idx="27">
                  <c:v>-2.5668881082728467E-2</c:v>
                </c:pt>
                <c:pt idx="28">
                  <c:v>-3.6010087651228484E-2</c:v>
                </c:pt>
                <c:pt idx="29">
                  <c:v>-2.850065944076563E-2</c:v>
                </c:pt>
                <c:pt idx="30">
                  <c:v>-2.3261034975679884E-2</c:v>
                </c:pt>
                <c:pt idx="31">
                  <c:v>-1.5107829629199876E-2</c:v>
                </c:pt>
                <c:pt idx="32">
                  <c:v>1.3050200113771115E-3</c:v>
                </c:pt>
                <c:pt idx="33">
                  <c:v>2.032867804472005E-2</c:v>
                </c:pt>
                <c:pt idx="34">
                  <c:v>4.0404585395048764E-2</c:v>
                </c:pt>
                <c:pt idx="35">
                  <c:v>3.2842591629405948E-2</c:v>
                </c:pt>
                <c:pt idx="36">
                  <c:v>1.8281239625445922E-2</c:v>
                </c:pt>
                <c:pt idx="37">
                  <c:v>1.8580854403497327E-2</c:v>
                </c:pt>
                <c:pt idx="38">
                  <c:v>1.3923796753451345E-2</c:v>
                </c:pt>
                <c:pt idx="39">
                  <c:v>1.504321521398877E-2</c:v>
                </c:pt>
                <c:pt idx="40">
                  <c:v>1.3303974603034341E-2</c:v>
                </c:pt>
                <c:pt idx="41">
                  <c:v>1.3955356386268658E-2</c:v>
                </c:pt>
                <c:pt idx="42">
                  <c:v>2.4996544544394261E-2</c:v>
                </c:pt>
                <c:pt idx="43">
                  <c:v>2.1902238165177224E-2</c:v>
                </c:pt>
                <c:pt idx="44">
                  <c:v>3.6714767273662741E-2</c:v>
                </c:pt>
                <c:pt idx="45">
                  <c:v>4.2098647876648743E-2</c:v>
                </c:pt>
                <c:pt idx="46">
                  <c:v>3.6387533022591567E-2</c:v>
                </c:pt>
                <c:pt idx="47">
                  <c:v>4.1739003531534369E-2</c:v>
                </c:pt>
                <c:pt idx="48">
                  <c:v>4.8269794538177146E-2</c:v>
                </c:pt>
                <c:pt idx="49">
                  <c:v>4.8632138604622677E-2</c:v>
                </c:pt>
                <c:pt idx="50">
                  <c:v>5.1471911594268782E-2</c:v>
                </c:pt>
                <c:pt idx="51">
                  <c:v>6.6323110298954324E-2</c:v>
                </c:pt>
                <c:pt idx="52">
                  <c:v>6.2291892225757373E-2</c:v>
                </c:pt>
                <c:pt idx="53">
                  <c:v>4.4100132978985851E-2</c:v>
                </c:pt>
                <c:pt idx="54">
                  <c:v>4.7469464136071338E-2</c:v>
                </c:pt>
                <c:pt idx="55">
                  <c:v>4.5223287996919881E-2</c:v>
                </c:pt>
                <c:pt idx="56">
                  <c:v>2.8027678542377199E-2</c:v>
                </c:pt>
                <c:pt idx="57">
                  <c:v>2.5351928363728904E-2</c:v>
                </c:pt>
                <c:pt idx="58">
                  <c:v>3.4394217568945562E-2</c:v>
                </c:pt>
                <c:pt idx="59">
                  <c:v>3.4444358333562963E-2</c:v>
                </c:pt>
                <c:pt idx="60">
                  <c:v>2.6699332906945594E-2</c:v>
                </c:pt>
                <c:pt idx="61">
                  <c:v>2.6727397755617277E-2</c:v>
                </c:pt>
                <c:pt idx="62">
                  <c:v>3.0503688608588764E-2</c:v>
                </c:pt>
                <c:pt idx="63">
                  <c:v>2.7207894569542868E-2</c:v>
                </c:pt>
                <c:pt idx="64">
                  <c:v>2.8889148777651252E-2</c:v>
                </c:pt>
                <c:pt idx="65">
                  <c:v>2.8002805111734252E-2</c:v>
                </c:pt>
                <c:pt idx="66">
                  <c:v>2.1844596048577136E-2</c:v>
                </c:pt>
                <c:pt idx="67">
                  <c:v>1.3035072798360137E-2</c:v>
                </c:pt>
                <c:pt idx="68">
                  <c:v>2.0254699902543027E-2</c:v>
                </c:pt>
                <c:pt idx="69">
                  <c:v>2.2688475099233996E-2</c:v>
                </c:pt>
                <c:pt idx="70">
                  <c:v>2.1991596461034213E-2</c:v>
                </c:pt>
                <c:pt idx="71">
                  <c:v>1.9329894134388681E-2</c:v>
                </c:pt>
                <c:pt idx="72">
                  <c:v>1.7274305031508952E-2</c:v>
                </c:pt>
                <c:pt idx="73">
                  <c:v>1.4835831151482903E-2</c:v>
                </c:pt>
                <c:pt idx="74">
                  <c:v>8.1759133763767977E-3</c:v>
                </c:pt>
                <c:pt idx="75">
                  <c:v>6.4104959306687803E-3</c:v>
                </c:pt>
                <c:pt idx="76">
                  <c:v>1.3746764374851228E-2</c:v>
                </c:pt>
                <c:pt idx="77">
                  <c:v>9.2570215685632284E-3</c:v>
                </c:pt>
                <c:pt idx="78">
                  <c:v>1.0584218937451428E-2</c:v>
                </c:pt>
                <c:pt idx="79">
                  <c:v>1.3290599425628713E-2</c:v>
                </c:pt>
                <c:pt idx="80">
                  <c:v>2.1782274348114417E-2</c:v>
                </c:pt>
                <c:pt idx="81">
                  <c:v>3.7244216309691769E-2</c:v>
                </c:pt>
                <c:pt idx="82">
                  <c:v>3.8377240368005605E-2</c:v>
                </c:pt>
                <c:pt idx="83">
                  <c:v>3.7216117371062785E-2</c:v>
                </c:pt>
                <c:pt idx="84">
                  <c:v>4.2246679393097342E-2</c:v>
                </c:pt>
                <c:pt idx="85">
                  <c:v>3.5736762296906033E-2</c:v>
                </c:pt>
                <c:pt idx="86">
                  <c:v>3.1814575118576993E-2</c:v>
                </c:pt>
                <c:pt idx="87">
                  <c:v>3.7994470911428824E-2</c:v>
                </c:pt>
                <c:pt idx="88">
                  <c:v>4.2215969849942914E-2</c:v>
                </c:pt>
                <c:pt idx="89">
                  <c:v>4.9368824776691689E-2</c:v>
                </c:pt>
                <c:pt idx="90">
                  <c:v>4.7087361313708387E-2</c:v>
                </c:pt>
                <c:pt idx="91">
                  <c:v>4.3654188153137152E-2</c:v>
                </c:pt>
                <c:pt idx="92">
                  <c:v>4.2952745891017052E-2</c:v>
                </c:pt>
                <c:pt idx="93">
                  <c:v>5.5227486525691427E-2</c:v>
                </c:pt>
                <c:pt idx="94">
                  <c:v>5.6140731606291405E-2</c:v>
                </c:pt>
                <c:pt idx="95">
                  <c:v>5.8698412186725557E-2</c:v>
                </c:pt>
                <c:pt idx="96">
                  <c:v>6.2166525010262763E-2</c:v>
                </c:pt>
                <c:pt idx="97">
                  <c:v>7.1310122003705567E-2</c:v>
                </c:pt>
                <c:pt idx="98">
                  <c:v>7.7676315818011821E-2</c:v>
                </c:pt>
                <c:pt idx="99">
                  <c:v>8.6595472830617304E-2</c:v>
                </c:pt>
                <c:pt idx="100">
                  <c:v>9.842833732606282E-2</c:v>
                </c:pt>
                <c:pt idx="101">
                  <c:v>9.4535772751354497E-2</c:v>
                </c:pt>
                <c:pt idx="102">
                  <c:v>9.7052592639023105E-2</c:v>
                </c:pt>
                <c:pt idx="103">
                  <c:v>8.8457951929514334E-2</c:v>
                </c:pt>
                <c:pt idx="104">
                  <c:v>8.0550932979323253E-2</c:v>
                </c:pt>
                <c:pt idx="105">
                  <c:v>9.6004824986171355E-2</c:v>
                </c:pt>
                <c:pt idx="106">
                  <c:v>0.10316507394370866</c:v>
                </c:pt>
                <c:pt idx="107">
                  <c:v>0.10667233804315424</c:v>
                </c:pt>
                <c:pt idx="108">
                  <c:v>0.10284671763225983</c:v>
                </c:pt>
                <c:pt idx="109">
                  <c:v>0.10614515650932033</c:v>
                </c:pt>
                <c:pt idx="110">
                  <c:v>0.10083803757305732</c:v>
                </c:pt>
                <c:pt idx="111">
                  <c:v>9.7842348841048699E-2</c:v>
                </c:pt>
                <c:pt idx="112">
                  <c:v>0.10418814356571438</c:v>
                </c:pt>
                <c:pt idx="113">
                  <c:v>0.1046026846740058</c:v>
                </c:pt>
                <c:pt idx="114">
                  <c:v>0.11053868483966878</c:v>
                </c:pt>
                <c:pt idx="115">
                  <c:v>9.3538644897102952E-2</c:v>
                </c:pt>
                <c:pt idx="116">
                  <c:v>8.7442779058599873E-2</c:v>
                </c:pt>
                <c:pt idx="117">
                  <c:v>7.6490473762965916E-2</c:v>
                </c:pt>
                <c:pt idx="118">
                  <c:v>7.6895638503205799E-2</c:v>
                </c:pt>
                <c:pt idx="119">
                  <c:v>7.4075122544263072E-2</c:v>
                </c:pt>
                <c:pt idx="120">
                  <c:v>7.8137970869643025E-2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Data!$AP$6</c:f>
              <c:strCache>
                <c:ptCount val="1"/>
                <c:pt idx="0">
                  <c:v>50%对冲4(2018/3/23)</c:v>
                </c:pt>
              </c:strCache>
            </c:strRef>
          </c:tx>
          <c:spPr>
            <a:ln w="31750" cap="rnd">
              <a:solidFill>
                <a:srgbClr val="FFFF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Data!$AK$7:$AK$499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Data!$AP$7:$AP$499</c:f>
              <c:numCache>
                <c:formatCode>0.0000_ </c:formatCode>
                <c:ptCount val="493"/>
                <c:pt idx="0">
                  <c:v>0</c:v>
                </c:pt>
                <c:pt idx="1">
                  <c:v>8.1135658719513337E-3</c:v>
                </c:pt>
                <c:pt idx="2">
                  <c:v>1.0680561139588596E-2</c:v>
                </c:pt>
                <c:pt idx="3">
                  <c:v>1.731639171894872E-2</c:v>
                </c:pt>
                <c:pt idx="4">
                  <c:v>2.8330261044908545E-2</c:v>
                </c:pt>
                <c:pt idx="5">
                  <c:v>3.2326445293223038E-2</c:v>
                </c:pt>
                <c:pt idx="6">
                  <c:v>3.2620634459799902E-2</c:v>
                </c:pt>
                <c:pt idx="7">
                  <c:v>2.9733702184331356E-2</c:v>
                </c:pt>
                <c:pt idx="8">
                  <c:v>2.4180962057240185E-2</c:v>
                </c:pt>
                <c:pt idx="9">
                  <c:v>2.0074263780874402E-2</c:v>
                </c:pt>
                <c:pt idx="10">
                  <c:v>1.0776586845997249E-2</c:v>
                </c:pt>
                <c:pt idx="11">
                  <c:v>-1.0502967239922611E-5</c:v>
                </c:pt>
                <c:pt idx="12">
                  <c:v>1.1730102876245763E-2</c:v>
                </c:pt>
                <c:pt idx="13">
                  <c:v>8.189922886028711E-3</c:v>
                </c:pt>
                <c:pt idx="14">
                  <c:v>1.0732419264211313E-2</c:v>
                </c:pt>
                <c:pt idx="15">
                  <c:v>1.0847185141160232E-2</c:v>
                </c:pt>
                <c:pt idx="16">
                  <c:v>1.7400246729091684E-2</c:v>
                </c:pt>
                <c:pt idx="17">
                  <c:v>1.6311942766965792E-2</c:v>
                </c:pt>
                <c:pt idx="18">
                  <c:v>2.2030706082177165E-2</c:v>
                </c:pt>
                <c:pt idx="19">
                  <c:v>2.9426394967234426E-2</c:v>
                </c:pt>
                <c:pt idx="20">
                  <c:v>2.2317850740457112E-2</c:v>
                </c:pt>
                <c:pt idx="21">
                  <c:v>1.7505932982720296E-2</c:v>
                </c:pt>
                <c:pt idx="22">
                  <c:v>2.4239852255068417E-2</c:v>
                </c:pt>
                <c:pt idx="23">
                  <c:v>1.4308903606005785E-2</c:v>
                </c:pt>
                <c:pt idx="24">
                  <c:v>6.2035574556313922E-3</c:v>
                </c:pt>
                <c:pt idx="25">
                  <c:v>-4.4144925103656307E-3</c:v>
                </c:pt>
                <c:pt idx="26">
                  <c:v>-1.8937486391994107E-2</c:v>
                </c:pt>
                <c:pt idx="27">
                  <c:v>-2.5668881082728467E-2</c:v>
                </c:pt>
                <c:pt idx="28">
                  <c:v>-3.6010087651228484E-2</c:v>
                </c:pt>
                <c:pt idx="29">
                  <c:v>-2.850065944076563E-2</c:v>
                </c:pt>
                <c:pt idx="30">
                  <c:v>-2.3261034975679884E-2</c:v>
                </c:pt>
                <c:pt idx="31">
                  <c:v>-1.5107829629199876E-2</c:v>
                </c:pt>
                <c:pt idx="32">
                  <c:v>1.3050200113771115E-3</c:v>
                </c:pt>
                <c:pt idx="33">
                  <c:v>2.032867804472005E-2</c:v>
                </c:pt>
                <c:pt idx="34">
                  <c:v>4.0404585395048764E-2</c:v>
                </c:pt>
                <c:pt idx="35">
                  <c:v>3.2842591629405948E-2</c:v>
                </c:pt>
                <c:pt idx="36">
                  <c:v>1.8281239625445922E-2</c:v>
                </c:pt>
                <c:pt idx="37">
                  <c:v>1.8580854403497327E-2</c:v>
                </c:pt>
                <c:pt idx="38">
                  <c:v>1.3923796753451345E-2</c:v>
                </c:pt>
                <c:pt idx="39">
                  <c:v>1.504321521398877E-2</c:v>
                </c:pt>
                <c:pt idx="40">
                  <c:v>1.3303974603034341E-2</c:v>
                </c:pt>
                <c:pt idx="41">
                  <c:v>1.3955356386268658E-2</c:v>
                </c:pt>
                <c:pt idx="42">
                  <c:v>2.4996544544394261E-2</c:v>
                </c:pt>
                <c:pt idx="43">
                  <c:v>2.1902238165177224E-2</c:v>
                </c:pt>
                <c:pt idx="44">
                  <c:v>3.6714767273662741E-2</c:v>
                </c:pt>
                <c:pt idx="45">
                  <c:v>4.2098647876648743E-2</c:v>
                </c:pt>
                <c:pt idx="46">
                  <c:v>3.6387533022591567E-2</c:v>
                </c:pt>
                <c:pt idx="47">
                  <c:v>3.8758134212951267E-2</c:v>
                </c:pt>
                <c:pt idx="48">
                  <c:v>4.6563314285377189E-2</c:v>
                </c:pt>
                <c:pt idx="49">
                  <c:v>4.7852861823548531E-2</c:v>
                </c:pt>
                <c:pt idx="50">
                  <c:v>5.0621187659457112E-2</c:v>
                </c:pt>
                <c:pt idx="51">
                  <c:v>6.5456151659320172E-2</c:v>
                </c:pt>
                <c:pt idx="52">
                  <c:v>6.0271682821323003E-2</c:v>
                </c:pt>
                <c:pt idx="53">
                  <c:v>3.4283205939900085E-2</c:v>
                </c:pt>
                <c:pt idx="54">
                  <c:v>2.5469866529854279E-2</c:v>
                </c:pt>
                <c:pt idx="55">
                  <c:v>2.3149534087571366E-2</c:v>
                </c:pt>
                <c:pt idx="56">
                  <c:v>5.9314029936685664E-3</c:v>
                </c:pt>
                <c:pt idx="57">
                  <c:v>3.5406390593173409E-3</c:v>
                </c:pt>
                <c:pt idx="58">
                  <c:v>1.2511613240305364E-2</c:v>
                </c:pt>
                <c:pt idx="59">
                  <c:v>1.2592569626042716E-2</c:v>
                </c:pt>
                <c:pt idx="60">
                  <c:v>4.8690050784201411E-3</c:v>
                </c:pt>
                <c:pt idx="61">
                  <c:v>4.8530884844402156E-3</c:v>
                </c:pt>
                <c:pt idx="62">
                  <c:v>8.8557884516515806E-3</c:v>
                </c:pt>
                <c:pt idx="63">
                  <c:v>5.2662801540455106E-3</c:v>
                </c:pt>
                <c:pt idx="64">
                  <c:v>6.7727491262228323E-3</c:v>
                </c:pt>
                <c:pt idx="65">
                  <c:v>5.8535768821572631E-3</c:v>
                </c:pt>
                <c:pt idx="66">
                  <c:v>-2.66622276954398E-4</c:v>
                </c:pt>
                <c:pt idx="67">
                  <c:v>-9.0787510331826748E-3</c:v>
                </c:pt>
                <c:pt idx="68">
                  <c:v>-1.6759866135712675E-3</c:v>
                </c:pt>
                <c:pt idx="69">
                  <c:v>8.6989447742835679E-4</c:v>
                </c:pt>
                <c:pt idx="70">
                  <c:v>8.4015912371393497E-5</c:v>
                </c:pt>
                <c:pt idx="71">
                  <c:v>-2.7362325122398667E-3</c:v>
                </c:pt>
                <c:pt idx="72">
                  <c:v>-4.6988721576567416E-3</c:v>
                </c:pt>
                <c:pt idx="73">
                  <c:v>-7.1059173873514458E-3</c:v>
                </c:pt>
                <c:pt idx="74">
                  <c:v>-1.394334237160022E-2</c:v>
                </c:pt>
                <c:pt idx="75">
                  <c:v>-1.5561530487937181E-2</c:v>
                </c:pt>
                <c:pt idx="76">
                  <c:v>-8.1453777230228175E-3</c:v>
                </c:pt>
                <c:pt idx="77">
                  <c:v>-1.2754729897585526E-2</c:v>
                </c:pt>
                <c:pt idx="78">
                  <c:v>-1.1637419963531404E-2</c:v>
                </c:pt>
                <c:pt idx="79">
                  <c:v>-8.7904598865082839E-3</c:v>
                </c:pt>
                <c:pt idx="80">
                  <c:v>-1.1769727826294041E-4</c:v>
                </c:pt>
                <c:pt idx="81">
                  <c:v>1.5308071219086061E-2</c:v>
                </c:pt>
                <c:pt idx="82">
                  <c:v>1.6274378456097027E-2</c:v>
                </c:pt>
                <c:pt idx="83">
                  <c:v>1.5053205434377048E-2</c:v>
                </c:pt>
                <c:pt idx="84">
                  <c:v>1.9975931408503289E-2</c:v>
                </c:pt>
                <c:pt idx="85">
                  <c:v>1.3394364981385909E-2</c:v>
                </c:pt>
                <c:pt idx="86">
                  <c:v>9.3503275397428531E-3</c:v>
                </c:pt>
                <c:pt idx="87">
                  <c:v>1.5647822053920013E-2</c:v>
                </c:pt>
                <c:pt idx="88">
                  <c:v>1.9837996782651413E-2</c:v>
                </c:pt>
                <c:pt idx="89">
                  <c:v>2.7064835364714268E-2</c:v>
                </c:pt>
                <c:pt idx="90">
                  <c:v>2.4729389470279806E-2</c:v>
                </c:pt>
                <c:pt idx="91">
                  <c:v>2.1210708358988084E-2</c:v>
                </c:pt>
                <c:pt idx="92">
                  <c:v>2.0516976519268315E-2</c:v>
                </c:pt>
                <c:pt idx="93">
                  <c:v>3.3009499635862971E-2</c:v>
                </c:pt>
                <c:pt idx="94">
                  <c:v>3.3877142089354439E-2</c:v>
                </c:pt>
                <c:pt idx="95">
                  <c:v>3.6489109646336892E-2</c:v>
                </c:pt>
                <c:pt idx="96">
                  <c:v>3.9860972255656879E-2</c:v>
                </c:pt>
                <c:pt idx="97">
                  <c:v>4.9108792366356901E-2</c:v>
                </c:pt>
                <c:pt idx="98">
                  <c:v>5.5602421673646152E-2</c:v>
                </c:pt>
                <c:pt idx="99">
                  <c:v>6.4379366035143049E-2</c:v>
                </c:pt>
                <c:pt idx="100">
                  <c:v>7.621456062759413E-2</c:v>
                </c:pt>
                <c:pt idx="101">
                  <c:v>7.2109901233594398E-2</c:v>
                </c:pt>
                <c:pt idx="102">
                  <c:v>7.4601664823617186E-2</c:v>
                </c:pt>
                <c:pt idx="103">
                  <c:v>6.5967543600965906E-2</c:v>
                </c:pt>
                <c:pt idx="104">
                  <c:v>5.7987120250454494E-2</c:v>
                </c:pt>
                <c:pt idx="105">
                  <c:v>7.3630628128342757E-2</c:v>
                </c:pt>
                <c:pt idx="106">
                  <c:v>8.0741596527160064E-2</c:v>
                </c:pt>
                <c:pt idx="107">
                  <c:v>8.4224216606125557E-2</c:v>
                </c:pt>
                <c:pt idx="108">
                  <c:v>8.0534293422796832E-2</c:v>
                </c:pt>
                <c:pt idx="109">
                  <c:v>8.3973892127011451E-2</c:v>
                </c:pt>
                <c:pt idx="110">
                  <c:v>7.8657271383388627E-2</c:v>
                </c:pt>
                <c:pt idx="111">
                  <c:v>7.5989216212385857E-2</c:v>
                </c:pt>
                <c:pt idx="112">
                  <c:v>8.2189026001325605E-2</c:v>
                </c:pt>
                <c:pt idx="113">
                  <c:v>8.2726482252657219E-2</c:v>
                </c:pt>
                <c:pt idx="114">
                  <c:v>8.8629500523920157E-2</c:v>
                </c:pt>
                <c:pt idx="115">
                  <c:v>7.1759776652028817E-2</c:v>
                </c:pt>
                <c:pt idx="116">
                  <c:v>6.5647811529137012E-2</c:v>
                </c:pt>
                <c:pt idx="117">
                  <c:v>5.4832415196520046E-2</c:v>
                </c:pt>
                <c:pt idx="118">
                  <c:v>5.511792207189159E-2</c:v>
                </c:pt>
                <c:pt idx="119">
                  <c:v>5.2086313258000283E-2</c:v>
                </c:pt>
                <c:pt idx="120">
                  <c:v>5.6149293949597112E-2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Data!$AQ$6</c:f>
              <c:strCache>
                <c:ptCount val="1"/>
                <c:pt idx="0">
                  <c:v>对冲5(2018/5/23)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Data!$AK$7:$AK$499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Data!$AQ$7:$AQ$499</c:f>
              <c:numCache>
                <c:formatCode>0.0000_ </c:formatCode>
                <c:ptCount val="493"/>
                <c:pt idx="0">
                  <c:v>0</c:v>
                </c:pt>
                <c:pt idx="1">
                  <c:v>8.1135658719513337E-3</c:v>
                </c:pt>
                <c:pt idx="2">
                  <c:v>1.0680561139588596E-2</c:v>
                </c:pt>
                <c:pt idx="3">
                  <c:v>1.731639171894872E-2</c:v>
                </c:pt>
                <c:pt idx="4">
                  <c:v>2.8330261044908545E-2</c:v>
                </c:pt>
                <c:pt idx="5">
                  <c:v>3.2326445293223038E-2</c:v>
                </c:pt>
                <c:pt idx="6">
                  <c:v>3.2620634459799902E-2</c:v>
                </c:pt>
                <c:pt idx="7">
                  <c:v>2.9733702184331356E-2</c:v>
                </c:pt>
                <c:pt idx="8">
                  <c:v>2.4180962057240185E-2</c:v>
                </c:pt>
                <c:pt idx="9">
                  <c:v>2.0074263780874402E-2</c:v>
                </c:pt>
                <c:pt idx="10">
                  <c:v>1.0776586845997249E-2</c:v>
                </c:pt>
                <c:pt idx="11">
                  <c:v>-1.0502967239922611E-5</c:v>
                </c:pt>
                <c:pt idx="12">
                  <c:v>1.1730102876245763E-2</c:v>
                </c:pt>
                <c:pt idx="13">
                  <c:v>8.189922886028711E-3</c:v>
                </c:pt>
                <c:pt idx="14">
                  <c:v>1.0732419264211313E-2</c:v>
                </c:pt>
                <c:pt idx="15">
                  <c:v>1.0847185141160232E-2</c:v>
                </c:pt>
                <c:pt idx="16">
                  <c:v>1.7400246729091684E-2</c:v>
                </c:pt>
                <c:pt idx="17">
                  <c:v>1.6311942766965792E-2</c:v>
                </c:pt>
                <c:pt idx="18">
                  <c:v>2.2030706082177165E-2</c:v>
                </c:pt>
                <c:pt idx="19">
                  <c:v>2.9426394967234426E-2</c:v>
                </c:pt>
                <c:pt idx="20">
                  <c:v>2.2317850740457112E-2</c:v>
                </c:pt>
                <c:pt idx="21">
                  <c:v>1.7505932982720296E-2</c:v>
                </c:pt>
                <c:pt idx="22">
                  <c:v>2.4239852255068417E-2</c:v>
                </c:pt>
                <c:pt idx="23">
                  <c:v>1.4308903606005785E-2</c:v>
                </c:pt>
                <c:pt idx="24">
                  <c:v>6.2035574556313922E-3</c:v>
                </c:pt>
                <c:pt idx="25">
                  <c:v>-4.4144925103656307E-3</c:v>
                </c:pt>
                <c:pt idx="26">
                  <c:v>-1.8937486391994107E-2</c:v>
                </c:pt>
                <c:pt idx="27">
                  <c:v>-2.5668881082728467E-2</c:v>
                </c:pt>
                <c:pt idx="28">
                  <c:v>-3.6010087651228484E-2</c:v>
                </c:pt>
                <c:pt idx="29">
                  <c:v>-2.850065944076563E-2</c:v>
                </c:pt>
                <c:pt idx="30">
                  <c:v>-2.3261034975679884E-2</c:v>
                </c:pt>
                <c:pt idx="31">
                  <c:v>-1.5107829629199876E-2</c:v>
                </c:pt>
                <c:pt idx="32">
                  <c:v>1.3050200113771115E-3</c:v>
                </c:pt>
                <c:pt idx="33">
                  <c:v>2.032867804472005E-2</c:v>
                </c:pt>
                <c:pt idx="34">
                  <c:v>4.0404585395048764E-2</c:v>
                </c:pt>
                <c:pt idx="35">
                  <c:v>3.2842591629405948E-2</c:v>
                </c:pt>
                <c:pt idx="36">
                  <c:v>1.8281239625445922E-2</c:v>
                </c:pt>
                <c:pt idx="37">
                  <c:v>1.8580854403497327E-2</c:v>
                </c:pt>
                <c:pt idx="38">
                  <c:v>1.3923796753451345E-2</c:v>
                </c:pt>
                <c:pt idx="39">
                  <c:v>1.504321521398877E-2</c:v>
                </c:pt>
                <c:pt idx="40">
                  <c:v>1.3303974603034341E-2</c:v>
                </c:pt>
                <c:pt idx="41">
                  <c:v>1.3955356386268658E-2</c:v>
                </c:pt>
                <c:pt idx="42">
                  <c:v>2.4996544544394261E-2</c:v>
                </c:pt>
                <c:pt idx="43">
                  <c:v>2.1902238165177224E-2</c:v>
                </c:pt>
                <c:pt idx="44">
                  <c:v>3.6714767273662741E-2</c:v>
                </c:pt>
                <c:pt idx="45">
                  <c:v>4.2098647876648743E-2</c:v>
                </c:pt>
                <c:pt idx="46">
                  <c:v>3.6387533022591567E-2</c:v>
                </c:pt>
                <c:pt idx="47">
                  <c:v>3.8758134212951267E-2</c:v>
                </c:pt>
                <c:pt idx="48">
                  <c:v>4.6563314285377189E-2</c:v>
                </c:pt>
                <c:pt idx="49">
                  <c:v>4.7852861823548531E-2</c:v>
                </c:pt>
                <c:pt idx="50">
                  <c:v>5.0621187659457112E-2</c:v>
                </c:pt>
                <c:pt idx="51">
                  <c:v>6.5456151659320172E-2</c:v>
                </c:pt>
                <c:pt idx="52">
                  <c:v>6.0271682821323003E-2</c:v>
                </c:pt>
                <c:pt idx="53">
                  <c:v>3.4283205939900085E-2</c:v>
                </c:pt>
                <c:pt idx="54">
                  <c:v>2.5469866529854279E-2</c:v>
                </c:pt>
                <c:pt idx="55">
                  <c:v>2.6634880334748479E-2</c:v>
                </c:pt>
                <c:pt idx="56">
                  <c:v>1.0475266290765894E-2</c:v>
                </c:pt>
                <c:pt idx="57">
                  <c:v>-5.3098511255513792E-3</c:v>
                </c:pt>
                <c:pt idx="58">
                  <c:v>7.012929194180062E-3</c:v>
                </c:pt>
                <c:pt idx="59">
                  <c:v>5.6455513872772922E-3</c:v>
                </c:pt>
                <c:pt idx="60">
                  <c:v>-3.086674473077089E-3</c:v>
                </c:pt>
                <c:pt idx="61">
                  <c:v>-1.0354632624398619E-3</c:v>
                </c:pt>
                <c:pt idx="62">
                  <c:v>-7.6739916645084394E-3</c:v>
                </c:pt>
                <c:pt idx="63">
                  <c:v>2.5410701902057742E-3</c:v>
                </c:pt>
                <c:pt idx="64">
                  <c:v>1.2262445251159937E-2</c:v>
                </c:pt>
                <c:pt idx="65">
                  <c:v>1.2886216180077126E-2</c:v>
                </c:pt>
                <c:pt idx="66">
                  <c:v>4.9795515308170835E-3</c:v>
                </c:pt>
                <c:pt idx="67">
                  <c:v>-3.7101184428740552E-3</c:v>
                </c:pt>
                <c:pt idx="68">
                  <c:v>-4.914807848405367E-3</c:v>
                </c:pt>
                <c:pt idx="69">
                  <c:v>-7.6379037899085844E-3</c:v>
                </c:pt>
                <c:pt idx="70">
                  <c:v>-4.2407857926798354E-3</c:v>
                </c:pt>
                <c:pt idx="71">
                  <c:v>3.9063238709746706E-4</c:v>
                </c:pt>
                <c:pt idx="72">
                  <c:v>-5.9406317590741109E-3</c:v>
                </c:pt>
                <c:pt idx="73">
                  <c:v>-9.824823554345552E-3</c:v>
                </c:pt>
                <c:pt idx="74">
                  <c:v>-8.3194097088801211E-3</c:v>
                </c:pt>
                <c:pt idx="75">
                  <c:v>-1.6857376305674188E-2</c:v>
                </c:pt>
                <c:pt idx="76">
                  <c:v>-1.3195786615137095E-2</c:v>
                </c:pt>
                <c:pt idx="77">
                  <c:v>-1.2183498480808574E-2</c:v>
                </c:pt>
                <c:pt idx="78">
                  <c:v>-1.2014791095427135E-3</c:v>
                </c:pt>
                <c:pt idx="79">
                  <c:v>-4.9617597082685094E-3</c:v>
                </c:pt>
                <c:pt idx="80">
                  <c:v>-4.8001183307428974E-3</c:v>
                </c:pt>
                <c:pt idx="81">
                  <c:v>1.2325802985348577E-2</c:v>
                </c:pt>
                <c:pt idx="82">
                  <c:v>2.1127800823594445E-2</c:v>
                </c:pt>
                <c:pt idx="83">
                  <c:v>2.2728978966400026E-2</c:v>
                </c:pt>
                <c:pt idx="84">
                  <c:v>3.2719999192228677E-2</c:v>
                </c:pt>
                <c:pt idx="85">
                  <c:v>2.9505951318620216E-2</c:v>
                </c:pt>
                <c:pt idx="86">
                  <c:v>3.1188876252748798E-2</c:v>
                </c:pt>
                <c:pt idx="87">
                  <c:v>3.1959230864617272E-2</c:v>
                </c:pt>
                <c:pt idx="88">
                  <c:v>3.7621643453142894E-2</c:v>
                </c:pt>
                <c:pt idx="89">
                  <c:v>4.1371250235434198E-2</c:v>
                </c:pt>
                <c:pt idx="90">
                  <c:v>4.1572978619216938E-2</c:v>
                </c:pt>
                <c:pt idx="91">
                  <c:v>4.2073171191765679E-2</c:v>
                </c:pt>
                <c:pt idx="92">
                  <c:v>4.1017049499245672E-2</c:v>
                </c:pt>
                <c:pt idx="93">
                  <c:v>4.3273795965599993E-2</c:v>
                </c:pt>
                <c:pt idx="94">
                  <c:v>4.4110086612954458E-2</c:v>
                </c:pt>
                <c:pt idx="95">
                  <c:v>4.675937646631434E-2</c:v>
                </c:pt>
                <c:pt idx="96">
                  <c:v>5.0065067053360224E-2</c:v>
                </c:pt>
                <c:pt idx="97">
                  <c:v>5.9384540557174237E-2</c:v>
                </c:pt>
                <c:pt idx="98">
                  <c:v>6.596578176588852E-2</c:v>
                </c:pt>
                <c:pt idx="99">
                  <c:v>7.4644954929748542E-2</c:v>
                </c:pt>
                <c:pt idx="100">
                  <c:v>8.6481751463891365E-2</c:v>
                </c:pt>
                <c:pt idx="101">
                  <c:v>8.2231276881628901E-2</c:v>
                </c:pt>
                <c:pt idx="102">
                  <c:v>8.4705814267019619E-2</c:v>
                </c:pt>
                <c:pt idx="103">
                  <c:v>7.604455019158296E-2</c:v>
                </c:pt>
                <c:pt idx="104">
                  <c:v>6.8013661315851737E-2</c:v>
                </c:pt>
                <c:pt idx="105">
                  <c:v>8.3787530105079888E-2</c:v>
                </c:pt>
                <c:pt idx="106">
                  <c:v>9.0864618119777418E-2</c:v>
                </c:pt>
                <c:pt idx="107">
                  <c:v>9.4330295434662981E-2</c:v>
                </c:pt>
                <c:pt idx="108">
                  <c:v>9.0733664095285604E-2</c:v>
                </c:pt>
                <c:pt idx="109">
                  <c:v>9.4270310180668559E-2</c:v>
                </c:pt>
                <c:pt idx="110">
                  <c:v>8.8947156944486183E-2</c:v>
                </c:pt>
                <c:pt idx="111">
                  <c:v>8.6504349846674211E-2</c:v>
                </c:pt>
                <c:pt idx="112">
                  <c:v>9.260379499230309E-2</c:v>
                </c:pt>
                <c:pt idx="113">
                  <c:v>9.322575540447442E-2</c:v>
                </c:pt>
                <c:pt idx="114">
                  <c:v>9.9106098623336969E-2</c:v>
                </c:pt>
                <c:pt idx="115">
                  <c:v>8.2325967050034254E-2</c:v>
                </c:pt>
                <c:pt idx="116">
                  <c:v>7.6202933669125672E-2</c:v>
                </c:pt>
                <c:pt idx="117">
                  <c:v>6.5481662248583206E-2</c:v>
                </c:pt>
                <c:pt idx="118">
                  <c:v>6.5684904341857253E-2</c:v>
                </c:pt>
                <c:pt idx="119">
                  <c:v>6.2508169190188534E-2</c:v>
                </c:pt>
                <c:pt idx="120">
                  <c:v>6.6571240883560368E-2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Data!$AR$6</c:f>
              <c:strCache>
                <c:ptCount val="1"/>
                <c:pt idx="0">
                  <c:v>对冲6(2018/5/30)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Data!$AK$7:$AK$499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Data!$AR$7:$AR$499</c:f>
              <c:numCache>
                <c:formatCode>0.0000_ </c:formatCode>
                <c:ptCount val="493"/>
                <c:pt idx="0">
                  <c:v>0</c:v>
                </c:pt>
                <c:pt idx="1">
                  <c:v>8.1135658719513337E-3</c:v>
                </c:pt>
                <c:pt idx="2">
                  <c:v>1.0680561139588596E-2</c:v>
                </c:pt>
                <c:pt idx="3">
                  <c:v>1.731639171894872E-2</c:v>
                </c:pt>
                <c:pt idx="4">
                  <c:v>2.8330261044908545E-2</c:v>
                </c:pt>
                <c:pt idx="5">
                  <c:v>3.2326445293223038E-2</c:v>
                </c:pt>
                <c:pt idx="6">
                  <c:v>3.2620634459799902E-2</c:v>
                </c:pt>
                <c:pt idx="7">
                  <c:v>2.9733702184331356E-2</c:v>
                </c:pt>
                <c:pt idx="8">
                  <c:v>2.4180962057240185E-2</c:v>
                </c:pt>
                <c:pt idx="9">
                  <c:v>2.0074263780874402E-2</c:v>
                </c:pt>
                <c:pt idx="10">
                  <c:v>1.0776586845997249E-2</c:v>
                </c:pt>
                <c:pt idx="11">
                  <c:v>-1.0502967239922611E-5</c:v>
                </c:pt>
                <c:pt idx="12">
                  <c:v>1.1730102876245763E-2</c:v>
                </c:pt>
                <c:pt idx="13">
                  <c:v>8.189922886028711E-3</c:v>
                </c:pt>
                <c:pt idx="14">
                  <c:v>1.0732419264211313E-2</c:v>
                </c:pt>
                <c:pt idx="15">
                  <c:v>1.0847185141160232E-2</c:v>
                </c:pt>
                <c:pt idx="16">
                  <c:v>1.7400246729091684E-2</c:v>
                </c:pt>
                <c:pt idx="17">
                  <c:v>1.6311942766965792E-2</c:v>
                </c:pt>
                <c:pt idx="18">
                  <c:v>2.2030706082177165E-2</c:v>
                </c:pt>
                <c:pt idx="19">
                  <c:v>2.9426394967234426E-2</c:v>
                </c:pt>
                <c:pt idx="20">
                  <c:v>2.2317850740457112E-2</c:v>
                </c:pt>
                <c:pt idx="21">
                  <c:v>1.7505932982720296E-2</c:v>
                </c:pt>
                <c:pt idx="22">
                  <c:v>2.4239852255068417E-2</c:v>
                </c:pt>
                <c:pt idx="23">
                  <c:v>1.4308903606005785E-2</c:v>
                </c:pt>
                <c:pt idx="24">
                  <c:v>6.2035574556313922E-3</c:v>
                </c:pt>
                <c:pt idx="25">
                  <c:v>-4.4144925103656307E-3</c:v>
                </c:pt>
                <c:pt idx="26">
                  <c:v>-1.8937486391994107E-2</c:v>
                </c:pt>
                <c:pt idx="27">
                  <c:v>-2.5668881082728467E-2</c:v>
                </c:pt>
                <c:pt idx="28">
                  <c:v>-3.6010087651228484E-2</c:v>
                </c:pt>
                <c:pt idx="29">
                  <c:v>-2.850065944076563E-2</c:v>
                </c:pt>
                <c:pt idx="30">
                  <c:v>-2.3261034975679884E-2</c:v>
                </c:pt>
                <c:pt idx="31">
                  <c:v>-1.5107829629199876E-2</c:v>
                </c:pt>
                <c:pt idx="32">
                  <c:v>1.3050200113771115E-3</c:v>
                </c:pt>
                <c:pt idx="33">
                  <c:v>2.032867804472005E-2</c:v>
                </c:pt>
                <c:pt idx="34">
                  <c:v>4.0404585395048764E-2</c:v>
                </c:pt>
                <c:pt idx="35">
                  <c:v>3.2842591629405948E-2</c:v>
                </c:pt>
                <c:pt idx="36">
                  <c:v>1.8281239625445922E-2</c:v>
                </c:pt>
                <c:pt idx="37">
                  <c:v>1.8580854403497327E-2</c:v>
                </c:pt>
                <c:pt idx="38">
                  <c:v>1.3923796753451345E-2</c:v>
                </c:pt>
                <c:pt idx="39">
                  <c:v>1.504321521398877E-2</c:v>
                </c:pt>
                <c:pt idx="40">
                  <c:v>1.3303974603034341E-2</c:v>
                </c:pt>
                <c:pt idx="41">
                  <c:v>1.3955356386268658E-2</c:v>
                </c:pt>
                <c:pt idx="42">
                  <c:v>2.4996544544394261E-2</c:v>
                </c:pt>
                <c:pt idx="43">
                  <c:v>2.1902238165177224E-2</c:v>
                </c:pt>
                <c:pt idx="44">
                  <c:v>3.6714767273662741E-2</c:v>
                </c:pt>
                <c:pt idx="45">
                  <c:v>4.2098647876648743E-2</c:v>
                </c:pt>
                <c:pt idx="46">
                  <c:v>3.6387533022591567E-2</c:v>
                </c:pt>
                <c:pt idx="47">
                  <c:v>3.8758134212951267E-2</c:v>
                </c:pt>
                <c:pt idx="48">
                  <c:v>4.6563314285377189E-2</c:v>
                </c:pt>
                <c:pt idx="49">
                  <c:v>4.7852861823548531E-2</c:v>
                </c:pt>
                <c:pt idx="50">
                  <c:v>5.0621187659457112E-2</c:v>
                </c:pt>
                <c:pt idx="51">
                  <c:v>6.5456151659320172E-2</c:v>
                </c:pt>
                <c:pt idx="52">
                  <c:v>6.0271682821323003E-2</c:v>
                </c:pt>
                <c:pt idx="53">
                  <c:v>3.4283205939900085E-2</c:v>
                </c:pt>
                <c:pt idx="54">
                  <c:v>2.5469866529854279E-2</c:v>
                </c:pt>
                <c:pt idx="55">
                  <c:v>2.6634880334748479E-2</c:v>
                </c:pt>
                <c:pt idx="56">
                  <c:v>1.0475266290765894E-2</c:v>
                </c:pt>
                <c:pt idx="57">
                  <c:v>-5.3098511255513792E-3</c:v>
                </c:pt>
                <c:pt idx="58">
                  <c:v>7.012929194180062E-3</c:v>
                </c:pt>
                <c:pt idx="59">
                  <c:v>5.6455513872772922E-3</c:v>
                </c:pt>
                <c:pt idx="60">
                  <c:v>-3.086674473077089E-3</c:v>
                </c:pt>
                <c:pt idx="61">
                  <c:v>-1.0354632624398619E-3</c:v>
                </c:pt>
                <c:pt idx="62">
                  <c:v>-7.6739916645084394E-3</c:v>
                </c:pt>
                <c:pt idx="63">
                  <c:v>2.5410701902057742E-3</c:v>
                </c:pt>
                <c:pt idx="64">
                  <c:v>1.2262445251159937E-2</c:v>
                </c:pt>
                <c:pt idx="65">
                  <c:v>1.2886216180077126E-2</c:v>
                </c:pt>
                <c:pt idx="66">
                  <c:v>4.9795515308170835E-3</c:v>
                </c:pt>
                <c:pt idx="67">
                  <c:v>-3.7101184428740552E-3</c:v>
                </c:pt>
                <c:pt idx="68">
                  <c:v>-4.914807848405367E-3</c:v>
                </c:pt>
                <c:pt idx="69">
                  <c:v>-7.6379037899085844E-3</c:v>
                </c:pt>
                <c:pt idx="70">
                  <c:v>-4.2407857926798354E-3</c:v>
                </c:pt>
                <c:pt idx="71">
                  <c:v>3.9063238709746706E-4</c:v>
                </c:pt>
                <c:pt idx="72">
                  <c:v>-5.9406317590741109E-3</c:v>
                </c:pt>
                <c:pt idx="73">
                  <c:v>-9.824823554345552E-3</c:v>
                </c:pt>
                <c:pt idx="74">
                  <c:v>-8.3194097088801211E-3</c:v>
                </c:pt>
                <c:pt idx="75">
                  <c:v>-1.6857376305674188E-2</c:v>
                </c:pt>
                <c:pt idx="76">
                  <c:v>-1.3195786615137095E-2</c:v>
                </c:pt>
                <c:pt idx="77">
                  <c:v>-1.2183498480808574E-2</c:v>
                </c:pt>
                <c:pt idx="78">
                  <c:v>-1.2014791095427135E-3</c:v>
                </c:pt>
                <c:pt idx="79">
                  <c:v>-4.9617597082685094E-3</c:v>
                </c:pt>
                <c:pt idx="80">
                  <c:v>-4.8001183307428974E-3</c:v>
                </c:pt>
                <c:pt idx="81">
                  <c:v>1.2325802985348577E-2</c:v>
                </c:pt>
                <c:pt idx="82">
                  <c:v>2.1127800823594445E-2</c:v>
                </c:pt>
                <c:pt idx="83">
                  <c:v>2.2728978966400026E-2</c:v>
                </c:pt>
                <c:pt idx="84">
                  <c:v>3.2719999192228677E-2</c:v>
                </c:pt>
                <c:pt idx="85">
                  <c:v>2.9505951318620216E-2</c:v>
                </c:pt>
                <c:pt idx="86">
                  <c:v>3.1188876252748798E-2</c:v>
                </c:pt>
                <c:pt idx="87">
                  <c:v>3.1959230864617272E-2</c:v>
                </c:pt>
                <c:pt idx="88">
                  <c:v>3.7621643453142894E-2</c:v>
                </c:pt>
                <c:pt idx="89">
                  <c:v>4.1371250235434198E-2</c:v>
                </c:pt>
                <c:pt idx="90">
                  <c:v>4.1572978619216938E-2</c:v>
                </c:pt>
                <c:pt idx="91">
                  <c:v>4.2073171191765679E-2</c:v>
                </c:pt>
                <c:pt idx="92">
                  <c:v>4.1017049499245672E-2</c:v>
                </c:pt>
                <c:pt idx="93">
                  <c:v>4.3273795965599993E-2</c:v>
                </c:pt>
                <c:pt idx="94">
                  <c:v>4.6284761893194526E-2</c:v>
                </c:pt>
                <c:pt idx="95">
                  <c:v>4.6345241552394167E-2</c:v>
                </c:pt>
                <c:pt idx="96">
                  <c:v>5.4240864229920138E-2</c:v>
                </c:pt>
                <c:pt idx="97">
                  <c:v>5.859019782953423E-2</c:v>
                </c:pt>
                <c:pt idx="98">
                  <c:v>5.9094358966629068E-2</c:v>
                </c:pt>
                <c:pt idx="99">
                  <c:v>6.7489106828271472E-2</c:v>
                </c:pt>
                <c:pt idx="100">
                  <c:v>7.9330563556425426E-2</c:v>
                </c:pt>
                <c:pt idx="101">
                  <c:v>7.4655899335580145E-2</c:v>
                </c:pt>
                <c:pt idx="102">
                  <c:v>7.7080324125680111E-2</c:v>
                </c:pt>
                <c:pt idx="103">
                  <c:v>6.8340099023957102E-2</c:v>
                </c:pt>
                <c:pt idx="104">
                  <c:v>6.0162401347585659E-2</c:v>
                </c:pt>
                <c:pt idx="105">
                  <c:v>7.6315501878894132E-2</c:v>
                </c:pt>
                <c:pt idx="106">
                  <c:v>8.3294028776151441E-2</c:v>
                </c:pt>
                <c:pt idx="107">
                  <c:v>8.6710418050077065E-2</c:v>
                </c:pt>
                <c:pt idx="108">
                  <c:v>8.3385181165831268E-2</c:v>
                </c:pt>
                <c:pt idx="109">
                  <c:v>8.7204146905523139E-2</c:v>
                </c:pt>
                <c:pt idx="110">
                  <c:v>8.1861990054620248E-2</c:v>
                </c:pt>
                <c:pt idx="111">
                  <c:v>8.0074450078820192E-2</c:v>
                </c:pt>
                <c:pt idx="112">
                  <c:v>8.5881925352996991E-2</c:v>
                </c:pt>
                <c:pt idx="113">
                  <c:v>8.6749716051248482E-2</c:v>
                </c:pt>
                <c:pt idx="114">
                  <c:v>9.2564095481311615E-2</c:v>
                </c:pt>
                <c:pt idx="115">
                  <c:v>7.6044596049357205E-2</c:v>
                </c:pt>
                <c:pt idx="116">
                  <c:v>6.988936409967117E-2</c:v>
                </c:pt>
                <c:pt idx="117">
                  <c:v>5.9441910605162906E-2</c:v>
                </c:pt>
                <c:pt idx="118">
                  <c:v>5.9405836968700054E-2</c:v>
                </c:pt>
                <c:pt idx="119">
                  <c:v>5.5806916107134619E-2</c:v>
                </c:pt>
                <c:pt idx="120">
                  <c:v>5.9870252532939983E-2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Data!$AS$6</c:f>
              <c:strCache>
                <c:ptCount val="1"/>
                <c:pt idx="0">
                  <c:v>恒生指数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Data!$AK$7:$AK$499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Data!$AS$7:$AS$499</c:f>
              <c:numCache>
                <c:formatCode>0.0000</c:formatCode>
                <c:ptCount val="493"/>
                <c:pt idx="0">
                  <c:v>0</c:v>
                </c:pt>
                <c:pt idx="1">
                  <c:v>1.5533202339914176E-2</c:v>
                </c:pt>
                <c:pt idx="2">
                  <c:v>1.4938081039960194E-2</c:v>
                </c:pt>
                <c:pt idx="3">
                  <c:v>2.2512637419401349E-2</c:v>
                </c:pt>
                <c:pt idx="4">
                  <c:v>2.3030531267122401E-2</c:v>
                </c:pt>
                <c:pt idx="5">
                  <c:v>2.4390945338984338E-2</c:v>
                </c:pt>
                <c:pt idx="6">
                  <c:v>2.9848390309892725E-2</c:v>
                </c:pt>
                <c:pt idx="7">
                  <c:v>3.5943213460897239E-2</c:v>
                </c:pt>
                <c:pt idx="8">
                  <c:v>3.6205003991541362E-2</c:v>
                </c:pt>
                <c:pt idx="9">
                  <c:v>4.2453465628327525E-2</c:v>
                </c:pt>
                <c:pt idx="10">
                  <c:v>3.4319732554448201E-2</c:v>
                </c:pt>
                <c:pt idx="11">
                  <c:v>4.9539115517616805E-2</c:v>
                </c:pt>
                <c:pt idx="12">
                  <c:v>5.1538449906197936E-2</c:v>
                </c:pt>
                <c:pt idx="13">
                  <c:v>5.8314961459375425E-2</c:v>
                </c:pt>
                <c:pt idx="14">
                  <c:v>5.8413452607110505E-2</c:v>
                </c:pt>
                <c:pt idx="15">
                  <c:v>6.2259428482974277E-2</c:v>
                </c:pt>
                <c:pt idx="16">
                  <c:v>7.7877077765143632E-2</c:v>
                </c:pt>
                <c:pt idx="17">
                  <c:v>7.7317261791172376E-2</c:v>
                </c:pt>
                <c:pt idx="18">
                  <c:v>6.4304274906526571E-2</c:v>
                </c:pt>
                <c:pt idx="19">
                  <c:v>7.5698338449348146E-2</c:v>
                </c:pt>
                <c:pt idx="20">
                  <c:v>6.6697265697831076E-2</c:v>
                </c:pt>
                <c:pt idx="21">
                  <c:v>5.588320815378367E-2</c:v>
                </c:pt>
                <c:pt idx="22">
                  <c:v>6.5041517088775036E-2</c:v>
                </c:pt>
                <c:pt idx="23">
                  <c:v>5.1972114690981064E-2</c:v>
                </c:pt>
                <c:pt idx="24">
                  <c:v>4.8235359500634845E-2</c:v>
                </c:pt>
                <c:pt idx="25">
                  <c:v>3.8820990835625624E-2</c:v>
                </c:pt>
                <c:pt idx="26">
                  <c:v>-1.3375219352817158E-2</c:v>
                </c:pt>
                <c:pt idx="27">
                  <c:v>-2.4954399786800807E-2</c:v>
                </c:pt>
                <c:pt idx="28">
                  <c:v>-2.1566842366783967E-2</c:v>
                </c:pt>
                <c:pt idx="29">
                  <c:v>-4.6513729785394919E-2</c:v>
                </c:pt>
                <c:pt idx="30">
                  <c:v>-5.0943911199809122E-2</c:v>
                </c:pt>
                <c:pt idx="31">
                  <c:v>-3.505431129188985E-2</c:v>
                </c:pt>
                <c:pt idx="32">
                  <c:v>-1.0531747156795945E-2</c:v>
                </c:pt>
                <c:pt idx="33">
                  <c:v>5.250715839711706E-3</c:v>
                </c:pt>
                <c:pt idx="34">
                  <c:v>1.4400498592549438E-2</c:v>
                </c:pt>
                <c:pt idx="35">
                  <c:v>2.0271489039952906E-2</c:v>
                </c:pt>
                <c:pt idx="36">
                  <c:v>9.1352316723634086E-3</c:v>
                </c:pt>
                <c:pt idx="37">
                  <c:v>-2.7706422986033541E-3</c:v>
                </c:pt>
                <c:pt idx="38">
                  <c:v>4.6857320502999844E-3</c:v>
                </c:pt>
                <c:pt idx="39">
                  <c:v>-1.054509258986569E-2</c:v>
                </c:pt>
                <c:pt idx="40">
                  <c:v>-3.2152770785108031E-2</c:v>
                </c:pt>
                <c:pt idx="41">
                  <c:v>-1.2641584964338204E-2</c:v>
                </c:pt>
                <c:pt idx="42">
                  <c:v>-2.4390575310802132E-2</c:v>
                </c:pt>
                <c:pt idx="43">
                  <c:v>-1.0635915086153025E-2</c:v>
                </c:pt>
                <c:pt idx="44">
                  <c:v>2.9327138227406291E-3</c:v>
                </c:pt>
                <c:pt idx="45">
                  <c:v>2.0668856576280925E-2</c:v>
                </c:pt>
                <c:pt idx="46">
                  <c:v>1.8877164308047423E-2</c:v>
                </c:pt>
                <c:pt idx="47">
                  <c:v>1.3209235389316287E-2</c:v>
                </c:pt>
                <c:pt idx="48">
                  <c:v>1.563240321979964E-2</c:v>
                </c:pt>
                <c:pt idx="49">
                  <c:v>1.7395420249154414E-2</c:v>
                </c:pt>
                <c:pt idx="50">
                  <c:v>1.7259568138394688E-2</c:v>
                </c:pt>
                <c:pt idx="51">
                  <c:v>1.7228698904249162E-2</c:v>
                </c:pt>
                <c:pt idx="52">
                  <c:v>1.5035867665519786E-2</c:v>
                </c:pt>
                <c:pt idx="53">
                  <c:v>2.1091674360929069E-4</c:v>
                </c:pt>
                <c:pt idx="54">
                  <c:v>-2.295363810096307E-2</c:v>
                </c:pt>
                <c:pt idx="55">
                  <c:v>-1.6467482531978717E-2</c:v>
                </c:pt>
                <c:pt idx="56">
                  <c:v>-1.4497604714598378E-2</c:v>
                </c:pt>
                <c:pt idx="57">
                  <c:v>-3.9424212939064174E-2</c:v>
                </c:pt>
                <c:pt idx="58">
                  <c:v>-3.3186572684363203E-2</c:v>
                </c:pt>
                <c:pt idx="59">
                  <c:v>-3.588189195054825E-2</c:v>
                </c:pt>
                <c:pt idx="60">
                  <c:v>-3.7758989296641565E-2</c:v>
                </c:pt>
                <c:pt idx="61">
                  <c:v>-3.3912108220599424E-2</c:v>
                </c:pt>
                <c:pt idx="62">
                  <c:v>-5.3715208903678091E-2</c:v>
                </c:pt>
                <c:pt idx="63">
                  <c:v>-2.8025196141409858E-2</c:v>
                </c:pt>
                <c:pt idx="64">
                  <c:v>-1.2737429848588722E-2</c:v>
                </c:pt>
                <c:pt idx="65">
                  <c:v>-9.8660452731899051E-3</c:v>
                </c:pt>
                <c:pt idx="66">
                  <c:v>-1.3190619724612218E-2</c:v>
                </c:pt>
                <c:pt idx="67">
                  <c:v>-1.2962726523192525E-2</c:v>
                </c:pt>
                <c:pt idx="68">
                  <c:v>-2.8981015841777036E-2</c:v>
                </c:pt>
                <c:pt idx="69">
                  <c:v>-3.8786470536528728E-2</c:v>
                </c:pt>
                <c:pt idx="70">
                  <c:v>-3.1002002502833137E-2</c:v>
                </c:pt>
                <c:pt idx="71">
                  <c:v>-1.7134608730000722E-2</c:v>
                </c:pt>
                <c:pt idx="72">
                  <c:v>-2.5264526426791445E-2</c:v>
                </c:pt>
                <c:pt idx="73">
                  <c:v>-2.8013464908953289E-2</c:v>
                </c:pt>
                <c:pt idx="74">
                  <c:v>-1.2487618494033459E-2</c:v>
                </c:pt>
                <c:pt idx="75">
                  <c:v>-2.5365179730167942E-2</c:v>
                </c:pt>
                <c:pt idx="76">
                  <c:v>-3.2352342114306265E-2</c:v>
                </c:pt>
                <c:pt idx="77">
                  <c:v>-2.1890588529314692E-2</c:v>
                </c:pt>
                <c:pt idx="78">
                  <c:v>-3.5325731371843583E-3</c:v>
                </c:pt>
                <c:pt idx="79">
                  <c:v>-1.5828508136278674E-2</c:v>
                </c:pt>
                <c:pt idx="80">
                  <c:v>-3.1667524536340919E-2</c:v>
                </c:pt>
                <c:pt idx="81">
                  <c:v>-2.8503576138862785E-2</c:v>
                </c:pt>
                <c:pt idx="82">
                  <c:v>-1.3921521839036055E-2</c:v>
                </c:pt>
                <c:pt idx="83">
                  <c:v>-8.6691860809333665E-3</c:v>
                </c:pt>
                <c:pt idx="84">
                  <c:v>7.6280220790847508E-4</c:v>
                </c:pt>
                <c:pt idx="85">
                  <c:v>7.0296829338014621E-3</c:v>
                </c:pt>
                <c:pt idx="86">
                  <c:v>1.7687438655219045E-2</c:v>
                </c:pt>
                <c:pt idx="87">
                  <c:v>7.4015483259726178E-3</c:v>
                </c:pt>
                <c:pt idx="88">
                  <c:v>1.0141351810607491E-2</c:v>
                </c:pt>
                <c:pt idx="89">
                  <c:v>3.6702970564337356E-3</c:v>
                </c:pt>
                <c:pt idx="90">
                  <c:v>8.3919246673116454E-3</c:v>
                </c:pt>
                <c:pt idx="91">
                  <c:v>1.5870963499277302E-2</c:v>
                </c:pt>
                <c:pt idx="92">
                  <c:v>1.5196563656281414E-2</c:v>
                </c:pt>
                <c:pt idx="93">
                  <c:v>-3.8519999624995194E-3</c:v>
                </c:pt>
                <c:pt idx="94">
                  <c:v>1.366796411257365E-4</c:v>
                </c:pt>
                <c:pt idx="95">
                  <c:v>-4.6115853126946771E-3</c:v>
                </c:pt>
                <c:pt idx="96">
                  <c:v>3.8070363903588422E-3</c:v>
                </c:pt>
                <c:pt idx="97">
                  <c:v>-5.3089432886201937E-3</c:v>
                </c:pt>
                <c:pt idx="98">
                  <c:v>-1.6455216735289935E-2</c:v>
                </c:pt>
                <c:pt idx="99">
                  <c:v>-4.0164443044005127E-3</c:v>
                </c:pt>
                <c:pt idx="100">
                  <c:v>-4.2202485803917167E-3</c:v>
                </c:pt>
                <c:pt idx="101">
                  <c:v>1.4330837911361582E-2</c:v>
                </c:pt>
                <c:pt idx="102">
                  <c:v>1.6522412162640832E-2</c:v>
                </c:pt>
                <c:pt idx="103">
                  <c:v>1.9975614916478479E-2</c:v>
                </c:pt>
                <c:pt idx="104">
                  <c:v>2.6396004550515606E-2</c:v>
                </c:pt>
                <c:pt idx="105">
                  <c:v>9.8110618554332341E-3</c:v>
                </c:pt>
                <c:pt idx="106">
                  <c:v>1.4121435443203323E-2</c:v>
                </c:pt>
                <c:pt idx="107">
                  <c:v>1.6276949457908474E-2</c:v>
                </c:pt>
                <c:pt idx="108">
                  <c:v>4.4080550941862917E-3</c:v>
                </c:pt>
                <c:pt idx="109">
                  <c:v>-7.9386310316166275E-3</c:v>
                </c:pt>
                <c:pt idx="110">
                  <c:v>-7.107545903030088E-3</c:v>
                </c:pt>
                <c:pt idx="111">
                  <c:v>-3.5764344537355885E-2</c:v>
                </c:pt>
                <c:pt idx="112">
                  <c:v>-2.2995625441866729E-2</c:v>
                </c:pt>
                <c:pt idx="113">
                  <c:v>-3.3746521938533114E-2</c:v>
                </c:pt>
                <c:pt idx="114">
                  <c:v>-3.0861727403143524E-2</c:v>
                </c:pt>
                <c:pt idx="115">
                  <c:v>-4.2259953472128298E-2</c:v>
                </c:pt>
                <c:pt idx="116">
                  <c:v>-4.0851813385795577E-2</c:v>
                </c:pt>
                <c:pt idx="117">
                  <c:v>-5.2826693408383529E-2</c:v>
                </c:pt>
                <c:pt idx="118">
                  <c:v>-4.2360698020041054E-2</c:v>
                </c:pt>
                <c:pt idx="119">
                  <c:v>-2.3897249346354399E-2</c:v>
                </c:pt>
                <c:pt idx="120">
                  <c:v>-2.390882689054441E-2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Data!$AT$6</c:f>
              <c:strCache>
                <c:ptCount val="1"/>
                <c:pt idx="0">
                  <c:v>港币中间价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Data!$AK$7:$AK$499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Data!$AT$7:$AT$499</c:f>
              <c:numCache>
                <c:formatCode>0.0000</c:formatCode>
                <c:ptCount val="493"/>
                <c:pt idx="0">
                  <c:v>0</c:v>
                </c:pt>
                <c:pt idx="1">
                  <c:v>-4.3067352554132521E-3</c:v>
                </c:pt>
                <c:pt idx="2">
                  <c:v>-6.340471348247334E-3</c:v>
                </c:pt>
                <c:pt idx="3">
                  <c:v>-4.6656298600311619E-3</c:v>
                </c:pt>
                <c:pt idx="4">
                  <c:v>-6.6993659528651328E-3</c:v>
                </c:pt>
                <c:pt idx="5">
                  <c:v>-8.1349443713363279E-3</c:v>
                </c:pt>
                <c:pt idx="6">
                  <c:v>-6.4601028831199336E-3</c:v>
                </c:pt>
                <c:pt idx="7">
                  <c:v>-2.5122622323244803E-3</c:v>
                </c:pt>
                <c:pt idx="8">
                  <c:v>-3.8282091159229648E-3</c:v>
                </c:pt>
                <c:pt idx="9">
                  <c:v>-7.0582605574829316E-3</c:v>
                </c:pt>
                <c:pt idx="10">
                  <c:v>-1.256131116162218E-2</c:v>
                </c:pt>
                <c:pt idx="11">
                  <c:v>-1.5791362603182146E-2</c:v>
                </c:pt>
                <c:pt idx="12">
                  <c:v>-1.6269888742672545E-2</c:v>
                </c:pt>
                <c:pt idx="13">
                  <c:v>-1.4236152649838574E-2</c:v>
                </c:pt>
                <c:pt idx="14">
                  <c:v>-1.8183993300634027E-2</c:v>
                </c:pt>
                <c:pt idx="15">
                  <c:v>-1.8901782509869514E-2</c:v>
                </c:pt>
                <c:pt idx="16">
                  <c:v>-2.0696255532958507E-2</c:v>
                </c:pt>
                <c:pt idx="17">
                  <c:v>-2.2012202416556992E-2</c:v>
                </c:pt>
                <c:pt idx="18">
                  <c:v>-2.488335925349916E-2</c:v>
                </c:pt>
                <c:pt idx="19">
                  <c:v>-2.9190094508912523E-2</c:v>
                </c:pt>
                <c:pt idx="20">
                  <c:v>-3.1941619810982091E-2</c:v>
                </c:pt>
                <c:pt idx="21">
                  <c:v>-3.1104199066874005E-2</c:v>
                </c:pt>
                <c:pt idx="22">
                  <c:v>-3.1104199066874005E-2</c:v>
                </c:pt>
                <c:pt idx="23">
                  <c:v>-3.5769828926905056E-2</c:v>
                </c:pt>
                <c:pt idx="24">
                  <c:v>-3.8042828089484337E-2</c:v>
                </c:pt>
                <c:pt idx="25">
                  <c:v>-3.6128723531522966E-2</c:v>
                </c:pt>
                <c:pt idx="26">
                  <c:v>-3.5171671252542169E-2</c:v>
                </c:pt>
                <c:pt idx="27">
                  <c:v>-3.7923196554611738E-2</c:v>
                </c:pt>
                <c:pt idx="28">
                  <c:v>-3.8640985763847335E-2</c:v>
                </c:pt>
                <c:pt idx="29">
                  <c:v>-3.3137935159708087E-2</c:v>
                </c:pt>
                <c:pt idx="30">
                  <c:v>-3.6128723531522966E-2</c:v>
                </c:pt>
                <c:pt idx="31">
                  <c:v>-3.2420145950472601E-2</c:v>
                </c:pt>
                <c:pt idx="32">
                  <c:v>-2.9907883718148121E-2</c:v>
                </c:pt>
                <c:pt idx="33">
                  <c:v>-2.8711568369422236E-2</c:v>
                </c:pt>
                <c:pt idx="34">
                  <c:v>-2.9309726043785123E-2</c:v>
                </c:pt>
                <c:pt idx="35">
                  <c:v>-3.0864935997128806E-2</c:v>
                </c:pt>
                <c:pt idx="36">
                  <c:v>-3.4453882043306572E-2</c:v>
                </c:pt>
                <c:pt idx="37">
                  <c:v>-3.2659409020217689E-2</c:v>
                </c:pt>
                <c:pt idx="38">
                  <c:v>-3.1702356741237003E-2</c:v>
                </c:pt>
                <c:pt idx="39">
                  <c:v>-3.2061251345854691E-2</c:v>
                </c:pt>
                <c:pt idx="40">
                  <c:v>-3.1104199066874005E-2</c:v>
                </c:pt>
                <c:pt idx="41">
                  <c:v>-3.1821988276109492E-2</c:v>
                </c:pt>
                <c:pt idx="42">
                  <c:v>-3.3377198229453175E-2</c:v>
                </c:pt>
                <c:pt idx="43">
                  <c:v>-3.4334250508433972E-2</c:v>
                </c:pt>
                <c:pt idx="44">
                  <c:v>-3.1941619810982091E-2</c:v>
                </c:pt>
                <c:pt idx="45">
                  <c:v>-3.3496829764325886E-2</c:v>
                </c:pt>
                <c:pt idx="46">
                  <c:v>-3.5291302787414769E-2</c:v>
                </c:pt>
                <c:pt idx="47">
                  <c:v>-3.5650197392032457E-2</c:v>
                </c:pt>
                <c:pt idx="48">
                  <c:v>-3.6607249671013253E-2</c:v>
                </c:pt>
                <c:pt idx="49">
                  <c:v>-3.3736092834071085E-2</c:v>
                </c:pt>
                <c:pt idx="50">
                  <c:v>-3.4214618973561373E-2</c:v>
                </c:pt>
                <c:pt idx="51">
                  <c:v>-3.5291302787414769E-2</c:v>
                </c:pt>
                <c:pt idx="52">
                  <c:v>-3.3257566694580576E-2</c:v>
                </c:pt>
                <c:pt idx="53">
                  <c:v>-3.6846512740758341E-2</c:v>
                </c:pt>
                <c:pt idx="54">
                  <c:v>-3.5530565857159857E-2</c:v>
                </c:pt>
                <c:pt idx="55">
                  <c:v>-3.6726881205885853E-2</c:v>
                </c:pt>
                <c:pt idx="56">
                  <c:v>-4.23495633448977E-2</c:v>
                </c:pt>
                <c:pt idx="57">
                  <c:v>-4.2708457949515388E-2</c:v>
                </c:pt>
                <c:pt idx="58">
                  <c:v>-3.8760617298719935E-2</c:v>
                </c:pt>
                <c:pt idx="59">
                  <c:v>-4.1392511065916904E-2</c:v>
                </c:pt>
                <c:pt idx="60">
                  <c:v>-4.3306615623878497E-2</c:v>
                </c:pt>
                <c:pt idx="61">
                  <c:v>-4.2229931810025101E-2</c:v>
                </c:pt>
                <c:pt idx="62">
                  <c:v>-4.0913984926426616E-2</c:v>
                </c:pt>
                <c:pt idx="63">
                  <c:v>-3.8042828089484337E-2</c:v>
                </c:pt>
                <c:pt idx="64">
                  <c:v>-3.8760617298719935E-2</c:v>
                </c:pt>
                <c:pt idx="65">
                  <c:v>-4.1153247996171816E-2</c:v>
                </c:pt>
                <c:pt idx="66">
                  <c:v>-4.23495633448977E-2</c:v>
                </c:pt>
                <c:pt idx="67">
                  <c:v>-4.1392511065916904E-2</c:v>
                </c:pt>
                <c:pt idx="68">
                  <c:v>-4.1631774135662103E-2</c:v>
                </c:pt>
                <c:pt idx="69">
                  <c:v>-4.3306615623878497E-2</c:v>
                </c:pt>
                <c:pt idx="70">
                  <c:v>-4.2708457949515388E-2</c:v>
                </c:pt>
                <c:pt idx="71">
                  <c:v>-4.23495633448977E-2</c:v>
                </c:pt>
                <c:pt idx="72">
                  <c:v>-4.1272879531044304E-2</c:v>
                </c:pt>
                <c:pt idx="73">
                  <c:v>-3.8760617298719935E-2</c:v>
                </c:pt>
                <c:pt idx="74">
                  <c:v>-3.5530565857159857E-2</c:v>
                </c:pt>
                <c:pt idx="75">
                  <c:v>-3.8521354228974736E-2</c:v>
                </c:pt>
                <c:pt idx="76">
                  <c:v>-3.5171671252542169E-2</c:v>
                </c:pt>
                <c:pt idx="77">
                  <c:v>-3.3496829764325886E-2</c:v>
                </c:pt>
                <c:pt idx="78">
                  <c:v>-2.966862064840281E-2</c:v>
                </c:pt>
                <c:pt idx="79">
                  <c:v>-2.8591936834549525E-2</c:v>
                </c:pt>
                <c:pt idx="80">
                  <c:v>-3.1941619810982091E-2</c:v>
                </c:pt>
                <c:pt idx="81">
                  <c:v>-3.0864935997128806E-2</c:v>
                </c:pt>
                <c:pt idx="82">
                  <c:v>-2.9548989113530211E-2</c:v>
                </c:pt>
                <c:pt idx="83">
                  <c:v>-2.8711568369422236E-2</c:v>
                </c:pt>
                <c:pt idx="84">
                  <c:v>-2.8113410695059127E-2</c:v>
                </c:pt>
                <c:pt idx="85">
                  <c:v>-3.1821988276109492E-2</c:v>
                </c:pt>
                <c:pt idx="86">
                  <c:v>-3.4693145113051882E-2</c:v>
                </c:pt>
                <c:pt idx="87">
                  <c:v>-3.2420145950472601E-2</c:v>
                </c:pt>
                <c:pt idx="88">
                  <c:v>-2.8472305299676925E-2</c:v>
                </c:pt>
                <c:pt idx="89">
                  <c:v>-2.9548989113530211E-2</c:v>
                </c:pt>
                <c:pt idx="90">
                  <c:v>-2.8233042229931726E-2</c:v>
                </c:pt>
                <c:pt idx="91">
                  <c:v>-2.6917095346333242E-2</c:v>
                </c:pt>
                <c:pt idx="92">
                  <c:v>-2.751525302069624E-2</c:v>
                </c:pt>
                <c:pt idx="93">
                  <c:v>-2.8113410695059127E-2</c:v>
                </c:pt>
                <c:pt idx="94">
                  <c:v>-2.7156358416078441E-2</c:v>
                </c:pt>
                <c:pt idx="95">
                  <c:v>-2.6318937671970355E-2</c:v>
                </c:pt>
                <c:pt idx="96">
                  <c:v>-2.4644096183753961E-2</c:v>
                </c:pt>
                <c:pt idx="97">
                  <c:v>-2.3687043904773164E-2</c:v>
                </c:pt>
                <c:pt idx="98">
                  <c:v>-2.0935518602703596E-2</c:v>
                </c:pt>
                <c:pt idx="99">
                  <c:v>-2.2012202416556992E-2</c:v>
                </c:pt>
                <c:pt idx="100">
                  <c:v>-2.2969254695537789E-2</c:v>
                </c:pt>
                <c:pt idx="101">
                  <c:v>-2.0935518602703596E-2</c:v>
                </c:pt>
                <c:pt idx="102">
                  <c:v>-2.1892570881684392E-2</c:v>
                </c:pt>
                <c:pt idx="103">
                  <c:v>-2.3687043904773164E-2</c:v>
                </c:pt>
                <c:pt idx="104">
                  <c:v>-2.5481516927862158E-2</c:v>
                </c:pt>
                <c:pt idx="105">
                  <c:v>-2.4045938509391074E-2</c:v>
                </c:pt>
                <c:pt idx="106">
                  <c:v>-2.3208517765282877E-2</c:v>
                </c:pt>
                <c:pt idx="107">
                  <c:v>-2.237109702117468E-2</c:v>
                </c:pt>
                <c:pt idx="108">
                  <c:v>-2.1892570881684392E-2</c:v>
                </c:pt>
                <c:pt idx="109">
                  <c:v>-2.488335925349916E-2</c:v>
                </c:pt>
                <c:pt idx="110">
                  <c:v>-1.985883478885031E-2</c:v>
                </c:pt>
                <c:pt idx="111">
                  <c:v>-2.0935518602703596E-2</c:v>
                </c:pt>
                <c:pt idx="112">
                  <c:v>-1.5671731068309658E-2</c:v>
                </c:pt>
                <c:pt idx="113">
                  <c:v>-1.3159468835985177E-2</c:v>
                </c:pt>
                <c:pt idx="114">
                  <c:v>-1.1723890417514093E-2</c:v>
                </c:pt>
                <c:pt idx="115">
                  <c:v>-1.0527575068788209E-2</c:v>
                </c:pt>
                <c:pt idx="116">
                  <c:v>-6.340471348247334E-3</c:v>
                </c:pt>
                <c:pt idx="117">
                  <c:v>-5.9815767436288692E-4</c:v>
                </c:pt>
                <c:pt idx="118">
                  <c:v>5.3834190692667594E-3</c:v>
                </c:pt>
                <c:pt idx="119">
                  <c:v>8.6134705108267262E-3</c:v>
                </c:pt>
                <c:pt idx="120">
                  <c:v>8.6134705108267262E-3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6717392"/>
        <c:axId val="-216716848"/>
      </c:lineChart>
      <c:dateAx>
        <c:axId val="-216717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6716848"/>
        <c:crosses val="autoZero"/>
        <c:auto val="1"/>
        <c:lblOffset val="100"/>
        <c:baseTimeUnit val="days"/>
      </c:dateAx>
      <c:valAx>
        <c:axId val="-2167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671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仓位占比和</a:t>
            </a:r>
            <a:r>
              <a:rPr lang="en-US"/>
              <a:t>3</a:t>
            </a:r>
            <a:r>
              <a:rPr lang="zh-CN"/>
              <a:t>月</a:t>
            </a:r>
            <a:r>
              <a:rPr lang="en-US"/>
              <a:t>23</a:t>
            </a:r>
            <a:r>
              <a:rPr lang="zh-CN"/>
              <a:t>日对冲的影响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Data!$P$6</c:f>
              <c:strCache>
                <c:ptCount val="1"/>
                <c:pt idx="0">
                  <c:v>100%原始仓位（无对冲）</c:v>
                </c:pt>
              </c:strCache>
            </c:strRef>
          </c:tx>
          <c:spPr>
            <a:ln w="31750" cap="rnd">
              <a:solidFill>
                <a:srgbClr val="FFC1C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Data!$P$7:$P$499</c:f>
              <c:numCache>
                <c:formatCode>0.0000_ </c:formatCode>
                <c:ptCount val="493"/>
                <c:pt idx="0">
                  <c:v>0</c:v>
                </c:pt>
                <c:pt idx="1">
                  <c:v>1.6228685887957228E-2</c:v>
                </c:pt>
                <c:pt idx="2">
                  <c:v>2.1362532722069005E-2</c:v>
                </c:pt>
                <c:pt idx="3">
                  <c:v>3.4634839459331657E-2</c:v>
                </c:pt>
                <c:pt idx="4">
                  <c:v>5.6663697860605877E-2</c:v>
                </c:pt>
                <c:pt idx="5">
                  <c:v>6.4656259177663156E-2</c:v>
                </c:pt>
                <c:pt idx="6">
                  <c:v>6.5244696248588641E-2</c:v>
                </c:pt>
                <c:pt idx="7">
                  <c:v>5.9470711310394497E-2</c:v>
                </c:pt>
                <c:pt idx="8">
                  <c:v>4.8365059078703032E-2</c:v>
                </c:pt>
                <c:pt idx="9">
                  <c:v>4.0152724296482978E-2</c:v>
                </c:pt>
                <c:pt idx="10">
                  <c:v>2.15571674389059E-2</c:v>
                </c:pt>
                <c:pt idx="11">
                  <c:v>-1.8346061445795314E-5</c:v>
                </c:pt>
                <c:pt idx="12">
                  <c:v>2.3463771608234207E-2</c:v>
                </c:pt>
                <c:pt idx="13">
                  <c:v>1.6383616078822882E-2</c:v>
                </c:pt>
                <c:pt idx="14">
                  <c:v>2.1468772093351518E-2</c:v>
                </c:pt>
                <c:pt idx="15">
                  <c:v>2.1697694344357199E-2</c:v>
                </c:pt>
                <c:pt idx="16">
                  <c:v>3.4803919160202978E-2</c:v>
                </c:pt>
                <c:pt idx="17">
                  <c:v>3.2627758956802921E-2</c:v>
                </c:pt>
                <c:pt idx="18">
                  <c:v>4.406636152031429E-2</c:v>
                </c:pt>
                <c:pt idx="19">
                  <c:v>5.8857589349845751E-2</c:v>
                </c:pt>
                <c:pt idx="20">
                  <c:v>4.4639596679082905E-2</c:v>
                </c:pt>
                <c:pt idx="21">
                  <c:v>3.501498352485144E-2</c:v>
                </c:pt>
                <c:pt idx="22">
                  <c:v>4.848295008372272E-2</c:v>
                </c:pt>
                <c:pt idx="23">
                  <c:v>2.862098845001726E-2</c:v>
                </c:pt>
                <c:pt idx="24">
                  <c:v>1.2409108321654205E-2</c:v>
                </c:pt>
                <c:pt idx="25">
                  <c:v>-8.8277203243197766E-3</c:v>
                </c:pt>
                <c:pt idx="26">
                  <c:v>-3.7874042562011323E-2</c:v>
                </c:pt>
                <c:pt idx="27">
                  <c:v>-5.1337303002377155E-2</c:v>
                </c:pt>
                <c:pt idx="28">
                  <c:v>-7.2021889080922885E-2</c:v>
                </c:pt>
                <c:pt idx="29">
                  <c:v>-5.7001412731068624E-2</c:v>
                </c:pt>
                <c:pt idx="30">
                  <c:v>-4.6521930727954297E-2</c:v>
                </c:pt>
                <c:pt idx="31">
                  <c:v>-3.0215166132039895E-2</c:v>
                </c:pt>
                <c:pt idx="32">
                  <c:v>2.6126293779600296E-3</c:v>
                </c:pt>
                <c:pt idx="33">
                  <c:v>4.06608267378743E-2</c:v>
                </c:pt>
                <c:pt idx="34">
                  <c:v>8.08141908959914E-2</c:v>
                </c:pt>
                <c:pt idx="35">
                  <c:v>6.5689093390588704E-2</c:v>
                </c:pt>
                <c:pt idx="36">
                  <c:v>3.6565665862005936E-2</c:v>
                </c:pt>
                <c:pt idx="37">
                  <c:v>3.7165211766983175E-2</c:v>
                </c:pt>
                <c:pt idx="38">
                  <c:v>2.785040944393713E-2</c:v>
                </c:pt>
                <c:pt idx="39">
                  <c:v>3.0090443892342833E-2</c:v>
                </c:pt>
                <c:pt idx="40">
                  <c:v>2.6612270519108749E-2</c:v>
                </c:pt>
                <c:pt idx="41">
                  <c:v>2.7912013634977084E-2</c:v>
                </c:pt>
                <c:pt idx="42">
                  <c:v>4.9995796770097245E-2</c:v>
                </c:pt>
                <c:pt idx="43">
                  <c:v>4.3806182694834161E-2</c:v>
                </c:pt>
                <c:pt idx="44">
                  <c:v>7.3431659815942796E-2</c:v>
                </c:pt>
                <c:pt idx="45">
                  <c:v>8.4199196694574319E-2</c:v>
                </c:pt>
                <c:pt idx="46">
                  <c:v>7.2776600048346074E-2</c:v>
                </c:pt>
                <c:pt idx="47">
                  <c:v>7.7517506898848731E-2</c:v>
                </c:pt>
                <c:pt idx="48">
                  <c:v>9.3128105254262739E-2</c:v>
                </c:pt>
                <c:pt idx="49">
                  <c:v>9.5707299392931544E-2</c:v>
                </c:pt>
                <c:pt idx="50">
                  <c:v>0.10124426622496596</c:v>
                </c:pt>
                <c:pt idx="51">
                  <c:v>0.13091616213650847</c:v>
                </c:pt>
                <c:pt idx="52">
                  <c:v>0.12054677601264308</c:v>
                </c:pt>
                <c:pt idx="53">
                  <c:v>6.8567919135671396E-2</c:v>
                </c:pt>
                <c:pt idx="54">
                  <c:v>5.0941719971294486E-2</c:v>
                </c:pt>
                <c:pt idx="55">
                  <c:v>5.3270954077474286E-2</c:v>
                </c:pt>
                <c:pt idx="56">
                  <c:v>2.0948999861674533E-2</c:v>
                </c:pt>
                <c:pt idx="57">
                  <c:v>-1.0621689776099785E-2</c:v>
                </c:pt>
                <c:pt idx="58">
                  <c:v>1.4024735721551496E-2</c:v>
                </c:pt>
                <c:pt idx="59">
                  <c:v>1.1289910484174381E-2</c:v>
                </c:pt>
                <c:pt idx="60">
                  <c:v>-6.175532033762976E-3</c:v>
                </c:pt>
                <c:pt idx="61">
                  <c:v>-2.0730314643027103E-3</c:v>
                </c:pt>
                <c:pt idx="62">
                  <c:v>-1.5349884182793927E-2</c:v>
                </c:pt>
                <c:pt idx="63">
                  <c:v>5.0801002983429377E-3</c:v>
                </c:pt>
                <c:pt idx="64">
                  <c:v>2.4522554483880077E-2</c:v>
                </c:pt>
                <c:pt idx="65">
                  <c:v>2.5770100440088539E-2</c:v>
                </c:pt>
                <c:pt idx="66">
                  <c:v>9.9566068971259636E-3</c:v>
                </c:pt>
                <c:pt idx="67">
                  <c:v>-7.4239888805540666E-3</c:v>
                </c:pt>
                <c:pt idx="68">
                  <c:v>-9.8332015649597038E-3</c:v>
                </c:pt>
                <c:pt idx="69">
                  <c:v>-1.5278971403353991E-2</c:v>
                </c:pt>
                <c:pt idx="70">
                  <c:v>-8.4845843268571697E-3</c:v>
                </c:pt>
                <c:pt idx="71">
                  <c:v>7.7831122614879789E-4</c:v>
                </c:pt>
                <c:pt idx="72">
                  <c:v>-1.1884695730697059E-2</c:v>
                </c:pt>
                <c:pt idx="73">
                  <c:v>-1.9653030320728515E-2</c:v>
                </c:pt>
                <c:pt idx="74">
                  <c:v>-1.6642188218925713E-2</c:v>
                </c:pt>
                <c:pt idx="75">
                  <c:v>-3.3718576249982646E-2</c:v>
                </c:pt>
                <c:pt idx="76">
                  <c:v>-2.6394991117022704E-2</c:v>
                </c:pt>
                <c:pt idx="77">
                  <c:v>-2.4370379056111169E-2</c:v>
                </c:pt>
                <c:pt idx="78">
                  <c:v>-2.4053952831768477E-3</c:v>
                </c:pt>
                <c:pt idx="79">
                  <c:v>-9.9261448466456681E-3</c:v>
                </c:pt>
                <c:pt idx="80">
                  <c:v>-9.6026924381313883E-3</c:v>
                </c:pt>
                <c:pt idx="81">
                  <c:v>2.4650754231902994E-2</c:v>
                </c:pt>
                <c:pt idx="82">
                  <c:v>4.225523079407445E-2</c:v>
                </c:pt>
                <c:pt idx="83">
                  <c:v>4.5456803558137304E-2</c:v>
                </c:pt>
                <c:pt idx="84">
                  <c:v>6.5439852438297308E-2</c:v>
                </c:pt>
                <c:pt idx="85">
                  <c:v>5.9011293768288731E-2</c:v>
                </c:pt>
                <c:pt idx="86">
                  <c:v>6.2377538762817153E-2</c:v>
                </c:pt>
                <c:pt idx="87">
                  <c:v>6.3918056599280071E-2</c:v>
                </c:pt>
                <c:pt idx="88">
                  <c:v>7.5243143751994479E-2</c:v>
                </c:pt>
                <c:pt idx="89">
                  <c:v>8.274301999810274E-2</c:v>
                </c:pt>
                <c:pt idx="90">
                  <c:v>8.3146399459582687E-2</c:v>
                </c:pt>
                <c:pt idx="91">
                  <c:v>8.4146747363034402E-2</c:v>
                </c:pt>
                <c:pt idx="92">
                  <c:v>8.2034531885800011E-2</c:v>
                </c:pt>
                <c:pt idx="93">
                  <c:v>8.6548242058097191E-2</c:v>
                </c:pt>
                <c:pt idx="94">
                  <c:v>9.2570271733685816E-2</c:v>
                </c:pt>
                <c:pt idx="95">
                  <c:v>9.2690479584205843E-2</c:v>
                </c:pt>
                <c:pt idx="96">
                  <c:v>0.10848180481130298</c:v>
                </c:pt>
                <c:pt idx="97">
                  <c:v>0.11718115545028884</c:v>
                </c:pt>
                <c:pt idx="98">
                  <c:v>0.11819104075421705</c:v>
                </c:pt>
                <c:pt idx="99">
                  <c:v>0.14911312552453748</c:v>
                </c:pt>
                <c:pt idx="100">
                  <c:v>0.17256462524396032</c:v>
                </c:pt>
                <c:pt idx="101">
                  <c:v>0.1842926337301658</c:v>
                </c:pt>
                <c:pt idx="102">
                  <c:v>0.19163197059476578</c:v>
                </c:pt>
                <c:pt idx="103">
                  <c:v>0.17807206031930889</c:v>
                </c:pt>
                <c:pt idx="104">
                  <c:v>0.16901195051655726</c:v>
                </c:pt>
                <c:pt idx="105">
                  <c:v>0.18247549826343423</c:v>
                </c:pt>
                <c:pt idx="106">
                  <c:v>0.20133040788518297</c:v>
                </c:pt>
                <c:pt idx="107">
                  <c:v>0.21061250982345725</c:v>
                </c:pt>
                <c:pt idx="108">
                  <c:v>0.19047610688612293</c:v>
                </c:pt>
                <c:pt idx="109">
                  <c:v>0.18408695804529729</c:v>
                </c:pt>
                <c:pt idx="110">
                  <c:v>0.17434598799887446</c:v>
                </c:pt>
                <c:pt idx="111">
                  <c:v>0.13821190535134598</c:v>
                </c:pt>
                <c:pt idx="112">
                  <c:v>0.16433467902038834</c:v>
                </c:pt>
                <c:pt idx="113">
                  <c:v>0.15385517165701135</c:v>
                </c:pt>
                <c:pt idx="114">
                  <c:v>0.168762187826206</c:v>
                </c:pt>
                <c:pt idx="115">
                  <c:v>0.12277176686522262</c:v>
                </c:pt>
                <c:pt idx="116">
                  <c:v>0.11206111892973158</c:v>
                </c:pt>
                <c:pt idx="117">
                  <c:v>7.7559679008943005E-2</c:v>
                </c:pt>
                <c:pt idx="118">
                  <c:v>8.9378826904428665E-2</c:v>
                </c:pt>
                <c:pt idx="119">
                  <c:v>0.10315781096810284</c:v>
                </c:pt>
                <c:pt idx="120">
                  <c:v>0.1112714095539975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Data!$T$6</c:f>
              <c:strCache>
                <c:ptCount val="1"/>
                <c:pt idx="0">
                  <c:v>100%对冲4(2018/3/23)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Data!$T$7:$T$499</c:f>
              <c:numCache>
                <c:formatCode>0.0000_ </c:formatCode>
                <c:ptCount val="493"/>
                <c:pt idx="0">
                  <c:v>0</c:v>
                </c:pt>
                <c:pt idx="1">
                  <c:v>1.6228685887957228E-2</c:v>
                </c:pt>
                <c:pt idx="2">
                  <c:v>2.1362532722069005E-2</c:v>
                </c:pt>
                <c:pt idx="3">
                  <c:v>3.4634839459331657E-2</c:v>
                </c:pt>
                <c:pt idx="4">
                  <c:v>5.6663697860605877E-2</c:v>
                </c:pt>
                <c:pt idx="5">
                  <c:v>6.4656259177663156E-2</c:v>
                </c:pt>
                <c:pt idx="6">
                  <c:v>6.5244696248588641E-2</c:v>
                </c:pt>
                <c:pt idx="7">
                  <c:v>5.9470711310394497E-2</c:v>
                </c:pt>
                <c:pt idx="8">
                  <c:v>4.8365059078703032E-2</c:v>
                </c:pt>
                <c:pt idx="9">
                  <c:v>4.0152724296482978E-2</c:v>
                </c:pt>
                <c:pt idx="10">
                  <c:v>2.15571674389059E-2</c:v>
                </c:pt>
                <c:pt idx="11">
                  <c:v>-1.8346061445795314E-5</c:v>
                </c:pt>
                <c:pt idx="12">
                  <c:v>2.3463771608234207E-2</c:v>
                </c:pt>
                <c:pt idx="13">
                  <c:v>1.6383616078822882E-2</c:v>
                </c:pt>
                <c:pt idx="14">
                  <c:v>2.1468772093351518E-2</c:v>
                </c:pt>
                <c:pt idx="15">
                  <c:v>2.1697694344357199E-2</c:v>
                </c:pt>
                <c:pt idx="16">
                  <c:v>3.4803919160202978E-2</c:v>
                </c:pt>
                <c:pt idx="17">
                  <c:v>3.2627758956802921E-2</c:v>
                </c:pt>
                <c:pt idx="18">
                  <c:v>4.406636152031429E-2</c:v>
                </c:pt>
                <c:pt idx="19">
                  <c:v>5.8857589349845751E-2</c:v>
                </c:pt>
                <c:pt idx="20">
                  <c:v>4.4639596679082905E-2</c:v>
                </c:pt>
                <c:pt idx="21">
                  <c:v>3.501498352485144E-2</c:v>
                </c:pt>
                <c:pt idx="22">
                  <c:v>4.848295008372272E-2</c:v>
                </c:pt>
                <c:pt idx="23">
                  <c:v>2.862098845001726E-2</c:v>
                </c:pt>
                <c:pt idx="24">
                  <c:v>1.2409108321654205E-2</c:v>
                </c:pt>
                <c:pt idx="25">
                  <c:v>-8.8277203243197766E-3</c:v>
                </c:pt>
                <c:pt idx="26">
                  <c:v>-3.7874042562011323E-2</c:v>
                </c:pt>
                <c:pt idx="27">
                  <c:v>-5.1337303002377155E-2</c:v>
                </c:pt>
                <c:pt idx="28">
                  <c:v>-7.2021889080922885E-2</c:v>
                </c:pt>
                <c:pt idx="29">
                  <c:v>-5.7001412731068624E-2</c:v>
                </c:pt>
                <c:pt idx="30">
                  <c:v>-4.6521930727954297E-2</c:v>
                </c:pt>
                <c:pt idx="31">
                  <c:v>-3.0215166132039895E-2</c:v>
                </c:pt>
                <c:pt idx="32">
                  <c:v>2.6126293779600296E-3</c:v>
                </c:pt>
                <c:pt idx="33">
                  <c:v>4.06608267378743E-2</c:v>
                </c:pt>
                <c:pt idx="34">
                  <c:v>8.08141908959914E-2</c:v>
                </c:pt>
                <c:pt idx="35">
                  <c:v>6.5689093390588704E-2</c:v>
                </c:pt>
                <c:pt idx="36">
                  <c:v>3.6565665862005936E-2</c:v>
                </c:pt>
                <c:pt idx="37">
                  <c:v>3.7165211766983175E-2</c:v>
                </c:pt>
                <c:pt idx="38">
                  <c:v>2.785040944393713E-2</c:v>
                </c:pt>
                <c:pt idx="39">
                  <c:v>3.0090443892342833E-2</c:v>
                </c:pt>
                <c:pt idx="40">
                  <c:v>2.6612270519108749E-2</c:v>
                </c:pt>
                <c:pt idx="41">
                  <c:v>2.7912013634977084E-2</c:v>
                </c:pt>
                <c:pt idx="42">
                  <c:v>4.9995796770097245E-2</c:v>
                </c:pt>
                <c:pt idx="43">
                  <c:v>4.3806182694834161E-2</c:v>
                </c:pt>
                <c:pt idx="44">
                  <c:v>7.3431659815942796E-2</c:v>
                </c:pt>
                <c:pt idx="45">
                  <c:v>8.4199196694574319E-2</c:v>
                </c:pt>
                <c:pt idx="46">
                  <c:v>7.2776600048346074E-2</c:v>
                </c:pt>
                <c:pt idx="47">
                  <c:v>7.7517506898848731E-2</c:v>
                </c:pt>
                <c:pt idx="48">
                  <c:v>9.3128105254262739E-2</c:v>
                </c:pt>
                <c:pt idx="49">
                  <c:v>9.5707299392931544E-2</c:v>
                </c:pt>
                <c:pt idx="50">
                  <c:v>0.10124426622496596</c:v>
                </c:pt>
                <c:pt idx="51">
                  <c:v>0.13091616213650847</c:v>
                </c:pt>
                <c:pt idx="52">
                  <c:v>0.12054677601264308</c:v>
                </c:pt>
                <c:pt idx="53">
                  <c:v>6.8567919135671396E-2</c:v>
                </c:pt>
                <c:pt idx="54">
                  <c:v>5.0941719971294486E-2</c:v>
                </c:pt>
                <c:pt idx="55">
                  <c:v>4.629562681417454E-2</c:v>
                </c:pt>
                <c:pt idx="56">
                  <c:v>1.1855230896074209E-2</c:v>
                </c:pt>
                <c:pt idx="57">
                  <c:v>7.0910598625002486E-3</c:v>
                </c:pt>
                <c:pt idx="58">
                  <c:v>2.5029415893651707E-2</c:v>
                </c:pt>
                <c:pt idx="59">
                  <c:v>2.5193185017874375E-2</c:v>
                </c:pt>
                <c:pt idx="60">
                  <c:v>9.7464064303371956E-3</c:v>
                </c:pt>
                <c:pt idx="61">
                  <c:v>9.7119025503971113E-3</c:v>
                </c:pt>
                <c:pt idx="62">
                  <c:v>1.773165714010605E-2</c:v>
                </c:pt>
                <c:pt idx="63">
                  <c:v>1.0534144175442739E-2</c:v>
                </c:pt>
                <c:pt idx="64">
                  <c:v>1.3535862106180074E-2</c:v>
                </c:pt>
                <c:pt idx="65">
                  <c:v>1.1695469930288693E-2</c:v>
                </c:pt>
                <c:pt idx="66">
                  <c:v>-5.4271701337371692E-4</c:v>
                </c:pt>
                <c:pt idx="67">
                  <c:v>-1.8168393200254207E-2</c:v>
                </c:pt>
                <c:pt idx="68">
                  <c:v>-3.3512521521598115E-3</c:v>
                </c:pt>
                <c:pt idx="69">
                  <c:v>1.7479386928458407E-3</c:v>
                </c:pt>
                <c:pt idx="70">
                  <c:v>1.7077014934296919E-4</c:v>
                </c:pt>
                <c:pt idx="71">
                  <c:v>-5.4795766375513866E-3</c:v>
                </c:pt>
                <c:pt idx="72">
                  <c:v>-9.3995252517971029E-3</c:v>
                </c:pt>
                <c:pt idx="73">
                  <c:v>-1.4211602420028613E-2</c:v>
                </c:pt>
                <c:pt idx="74">
                  <c:v>-2.7897532178225437E-2</c:v>
                </c:pt>
                <c:pt idx="75">
                  <c:v>-3.1125161415282321E-2</c:v>
                </c:pt>
                <c:pt idx="76">
                  <c:v>-1.628745736352244E-2</c:v>
                </c:pt>
                <c:pt idx="77">
                  <c:v>-2.5513601505911088E-2</c:v>
                </c:pt>
                <c:pt idx="78">
                  <c:v>-2.3291154572077089E-2</c:v>
                </c:pt>
                <c:pt idx="79">
                  <c:v>-1.7588636559745408E-2</c:v>
                </c:pt>
                <c:pt idx="80">
                  <c:v>-2.3162370943130561E-4</c:v>
                </c:pt>
                <c:pt idx="81">
                  <c:v>3.0619256481603019E-2</c:v>
                </c:pt>
                <c:pt idx="82">
                  <c:v>3.2541932039974464E-2</c:v>
                </c:pt>
                <c:pt idx="83">
                  <c:v>3.0095049348437541E-2</c:v>
                </c:pt>
                <c:pt idx="84">
                  <c:v>3.9934769972197248E-2</c:v>
                </c:pt>
                <c:pt idx="85">
                  <c:v>2.6766696111988564E-2</c:v>
                </c:pt>
                <c:pt idx="86">
                  <c:v>1.8671400713517361E-2</c:v>
                </c:pt>
                <c:pt idx="87">
                  <c:v>3.1273548274680207E-2</c:v>
                </c:pt>
                <c:pt idx="88">
                  <c:v>3.9652201944694321E-2</c:v>
                </c:pt>
                <c:pt idx="89">
                  <c:v>5.4111165768802705E-2</c:v>
                </c:pt>
                <c:pt idx="90">
                  <c:v>4.9436822771883104E-2</c:v>
                </c:pt>
                <c:pt idx="91">
                  <c:v>4.2394079060734668E-2</c:v>
                </c:pt>
                <c:pt idx="92">
                  <c:v>4.1007125190499982E-2</c:v>
                </c:pt>
                <c:pt idx="93">
                  <c:v>6.6006000068397297E-2</c:v>
                </c:pt>
                <c:pt idx="94">
                  <c:v>6.7738532631586024E-2</c:v>
                </c:pt>
                <c:pt idx="95">
                  <c:v>7.2965109213706025E-2</c:v>
                </c:pt>
                <c:pt idx="96">
                  <c:v>7.9702898666002886E-2</c:v>
                </c:pt>
                <c:pt idx="97">
                  <c:v>9.820573627198903E-2</c:v>
                </c:pt>
                <c:pt idx="98">
                  <c:v>0.11120252263461738</c:v>
                </c:pt>
                <c:pt idx="99">
                  <c:v>0.12874772991003725</c:v>
                </c:pt>
                <c:pt idx="100">
                  <c:v>0.15241840437906018</c:v>
                </c:pt>
                <c:pt idx="101">
                  <c:v>0.14419624392566566</c:v>
                </c:pt>
                <c:pt idx="102">
                  <c:v>0.14917872279296551</c:v>
                </c:pt>
                <c:pt idx="103">
                  <c:v>0.13190517675000923</c:v>
                </c:pt>
                <c:pt idx="104">
                  <c:v>0.11594046554215698</c:v>
                </c:pt>
                <c:pt idx="105">
                  <c:v>0.14723975615873419</c:v>
                </c:pt>
                <c:pt idx="106">
                  <c:v>0.16145921322588297</c:v>
                </c:pt>
                <c:pt idx="107">
                  <c:v>0.16842323698775696</c:v>
                </c:pt>
                <c:pt idx="108">
                  <c:v>0.16105085451832313</c:v>
                </c:pt>
                <c:pt idx="109">
                  <c:v>0.16793955191919729</c:v>
                </c:pt>
                <c:pt idx="110">
                  <c:v>0.15730481811797459</c:v>
                </c:pt>
                <c:pt idx="111">
                  <c:v>0.15198876730254618</c:v>
                </c:pt>
                <c:pt idx="112">
                  <c:v>0.16437983295488845</c:v>
                </c:pt>
                <c:pt idx="113">
                  <c:v>0.16546203123371184</c:v>
                </c:pt>
                <c:pt idx="114">
                  <c:v>0.17726668796090617</c:v>
                </c:pt>
                <c:pt idx="115">
                  <c:v>0.14353412239772267</c:v>
                </c:pt>
                <c:pt idx="116">
                  <c:v>0.13130913552443157</c:v>
                </c:pt>
                <c:pt idx="117">
                  <c:v>0.10968569493744318</c:v>
                </c:pt>
                <c:pt idx="118">
                  <c:v>0.11024952491872875</c:v>
                </c:pt>
                <c:pt idx="119">
                  <c:v>0.10417258731380286</c:v>
                </c:pt>
                <c:pt idx="120">
                  <c:v>0.11229863659699735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Data!$W$6</c:f>
              <c:strCache>
                <c:ptCount val="1"/>
                <c:pt idx="0">
                  <c:v>恒生指数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Data!$W$7:$W$499</c:f>
              <c:numCache>
                <c:formatCode>0.0000</c:formatCode>
                <c:ptCount val="493"/>
                <c:pt idx="0">
                  <c:v>0</c:v>
                </c:pt>
                <c:pt idx="1">
                  <c:v>1.5533202339914176E-2</c:v>
                </c:pt>
                <c:pt idx="2">
                  <c:v>1.4938081039960194E-2</c:v>
                </c:pt>
                <c:pt idx="3">
                  <c:v>2.2512637419401349E-2</c:v>
                </c:pt>
                <c:pt idx="4">
                  <c:v>2.3030531267122401E-2</c:v>
                </c:pt>
                <c:pt idx="5">
                  <c:v>2.4390945338984338E-2</c:v>
                </c:pt>
                <c:pt idx="6">
                  <c:v>2.9848390309892725E-2</c:v>
                </c:pt>
                <c:pt idx="7">
                  <c:v>3.5943213460897239E-2</c:v>
                </c:pt>
                <c:pt idx="8">
                  <c:v>3.6205003991541362E-2</c:v>
                </c:pt>
                <c:pt idx="9">
                  <c:v>4.2453465628327525E-2</c:v>
                </c:pt>
                <c:pt idx="10">
                  <c:v>3.4319732554448201E-2</c:v>
                </c:pt>
                <c:pt idx="11">
                  <c:v>4.9539115517616805E-2</c:v>
                </c:pt>
                <c:pt idx="12">
                  <c:v>5.1538449906197936E-2</c:v>
                </c:pt>
                <c:pt idx="13">
                  <c:v>5.8314961459375425E-2</c:v>
                </c:pt>
                <c:pt idx="14">
                  <c:v>5.8413452607110505E-2</c:v>
                </c:pt>
                <c:pt idx="15">
                  <c:v>6.2259428482974277E-2</c:v>
                </c:pt>
                <c:pt idx="16">
                  <c:v>7.7877077765143632E-2</c:v>
                </c:pt>
                <c:pt idx="17">
                  <c:v>7.7317261791172376E-2</c:v>
                </c:pt>
                <c:pt idx="18">
                  <c:v>6.4304274906526571E-2</c:v>
                </c:pt>
                <c:pt idx="19">
                  <c:v>7.5698338449348146E-2</c:v>
                </c:pt>
                <c:pt idx="20">
                  <c:v>6.6697265697831076E-2</c:v>
                </c:pt>
                <c:pt idx="21">
                  <c:v>5.588320815378367E-2</c:v>
                </c:pt>
                <c:pt idx="22">
                  <c:v>6.5041517088775036E-2</c:v>
                </c:pt>
                <c:pt idx="23">
                  <c:v>5.1972114690981064E-2</c:v>
                </c:pt>
                <c:pt idx="24">
                  <c:v>4.8235359500634845E-2</c:v>
                </c:pt>
                <c:pt idx="25">
                  <c:v>3.8820990835625624E-2</c:v>
                </c:pt>
                <c:pt idx="26">
                  <c:v>-1.3375219352817158E-2</c:v>
                </c:pt>
                <c:pt idx="27">
                  <c:v>-2.4954399786800807E-2</c:v>
                </c:pt>
                <c:pt idx="28">
                  <c:v>-2.1566842366783967E-2</c:v>
                </c:pt>
                <c:pt idx="29">
                  <c:v>-4.6513729785394919E-2</c:v>
                </c:pt>
                <c:pt idx="30">
                  <c:v>-5.0943911199809122E-2</c:v>
                </c:pt>
                <c:pt idx="31">
                  <c:v>-3.505431129188985E-2</c:v>
                </c:pt>
                <c:pt idx="32">
                  <c:v>-1.0531747156795945E-2</c:v>
                </c:pt>
                <c:pt idx="33">
                  <c:v>5.250715839711706E-3</c:v>
                </c:pt>
                <c:pt idx="34">
                  <c:v>1.4400498592549438E-2</c:v>
                </c:pt>
                <c:pt idx="35">
                  <c:v>2.0271489039952906E-2</c:v>
                </c:pt>
                <c:pt idx="36">
                  <c:v>9.1352316723634086E-3</c:v>
                </c:pt>
                <c:pt idx="37">
                  <c:v>-2.7706422986033541E-3</c:v>
                </c:pt>
                <c:pt idx="38">
                  <c:v>4.6857320502999844E-3</c:v>
                </c:pt>
                <c:pt idx="39">
                  <c:v>-1.054509258986569E-2</c:v>
                </c:pt>
                <c:pt idx="40">
                  <c:v>-3.2152770785108031E-2</c:v>
                </c:pt>
                <c:pt idx="41">
                  <c:v>-1.2641584964338204E-2</c:v>
                </c:pt>
                <c:pt idx="42">
                  <c:v>-2.4390575310802132E-2</c:v>
                </c:pt>
                <c:pt idx="43">
                  <c:v>-1.0635915086153025E-2</c:v>
                </c:pt>
                <c:pt idx="44">
                  <c:v>2.9327138227406291E-3</c:v>
                </c:pt>
                <c:pt idx="45">
                  <c:v>2.0668856576280925E-2</c:v>
                </c:pt>
                <c:pt idx="46">
                  <c:v>1.8877164308047423E-2</c:v>
                </c:pt>
                <c:pt idx="47">
                  <c:v>1.3209235389316287E-2</c:v>
                </c:pt>
                <c:pt idx="48">
                  <c:v>1.563240321979964E-2</c:v>
                </c:pt>
                <c:pt idx="49">
                  <c:v>1.7395420249154414E-2</c:v>
                </c:pt>
                <c:pt idx="50">
                  <c:v>1.7259568138394688E-2</c:v>
                </c:pt>
                <c:pt idx="51">
                  <c:v>1.7228698904249162E-2</c:v>
                </c:pt>
                <c:pt idx="52">
                  <c:v>1.5035867665519786E-2</c:v>
                </c:pt>
                <c:pt idx="53">
                  <c:v>2.1091674360929069E-4</c:v>
                </c:pt>
                <c:pt idx="54">
                  <c:v>-2.295363810096307E-2</c:v>
                </c:pt>
                <c:pt idx="55">
                  <c:v>-1.6467482531978717E-2</c:v>
                </c:pt>
                <c:pt idx="56">
                  <c:v>-1.4497604714598378E-2</c:v>
                </c:pt>
                <c:pt idx="57">
                  <c:v>-3.9424212939064174E-2</c:v>
                </c:pt>
                <c:pt idx="58">
                  <c:v>-3.3186572684363203E-2</c:v>
                </c:pt>
                <c:pt idx="59">
                  <c:v>-3.588189195054825E-2</c:v>
                </c:pt>
                <c:pt idx="60">
                  <c:v>-3.7758989296641565E-2</c:v>
                </c:pt>
                <c:pt idx="61">
                  <c:v>-3.3912108220599424E-2</c:v>
                </c:pt>
                <c:pt idx="62">
                  <c:v>-5.3715208903678091E-2</c:v>
                </c:pt>
                <c:pt idx="63">
                  <c:v>-2.8025196141409858E-2</c:v>
                </c:pt>
                <c:pt idx="64">
                  <c:v>-1.2737429848588722E-2</c:v>
                </c:pt>
                <c:pt idx="65">
                  <c:v>-9.8660452731899051E-3</c:v>
                </c:pt>
                <c:pt idx="66">
                  <c:v>-1.3190619724612218E-2</c:v>
                </c:pt>
                <c:pt idx="67">
                  <c:v>-1.2962726523192525E-2</c:v>
                </c:pt>
                <c:pt idx="68">
                  <c:v>-2.8981015841777036E-2</c:v>
                </c:pt>
                <c:pt idx="69">
                  <c:v>-3.8786470536528728E-2</c:v>
                </c:pt>
                <c:pt idx="70">
                  <c:v>-3.1002002502833137E-2</c:v>
                </c:pt>
                <c:pt idx="71">
                  <c:v>-1.7134608730000722E-2</c:v>
                </c:pt>
                <c:pt idx="72">
                  <c:v>-2.5264526426791445E-2</c:v>
                </c:pt>
                <c:pt idx="73">
                  <c:v>-2.8013464908953289E-2</c:v>
                </c:pt>
                <c:pt idx="74">
                  <c:v>-1.2487618494033459E-2</c:v>
                </c:pt>
                <c:pt idx="75">
                  <c:v>-2.5365179730167942E-2</c:v>
                </c:pt>
                <c:pt idx="76">
                  <c:v>-3.2352342114306265E-2</c:v>
                </c:pt>
                <c:pt idx="77">
                  <c:v>-2.1890588529314692E-2</c:v>
                </c:pt>
                <c:pt idx="78">
                  <c:v>-3.5325731371843583E-3</c:v>
                </c:pt>
                <c:pt idx="79">
                  <c:v>-1.5828508136278674E-2</c:v>
                </c:pt>
                <c:pt idx="80">
                  <c:v>-3.1667524536340919E-2</c:v>
                </c:pt>
                <c:pt idx="81">
                  <c:v>-2.8503576138862785E-2</c:v>
                </c:pt>
                <c:pt idx="82">
                  <c:v>-1.3921521839036055E-2</c:v>
                </c:pt>
                <c:pt idx="83">
                  <c:v>-8.6691860809333665E-3</c:v>
                </c:pt>
                <c:pt idx="84">
                  <c:v>7.6280220790847508E-4</c:v>
                </c:pt>
                <c:pt idx="85">
                  <c:v>7.0296829338014621E-3</c:v>
                </c:pt>
                <c:pt idx="86">
                  <c:v>1.7687438655219045E-2</c:v>
                </c:pt>
                <c:pt idx="87">
                  <c:v>7.4015483259726178E-3</c:v>
                </c:pt>
                <c:pt idx="88">
                  <c:v>1.0141351810607491E-2</c:v>
                </c:pt>
                <c:pt idx="89">
                  <c:v>3.6702970564337356E-3</c:v>
                </c:pt>
                <c:pt idx="90">
                  <c:v>8.3919246673116454E-3</c:v>
                </c:pt>
                <c:pt idx="91">
                  <c:v>1.5870963499277302E-2</c:v>
                </c:pt>
                <c:pt idx="92">
                  <c:v>1.5196563656281414E-2</c:v>
                </c:pt>
                <c:pt idx="93">
                  <c:v>-3.8519999624995194E-3</c:v>
                </c:pt>
                <c:pt idx="94">
                  <c:v>1.366796411257365E-4</c:v>
                </c:pt>
                <c:pt idx="95">
                  <c:v>-4.6115853126946771E-3</c:v>
                </c:pt>
                <c:pt idx="96">
                  <c:v>3.8070363903588422E-3</c:v>
                </c:pt>
                <c:pt idx="97">
                  <c:v>-5.3089432886201937E-3</c:v>
                </c:pt>
                <c:pt idx="98">
                  <c:v>-1.6455216735289935E-2</c:v>
                </c:pt>
                <c:pt idx="99">
                  <c:v>-4.0164443044005127E-3</c:v>
                </c:pt>
                <c:pt idx="100">
                  <c:v>-4.2202485803917167E-3</c:v>
                </c:pt>
                <c:pt idx="101">
                  <c:v>1.4330837911361582E-2</c:v>
                </c:pt>
                <c:pt idx="102">
                  <c:v>1.6522412162640832E-2</c:v>
                </c:pt>
                <c:pt idx="103">
                  <c:v>1.9975614916478479E-2</c:v>
                </c:pt>
                <c:pt idx="104">
                  <c:v>2.6396004550515606E-2</c:v>
                </c:pt>
                <c:pt idx="105">
                  <c:v>9.8110618554332341E-3</c:v>
                </c:pt>
                <c:pt idx="106">
                  <c:v>1.4121435443203323E-2</c:v>
                </c:pt>
                <c:pt idx="107">
                  <c:v>1.6276949457908474E-2</c:v>
                </c:pt>
                <c:pt idx="108">
                  <c:v>4.4080550941862917E-3</c:v>
                </c:pt>
                <c:pt idx="109">
                  <c:v>-7.9386310316166275E-3</c:v>
                </c:pt>
                <c:pt idx="110">
                  <c:v>-7.107545903030088E-3</c:v>
                </c:pt>
                <c:pt idx="111">
                  <c:v>-3.5764344537355885E-2</c:v>
                </c:pt>
                <c:pt idx="112">
                  <c:v>-2.2995625441866729E-2</c:v>
                </c:pt>
                <c:pt idx="113">
                  <c:v>-3.3746521938533114E-2</c:v>
                </c:pt>
                <c:pt idx="114">
                  <c:v>-3.0861727403143524E-2</c:v>
                </c:pt>
                <c:pt idx="115">
                  <c:v>-4.2259953472128298E-2</c:v>
                </c:pt>
                <c:pt idx="116">
                  <c:v>-4.0851813385795577E-2</c:v>
                </c:pt>
                <c:pt idx="117">
                  <c:v>-5.2826693408383529E-2</c:v>
                </c:pt>
                <c:pt idx="118">
                  <c:v>-4.2360698020041054E-2</c:v>
                </c:pt>
                <c:pt idx="119">
                  <c:v>-2.3897249346354399E-2</c:v>
                </c:pt>
                <c:pt idx="120">
                  <c:v>-2.390882689054441E-2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Data!$AA$6</c:f>
              <c:strCache>
                <c:ptCount val="1"/>
                <c:pt idx="0">
                  <c:v>70%原始仓位（无对冲）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Data!$AA$7:$AA$499</c:f>
              <c:numCache>
                <c:formatCode>0.0000_ </c:formatCode>
                <c:ptCount val="493"/>
                <c:pt idx="0">
                  <c:v>0</c:v>
                </c:pt>
                <c:pt idx="1">
                  <c:v>1.1359812571000161E-2</c:v>
                </c:pt>
                <c:pt idx="2">
                  <c:v>1.4953966924571516E-2</c:v>
                </c:pt>
                <c:pt idx="3">
                  <c:v>2.4244760096605811E-2</c:v>
                </c:pt>
                <c:pt idx="4">
                  <c:v>3.9664647631817207E-2</c:v>
                </c:pt>
                <c:pt idx="5">
                  <c:v>4.5259550137917381E-2</c:v>
                </c:pt>
                <c:pt idx="6">
                  <c:v>4.5671837654605918E-2</c:v>
                </c:pt>
                <c:pt idx="7">
                  <c:v>4.1630226889920241E-2</c:v>
                </c:pt>
                <c:pt idx="8">
                  <c:v>3.3856782371851635E-2</c:v>
                </c:pt>
                <c:pt idx="9">
                  <c:v>2.8108552636991746E-2</c:v>
                </c:pt>
                <c:pt idx="10">
                  <c:v>1.5091673089382862E-2</c:v>
                </c:pt>
                <c:pt idx="11">
                  <c:v>-1.0184441885607853E-5</c:v>
                </c:pt>
                <c:pt idx="12">
                  <c:v>1.6427147792245966E-2</c:v>
                </c:pt>
                <c:pt idx="13">
                  <c:v>1.1471168083591499E-2</c:v>
                </c:pt>
                <c:pt idx="14">
                  <c:v>1.5030771368262918E-2</c:v>
                </c:pt>
                <c:pt idx="15">
                  <c:v>1.5190677597140434E-2</c:v>
                </c:pt>
                <c:pt idx="16">
                  <c:v>2.4364812201948638E-2</c:v>
                </c:pt>
                <c:pt idx="17">
                  <c:v>2.2842070201974485E-2</c:v>
                </c:pt>
                <c:pt idx="18">
                  <c:v>3.084829882018858E-2</c:v>
                </c:pt>
                <c:pt idx="19">
                  <c:v>4.1201714389420108E-2</c:v>
                </c:pt>
                <c:pt idx="20">
                  <c:v>3.124994552238336E-2</c:v>
                </c:pt>
                <c:pt idx="21">
                  <c:v>2.451291000408018E-2</c:v>
                </c:pt>
                <c:pt idx="22">
                  <c:v>3.3940523457931526E-2</c:v>
                </c:pt>
                <c:pt idx="23">
                  <c:v>2.0037975341177461E-2</c:v>
                </c:pt>
                <c:pt idx="24">
                  <c:v>8.6896309072030942E-3</c:v>
                </c:pt>
                <c:pt idx="25">
                  <c:v>-6.1758427658741288E-3</c:v>
                </c:pt>
                <c:pt idx="26">
                  <c:v>-2.6509016884508352E-2</c:v>
                </c:pt>
                <c:pt idx="27">
                  <c:v>-3.5932682285179873E-2</c:v>
                </c:pt>
                <c:pt idx="28">
                  <c:v>-5.0410151037874162E-2</c:v>
                </c:pt>
                <c:pt idx="29">
                  <c:v>-3.9896351476236935E-2</c:v>
                </c:pt>
                <c:pt idx="30">
                  <c:v>-3.2560899555451495E-2</c:v>
                </c:pt>
                <c:pt idx="31">
                  <c:v>-2.1146589303645547E-2</c:v>
                </c:pt>
                <c:pt idx="32">
                  <c:v>1.8323968440114857E-3</c:v>
                </c:pt>
                <c:pt idx="33">
                  <c:v>2.8465782690691555E-2</c:v>
                </c:pt>
                <c:pt idx="34">
                  <c:v>5.6572933110348611E-2</c:v>
                </c:pt>
                <c:pt idx="35">
                  <c:v>4.598562573901166E-2</c:v>
                </c:pt>
                <c:pt idx="36">
                  <c:v>2.5600263525605849E-2</c:v>
                </c:pt>
                <c:pt idx="37">
                  <c:v>2.601993467454311E-2</c:v>
                </c:pt>
                <c:pt idx="38">
                  <c:v>1.9500480480337146E-2</c:v>
                </c:pt>
                <c:pt idx="39">
                  <c:v>2.1068375218265878E-2</c:v>
                </c:pt>
                <c:pt idx="40">
                  <c:v>1.863299519548578E-2</c:v>
                </c:pt>
                <c:pt idx="41">
                  <c:v>1.954207467172564E-2</c:v>
                </c:pt>
                <c:pt idx="42">
                  <c:v>3.5000339798308744E-2</c:v>
                </c:pt>
                <c:pt idx="43">
                  <c:v>3.0667135701897275E-2</c:v>
                </c:pt>
                <c:pt idx="44">
                  <c:v>5.1404799050222882E-2</c:v>
                </c:pt>
                <c:pt idx="45">
                  <c:v>5.8942105107105958E-2</c:v>
                </c:pt>
                <c:pt idx="46">
                  <c:v>5.094672809964873E-2</c:v>
                </c:pt>
                <c:pt idx="47">
                  <c:v>5.4264962845791409E-2</c:v>
                </c:pt>
                <c:pt idx="48">
                  <c:v>6.5191426294982868E-2</c:v>
                </c:pt>
                <c:pt idx="49">
                  <c:v>6.6996640489131565E-2</c:v>
                </c:pt>
                <c:pt idx="50">
                  <c:v>7.087331131136887E-2</c:v>
                </c:pt>
                <c:pt idx="51">
                  <c:v>9.1643849955748591E-2</c:v>
                </c:pt>
                <c:pt idx="52">
                  <c:v>8.438501477763749E-2</c:v>
                </c:pt>
                <c:pt idx="53">
                  <c:v>4.8001156687488722E-2</c:v>
                </c:pt>
                <c:pt idx="54">
                  <c:v>3.5663236013157462E-2</c:v>
                </c:pt>
                <c:pt idx="55">
                  <c:v>3.7293250799348643E-2</c:v>
                </c:pt>
                <c:pt idx="56">
                  <c:v>1.4669363172542971E-2</c:v>
                </c:pt>
                <c:pt idx="57">
                  <c:v>-7.4298500513055865E-3</c:v>
                </c:pt>
                <c:pt idx="58">
                  <c:v>9.821998892466155E-3</c:v>
                </c:pt>
                <c:pt idx="59">
                  <c:v>7.9076761239058602E-3</c:v>
                </c:pt>
                <c:pt idx="60">
                  <c:v>-4.3175398597057324E-3</c:v>
                </c:pt>
                <c:pt idx="61">
                  <c:v>-1.445334206690907E-3</c:v>
                </c:pt>
                <c:pt idx="62">
                  <c:v>-1.073962605474843E-2</c:v>
                </c:pt>
                <c:pt idx="63">
                  <c:v>3.5611833327944264E-3</c:v>
                </c:pt>
                <c:pt idx="64">
                  <c:v>1.717052835739441E-2</c:v>
                </c:pt>
                <c:pt idx="65">
                  <c:v>1.8043999117177245E-2</c:v>
                </c:pt>
                <c:pt idx="66">
                  <c:v>6.9748422218174344E-3</c:v>
                </c:pt>
                <c:pt idx="67">
                  <c:v>-5.1913439101427539E-3</c:v>
                </c:pt>
                <c:pt idx="68">
                  <c:v>-6.8778744954484106E-3</c:v>
                </c:pt>
                <c:pt idx="69">
                  <c:v>-1.0690469117608292E-2</c:v>
                </c:pt>
                <c:pt idx="70">
                  <c:v>-5.9344619980654656E-3</c:v>
                </c:pt>
                <c:pt idx="71">
                  <c:v>5.4980513920610541E-4</c:v>
                </c:pt>
                <c:pt idx="72">
                  <c:v>-8.3137159120112436E-3</c:v>
                </c:pt>
                <c:pt idx="73">
                  <c:v>-1.3751061882868454E-2</c:v>
                </c:pt>
                <c:pt idx="74">
                  <c:v>-1.1643020317522956E-2</c:v>
                </c:pt>
                <c:pt idx="75">
                  <c:v>-2.3596042082159818E-2</c:v>
                </c:pt>
                <c:pt idx="76">
                  <c:v>-1.8469956492719874E-2</c:v>
                </c:pt>
                <c:pt idx="77">
                  <c:v>-1.7052983870365579E-2</c:v>
                </c:pt>
                <c:pt idx="78">
                  <c:v>-1.6776740763998488E-3</c:v>
                </c:pt>
                <c:pt idx="79">
                  <c:v>-6.9420600545713196E-3</c:v>
                </c:pt>
                <c:pt idx="80">
                  <c:v>-6.715988681051388E-3</c:v>
                </c:pt>
                <c:pt idx="81">
                  <c:v>1.7260893862334425E-2</c:v>
                </c:pt>
                <c:pt idx="82">
                  <c:v>2.9583909690366061E-2</c:v>
                </c:pt>
                <c:pt idx="83">
                  <c:v>3.1824819340240174E-2</c:v>
                </c:pt>
                <c:pt idx="84">
                  <c:v>4.5812532819354379E-2</c:v>
                </c:pt>
                <c:pt idx="85">
                  <c:v>4.1312682874805828E-2</c:v>
                </c:pt>
                <c:pt idx="86">
                  <c:v>4.3668948317948653E-2</c:v>
                </c:pt>
                <c:pt idx="87">
                  <c:v>4.474734754730858E-2</c:v>
                </c:pt>
                <c:pt idx="88">
                  <c:v>5.2674766601040091E-2</c:v>
                </c:pt>
                <c:pt idx="89">
                  <c:v>5.792649895282298E-2</c:v>
                </c:pt>
                <c:pt idx="90">
                  <c:v>5.8208815642217138E-2</c:v>
                </c:pt>
                <c:pt idx="91">
                  <c:v>5.8909730924480153E-2</c:v>
                </c:pt>
                <c:pt idx="92">
                  <c:v>5.7431133743017559E-2</c:v>
                </c:pt>
                <c:pt idx="93">
                  <c:v>6.059084601605158E-2</c:v>
                </c:pt>
                <c:pt idx="94">
                  <c:v>6.4806975511428666E-2</c:v>
                </c:pt>
                <c:pt idx="95">
                  <c:v>6.4890534315508619E-2</c:v>
                </c:pt>
                <c:pt idx="96">
                  <c:v>7.5944451553520143E-2</c:v>
                </c:pt>
                <c:pt idx="97">
                  <c:v>8.2033938829820352E-2</c:v>
                </c:pt>
                <c:pt idx="98">
                  <c:v>8.2741113740662842E-2</c:v>
                </c:pt>
                <c:pt idx="99">
                  <c:v>0.10438657722452582</c:v>
                </c:pt>
                <c:pt idx="100">
                  <c:v>0.12080216641441166</c:v>
                </c:pt>
                <c:pt idx="101">
                  <c:v>0.12901146305748012</c:v>
                </c:pt>
                <c:pt idx="102">
                  <c:v>0.13414894760355445</c:v>
                </c:pt>
                <c:pt idx="103">
                  <c:v>0.12465679239518312</c:v>
                </c:pt>
                <c:pt idx="104">
                  <c:v>0.11831493943828297</c:v>
                </c:pt>
                <c:pt idx="105">
                  <c:v>0.12773874770459437</c:v>
                </c:pt>
                <c:pt idx="106">
                  <c:v>0.14093661319765727</c:v>
                </c:pt>
                <c:pt idx="107">
                  <c:v>0.14743365690718879</c:v>
                </c:pt>
                <c:pt idx="108">
                  <c:v>0.13333861551549431</c:v>
                </c:pt>
                <c:pt idx="109">
                  <c:v>0.12886621060790882</c:v>
                </c:pt>
                <c:pt idx="110">
                  <c:v>0.1220475323091772</c:v>
                </c:pt>
                <c:pt idx="111">
                  <c:v>9.6753921836720158E-2</c:v>
                </c:pt>
                <c:pt idx="112">
                  <c:v>0.1150393837696515</c:v>
                </c:pt>
                <c:pt idx="113">
                  <c:v>0.10770383488344004</c:v>
                </c:pt>
                <c:pt idx="114">
                  <c:v>0.11813841492852584</c:v>
                </c:pt>
                <c:pt idx="115">
                  <c:v>8.5946214785794339E-2</c:v>
                </c:pt>
                <c:pt idx="116">
                  <c:v>7.8448464761448733E-2</c:v>
                </c:pt>
                <c:pt idx="117">
                  <c:v>5.4297847422857259E-2</c:v>
                </c:pt>
                <c:pt idx="118">
                  <c:v>6.2570753745246011E-2</c:v>
                </c:pt>
                <c:pt idx="119">
                  <c:v>7.2215845827377168E-2</c:v>
                </c:pt>
                <c:pt idx="120">
                  <c:v>7.7895411823517557E-2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Data!$AE$6</c:f>
              <c:strCache>
                <c:ptCount val="1"/>
                <c:pt idx="0">
                  <c:v>70%对冲4(2018/3/23)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Data!$AE$7:$AE$499</c:f>
              <c:numCache>
                <c:formatCode>0.0000_ </c:formatCode>
                <c:ptCount val="493"/>
                <c:pt idx="0">
                  <c:v>0</c:v>
                </c:pt>
                <c:pt idx="1">
                  <c:v>1.1359812571000161E-2</c:v>
                </c:pt>
                <c:pt idx="2">
                  <c:v>1.4953966924571516E-2</c:v>
                </c:pt>
                <c:pt idx="3">
                  <c:v>2.4244760096605811E-2</c:v>
                </c:pt>
                <c:pt idx="4">
                  <c:v>3.9664647631817207E-2</c:v>
                </c:pt>
                <c:pt idx="5">
                  <c:v>4.5259550137917381E-2</c:v>
                </c:pt>
                <c:pt idx="6">
                  <c:v>4.5671837654605918E-2</c:v>
                </c:pt>
                <c:pt idx="7">
                  <c:v>4.1630226889920241E-2</c:v>
                </c:pt>
                <c:pt idx="8">
                  <c:v>3.3856782371851635E-2</c:v>
                </c:pt>
                <c:pt idx="9">
                  <c:v>2.8108552636991746E-2</c:v>
                </c:pt>
                <c:pt idx="10">
                  <c:v>1.5091673089382862E-2</c:v>
                </c:pt>
                <c:pt idx="11">
                  <c:v>-1.0184441885607853E-5</c:v>
                </c:pt>
                <c:pt idx="12">
                  <c:v>1.6427147792245966E-2</c:v>
                </c:pt>
                <c:pt idx="13">
                  <c:v>1.1471168083591499E-2</c:v>
                </c:pt>
                <c:pt idx="14">
                  <c:v>1.5030771368262918E-2</c:v>
                </c:pt>
                <c:pt idx="15">
                  <c:v>1.5190677597140434E-2</c:v>
                </c:pt>
                <c:pt idx="16">
                  <c:v>2.4364812201948638E-2</c:v>
                </c:pt>
                <c:pt idx="17">
                  <c:v>2.2842070201974485E-2</c:v>
                </c:pt>
                <c:pt idx="18">
                  <c:v>3.084829882018858E-2</c:v>
                </c:pt>
                <c:pt idx="19">
                  <c:v>4.1201714389420108E-2</c:v>
                </c:pt>
                <c:pt idx="20">
                  <c:v>3.124994552238336E-2</c:v>
                </c:pt>
                <c:pt idx="21">
                  <c:v>2.451291000408018E-2</c:v>
                </c:pt>
                <c:pt idx="22">
                  <c:v>3.3940523457931526E-2</c:v>
                </c:pt>
                <c:pt idx="23">
                  <c:v>2.0037975341177461E-2</c:v>
                </c:pt>
                <c:pt idx="24">
                  <c:v>8.6896309072030942E-3</c:v>
                </c:pt>
                <c:pt idx="25">
                  <c:v>-6.1758427658741288E-3</c:v>
                </c:pt>
                <c:pt idx="26">
                  <c:v>-2.6509016884508352E-2</c:v>
                </c:pt>
                <c:pt idx="27">
                  <c:v>-3.5932682285179873E-2</c:v>
                </c:pt>
                <c:pt idx="28">
                  <c:v>-5.0410151037874162E-2</c:v>
                </c:pt>
                <c:pt idx="29">
                  <c:v>-3.9896351476236935E-2</c:v>
                </c:pt>
                <c:pt idx="30">
                  <c:v>-3.2560899555451495E-2</c:v>
                </c:pt>
                <c:pt idx="31">
                  <c:v>-2.1146589303645547E-2</c:v>
                </c:pt>
                <c:pt idx="32">
                  <c:v>1.8323968440114857E-3</c:v>
                </c:pt>
                <c:pt idx="33">
                  <c:v>2.8465782690691555E-2</c:v>
                </c:pt>
                <c:pt idx="34">
                  <c:v>5.6572933110348611E-2</c:v>
                </c:pt>
                <c:pt idx="35">
                  <c:v>4.598562573901166E-2</c:v>
                </c:pt>
                <c:pt idx="36">
                  <c:v>2.5600263525605849E-2</c:v>
                </c:pt>
                <c:pt idx="37">
                  <c:v>2.601993467454311E-2</c:v>
                </c:pt>
                <c:pt idx="38">
                  <c:v>1.9500480480337146E-2</c:v>
                </c:pt>
                <c:pt idx="39">
                  <c:v>2.1068375218265878E-2</c:v>
                </c:pt>
                <c:pt idx="40">
                  <c:v>1.863299519548578E-2</c:v>
                </c:pt>
                <c:pt idx="41">
                  <c:v>1.954207467172564E-2</c:v>
                </c:pt>
                <c:pt idx="42">
                  <c:v>3.5000339798308744E-2</c:v>
                </c:pt>
                <c:pt idx="43">
                  <c:v>3.0667135701897275E-2</c:v>
                </c:pt>
                <c:pt idx="44">
                  <c:v>5.1404799050222882E-2</c:v>
                </c:pt>
                <c:pt idx="45">
                  <c:v>5.8942105107105958E-2</c:v>
                </c:pt>
                <c:pt idx="46">
                  <c:v>5.094672809964873E-2</c:v>
                </c:pt>
                <c:pt idx="47">
                  <c:v>5.4264962845791409E-2</c:v>
                </c:pt>
                <c:pt idx="48">
                  <c:v>6.5191426294982868E-2</c:v>
                </c:pt>
                <c:pt idx="49">
                  <c:v>6.6996640489131565E-2</c:v>
                </c:pt>
                <c:pt idx="50">
                  <c:v>7.087331131136887E-2</c:v>
                </c:pt>
                <c:pt idx="51">
                  <c:v>9.1643849955748591E-2</c:v>
                </c:pt>
                <c:pt idx="52">
                  <c:v>8.438501477763749E-2</c:v>
                </c:pt>
                <c:pt idx="53">
                  <c:v>4.8001156687488722E-2</c:v>
                </c:pt>
                <c:pt idx="54">
                  <c:v>3.5663236013157462E-2</c:v>
                </c:pt>
                <c:pt idx="55">
                  <c:v>3.2412839099511537E-2</c:v>
                </c:pt>
                <c:pt idx="56">
                  <c:v>8.3067460823258443E-3</c:v>
                </c:pt>
                <c:pt idx="57">
                  <c:v>4.9631900612832069E-3</c:v>
                </c:pt>
                <c:pt idx="58">
                  <c:v>1.7521618973011854E-2</c:v>
                </c:pt>
                <c:pt idx="59">
                  <c:v>1.763534926941146E-2</c:v>
                </c:pt>
                <c:pt idx="60">
                  <c:v>6.822527384611643E-3</c:v>
                </c:pt>
                <c:pt idx="61">
                  <c:v>6.8002043431290016E-3</c:v>
                </c:pt>
                <c:pt idx="62">
                  <c:v>1.2406462325991408E-2</c:v>
                </c:pt>
                <c:pt idx="63">
                  <c:v>7.3772020720546116E-3</c:v>
                </c:pt>
                <c:pt idx="64">
                  <c:v>9.4834937569170386E-3</c:v>
                </c:pt>
                <c:pt idx="65">
                  <c:v>8.1964337172975021E-3</c:v>
                </c:pt>
                <c:pt idx="66">
                  <c:v>-3.7119636805393874E-4</c:v>
                </c:pt>
                <c:pt idx="67">
                  <c:v>-1.2708857364391424E-2</c:v>
                </c:pt>
                <c:pt idx="68">
                  <c:v>-2.3426633780538886E-3</c:v>
                </c:pt>
                <c:pt idx="69">
                  <c:v>1.2227111689691039E-3</c:v>
                </c:pt>
                <c:pt idx="70">
                  <c:v>1.2141060222603528E-4</c:v>
                </c:pt>
                <c:pt idx="71">
                  <c:v>-3.8286373328708656E-3</c:v>
                </c:pt>
                <c:pt idx="72">
                  <c:v>-6.5749222148141495E-3</c:v>
                </c:pt>
                <c:pt idx="73">
                  <c:v>-9.9438701357341674E-3</c:v>
                </c:pt>
                <c:pt idx="74">
                  <c:v>-1.9518021772102823E-2</c:v>
                </c:pt>
                <c:pt idx="75">
                  <c:v>-2.1781513297482458E-2</c:v>
                </c:pt>
                <c:pt idx="76">
                  <c:v>-1.1398040849905589E-2</c:v>
                </c:pt>
                <c:pt idx="77">
                  <c:v>-1.7852859777102714E-2</c:v>
                </c:pt>
                <c:pt idx="78">
                  <c:v>-1.6290766788168654E-2</c:v>
                </c:pt>
                <c:pt idx="79">
                  <c:v>-1.2303258575430909E-2</c:v>
                </c:pt>
                <c:pt idx="80">
                  <c:v>-1.5935388283150331E-4</c:v>
                </c:pt>
                <c:pt idx="81">
                  <c:v>2.1436862546011737E-2</c:v>
                </c:pt>
                <c:pt idx="82">
                  <c:v>2.2787827572049002E-2</c:v>
                </c:pt>
                <c:pt idx="83">
                  <c:v>2.1076694966277509E-2</c:v>
                </c:pt>
                <c:pt idx="84">
                  <c:v>2.7967448542408402E-2</c:v>
                </c:pt>
                <c:pt idx="85">
                  <c:v>1.8752177006311266E-2</c:v>
                </c:pt>
                <c:pt idx="86">
                  <c:v>1.3089171995082971E-2</c:v>
                </c:pt>
                <c:pt idx="87">
                  <c:v>2.1907037071691393E-2</c:v>
                </c:pt>
                <c:pt idx="88">
                  <c:v>2.7772931569088888E-2</c:v>
                </c:pt>
                <c:pt idx="89">
                  <c:v>3.7893713236243132E-2</c:v>
                </c:pt>
                <c:pt idx="90">
                  <c:v>3.4623311155740355E-2</c:v>
                </c:pt>
                <c:pt idx="91">
                  <c:v>2.9696734431242877E-2</c:v>
                </c:pt>
                <c:pt idx="92">
                  <c:v>2.8725579423980685E-2</c:v>
                </c:pt>
                <c:pt idx="93">
                  <c:v>4.6218101288374447E-2</c:v>
                </c:pt>
                <c:pt idx="94">
                  <c:v>4.7433007887168976E-2</c:v>
                </c:pt>
                <c:pt idx="95">
                  <c:v>5.1089328335351514E-2</c:v>
                </c:pt>
                <c:pt idx="96">
                  <c:v>5.5808778350197485E-2</c:v>
                </c:pt>
                <c:pt idx="97">
                  <c:v>6.8757449530983061E-2</c:v>
                </c:pt>
                <c:pt idx="98">
                  <c:v>7.7851472823759815E-2</c:v>
                </c:pt>
                <c:pt idx="99">
                  <c:v>9.0137566206540232E-2</c:v>
                </c:pt>
                <c:pt idx="100">
                  <c:v>0.1067065049056144</c:v>
                </c:pt>
                <c:pt idx="101">
                  <c:v>0.10095731125406604</c:v>
                </c:pt>
                <c:pt idx="102">
                  <c:v>0.10444577821133127</c:v>
                </c:pt>
                <c:pt idx="103">
                  <c:v>9.2355311731746159E-2</c:v>
                </c:pt>
                <c:pt idx="104">
                  <c:v>8.1182531678785974E-2</c:v>
                </c:pt>
                <c:pt idx="105">
                  <c:v>0.10308543445791729</c:v>
                </c:pt>
                <c:pt idx="106">
                  <c:v>0.11304002318022</c:v>
                </c:pt>
                <c:pt idx="107">
                  <c:v>0.11791518229191178</c:v>
                </c:pt>
                <c:pt idx="108">
                  <c:v>0.1127507146893858</c:v>
                </c:pt>
                <c:pt idx="109">
                  <c:v>0.11756839090639182</c:v>
                </c:pt>
                <c:pt idx="110">
                  <c:v>0.11012437491077987</c:v>
                </c:pt>
                <c:pt idx="111">
                  <c:v>0.10639314817201173</c:v>
                </c:pt>
                <c:pt idx="112">
                  <c:v>0.11507097652249443</c:v>
                </c:pt>
                <c:pt idx="113">
                  <c:v>0.11582478048760292</c:v>
                </c:pt>
                <c:pt idx="114">
                  <c:v>0.12408873960748856</c:v>
                </c:pt>
                <c:pt idx="115">
                  <c:v>0.10047296586600885</c:v>
                </c:pt>
                <c:pt idx="116">
                  <c:v>9.1915681687840367E-2</c:v>
                </c:pt>
                <c:pt idx="117">
                  <c:v>7.6775385477814595E-2</c:v>
                </c:pt>
                <c:pt idx="118">
                  <c:v>7.7173308568540433E-2</c:v>
                </c:pt>
                <c:pt idx="119">
                  <c:v>7.2925852134368752E-2</c:v>
                </c:pt>
                <c:pt idx="120">
                  <c:v>7.8614129482174722E-2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Data!$AL$6</c:f>
              <c:strCache>
                <c:ptCount val="1"/>
                <c:pt idx="0">
                  <c:v>50%原始仓位（无对冲）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Data!$AL$7:$AL$499</c:f>
              <c:numCache>
                <c:formatCode>0.0000_ </c:formatCode>
                <c:ptCount val="493"/>
                <c:pt idx="0">
                  <c:v>0</c:v>
                </c:pt>
                <c:pt idx="1">
                  <c:v>8.1135658719513337E-3</c:v>
                </c:pt>
                <c:pt idx="2">
                  <c:v>1.0680561139588596E-2</c:v>
                </c:pt>
                <c:pt idx="3">
                  <c:v>1.731639171894872E-2</c:v>
                </c:pt>
                <c:pt idx="4">
                  <c:v>2.8330261044908545E-2</c:v>
                </c:pt>
                <c:pt idx="5">
                  <c:v>3.2326445293223038E-2</c:v>
                </c:pt>
                <c:pt idx="6">
                  <c:v>3.2620634459799902E-2</c:v>
                </c:pt>
                <c:pt idx="7">
                  <c:v>2.9733702184331356E-2</c:v>
                </c:pt>
                <c:pt idx="8">
                  <c:v>2.4180962057240185E-2</c:v>
                </c:pt>
                <c:pt idx="9">
                  <c:v>2.0074263780874402E-2</c:v>
                </c:pt>
                <c:pt idx="10">
                  <c:v>1.0776586845997249E-2</c:v>
                </c:pt>
                <c:pt idx="11">
                  <c:v>-1.0502967239922611E-5</c:v>
                </c:pt>
                <c:pt idx="12">
                  <c:v>1.1730102876245763E-2</c:v>
                </c:pt>
                <c:pt idx="13">
                  <c:v>8.189922886028711E-3</c:v>
                </c:pt>
                <c:pt idx="14">
                  <c:v>1.0732419264211313E-2</c:v>
                </c:pt>
                <c:pt idx="15">
                  <c:v>1.0847185141160232E-2</c:v>
                </c:pt>
                <c:pt idx="16">
                  <c:v>1.7400246729091684E-2</c:v>
                </c:pt>
                <c:pt idx="17">
                  <c:v>1.6311942766965792E-2</c:v>
                </c:pt>
                <c:pt idx="18">
                  <c:v>2.2030706082177165E-2</c:v>
                </c:pt>
                <c:pt idx="19">
                  <c:v>2.9426394967234426E-2</c:v>
                </c:pt>
                <c:pt idx="20">
                  <c:v>2.2317850740457112E-2</c:v>
                </c:pt>
                <c:pt idx="21">
                  <c:v>1.7505932982720296E-2</c:v>
                </c:pt>
                <c:pt idx="22">
                  <c:v>2.4239852255068417E-2</c:v>
                </c:pt>
                <c:pt idx="23">
                  <c:v>1.4308903606005785E-2</c:v>
                </c:pt>
                <c:pt idx="24">
                  <c:v>6.2035574556313922E-3</c:v>
                </c:pt>
                <c:pt idx="25">
                  <c:v>-4.4144925103656307E-3</c:v>
                </c:pt>
                <c:pt idx="26">
                  <c:v>-1.8937486391994107E-2</c:v>
                </c:pt>
                <c:pt idx="27">
                  <c:v>-2.5668881082728467E-2</c:v>
                </c:pt>
                <c:pt idx="28">
                  <c:v>-3.6010087651228484E-2</c:v>
                </c:pt>
                <c:pt idx="29">
                  <c:v>-2.850065944076563E-2</c:v>
                </c:pt>
                <c:pt idx="30">
                  <c:v>-2.3261034975679884E-2</c:v>
                </c:pt>
                <c:pt idx="31">
                  <c:v>-1.5107829629199876E-2</c:v>
                </c:pt>
                <c:pt idx="32">
                  <c:v>1.3050200113771115E-3</c:v>
                </c:pt>
                <c:pt idx="33">
                  <c:v>2.032867804472005E-2</c:v>
                </c:pt>
                <c:pt idx="34">
                  <c:v>4.0404585395048764E-2</c:v>
                </c:pt>
                <c:pt idx="35">
                  <c:v>3.2842591629405948E-2</c:v>
                </c:pt>
                <c:pt idx="36">
                  <c:v>1.8281239625445922E-2</c:v>
                </c:pt>
                <c:pt idx="37">
                  <c:v>1.8580854403497327E-2</c:v>
                </c:pt>
                <c:pt idx="38">
                  <c:v>1.3923796753451345E-2</c:v>
                </c:pt>
                <c:pt idx="39">
                  <c:v>1.504321521398877E-2</c:v>
                </c:pt>
                <c:pt idx="40">
                  <c:v>1.3303974603034341E-2</c:v>
                </c:pt>
                <c:pt idx="41">
                  <c:v>1.3955356386268658E-2</c:v>
                </c:pt>
                <c:pt idx="42">
                  <c:v>2.4996544544394261E-2</c:v>
                </c:pt>
                <c:pt idx="43">
                  <c:v>2.1902238165177224E-2</c:v>
                </c:pt>
                <c:pt idx="44">
                  <c:v>3.6714767273662741E-2</c:v>
                </c:pt>
                <c:pt idx="45">
                  <c:v>4.2098647876648743E-2</c:v>
                </c:pt>
                <c:pt idx="46">
                  <c:v>3.6387533022591567E-2</c:v>
                </c:pt>
                <c:pt idx="47">
                  <c:v>3.8758134212951267E-2</c:v>
                </c:pt>
                <c:pt idx="48">
                  <c:v>4.6563314285377189E-2</c:v>
                </c:pt>
                <c:pt idx="49">
                  <c:v>4.7852861823548531E-2</c:v>
                </c:pt>
                <c:pt idx="50">
                  <c:v>5.0621187659457112E-2</c:v>
                </c:pt>
                <c:pt idx="51">
                  <c:v>6.5456151659320172E-2</c:v>
                </c:pt>
                <c:pt idx="52">
                  <c:v>6.0271682821323003E-2</c:v>
                </c:pt>
                <c:pt idx="53">
                  <c:v>3.4283205939900085E-2</c:v>
                </c:pt>
                <c:pt idx="54">
                  <c:v>2.5469866529854279E-2</c:v>
                </c:pt>
                <c:pt idx="55">
                  <c:v>2.6634880334748479E-2</c:v>
                </c:pt>
                <c:pt idx="56">
                  <c:v>1.0475266290765894E-2</c:v>
                </c:pt>
                <c:pt idx="57">
                  <c:v>-5.3098511255513792E-3</c:v>
                </c:pt>
                <c:pt idx="58">
                  <c:v>7.012929194180062E-3</c:v>
                </c:pt>
                <c:pt idx="59">
                  <c:v>5.6455513872772922E-3</c:v>
                </c:pt>
                <c:pt idx="60">
                  <c:v>-3.086674473077089E-3</c:v>
                </c:pt>
                <c:pt idx="61">
                  <c:v>-1.0354632624398619E-3</c:v>
                </c:pt>
                <c:pt idx="62">
                  <c:v>-7.6739916645084394E-3</c:v>
                </c:pt>
                <c:pt idx="63">
                  <c:v>2.5410701902057742E-3</c:v>
                </c:pt>
                <c:pt idx="64">
                  <c:v>1.2262445251159937E-2</c:v>
                </c:pt>
                <c:pt idx="65">
                  <c:v>1.2886216180077126E-2</c:v>
                </c:pt>
                <c:pt idx="66">
                  <c:v>4.9795515308170835E-3</c:v>
                </c:pt>
                <c:pt idx="67">
                  <c:v>-3.7101184428740552E-3</c:v>
                </c:pt>
                <c:pt idx="68">
                  <c:v>-4.914807848405367E-3</c:v>
                </c:pt>
                <c:pt idx="69">
                  <c:v>-7.6379037899085844E-3</c:v>
                </c:pt>
                <c:pt idx="70">
                  <c:v>-4.2407857926798354E-3</c:v>
                </c:pt>
                <c:pt idx="71">
                  <c:v>3.9063238709746706E-4</c:v>
                </c:pt>
                <c:pt idx="72">
                  <c:v>-5.9406317590741109E-3</c:v>
                </c:pt>
                <c:pt idx="73">
                  <c:v>-9.824823554345552E-3</c:v>
                </c:pt>
                <c:pt idx="74">
                  <c:v>-8.3194097088801211E-3</c:v>
                </c:pt>
                <c:pt idx="75">
                  <c:v>-1.6857376305674188E-2</c:v>
                </c:pt>
                <c:pt idx="76">
                  <c:v>-1.3195786615137095E-2</c:v>
                </c:pt>
                <c:pt idx="77">
                  <c:v>-1.2183498480808574E-2</c:v>
                </c:pt>
                <c:pt idx="78">
                  <c:v>-1.2014791095427135E-3</c:v>
                </c:pt>
                <c:pt idx="79">
                  <c:v>-4.9617597082685094E-3</c:v>
                </c:pt>
                <c:pt idx="80">
                  <c:v>-4.8001183307428974E-3</c:v>
                </c:pt>
                <c:pt idx="81">
                  <c:v>1.2325802985348577E-2</c:v>
                </c:pt>
                <c:pt idx="82">
                  <c:v>2.1127800823594445E-2</c:v>
                </c:pt>
                <c:pt idx="83">
                  <c:v>2.2728978966400026E-2</c:v>
                </c:pt>
                <c:pt idx="84">
                  <c:v>3.2719999192228677E-2</c:v>
                </c:pt>
                <c:pt idx="85">
                  <c:v>2.9505951318620216E-2</c:v>
                </c:pt>
                <c:pt idx="86">
                  <c:v>3.1188876252748798E-2</c:v>
                </c:pt>
                <c:pt idx="87">
                  <c:v>3.1959230864617272E-2</c:v>
                </c:pt>
                <c:pt idx="88">
                  <c:v>3.7621643453142894E-2</c:v>
                </c:pt>
                <c:pt idx="89">
                  <c:v>4.1371250235434198E-2</c:v>
                </c:pt>
                <c:pt idx="90">
                  <c:v>4.1572978619216938E-2</c:v>
                </c:pt>
                <c:pt idx="91">
                  <c:v>4.2073171191765679E-2</c:v>
                </c:pt>
                <c:pt idx="92">
                  <c:v>4.1017049499245672E-2</c:v>
                </c:pt>
                <c:pt idx="93">
                  <c:v>4.3273795965599993E-2</c:v>
                </c:pt>
                <c:pt idx="94">
                  <c:v>4.6284761893194526E-2</c:v>
                </c:pt>
                <c:pt idx="95">
                  <c:v>4.6345241552394167E-2</c:v>
                </c:pt>
                <c:pt idx="96">
                  <c:v>5.4240864229920138E-2</c:v>
                </c:pt>
                <c:pt idx="97">
                  <c:v>5.859019782953423E-2</c:v>
                </c:pt>
                <c:pt idx="98">
                  <c:v>5.9094358966628846E-2</c:v>
                </c:pt>
                <c:pt idx="99">
                  <c:v>7.4555297930228637E-2</c:v>
                </c:pt>
                <c:pt idx="100">
                  <c:v>8.6280977963411276E-2</c:v>
                </c:pt>
                <c:pt idx="101">
                  <c:v>9.2144775076108854E-2</c:v>
                </c:pt>
                <c:pt idx="102">
                  <c:v>9.5814184655480084E-2</c:v>
                </c:pt>
                <c:pt idx="103">
                  <c:v>8.903564755054294E-2</c:v>
                </c:pt>
                <c:pt idx="104">
                  <c:v>8.4505231015071791E-2</c:v>
                </c:pt>
                <c:pt idx="105">
                  <c:v>9.1236792954080048E-2</c:v>
                </c:pt>
                <c:pt idx="106">
                  <c:v>0.10066394761273734</c:v>
                </c:pt>
                <c:pt idx="107">
                  <c:v>0.10530483665426282</c:v>
                </c:pt>
                <c:pt idx="108">
                  <c:v>9.5237143775345645E-2</c:v>
                </c:pt>
                <c:pt idx="109">
                  <c:v>9.2042230603308628E-2</c:v>
                </c:pt>
                <c:pt idx="110">
                  <c:v>8.7172194805605896E-2</c:v>
                </c:pt>
                <c:pt idx="111">
                  <c:v>6.9105362267334325E-2</c:v>
                </c:pt>
                <c:pt idx="112">
                  <c:v>8.2166464035382969E-2</c:v>
                </c:pt>
                <c:pt idx="113">
                  <c:v>7.692690856383444E-2</c:v>
                </c:pt>
                <c:pt idx="114">
                  <c:v>8.4380075871897331E-2</c:v>
                </c:pt>
                <c:pt idx="115">
                  <c:v>6.1385496678314277E-2</c:v>
                </c:pt>
                <c:pt idx="116">
                  <c:v>5.6030197921685732E-2</c:v>
                </c:pt>
                <c:pt idx="117">
                  <c:v>3.87800803272631E-2</c:v>
                </c:pt>
                <c:pt idx="118">
                  <c:v>4.4689506851457228E-2</c:v>
                </c:pt>
                <c:pt idx="119">
                  <c:v>5.1579262220148747E-2</c:v>
                </c:pt>
                <c:pt idx="120">
                  <c:v>5.5636021699540184E-2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Data!$AP$6</c:f>
              <c:strCache>
                <c:ptCount val="1"/>
                <c:pt idx="0">
                  <c:v>50%对冲4(2018/3/23)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Data!$AP$7:$AP$499</c:f>
              <c:numCache>
                <c:formatCode>0.0000_ </c:formatCode>
                <c:ptCount val="493"/>
                <c:pt idx="0">
                  <c:v>0</c:v>
                </c:pt>
                <c:pt idx="1">
                  <c:v>8.1135658719513337E-3</c:v>
                </c:pt>
                <c:pt idx="2">
                  <c:v>1.0680561139588596E-2</c:v>
                </c:pt>
                <c:pt idx="3">
                  <c:v>1.731639171894872E-2</c:v>
                </c:pt>
                <c:pt idx="4">
                  <c:v>2.8330261044908545E-2</c:v>
                </c:pt>
                <c:pt idx="5">
                  <c:v>3.2326445293223038E-2</c:v>
                </c:pt>
                <c:pt idx="6">
                  <c:v>3.2620634459799902E-2</c:v>
                </c:pt>
                <c:pt idx="7">
                  <c:v>2.9733702184331356E-2</c:v>
                </c:pt>
                <c:pt idx="8">
                  <c:v>2.4180962057240185E-2</c:v>
                </c:pt>
                <c:pt idx="9">
                  <c:v>2.0074263780874402E-2</c:v>
                </c:pt>
                <c:pt idx="10">
                  <c:v>1.0776586845997249E-2</c:v>
                </c:pt>
                <c:pt idx="11">
                  <c:v>-1.0502967239922611E-5</c:v>
                </c:pt>
                <c:pt idx="12">
                  <c:v>1.1730102876245763E-2</c:v>
                </c:pt>
                <c:pt idx="13">
                  <c:v>8.189922886028711E-3</c:v>
                </c:pt>
                <c:pt idx="14">
                  <c:v>1.0732419264211313E-2</c:v>
                </c:pt>
                <c:pt idx="15">
                  <c:v>1.0847185141160232E-2</c:v>
                </c:pt>
                <c:pt idx="16">
                  <c:v>1.7400246729091684E-2</c:v>
                </c:pt>
                <c:pt idx="17">
                  <c:v>1.6311942766965792E-2</c:v>
                </c:pt>
                <c:pt idx="18">
                  <c:v>2.2030706082177165E-2</c:v>
                </c:pt>
                <c:pt idx="19">
                  <c:v>2.9426394967234426E-2</c:v>
                </c:pt>
                <c:pt idx="20">
                  <c:v>2.2317850740457112E-2</c:v>
                </c:pt>
                <c:pt idx="21">
                  <c:v>1.7505932982720296E-2</c:v>
                </c:pt>
                <c:pt idx="22">
                  <c:v>2.4239852255068417E-2</c:v>
                </c:pt>
                <c:pt idx="23">
                  <c:v>1.4308903606005785E-2</c:v>
                </c:pt>
                <c:pt idx="24">
                  <c:v>6.2035574556313922E-3</c:v>
                </c:pt>
                <c:pt idx="25">
                  <c:v>-4.4144925103656307E-3</c:v>
                </c:pt>
                <c:pt idx="26">
                  <c:v>-1.8937486391994107E-2</c:v>
                </c:pt>
                <c:pt idx="27">
                  <c:v>-2.5668881082728467E-2</c:v>
                </c:pt>
                <c:pt idx="28">
                  <c:v>-3.6010087651228484E-2</c:v>
                </c:pt>
                <c:pt idx="29">
                  <c:v>-2.850065944076563E-2</c:v>
                </c:pt>
                <c:pt idx="30">
                  <c:v>-2.3261034975679884E-2</c:v>
                </c:pt>
                <c:pt idx="31">
                  <c:v>-1.5107829629199876E-2</c:v>
                </c:pt>
                <c:pt idx="32">
                  <c:v>1.3050200113771115E-3</c:v>
                </c:pt>
                <c:pt idx="33">
                  <c:v>2.032867804472005E-2</c:v>
                </c:pt>
                <c:pt idx="34">
                  <c:v>4.0404585395048764E-2</c:v>
                </c:pt>
                <c:pt idx="35">
                  <c:v>3.2842591629405948E-2</c:v>
                </c:pt>
                <c:pt idx="36">
                  <c:v>1.8281239625445922E-2</c:v>
                </c:pt>
                <c:pt idx="37">
                  <c:v>1.8580854403497327E-2</c:v>
                </c:pt>
                <c:pt idx="38">
                  <c:v>1.3923796753451345E-2</c:v>
                </c:pt>
                <c:pt idx="39">
                  <c:v>1.504321521398877E-2</c:v>
                </c:pt>
                <c:pt idx="40">
                  <c:v>1.3303974603034341E-2</c:v>
                </c:pt>
                <c:pt idx="41">
                  <c:v>1.3955356386268658E-2</c:v>
                </c:pt>
                <c:pt idx="42">
                  <c:v>2.4996544544394261E-2</c:v>
                </c:pt>
                <c:pt idx="43">
                  <c:v>2.1902238165177224E-2</c:v>
                </c:pt>
                <c:pt idx="44">
                  <c:v>3.6714767273662741E-2</c:v>
                </c:pt>
                <c:pt idx="45">
                  <c:v>4.2098647876648743E-2</c:v>
                </c:pt>
                <c:pt idx="46">
                  <c:v>3.6387533022591567E-2</c:v>
                </c:pt>
                <c:pt idx="47">
                  <c:v>3.8758134212951267E-2</c:v>
                </c:pt>
                <c:pt idx="48">
                  <c:v>4.6563314285377189E-2</c:v>
                </c:pt>
                <c:pt idx="49">
                  <c:v>4.7852861823548531E-2</c:v>
                </c:pt>
                <c:pt idx="50">
                  <c:v>5.0621187659457112E-2</c:v>
                </c:pt>
                <c:pt idx="51">
                  <c:v>6.5456151659320172E-2</c:v>
                </c:pt>
                <c:pt idx="52">
                  <c:v>6.0271682821323003E-2</c:v>
                </c:pt>
                <c:pt idx="53">
                  <c:v>3.4283205939900085E-2</c:v>
                </c:pt>
                <c:pt idx="54">
                  <c:v>2.5469866529854279E-2</c:v>
                </c:pt>
                <c:pt idx="55">
                  <c:v>2.3149534087571366E-2</c:v>
                </c:pt>
                <c:pt idx="56">
                  <c:v>5.9314029936685664E-3</c:v>
                </c:pt>
                <c:pt idx="57">
                  <c:v>3.5406390593173409E-3</c:v>
                </c:pt>
                <c:pt idx="58">
                  <c:v>1.2511613240305364E-2</c:v>
                </c:pt>
                <c:pt idx="59">
                  <c:v>1.2592569626042716E-2</c:v>
                </c:pt>
                <c:pt idx="60">
                  <c:v>4.8690050784201411E-3</c:v>
                </c:pt>
                <c:pt idx="61">
                  <c:v>4.8530884844402156E-3</c:v>
                </c:pt>
                <c:pt idx="62">
                  <c:v>8.8557884516515806E-3</c:v>
                </c:pt>
                <c:pt idx="63">
                  <c:v>5.2662801540455106E-3</c:v>
                </c:pt>
                <c:pt idx="64">
                  <c:v>6.7727491262228323E-3</c:v>
                </c:pt>
                <c:pt idx="65">
                  <c:v>5.8535768821572631E-3</c:v>
                </c:pt>
                <c:pt idx="66">
                  <c:v>-2.66622276954398E-4</c:v>
                </c:pt>
                <c:pt idx="67">
                  <c:v>-9.0787510331826748E-3</c:v>
                </c:pt>
                <c:pt idx="68">
                  <c:v>-1.6759866135712675E-3</c:v>
                </c:pt>
                <c:pt idx="69">
                  <c:v>8.6989447742835679E-4</c:v>
                </c:pt>
                <c:pt idx="70">
                  <c:v>8.4015912371393497E-5</c:v>
                </c:pt>
                <c:pt idx="71">
                  <c:v>-2.7362325122398667E-3</c:v>
                </c:pt>
                <c:pt idx="72">
                  <c:v>-4.6988721576567416E-3</c:v>
                </c:pt>
                <c:pt idx="73">
                  <c:v>-7.1059173873514458E-3</c:v>
                </c:pt>
                <c:pt idx="74">
                  <c:v>-1.394334237160022E-2</c:v>
                </c:pt>
                <c:pt idx="75">
                  <c:v>-1.5561530487937181E-2</c:v>
                </c:pt>
                <c:pt idx="76">
                  <c:v>-8.1453777230228175E-3</c:v>
                </c:pt>
                <c:pt idx="77">
                  <c:v>-1.2754729897585526E-2</c:v>
                </c:pt>
                <c:pt idx="78">
                  <c:v>-1.1637419963531404E-2</c:v>
                </c:pt>
                <c:pt idx="79">
                  <c:v>-8.7904598865082839E-3</c:v>
                </c:pt>
                <c:pt idx="80">
                  <c:v>-1.1769727826294041E-4</c:v>
                </c:pt>
                <c:pt idx="81">
                  <c:v>1.5308071219086061E-2</c:v>
                </c:pt>
                <c:pt idx="82">
                  <c:v>1.6274378456097027E-2</c:v>
                </c:pt>
                <c:pt idx="83">
                  <c:v>1.5053205434377048E-2</c:v>
                </c:pt>
                <c:pt idx="84">
                  <c:v>1.9975931408503289E-2</c:v>
                </c:pt>
                <c:pt idx="85">
                  <c:v>1.3394364981385909E-2</c:v>
                </c:pt>
                <c:pt idx="86">
                  <c:v>9.3503275397428531E-3</c:v>
                </c:pt>
                <c:pt idx="87">
                  <c:v>1.5647822053920013E-2</c:v>
                </c:pt>
                <c:pt idx="88">
                  <c:v>1.9837996782651413E-2</c:v>
                </c:pt>
                <c:pt idx="89">
                  <c:v>2.7064835364714268E-2</c:v>
                </c:pt>
                <c:pt idx="90">
                  <c:v>2.4729389470279806E-2</c:v>
                </c:pt>
                <c:pt idx="91">
                  <c:v>2.1210708358988084E-2</c:v>
                </c:pt>
                <c:pt idx="92">
                  <c:v>2.0516976519268315E-2</c:v>
                </c:pt>
                <c:pt idx="93">
                  <c:v>3.3009499635862971E-2</c:v>
                </c:pt>
                <c:pt idx="94">
                  <c:v>3.3877142089354439E-2</c:v>
                </c:pt>
                <c:pt idx="95">
                  <c:v>3.6489109646336892E-2</c:v>
                </c:pt>
                <c:pt idx="96">
                  <c:v>3.9860972255656879E-2</c:v>
                </c:pt>
                <c:pt idx="97">
                  <c:v>4.9108792366356901E-2</c:v>
                </c:pt>
                <c:pt idx="98">
                  <c:v>5.5602421673646152E-2</c:v>
                </c:pt>
                <c:pt idx="99">
                  <c:v>6.4379366035143049E-2</c:v>
                </c:pt>
                <c:pt idx="100">
                  <c:v>7.621456062759413E-2</c:v>
                </c:pt>
                <c:pt idx="101">
                  <c:v>7.2109901233594398E-2</c:v>
                </c:pt>
                <c:pt idx="102">
                  <c:v>7.4601664823617186E-2</c:v>
                </c:pt>
                <c:pt idx="103">
                  <c:v>6.5967543600965906E-2</c:v>
                </c:pt>
                <c:pt idx="104">
                  <c:v>5.7987120250454494E-2</c:v>
                </c:pt>
                <c:pt idx="105">
                  <c:v>7.3630628128342757E-2</c:v>
                </c:pt>
                <c:pt idx="106">
                  <c:v>8.0741596527160064E-2</c:v>
                </c:pt>
                <c:pt idx="107">
                  <c:v>8.4224216606125557E-2</c:v>
                </c:pt>
                <c:pt idx="108">
                  <c:v>8.0534293422796832E-2</c:v>
                </c:pt>
                <c:pt idx="109">
                  <c:v>8.3973892127011451E-2</c:v>
                </c:pt>
                <c:pt idx="110">
                  <c:v>7.8657271383388627E-2</c:v>
                </c:pt>
                <c:pt idx="111">
                  <c:v>7.5989216212385857E-2</c:v>
                </c:pt>
                <c:pt idx="112">
                  <c:v>8.2189026001325605E-2</c:v>
                </c:pt>
                <c:pt idx="113">
                  <c:v>8.2726482252657219E-2</c:v>
                </c:pt>
                <c:pt idx="114">
                  <c:v>8.8629500523920157E-2</c:v>
                </c:pt>
                <c:pt idx="115">
                  <c:v>7.1759776652028817E-2</c:v>
                </c:pt>
                <c:pt idx="116">
                  <c:v>6.5647811529137012E-2</c:v>
                </c:pt>
                <c:pt idx="117">
                  <c:v>5.4832415196520046E-2</c:v>
                </c:pt>
                <c:pt idx="118">
                  <c:v>5.511792207189159E-2</c:v>
                </c:pt>
                <c:pt idx="119">
                  <c:v>5.2086313258000283E-2</c:v>
                </c:pt>
                <c:pt idx="120">
                  <c:v>5.6149293949597112E-2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Data!$AT$6</c:f>
              <c:strCache>
                <c:ptCount val="1"/>
                <c:pt idx="0">
                  <c:v>港币中间价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Data!$AT$7:$AT$499</c:f>
              <c:numCache>
                <c:formatCode>0.0000</c:formatCode>
                <c:ptCount val="493"/>
                <c:pt idx="0">
                  <c:v>0</c:v>
                </c:pt>
                <c:pt idx="1">
                  <c:v>-4.3067352554132521E-3</c:v>
                </c:pt>
                <c:pt idx="2">
                  <c:v>-6.340471348247334E-3</c:v>
                </c:pt>
                <c:pt idx="3">
                  <c:v>-4.6656298600311619E-3</c:v>
                </c:pt>
                <c:pt idx="4">
                  <c:v>-6.6993659528651328E-3</c:v>
                </c:pt>
                <c:pt idx="5">
                  <c:v>-8.1349443713363279E-3</c:v>
                </c:pt>
                <c:pt idx="6">
                  <c:v>-6.4601028831199336E-3</c:v>
                </c:pt>
                <c:pt idx="7">
                  <c:v>-2.5122622323244803E-3</c:v>
                </c:pt>
                <c:pt idx="8">
                  <c:v>-3.8282091159229648E-3</c:v>
                </c:pt>
                <c:pt idx="9">
                  <c:v>-7.0582605574829316E-3</c:v>
                </c:pt>
                <c:pt idx="10">
                  <c:v>-1.256131116162218E-2</c:v>
                </c:pt>
                <c:pt idx="11">
                  <c:v>-1.5791362603182146E-2</c:v>
                </c:pt>
                <c:pt idx="12">
                  <c:v>-1.6269888742672545E-2</c:v>
                </c:pt>
                <c:pt idx="13">
                  <c:v>-1.4236152649838574E-2</c:v>
                </c:pt>
                <c:pt idx="14">
                  <c:v>-1.8183993300634027E-2</c:v>
                </c:pt>
                <c:pt idx="15">
                  <c:v>-1.8901782509869514E-2</c:v>
                </c:pt>
                <c:pt idx="16">
                  <c:v>-2.0696255532958507E-2</c:v>
                </c:pt>
                <c:pt idx="17">
                  <c:v>-2.2012202416556992E-2</c:v>
                </c:pt>
                <c:pt idx="18">
                  <c:v>-2.488335925349916E-2</c:v>
                </c:pt>
                <c:pt idx="19">
                  <c:v>-2.9190094508912523E-2</c:v>
                </c:pt>
                <c:pt idx="20">
                  <c:v>-3.1941619810982091E-2</c:v>
                </c:pt>
                <c:pt idx="21">
                  <c:v>-3.1104199066874005E-2</c:v>
                </c:pt>
                <c:pt idx="22">
                  <c:v>-3.1104199066874005E-2</c:v>
                </c:pt>
                <c:pt idx="23">
                  <c:v>-3.5769828926905056E-2</c:v>
                </c:pt>
                <c:pt idx="24">
                  <c:v>-3.8042828089484337E-2</c:v>
                </c:pt>
                <c:pt idx="25">
                  <c:v>-3.6128723531522966E-2</c:v>
                </c:pt>
                <c:pt idx="26">
                  <c:v>-3.5171671252542169E-2</c:v>
                </c:pt>
                <c:pt idx="27">
                  <c:v>-3.7923196554611738E-2</c:v>
                </c:pt>
                <c:pt idx="28">
                  <c:v>-3.8640985763847335E-2</c:v>
                </c:pt>
                <c:pt idx="29">
                  <c:v>-3.3137935159708087E-2</c:v>
                </c:pt>
                <c:pt idx="30">
                  <c:v>-3.6128723531522966E-2</c:v>
                </c:pt>
                <c:pt idx="31">
                  <c:v>-3.2420145950472601E-2</c:v>
                </c:pt>
                <c:pt idx="32">
                  <c:v>-2.9907883718148121E-2</c:v>
                </c:pt>
                <c:pt idx="33">
                  <c:v>-2.8711568369422236E-2</c:v>
                </c:pt>
                <c:pt idx="34">
                  <c:v>-2.9309726043785123E-2</c:v>
                </c:pt>
                <c:pt idx="35">
                  <c:v>-3.0864935997128806E-2</c:v>
                </c:pt>
                <c:pt idx="36">
                  <c:v>-3.4453882043306572E-2</c:v>
                </c:pt>
                <c:pt idx="37">
                  <c:v>-3.2659409020217689E-2</c:v>
                </c:pt>
                <c:pt idx="38">
                  <c:v>-3.1702356741237003E-2</c:v>
                </c:pt>
                <c:pt idx="39">
                  <c:v>-3.2061251345854691E-2</c:v>
                </c:pt>
                <c:pt idx="40">
                  <c:v>-3.1104199066874005E-2</c:v>
                </c:pt>
                <c:pt idx="41">
                  <c:v>-3.1821988276109492E-2</c:v>
                </c:pt>
                <c:pt idx="42">
                  <c:v>-3.3377198229453175E-2</c:v>
                </c:pt>
                <c:pt idx="43">
                  <c:v>-3.4334250508433972E-2</c:v>
                </c:pt>
                <c:pt idx="44">
                  <c:v>-3.1941619810982091E-2</c:v>
                </c:pt>
                <c:pt idx="45">
                  <c:v>-3.3496829764325886E-2</c:v>
                </c:pt>
                <c:pt idx="46">
                  <c:v>-3.5291302787414769E-2</c:v>
                </c:pt>
                <c:pt idx="47">
                  <c:v>-3.5650197392032457E-2</c:v>
                </c:pt>
                <c:pt idx="48">
                  <c:v>-3.6607249671013253E-2</c:v>
                </c:pt>
                <c:pt idx="49">
                  <c:v>-3.3736092834071085E-2</c:v>
                </c:pt>
                <c:pt idx="50">
                  <c:v>-3.4214618973561373E-2</c:v>
                </c:pt>
                <c:pt idx="51">
                  <c:v>-3.5291302787414769E-2</c:v>
                </c:pt>
                <c:pt idx="52">
                  <c:v>-3.3257566694580576E-2</c:v>
                </c:pt>
                <c:pt idx="53">
                  <c:v>-3.6846512740758341E-2</c:v>
                </c:pt>
                <c:pt idx="54">
                  <c:v>-3.5530565857159857E-2</c:v>
                </c:pt>
                <c:pt idx="55">
                  <c:v>-3.6726881205885853E-2</c:v>
                </c:pt>
                <c:pt idx="56">
                  <c:v>-4.23495633448977E-2</c:v>
                </c:pt>
                <c:pt idx="57">
                  <c:v>-4.2708457949515388E-2</c:v>
                </c:pt>
                <c:pt idx="58">
                  <c:v>-3.8760617298719935E-2</c:v>
                </c:pt>
                <c:pt idx="59">
                  <c:v>-4.1392511065916904E-2</c:v>
                </c:pt>
                <c:pt idx="60">
                  <c:v>-4.3306615623878497E-2</c:v>
                </c:pt>
                <c:pt idx="61">
                  <c:v>-4.2229931810025101E-2</c:v>
                </c:pt>
                <c:pt idx="62">
                  <c:v>-4.0913984926426616E-2</c:v>
                </c:pt>
                <c:pt idx="63">
                  <c:v>-3.8042828089484337E-2</c:v>
                </c:pt>
                <c:pt idx="64">
                  <c:v>-3.8760617298719935E-2</c:v>
                </c:pt>
                <c:pt idx="65">
                  <c:v>-4.1153247996171816E-2</c:v>
                </c:pt>
                <c:pt idx="66">
                  <c:v>-4.23495633448977E-2</c:v>
                </c:pt>
                <c:pt idx="67">
                  <c:v>-4.1392511065916904E-2</c:v>
                </c:pt>
                <c:pt idx="68">
                  <c:v>-4.1631774135662103E-2</c:v>
                </c:pt>
                <c:pt idx="69">
                  <c:v>-4.3306615623878497E-2</c:v>
                </c:pt>
                <c:pt idx="70">
                  <c:v>-4.2708457949515388E-2</c:v>
                </c:pt>
                <c:pt idx="71">
                  <c:v>-4.23495633448977E-2</c:v>
                </c:pt>
                <c:pt idx="72">
                  <c:v>-4.1272879531044304E-2</c:v>
                </c:pt>
                <c:pt idx="73">
                  <c:v>-3.8760617298719935E-2</c:v>
                </c:pt>
                <c:pt idx="74">
                  <c:v>-3.5530565857159857E-2</c:v>
                </c:pt>
                <c:pt idx="75">
                  <c:v>-3.8521354228974736E-2</c:v>
                </c:pt>
                <c:pt idx="76">
                  <c:v>-3.5171671252542169E-2</c:v>
                </c:pt>
                <c:pt idx="77">
                  <c:v>-3.3496829764325886E-2</c:v>
                </c:pt>
                <c:pt idx="78">
                  <c:v>-2.966862064840281E-2</c:v>
                </c:pt>
                <c:pt idx="79">
                  <c:v>-2.8591936834549525E-2</c:v>
                </c:pt>
                <c:pt idx="80">
                  <c:v>-3.1941619810982091E-2</c:v>
                </c:pt>
                <c:pt idx="81">
                  <c:v>-3.0864935997128806E-2</c:v>
                </c:pt>
                <c:pt idx="82">
                  <c:v>-2.9548989113530211E-2</c:v>
                </c:pt>
                <c:pt idx="83">
                  <c:v>-2.8711568369422236E-2</c:v>
                </c:pt>
                <c:pt idx="84">
                  <c:v>-2.8113410695059127E-2</c:v>
                </c:pt>
                <c:pt idx="85">
                  <c:v>-3.1821988276109492E-2</c:v>
                </c:pt>
                <c:pt idx="86">
                  <c:v>-3.4693145113051882E-2</c:v>
                </c:pt>
                <c:pt idx="87">
                  <c:v>-3.2420145950472601E-2</c:v>
                </c:pt>
                <c:pt idx="88">
                  <c:v>-2.8472305299676925E-2</c:v>
                </c:pt>
                <c:pt idx="89">
                  <c:v>-2.9548989113530211E-2</c:v>
                </c:pt>
                <c:pt idx="90">
                  <c:v>-2.8233042229931726E-2</c:v>
                </c:pt>
                <c:pt idx="91">
                  <c:v>-2.6917095346333242E-2</c:v>
                </c:pt>
                <c:pt idx="92">
                  <c:v>-2.751525302069624E-2</c:v>
                </c:pt>
                <c:pt idx="93">
                  <c:v>-2.8113410695059127E-2</c:v>
                </c:pt>
                <c:pt idx="94">
                  <c:v>-2.7156358416078441E-2</c:v>
                </c:pt>
                <c:pt idx="95">
                  <c:v>-2.6318937671970355E-2</c:v>
                </c:pt>
                <c:pt idx="96">
                  <c:v>-2.4644096183753961E-2</c:v>
                </c:pt>
                <c:pt idx="97">
                  <c:v>-2.3687043904773164E-2</c:v>
                </c:pt>
                <c:pt idx="98">
                  <c:v>-2.0935518602703596E-2</c:v>
                </c:pt>
                <c:pt idx="99">
                  <c:v>-2.2012202416556992E-2</c:v>
                </c:pt>
                <c:pt idx="100">
                  <c:v>-2.2969254695537789E-2</c:v>
                </c:pt>
                <c:pt idx="101">
                  <c:v>-2.0935518602703596E-2</c:v>
                </c:pt>
                <c:pt idx="102">
                  <c:v>-2.1892570881684392E-2</c:v>
                </c:pt>
                <c:pt idx="103">
                  <c:v>-2.3687043904773164E-2</c:v>
                </c:pt>
                <c:pt idx="104">
                  <c:v>-2.5481516927862158E-2</c:v>
                </c:pt>
                <c:pt idx="105">
                  <c:v>-2.4045938509391074E-2</c:v>
                </c:pt>
                <c:pt idx="106">
                  <c:v>-2.3208517765282877E-2</c:v>
                </c:pt>
                <c:pt idx="107">
                  <c:v>-2.237109702117468E-2</c:v>
                </c:pt>
                <c:pt idx="108">
                  <c:v>-2.1892570881684392E-2</c:v>
                </c:pt>
                <c:pt idx="109">
                  <c:v>-2.488335925349916E-2</c:v>
                </c:pt>
                <c:pt idx="110">
                  <c:v>-1.985883478885031E-2</c:v>
                </c:pt>
                <c:pt idx="111">
                  <c:v>-2.0935518602703596E-2</c:v>
                </c:pt>
                <c:pt idx="112">
                  <c:v>-1.5671731068309658E-2</c:v>
                </c:pt>
                <c:pt idx="113">
                  <c:v>-1.3159468835985177E-2</c:v>
                </c:pt>
                <c:pt idx="114">
                  <c:v>-1.1723890417514093E-2</c:v>
                </c:pt>
                <c:pt idx="115">
                  <c:v>-1.0527575068788209E-2</c:v>
                </c:pt>
                <c:pt idx="116">
                  <c:v>-6.340471348247334E-3</c:v>
                </c:pt>
                <c:pt idx="117">
                  <c:v>-5.9815767436288692E-4</c:v>
                </c:pt>
                <c:pt idx="118">
                  <c:v>5.3834190692667594E-3</c:v>
                </c:pt>
                <c:pt idx="119">
                  <c:v>8.6134705108267262E-3</c:v>
                </c:pt>
                <c:pt idx="120">
                  <c:v>8.6134705108267262E-3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8100000"/>
        <c:axId val="-19504752"/>
      </c:lineChart>
      <c:dateAx>
        <c:axId val="-218100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04752"/>
        <c:crosses val="autoZero"/>
        <c:auto val="1"/>
        <c:lblOffset val="100"/>
        <c:baseTimeUnit val="days"/>
      </c:dateAx>
      <c:valAx>
        <c:axId val="-195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810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295273</xdr:colOff>
      <xdr:row>1</xdr:row>
      <xdr:rowOff>19049</xdr:rowOff>
    </xdr:from>
    <xdr:to>
      <xdr:col>19</xdr:col>
      <xdr:colOff>238124</xdr:colOff>
      <xdr:row>34</xdr:row>
      <xdr:rowOff>76200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314325</xdr:colOff>
      <xdr:row>37</xdr:row>
      <xdr:rowOff>152400</xdr:rowOff>
    </xdr:from>
    <xdr:to>
      <xdr:col>19</xdr:col>
      <xdr:colOff>200025</xdr:colOff>
      <xdr:row>70</xdr:row>
      <xdr:rowOff>114300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76</xdr:row>
      <xdr:rowOff>0</xdr:rowOff>
    </xdr:from>
    <xdr:to>
      <xdr:col>19</xdr:col>
      <xdr:colOff>190500</xdr:colOff>
      <xdr:row>114</xdr:row>
      <xdr:rowOff>133350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47625</xdr:colOff>
      <xdr:row>121</xdr:row>
      <xdr:rowOff>85725</xdr:rowOff>
    </xdr:from>
    <xdr:to>
      <xdr:col>19</xdr:col>
      <xdr:colOff>333375</xdr:colOff>
      <xdr:row>167</xdr:row>
      <xdr:rowOff>85725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28"/>
  <sheetViews>
    <sheetView tabSelected="1" topLeftCell="A4" workbookViewId="0">
      <selection activeCell="N5" sqref="N5"/>
    </sheetView>
  </sheetViews>
  <sheetFormatPr defaultRowHeight="13.5" x14ac:dyDescent="0.15"/>
  <cols>
    <col min="1" max="1" width="13" bestFit="1" customWidth="1"/>
    <col min="2" max="2" width="10.875" style="1" bestFit="1" customWidth="1"/>
    <col min="3" max="3" width="9.75" bestFit="1" customWidth="1"/>
    <col min="4" max="5" width="9.5" bestFit="1" customWidth="1"/>
    <col min="6" max="6" width="10.5" bestFit="1" customWidth="1"/>
    <col min="7" max="7" width="9.75" bestFit="1" customWidth="1"/>
    <col min="8" max="11" width="9.375" bestFit="1" customWidth="1"/>
    <col min="12" max="13" width="11.625" bestFit="1" customWidth="1"/>
    <col min="14" max="14" width="9.5" bestFit="1" customWidth="1"/>
    <col min="15" max="15" width="11.625" bestFit="1" customWidth="1"/>
    <col min="16" max="16" width="23.75" bestFit="1" customWidth="1"/>
    <col min="17" max="17" width="16.875" bestFit="1" customWidth="1"/>
    <col min="18" max="19" width="16.125" bestFit="1" customWidth="1"/>
    <col min="20" max="20" width="22.5" bestFit="1" customWidth="1"/>
    <col min="21" max="21" width="18" bestFit="1" customWidth="1"/>
    <col min="22" max="22" width="16.125" bestFit="1" customWidth="1"/>
    <col min="23" max="25" width="11.625" customWidth="1"/>
    <col min="26" max="26" width="9.5" bestFit="1" customWidth="1"/>
    <col min="27" max="27" width="22.625" bestFit="1" customWidth="1"/>
    <col min="28" max="33" width="16.125" bestFit="1" customWidth="1"/>
    <col min="34" max="34" width="11.625" customWidth="1"/>
    <col min="35" max="35" width="9" bestFit="1" customWidth="1"/>
    <col min="36" max="36" width="11.625" customWidth="1"/>
    <col min="37" max="37" width="9.5" bestFit="1" customWidth="1"/>
    <col min="38" max="38" width="22.625" bestFit="1" customWidth="1"/>
    <col min="39" max="41" width="16.125" bestFit="1" customWidth="1"/>
    <col min="42" max="42" width="21.375" bestFit="1" customWidth="1"/>
    <col min="43" max="44" width="16.125" bestFit="1" customWidth="1"/>
    <col min="45" max="45" width="11.625" customWidth="1"/>
    <col min="46" max="46" width="13.875" bestFit="1" customWidth="1"/>
    <col min="47" max="47" width="12.75" bestFit="1" customWidth="1"/>
  </cols>
  <sheetData>
    <row r="1" spans="1:46" x14ac:dyDescent="0.15">
      <c r="A1" s="11" t="s">
        <v>10</v>
      </c>
      <c r="B1" s="11" t="str">
        <f>[1]!WSS(B2,"sec_name","ShowCodes=N","cols=1;rows=1")</f>
        <v>网易</v>
      </c>
      <c r="C1" s="11" t="str">
        <f>[1]!WSS(C2,"sec_name","ShowCodes=N","cols=1;rows=1")</f>
        <v>好未来</v>
      </c>
      <c r="D1" s="11" t="str">
        <f>[1]!WSS(D2,"sec_name","ShowCodes=N","cols=1;rows=1")</f>
        <v>陌陌</v>
      </c>
      <c r="E1" s="11" t="str">
        <f>[1]!WSS(E2,"sec_name","ShowCodes=N","cols=1;rows=1")</f>
        <v>欢聚时代</v>
      </c>
      <c r="F1" s="11" t="str">
        <f>[1]!WSS(F2,"sec_name","ShowCodes=N","cols=1;rows=1")</f>
        <v>阿里巴巴</v>
      </c>
      <c r="G1" s="11" t="str">
        <f>[1]!WSS(G2,"sec_name","ShowCodes=N","cols=1;rows=1")</f>
        <v>腾讯控股</v>
      </c>
      <c r="H1" s="11" t="str">
        <f>[1]!WSS(H2,"sec_name","ShowCodes=N","cols=1;rows=1")</f>
        <v>枫叶教育</v>
      </c>
      <c r="I1" s="11" t="str">
        <f>[1]!WSS(I2,"sec_name","ShowCodes=N","cols=1;rows=1")</f>
        <v>绿城服务</v>
      </c>
      <c r="J1" s="11" t="str">
        <f>[1]!WSS(J2,"sec_name","ShowCodes=N","cols=1;rows=1")</f>
        <v>周黑鸭</v>
      </c>
      <c r="K1" s="11" t="str">
        <f>[1]!WSS(K2,"sec_name","ShowCodes=N","cols=1;rows=1")</f>
        <v>吉利汽车</v>
      </c>
      <c r="L1" s="11" t="str">
        <f>[1]!WSS(L2,"sec_name","ShowCodes=N","cols=1;rows=1")</f>
        <v>恒生指数</v>
      </c>
      <c r="N1" s="11" t="str">
        <f>[1]!WSS(N2,"sec_name","ShowCodes=N","cols=1;rows=1")</f>
        <v>港币中间价</v>
      </c>
      <c r="O1" s="72">
        <v>1</v>
      </c>
      <c r="P1" s="70" t="s">
        <v>20</v>
      </c>
      <c r="Q1" s="23" t="s">
        <v>21</v>
      </c>
      <c r="R1" s="22">
        <f>Calculate!B22-R2</f>
        <v>2116.2174006029963</v>
      </c>
      <c r="S1" s="20"/>
      <c r="T1" s="20"/>
      <c r="U1" s="20"/>
      <c r="V1" s="20"/>
      <c r="W1" s="20"/>
      <c r="X1" s="20"/>
      <c r="Y1" s="20"/>
      <c r="Z1" s="72">
        <v>0.7</v>
      </c>
      <c r="AA1" s="70" t="s">
        <v>20</v>
      </c>
      <c r="AB1" s="23" t="s">
        <v>21</v>
      </c>
      <c r="AC1" s="22">
        <f>Calculate!B22-AC2</f>
        <v>10502392.203001205</v>
      </c>
      <c r="AD1" s="20"/>
      <c r="AE1" s="20"/>
      <c r="AF1" s="20"/>
      <c r="AG1" s="20"/>
      <c r="AH1" s="20"/>
      <c r="AI1" s="20"/>
      <c r="AJ1" s="20"/>
      <c r="AK1" s="72">
        <v>0.5</v>
      </c>
      <c r="AL1" s="70" t="s">
        <v>20</v>
      </c>
      <c r="AM1" s="23" t="s">
        <v>21</v>
      </c>
      <c r="AN1" s="22">
        <f>Calculate!B22-AN2</f>
        <v>17501542.265500203</v>
      </c>
      <c r="AO1" s="20"/>
      <c r="AP1" s="20"/>
      <c r="AQ1" s="20"/>
      <c r="AR1" s="20"/>
      <c r="AS1" s="20"/>
    </row>
    <row r="2" spans="1:46" x14ac:dyDescent="0.15">
      <c r="A2" s="17" t="s">
        <v>18</v>
      </c>
      <c r="B2" s="11" t="s">
        <v>38</v>
      </c>
      <c r="C2" s="11" t="s">
        <v>39</v>
      </c>
      <c r="D2" s="11" t="s">
        <v>40</v>
      </c>
      <c r="E2" s="11" t="s">
        <v>41</v>
      </c>
      <c r="F2" s="11" t="s">
        <v>42</v>
      </c>
      <c r="G2" s="11" t="s">
        <v>5</v>
      </c>
      <c r="H2" s="11" t="s">
        <v>7</v>
      </c>
      <c r="I2" s="11" t="s">
        <v>6</v>
      </c>
      <c r="J2" s="11" t="s">
        <v>43</v>
      </c>
      <c r="K2" s="11" t="s">
        <v>9</v>
      </c>
      <c r="L2" s="11" t="s">
        <v>45</v>
      </c>
      <c r="N2" s="11" t="s">
        <v>44</v>
      </c>
      <c r="O2" s="72"/>
      <c r="P2" s="71"/>
      <c r="Q2" s="23" t="s">
        <v>22</v>
      </c>
      <c r="R2" s="24">
        <f>SUMPRODUCT(B7:K7,$B$3:$K$3)</f>
        <v>34997883.782599397</v>
      </c>
      <c r="S2" s="20"/>
      <c r="T2" s="20"/>
      <c r="U2" s="20"/>
      <c r="V2" s="20"/>
      <c r="W2" s="20"/>
      <c r="X2" s="20"/>
      <c r="Y2" s="20"/>
      <c r="Z2" s="72"/>
      <c r="AA2" s="71"/>
      <c r="AB2" s="23" t="s">
        <v>22</v>
      </c>
      <c r="AC2" s="25">
        <f>SUMPRODUCT(B7:K7,$B$4:$K$4)</f>
        <v>24497607.796998795</v>
      </c>
      <c r="AD2" s="20"/>
      <c r="AE2" s="20"/>
      <c r="AF2" s="20"/>
      <c r="AG2" s="20"/>
      <c r="AH2" s="20"/>
      <c r="AI2" s="20"/>
      <c r="AJ2" s="20"/>
      <c r="AK2" s="72"/>
      <c r="AL2" s="71"/>
      <c r="AM2" s="23" t="s">
        <v>22</v>
      </c>
      <c r="AN2" s="25">
        <f>SUMPRODUCT(B7:K7,$B$5:$K$5)</f>
        <v>17498457.734499797</v>
      </c>
      <c r="AO2" s="20"/>
      <c r="AP2" s="20"/>
      <c r="AQ2" s="20"/>
      <c r="AR2" s="20"/>
      <c r="AS2" s="20"/>
    </row>
    <row r="3" spans="1:46" x14ac:dyDescent="0.15">
      <c r="A3" s="16">
        <v>1</v>
      </c>
      <c r="B3" s="10">
        <f>Calculate!C25</f>
        <v>1552</v>
      </c>
      <c r="C3" s="10">
        <f>Calculate!C26</f>
        <v>18029</v>
      </c>
      <c r="D3" s="10">
        <f>Calculate!C27</f>
        <v>21880</v>
      </c>
      <c r="E3" s="10">
        <f>Calculate!C28</f>
        <v>4737</v>
      </c>
      <c r="F3" s="10">
        <f>Calculate!C29</f>
        <v>3106</v>
      </c>
      <c r="G3" s="10">
        <f>Calculate!C30</f>
        <v>10312</v>
      </c>
      <c r="H3" s="10">
        <f>Calculate!C31</f>
        <v>457101</v>
      </c>
      <c r="I3" s="10">
        <f>Calculate!C32</f>
        <v>684159</v>
      </c>
      <c r="J3" s="10">
        <f>Calculate!C33</f>
        <v>510616</v>
      </c>
      <c r="K3" s="10">
        <f>Calculate!C34</f>
        <v>154503</v>
      </c>
      <c r="O3" s="73"/>
      <c r="P3" s="18">
        <f>1-R1/Calculate!B22</f>
        <v>0.99993953664569701</v>
      </c>
      <c r="W3" s="21"/>
      <c r="X3" s="21"/>
      <c r="Y3" s="21"/>
      <c r="Z3" s="73"/>
      <c r="AA3" s="18">
        <f>1-AC1/Calculate!B22</f>
        <v>0.69993165134282265</v>
      </c>
      <c r="AB3" s="19"/>
      <c r="AC3" s="19"/>
      <c r="AD3" s="19"/>
      <c r="AE3" s="19"/>
      <c r="AF3" s="19"/>
      <c r="AG3" s="19"/>
      <c r="AH3" s="21"/>
      <c r="AI3" s="21"/>
      <c r="AJ3" s="21"/>
      <c r="AK3" s="73"/>
      <c r="AL3" s="18">
        <f>1-AN1/Calculate!B22</f>
        <v>0.49995593527142279</v>
      </c>
      <c r="AM3" s="19"/>
      <c r="AN3" s="19"/>
      <c r="AO3" s="19"/>
      <c r="AP3" s="19"/>
      <c r="AQ3" s="19"/>
      <c r="AR3" s="19"/>
      <c r="AS3" s="21"/>
    </row>
    <row r="4" spans="1:46" x14ac:dyDescent="0.15">
      <c r="A4" s="16">
        <v>0.75</v>
      </c>
      <c r="B4" s="10">
        <f>Calculate!J25</f>
        <v>1086</v>
      </c>
      <c r="C4" s="10">
        <f>Calculate!J26</f>
        <v>12620</v>
      </c>
      <c r="D4" s="10">
        <f>Calculate!J27</f>
        <v>15316</v>
      </c>
      <c r="E4" s="10">
        <f>Calculate!J28</f>
        <v>3316</v>
      </c>
      <c r="F4" s="10">
        <f>Calculate!J29</f>
        <v>2174</v>
      </c>
      <c r="G4" s="10">
        <f>Calculate!J30</f>
        <v>7219</v>
      </c>
      <c r="H4" s="10">
        <f>Calculate!J31</f>
        <v>319971</v>
      </c>
      <c r="I4" s="10">
        <f>Calculate!J32</f>
        <v>478911</v>
      </c>
      <c r="J4" s="10">
        <f>Calculate!J33</f>
        <v>357431</v>
      </c>
      <c r="K4" s="10">
        <f>Calculate!J34</f>
        <v>108152</v>
      </c>
      <c r="O4" s="74" t="s">
        <v>15</v>
      </c>
      <c r="P4" s="42" t="s">
        <v>34</v>
      </c>
      <c r="Q4" s="40">
        <f>INT(SUMPRODUCT(B3:K3,B33:K33)/L33)</f>
        <v>1364</v>
      </c>
      <c r="R4" s="40">
        <f>INT(SUMPRODUCT($B$3:$K$3,B36:K36)/L36)</f>
        <v>1383</v>
      </c>
      <c r="S4" s="40">
        <f>INT(SUMPRODUCT($B$3:$K$3,B53:K53)/L53)</f>
        <v>1473</v>
      </c>
      <c r="T4" s="40">
        <f>INT(SUMPRODUCT($B$3:$K$3,$B61:$K61)/$L61)</f>
        <v>1505</v>
      </c>
      <c r="U4" s="40">
        <f>INT(SUMPRODUCT($B$3:$K$3,$B100:$K100)/$L100)</f>
        <v>1526</v>
      </c>
      <c r="V4" s="40">
        <f>INT(SUMPRODUCT($B$3:$K$3,$B105:$K105)/$L105)</f>
        <v>1590</v>
      </c>
      <c r="X4" s="26"/>
      <c r="Y4" s="38"/>
      <c r="Z4" s="74" t="s">
        <v>15</v>
      </c>
      <c r="AA4" s="42" t="s">
        <v>34</v>
      </c>
      <c r="AB4" s="40">
        <f>INT(SUMPRODUCT($B$4:$K$4,$B33:$K33)/$L33)</f>
        <v>955</v>
      </c>
      <c r="AC4" s="40">
        <f>INT(SUMPRODUCT($B$4:$K$4,$B36:$K36)/$L36)</f>
        <v>968</v>
      </c>
      <c r="AD4" s="40">
        <f>INT(SUMPRODUCT($B$4:$K$4,$B53:$K53)/$L53)</f>
        <v>1031</v>
      </c>
      <c r="AE4" s="40">
        <f>INT(SUMPRODUCT($B$4:$K$4,$B61:$K61)/$L61)</f>
        <v>1053</v>
      </c>
      <c r="AF4" s="40">
        <f>INT(SUMPRODUCT($B$4:$K$4,$B100:$K100)/$L100)</f>
        <v>1068</v>
      </c>
      <c r="AG4" s="40">
        <f>INT(SUMPRODUCT($B$4:$K$4,$B105:$K105)/$L105)</f>
        <v>1113</v>
      </c>
      <c r="AH4" s="68"/>
      <c r="AI4" s="26"/>
      <c r="AJ4" s="38"/>
      <c r="AK4" s="76" t="s">
        <v>15</v>
      </c>
      <c r="AL4" s="42" t="s">
        <v>34</v>
      </c>
      <c r="AM4" s="40">
        <f>INT(SUMPRODUCT($B$5:$K$5,$B33:$K33)/$L33)</f>
        <v>682</v>
      </c>
      <c r="AN4" s="40">
        <f>INT(SUMPRODUCT($B$5:$K$5,$B36:$K36)/$L36)</f>
        <v>691</v>
      </c>
      <c r="AO4" s="40">
        <f>INT(SUMPRODUCT($B$5:$K$5,$B53:$K53)/$L53)</f>
        <v>736</v>
      </c>
      <c r="AP4" s="40">
        <f>INT(SUMPRODUCT($B$5:$K$5,$B61:$K61)/$L61)</f>
        <v>752</v>
      </c>
      <c r="AQ4" s="40">
        <f>INT(SUMPRODUCT($B$5:$K$5,$B100:$K100)/$L100)</f>
        <v>763</v>
      </c>
      <c r="AR4" s="40">
        <f>INT(SUMPRODUCT($B$5:$K$5,$B105:$K105)/$L105)</f>
        <v>795</v>
      </c>
      <c r="AS4" s="68"/>
    </row>
    <row r="5" spans="1:46" x14ac:dyDescent="0.15">
      <c r="A5" s="16">
        <v>0.5</v>
      </c>
      <c r="B5" s="10">
        <f>Calculate!Q25</f>
        <v>776</v>
      </c>
      <c r="C5" s="10">
        <f>Calculate!Q26</f>
        <v>9014</v>
      </c>
      <c r="D5" s="10">
        <f>Calculate!Q27</f>
        <v>10940</v>
      </c>
      <c r="E5" s="10">
        <f>Calculate!Q28</f>
        <v>2368</v>
      </c>
      <c r="F5" s="10">
        <f>Calculate!Q29</f>
        <v>1553</v>
      </c>
      <c r="G5" s="10">
        <f>Calculate!Q30</f>
        <v>5156</v>
      </c>
      <c r="H5" s="10">
        <f>Calculate!Q31</f>
        <v>228550</v>
      </c>
      <c r="I5" s="10">
        <f>Calculate!Q32</f>
        <v>342079</v>
      </c>
      <c r="J5" s="10">
        <f>Calculate!Q33</f>
        <v>255308</v>
      </c>
      <c r="K5" s="10">
        <f>Calculate!Q34</f>
        <v>77251</v>
      </c>
      <c r="O5" s="75"/>
      <c r="P5" s="42" t="s">
        <v>35</v>
      </c>
      <c r="Q5" s="41">
        <f>Q4*L33</f>
        <v>33656981.297720008</v>
      </c>
      <c r="R5" s="41">
        <f>R4*L36</f>
        <v>32979600.897158992</v>
      </c>
      <c r="S5" s="41">
        <f>S4*L53</f>
        <v>37534734.422647506</v>
      </c>
      <c r="T5" s="41">
        <f>T4*L61</f>
        <v>36775657.299804501</v>
      </c>
      <c r="U5" s="41">
        <f>U4*L100</f>
        <v>38017816.733668797</v>
      </c>
      <c r="V5" s="41">
        <f>V4*L105</f>
        <v>39111100.425278999</v>
      </c>
      <c r="W5" s="32"/>
      <c r="X5" s="27"/>
      <c r="Y5" s="30"/>
      <c r="Z5" s="75"/>
      <c r="AA5" s="42" t="s">
        <v>35</v>
      </c>
      <c r="AB5" s="41">
        <f>AB4*L33</f>
        <v>23564821.949650005</v>
      </c>
      <c r="AC5" s="41">
        <f>AC4*L36</f>
        <v>23083335.985863995</v>
      </c>
      <c r="AD5" s="41">
        <f>AD4*L53</f>
        <v>26271765.912932504</v>
      </c>
      <c r="AE5" s="41">
        <f>AE4*L61</f>
        <v>25730742.2835177</v>
      </c>
      <c r="AF5" s="41">
        <f>AF4*L100</f>
        <v>26607489.0377184</v>
      </c>
      <c r="AG5" s="41">
        <f>AG4*L105</f>
        <v>27377770.297695298</v>
      </c>
      <c r="AH5" s="69"/>
      <c r="AI5" s="27"/>
      <c r="AJ5" s="30"/>
      <c r="AK5" s="77"/>
      <c r="AL5" s="42" t="s">
        <v>35</v>
      </c>
      <c r="AM5" s="41">
        <f>AM4*L33</f>
        <v>16828490.648860004</v>
      </c>
      <c r="AN5" s="41">
        <f>AN4*L36</f>
        <v>16477877.237842996</v>
      </c>
      <c r="AO5" s="41">
        <f>AO4*L53</f>
        <v>18754626.296720002</v>
      </c>
      <c r="AP5" s="41">
        <f>AP4*L61</f>
        <v>18375610.823556799</v>
      </c>
      <c r="AQ5" s="41">
        <f>AQ4*L100</f>
        <v>19008908.366834398</v>
      </c>
      <c r="AR5" s="41">
        <f>AR4*L105</f>
        <v>19555550.212639499</v>
      </c>
      <c r="AS5" s="69"/>
    </row>
    <row r="6" spans="1:46" x14ac:dyDescent="0.15">
      <c r="A6" s="37" t="s">
        <v>10</v>
      </c>
      <c r="B6" s="10"/>
      <c r="C6" s="10"/>
      <c r="D6" s="10"/>
      <c r="E6" s="10"/>
      <c r="F6" s="10"/>
      <c r="G6" s="10"/>
      <c r="H6" s="10"/>
      <c r="I6" s="10"/>
      <c r="J6" s="10"/>
      <c r="K6" s="10"/>
      <c r="M6" s="37" t="s">
        <v>10</v>
      </c>
      <c r="O6" s="31"/>
      <c r="P6" s="34" t="s">
        <v>28</v>
      </c>
      <c r="Q6" s="33" t="s">
        <v>23</v>
      </c>
      <c r="R6" s="33" t="s">
        <v>24</v>
      </c>
      <c r="S6" s="33" t="s">
        <v>25</v>
      </c>
      <c r="T6" s="33" t="s">
        <v>29</v>
      </c>
      <c r="U6" s="33" t="s">
        <v>26</v>
      </c>
      <c r="V6" s="33" t="s">
        <v>27</v>
      </c>
      <c r="W6" s="33" t="str">
        <f>L1</f>
        <v>恒生指数</v>
      </c>
      <c r="X6" s="33" t="str">
        <f>N1</f>
        <v>港币中间价</v>
      </c>
      <c r="Y6" s="39"/>
      <c r="Z6" s="31"/>
      <c r="AA6" s="34" t="s">
        <v>30</v>
      </c>
      <c r="AB6" s="33" t="s">
        <v>23</v>
      </c>
      <c r="AC6" s="33" t="s">
        <v>24</v>
      </c>
      <c r="AD6" s="33" t="s">
        <v>25</v>
      </c>
      <c r="AE6" s="33" t="s">
        <v>31</v>
      </c>
      <c r="AF6" s="33" t="s">
        <v>26</v>
      </c>
      <c r="AG6" s="33" t="s">
        <v>27</v>
      </c>
      <c r="AH6" s="33" t="str">
        <f>W6</f>
        <v>恒生指数</v>
      </c>
      <c r="AI6" s="33" t="str">
        <f>N1</f>
        <v>港币中间价</v>
      </c>
      <c r="AJ6" s="30"/>
      <c r="AK6" s="31"/>
      <c r="AL6" s="34" t="s">
        <v>33</v>
      </c>
      <c r="AM6" s="33" t="s">
        <v>23</v>
      </c>
      <c r="AN6" s="33" t="s">
        <v>24</v>
      </c>
      <c r="AO6" s="33" t="s">
        <v>25</v>
      </c>
      <c r="AP6" s="33" t="s">
        <v>32</v>
      </c>
      <c r="AQ6" s="33" t="s">
        <v>26</v>
      </c>
      <c r="AR6" s="33" t="s">
        <v>27</v>
      </c>
      <c r="AS6" s="33" t="str">
        <f>AH6</f>
        <v>恒生指数</v>
      </c>
      <c r="AT6" s="33" t="str">
        <f>N1</f>
        <v>港币中间价</v>
      </c>
    </row>
    <row r="7" spans="1:46" x14ac:dyDescent="0.15">
      <c r="A7" s="12">
        <v>43098</v>
      </c>
      <c r="B7" s="13">
        <f>[1]!WSD(B2:L2,"close","2017-12-29","today()","TradingCalendar=SSE","Currency=CNY","rptType=1","ShowParams=Y","cols=11;rows=122")</f>
        <v>2254.7563939999995</v>
      </c>
      <c r="C7" s="13">
        <v>194.13108199999999</v>
      </c>
      <c r="D7" s="13">
        <v>159.95721599999999</v>
      </c>
      <c r="E7" s="13">
        <v>738.75665199999992</v>
      </c>
      <c r="F7" s="13">
        <v>1126.692106</v>
      </c>
      <c r="G7" s="13">
        <v>339.37945999999999</v>
      </c>
      <c r="H7" s="13">
        <v>7.6569355999999997</v>
      </c>
      <c r="I7" s="13">
        <v>5.1157691999999999</v>
      </c>
      <c r="J7" s="13">
        <v>6.8544619999999989</v>
      </c>
      <c r="K7" s="13">
        <v>22.653161000000001</v>
      </c>
      <c r="L7" s="13">
        <v>25009.7166765</v>
      </c>
      <c r="M7" s="12">
        <v>43098</v>
      </c>
      <c r="N7" s="13">
        <f>[1]!WSD(N2,"close","2017-12-29","today()-1","TradingCalendar=SSE","rptType=1","ShowParams=Y","cols=1;rows=122")</f>
        <v>0.83589999999999998</v>
      </c>
      <c r="O7" s="12">
        <f>A7</f>
        <v>43098</v>
      </c>
      <c r="P7" s="15">
        <f>(SUMPRODUCT(B7:K7,$B$3:$K$3)+$R$1)/Calculate!$B$22-1</f>
        <v>0</v>
      </c>
      <c r="Q7" s="15">
        <f>(SUMPRODUCT(B7:K7,$B$3:$K$3)+$R$1)/Calculate!$B$22-1</f>
        <v>0</v>
      </c>
      <c r="R7" s="15">
        <f>(SUMPRODUCT(B7:K7,$B$3:$K$3)+$R$1)/Calculate!$B$22-1</f>
        <v>0</v>
      </c>
      <c r="S7" s="15">
        <f>(SUMPRODUCT(B7:K7,$B$3:$K$3)+$R$1)/Calculate!$B$22-1</f>
        <v>0</v>
      </c>
      <c r="T7" s="15">
        <f>(SUMPRODUCT(B7:K7,$B$3:$K$3)+$R$1)/Calculate!$B$22-1</f>
        <v>0</v>
      </c>
      <c r="U7" s="15">
        <f>(SUMPRODUCT(B7:K7,$B$3:$K$3)+$R$1)/Calculate!$B$22-1</f>
        <v>0</v>
      </c>
      <c r="V7" s="15">
        <f>(SUMPRODUCT(B7:K7,$B$3:$K$3)+$R$1)/Calculate!$B$22-1</f>
        <v>0</v>
      </c>
      <c r="W7" s="14">
        <f>L7/$L$7-1</f>
        <v>0</v>
      </c>
      <c r="X7" s="14">
        <f>N7/$N$7-1</f>
        <v>0</v>
      </c>
      <c r="Y7" s="14"/>
      <c r="Z7" s="12">
        <f>A7</f>
        <v>43098</v>
      </c>
      <c r="AA7" s="15">
        <f>(SUMPRODUCT(B7:K7,$B$4:$K$4)+$AC$1)/Calculate!$B$22-1</f>
        <v>0</v>
      </c>
      <c r="AB7" s="15">
        <f>(SUMPRODUCT(B7:K7,$B$4:$K$4)+$AC$1)/Calculate!$B$22-1</f>
        <v>0</v>
      </c>
      <c r="AC7" s="15">
        <f>(SUMPRODUCT(B7:K7,$B$4:$K$4)+$AC$1)/Calculate!$B$22-1</f>
        <v>0</v>
      </c>
      <c r="AD7" s="15">
        <f>(SUMPRODUCT(B7:K7,$B$4:$K$4)+$AC$1)/Calculate!$B$22-1</f>
        <v>0</v>
      </c>
      <c r="AE7" s="15">
        <f>(SUMPRODUCT(B7:K7,$B$4:$K$4)+$AC$1)/Calculate!$B$22-1</f>
        <v>0</v>
      </c>
      <c r="AF7" s="15">
        <f>(SUMPRODUCT(B7:K7,$B$4:$K$4)+$AC$1)/Calculate!$B$22-1</f>
        <v>0</v>
      </c>
      <c r="AG7" s="15">
        <f>(SUMPRODUCT(B7:K7,$B$4:$K$4)+$AC$1)/Calculate!$B$22-1</f>
        <v>0</v>
      </c>
      <c r="AH7" s="14">
        <f>L7/$L$7-1</f>
        <v>0</v>
      </c>
      <c r="AI7" s="14">
        <f>N7/$N$7-1</f>
        <v>0</v>
      </c>
      <c r="AJ7" s="14"/>
      <c r="AK7" s="12">
        <f t="shared" ref="AK7:AK38" si="0">A7</f>
        <v>43098</v>
      </c>
      <c r="AL7" s="15">
        <f>(SUMPRODUCT(B7:K7,$B$5:$K$5)+$AN$1)/Calculate!$B$22-1</f>
        <v>0</v>
      </c>
      <c r="AM7" s="15">
        <f>(SUMPRODUCT(B7:K7,$B$5:$K$5)+$AN$1)/Calculate!$B$22-1</f>
        <v>0</v>
      </c>
      <c r="AN7" s="15">
        <f>(SUMPRODUCT(B7:K7,$B$5:$K$5)+$AN$1)/Calculate!$B$22-1</f>
        <v>0</v>
      </c>
      <c r="AO7" s="15">
        <f>(SUMPRODUCT(B7:K7,$B$5:$K$5)+$AN$1)/Calculate!$B$22-1</f>
        <v>0</v>
      </c>
      <c r="AP7" s="15">
        <f>(SUMPRODUCT(B7:K7,$B$5:$K$5)+$AN$1)/Calculate!$B$22-1</f>
        <v>0</v>
      </c>
      <c r="AQ7" s="15">
        <f>(SUMPRODUCT(B7:K7,$B$5:$K$5)+$AN$1)/Calculate!$B$22-1</f>
        <v>0</v>
      </c>
      <c r="AR7" s="15">
        <f>(SUMPRODUCT(B7:K7,$B$5:$K$5)+$AN$1)/Calculate!$B$22-1</f>
        <v>0</v>
      </c>
      <c r="AS7" s="14">
        <f>L7/$L$7-1</f>
        <v>0</v>
      </c>
      <c r="AT7" s="14">
        <f>N7/$N$7-1</f>
        <v>0</v>
      </c>
    </row>
    <row r="8" spans="1:46" x14ac:dyDescent="0.15">
      <c r="A8" s="12">
        <v>43102</v>
      </c>
      <c r="B8" s="13">
        <v>2267.157123</v>
      </c>
      <c r="C8" s="13">
        <v>196.99413299999998</v>
      </c>
      <c r="D8" s="13">
        <v>168.29429399999998</v>
      </c>
      <c r="E8" s="13">
        <v>790.44953399999986</v>
      </c>
      <c r="F8" s="13">
        <v>1195.175835</v>
      </c>
      <c r="G8" s="13">
        <v>347.73911800000002</v>
      </c>
      <c r="H8" s="13">
        <v>7.407559</v>
      </c>
      <c r="I8" s="13">
        <v>5.0937371999999996</v>
      </c>
      <c r="J8" s="13">
        <v>6.6251876000000003</v>
      </c>
      <c r="K8" s="13">
        <v>22.763678500000001</v>
      </c>
      <c r="L8" s="13">
        <v>25398.197666100001</v>
      </c>
      <c r="M8" s="12">
        <v>43102</v>
      </c>
      <c r="N8" s="13">
        <v>0.83230000000000004</v>
      </c>
      <c r="O8" s="12">
        <f t="shared" ref="O8:O71" si="1">A8</f>
        <v>43102</v>
      </c>
      <c r="P8" s="15">
        <f>(SUMPRODUCT(B8:K8,$B$3:$K$3)+$R$1)/Calculate!$B$22-1</f>
        <v>1.6228685887957228E-2</v>
      </c>
      <c r="Q8" s="15">
        <f>(SUMPRODUCT(B8:K8,$B$3:$K$3)+$R$1)/Calculate!$B$22-1</f>
        <v>1.6228685887957228E-2</v>
      </c>
      <c r="R8" s="15">
        <f>(SUMPRODUCT(B8:K8,$B$3:$K$3)+$R$1)/Calculate!$B$22-1</f>
        <v>1.6228685887957228E-2</v>
      </c>
      <c r="S8" s="15">
        <f>(SUMPRODUCT(B8:K8,$B$3:$K$3)+$R$1)/Calculate!$B$22-1</f>
        <v>1.6228685887957228E-2</v>
      </c>
      <c r="T8" s="15">
        <f>(SUMPRODUCT(B8:K8,$B$3:$K$3)+$R$1)/Calculate!$B$22-1</f>
        <v>1.6228685887957228E-2</v>
      </c>
      <c r="U8" s="15">
        <f>(SUMPRODUCT(B8:K8,$B$3:$K$3)+$R$1)/Calculate!$B$22-1</f>
        <v>1.6228685887957228E-2</v>
      </c>
      <c r="V8" s="15">
        <f>(SUMPRODUCT(B8:K8,$B$3:$K$3)+$R$1)/Calculate!$B$22-1</f>
        <v>1.6228685887957228E-2</v>
      </c>
      <c r="W8" s="14">
        <f t="shared" ref="W8:W71" si="2">L8/$L$7-1</f>
        <v>1.5533202339914176E-2</v>
      </c>
      <c r="X8" s="14">
        <f t="shared" ref="X8:X71" si="3">N8/$N$7-1</f>
        <v>-4.3067352554132521E-3</v>
      </c>
      <c r="Y8" s="14"/>
      <c r="Z8" s="12">
        <f t="shared" ref="Z8:Z71" si="4">A8</f>
        <v>43102</v>
      </c>
      <c r="AA8" s="15">
        <f>(SUMPRODUCT(B8:K8,$B$4:$K$4)+$AC$1)/Calculate!$B$22-1</f>
        <v>1.1359812571000161E-2</v>
      </c>
      <c r="AB8" s="15">
        <f>(SUMPRODUCT(B8:K8,$B$4:$K$4)+$AC$1)/Calculate!$B$22-1</f>
        <v>1.1359812571000161E-2</v>
      </c>
      <c r="AC8" s="15">
        <f>(SUMPRODUCT(B8:K8,$B$4:$K$4)+$AC$1)/Calculate!$B$22-1</f>
        <v>1.1359812571000161E-2</v>
      </c>
      <c r="AD8" s="15">
        <f>(SUMPRODUCT(B8:K8,$B$4:$K$4)+$AC$1)/Calculate!$B$22-1</f>
        <v>1.1359812571000161E-2</v>
      </c>
      <c r="AE8" s="15">
        <f>(SUMPRODUCT(B8:K8,$B$4:$K$4)+$AC$1)/Calculate!$B$22-1</f>
        <v>1.1359812571000161E-2</v>
      </c>
      <c r="AF8" s="15">
        <f>(SUMPRODUCT(B8:K8,$B$4:$K$4)+$AC$1)/Calculate!$B$22-1</f>
        <v>1.1359812571000161E-2</v>
      </c>
      <c r="AG8" s="15">
        <f>(SUMPRODUCT(B8:K8,$B$4:$K$4)+$AC$1)/Calculate!$B$22-1</f>
        <v>1.1359812571000161E-2</v>
      </c>
      <c r="AH8" s="14">
        <f t="shared" ref="AH8:AH71" si="5">L8/$L$7-1</f>
        <v>1.5533202339914176E-2</v>
      </c>
      <c r="AI8" s="14">
        <f t="shared" ref="AI8:AI71" si="6">N8/$N$7-1</f>
        <v>-4.3067352554132521E-3</v>
      </c>
      <c r="AJ8" s="14"/>
      <c r="AK8" s="12">
        <f t="shared" si="0"/>
        <v>43102</v>
      </c>
      <c r="AL8" s="15">
        <f>(SUMPRODUCT(B8:K8,$B$5:$K$5)+$AN$1)/Calculate!$B$22-1</f>
        <v>8.1135658719513337E-3</v>
      </c>
      <c r="AM8" s="15">
        <f>(SUMPRODUCT(B8:K8,$B$5:$K$5)+$AN$1)/Calculate!$B$22-1</f>
        <v>8.1135658719513337E-3</v>
      </c>
      <c r="AN8" s="15">
        <f>(SUMPRODUCT(B8:K8,$B$5:$K$5)+$AN$1)/Calculate!$B$22-1</f>
        <v>8.1135658719513337E-3</v>
      </c>
      <c r="AO8" s="15">
        <f>(SUMPRODUCT(B8:K8,$B$5:$K$5)+$AN$1)/Calculate!$B$22-1</f>
        <v>8.1135658719513337E-3</v>
      </c>
      <c r="AP8" s="15">
        <f>(SUMPRODUCT(B8:K8,$B$5:$K$5)+$AN$1)/Calculate!$B$22-1</f>
        <v>8.1135658719513337E-3</v>
      </c>
      <c r="AQ8" s="15">
        <f>(SUMPRODUCT(B8:K8,$B$5:$K$5)+$AN$1)/Calculate!$B$22-1</f>
        <v>8.1135658719513337E-3</v>
      </c>
      <c r="AR8" s="15">
        <f>(SUMPRODUCT(B8:K8,$B$5:$K$5)+$AN$1)/Calculate!$B$22-1</f>
        <v>8.1135658719513337E-3</v>
      </c>
      <c r="AS8" s="14">
        <f t="shared" ref="AS8:AS71" si="7">L8/$L$7-1</f>
        <v>1.5533202339914176E-2</v>
      </c>
      <c r="AT8" s="14">
        <f t="shared" ref="AT8:AT71" si="8">N8/$N$7-1</f>
        <v>-4.3067352554132521E-3</v>
      </c>
    </row>
    <row r="9" spans="1:46" x14ac:dyDescent="0.15">
      <c r="A9" s="12">
        <v>43103</v>
      </c>
      <c r="B9" s="13">
        <v>2220.1990800000003</v>
      </c>
      <c r="C9" s="13">
        <v>206.70528000000002</v>
      </c>
      <c r="D9" s="13">
        <v>168.14280000000002</v>
      </c>
      <c r="E9" s="13">
        <v>774.88512000000014</v>
      </c>
      <c r="F9" s="13">
        <v>1194.5280000000002</v>
      </c>
      <c r="G9" s="13">
        <v>350.67087600000002</v>
      </c>
      <c r="H9" s="13">
        <v>7.4752200000000011</v>
      </c>
      <c r="I9" s="13">
        <v>5.0665380000000004</v>
      </c>
      <c r="J9" s="13">
        <v>6.6114168000000006</v>
      </c>
      <c r="K9" s="13">
        <v>23.546943000000002</v>
      </c>
      <c r="L9" s="13">
        <v>25383.313851000003</v>
      </c>
      <c r="M9" s="12">
        <v>43103</v>
      </c>
      <c r="N9" s="13">
        <v>0.8306</v>
      </c>
      <c r="O9" s="12">
        <f t="shared" si="1"/>
        <v>43103</v>
      </c>
      <c r="P9" s="15">
        <f>(SUMPRODUCT(B9:K9,$B$3:$K$3)+$R$1)/Calculate!$B$22-1</f>
        <v>2.1362532722069005E-2</v>
      </c>
      <c r="Q9" s="15">
        <f>(SUMPRODUCT(B9:K9,$B$3:$K$3)+$R$1)/Calculate!$B$22-1</f>
        <v>2.1362532722069005E-2</v>
      </c>
      <c r="R9" s="15">
        <f>(SUMPRODUCT(B9:K9,$B$3:$K$3)+$R$1)/Calculate!$B$22-1</f>
        <v>2.1362532722069005E-2</v>
      </c>
      <c r="S9" s="15">
        <f>(SUMPRODUCT(B9:K9,$B$3:$K$3)+$R$1)/Calculate!$B$22-1</f>
        <v>2.1362532722069005E-2</v>
      </c>
      <c r="T9" s="15">
        <f>(SUMPRODUCT(B9:K9,$B$3:$K$3)+$R$1)/Calculate!$B$22-1</f>
        <v>2.1362532722069005E-2</v>
      </c>
      <c r="U9" s="15">
        <f>(SUMPRODUCT(B9:K9,$B$3:$K$3)+$R$1)/Calculate!$B$22-1</f>
        <v>2.1362532722069005E-2</v>
      </c>
      <c r="V9" s="15">
        <f>(SUMPRODUCT(B9:K9,$B$3:$K$3)+$R$1)/Calculate!$B$22-1</f>
        <v>2.1362532722069005E-2</v>
      </c>
      <c r="W9" s="14">
        <f t="shared" si="2"/>
        <v>1.4938081039960194E-2</v>
      </c>
      <c r="X9" s="14">
        <f t="shared" si="3"/>
        <v>-6.340471348247334E-3</v>
      </c>
      <c r="Y9" s="14"/>
      <c r="Z9" s="12">
        <f t="shared" si="4"/>
        <v>43103</v>
      </c>
      <c r="AA9" s="15">
        <f>(SUMPRODUCT(B9:K9,$B$4:$K$4)+$AC$1)/Calculate!$B$22-1</f>
        <v>1.4953966924571516E-2</v>
      </c>
      <c r="AB9" s="15">
        <f>(SUMPRODUCT(B9:K9,$B$4:$K$4)+$AC$1)/Calculate!$B$22-1</f>
        <v>1.4953966924571516E-2</v>
      </c>
      <c r="AC9" s="15">
        <f>(SUMPRODUCT(B9:K9,$B$4:$K$4)+$AC$1)/Calculate!$B$22-1</f>
        <v>1.4953966924571516E-2</v>
      </c>
      <c r="AD9" s="15">
        <f>(SUMPRODUCT(B9:K9,$B$4:$K$4)+$AC$1)/Calculate!$B$22-1</f>
        <v>1.4953966924571516E-2</v>
      </c>
      <c r="AE9" s="15">
        <f>(SUMPRODUCT(B9:K9,$B$4:$K$4)+$AC$1)/Calculate!$B$22-1</f>
        <v>1.4953966924571516E-2</v>
      </c>
      <c r="AF9" s="15">
        <f>(SUMPRODUCT(B9:K9,$B$4:$K$4)+$AC$1)/Calculate!$B$22-1</f>
        <v>1.4953966924571516E-2</v>
      </c>
      <c r="AG9" s="15">
        <f>(SUMPRODUCT(B9:K9,$B$4:$K$4)+$AC$1)/Calculate!$B$22-1</f>
        <v>1.4953966924571516E-2</v>
      </c>
      <c r="AH9" s="14">
        <f t="shared" si="5"/>
        <v>1.4938081039960194E-2</v>
      </c>
      <c r="AI9" s="14">
        <f t="shared" si="6"/>
        <v>-6.340471348247334E-3</v>
      </c>
      <c r="AJ9" s="14"/>
      <c r="AK9" s="12">
        <f t="shared" si="0"/>
        <v>43103</v>
      </c>
      <c r="AL9" s="15">
        <f>(SUMPRODUCT(B9:K9,$B$5:$K$5)+$AN$1)/Calculate!$B$22-1</f>
        <v>1.0680561139588596E-2</v>
      </c>
      <c r="AM9" s="15">
        <f>(SUMPRODUCT(B9:K9,$B$5:$K$5)+$AN$1)/Calculate!$B$22-1</f>
        <v>1.0680561139588596E-2</v>
      </c>
      <c r="AN9" s="15">
        <f>(SUMPRODUCT(B9:K9,$B$5:$K$5)+$AN$1)/Calculate!$B$22-1</f>
        <v>1.0680561139588596E-2</v>
      </c>
      <c r="AO9" s="15">
        <f>(SUMPRODUCT(B9:K9,$B$5:$K$5)+$AN$1)/Calculate!$B$22-1</f>
        <v>1.0680561139588596E-2</v>
      </c>
      <c r="AP9" s="15">
        <f>(SUMPRODUCT(B9:K9,$B$5:$K$5)+$AN$1)/Calculate!$B$22-1</f>
        <v>1.0680561139588596E-2</v>
      </c>
      <c r="AQ9" s="15">
        <f>(SUMPRODUCT(B9:K9,$B$5:$K$5)+$AN$1)/Calculate!$B$22-1</f>
        <v>1.0680561139588596E-2</v>
      </c>
      <c r="AR9" s="15">
        <f>(SUMPRODUCT(B9:K9,$B$5:$K$5)+$AN$1)/Calculate!$B$22-1</f>
        <v>1.0680561139588596E-2</v>
      </c>
      <c r="AS9" s="14">
        <f t="shared" si="7"/>
        <v>1.4938081039960194E-2</v>
      </c>
      <c r="AT9" s="14">
        <f t="shared" si="8"/>
        <v>-6.340471348247334E-3</v>
      </c>
    </row>
    <row r="10" spans="1:46" x14ac:dyDescent="0.15">
      <c r="A10" s="12">
        <v>43104</v>
      </c>
      <c r="B10" s="13">
        <v>2211.527043</v>
      </c>
      <c r="C10" s="13">
        <v>211.84505099999998</v>
      </c>
      <c r="D10" s="13">
        <v>174.77054100000001</v>
      </c>
      <c r="E10" s="13">
        <v>793.069299</v>
      </c>
      <c r="F10" s="13">
        <v>1207.9135530000001</v>
      </c>
      <c r="G10" s="13">
        <v>359.25760000000002</v>
      </c>
      <c r="H10" s="13">
        <v>7.4880000000000004</v>
      </c>
      <c r="I10" s="13">
        <v>5.0335999999999999</v>
      </c>
      <c r="J10" s="13">
        <v>6.9056000000000015</v>
      </c>
      <c r="K10" s="13">
        <v>22.8384</v>
      </c>
      <c r="L10" s="13">
        <v>25572.751360000002</v>
      </c>
      <c r="M10" s="12">
        <v>43104</v>
      </c>
      <c r="N10" s="13">
        <v>0.83199999999999996</v>
      </c>
      <c r="O10" s="12">
        <f t="shared" si="1"/>
        <v>43104</v>
      </c>
      <c r="P10" s="15">
        <f>(SUMPRODUCT(B10:K10,$B$3:$K$3)+$R$1)/Calculate!$B$22-1</f>
        <v>3.4634839459331657E-2</v>
      </c>
      <c r="Q10" s="15">
        <f>(SUMPRODUCT(B10:K10,$B$3:$K$3)+$R$1)/Calculate!$B$22-1</f>
        <v>3.4634839459331657E-2</v>
      </c>
      <c r="R10" s="15">
        <f>(SUMPRODUCT(B10:K10,$B$3:$K$3)+$R$1)/Calculate!$B$22-1</f>
        <v>3.4634839459331657E-2</v>
      </c>
      <c r="S10" s="15">
        <f>(SUMPRODUCT(B10:K10,$B$3:$K$3)+$R$1)/Calculate!$B$22-1</f>
        <v>3.4634839459331657E-2</v>
      </c>
      <c r="T10" s="15">
        <f>(SUMPRODUCT(B10:K10,$B$3:$K$3)+$R$1)/Calculate!$B$22-1</f>
        <v>3.4634839459331657E-2</v>
      </c>
      <c r="U10" s="15">
        <f>(SUMPRODUCT(B10:K10,$B$3:$K$3)+$R$1)/Calculate!$B$22-1</f>
        <v>3.4634839459331657E-2</v>
      </c>
      <c r="V10" s="15">
        <f>(SUMPRODUCT(B10:K10,$B$3:$K$3)+$R$1)/Calculate!$B$22-1</f>
        <v>3.4634839459331657E-2</v>
      </c>
      <c r="W10" s="14">
        <f t="shared" si="2"/>
        <v>2.2512637419401349E-2</v>
      </c>
      <c r="X10" s="14">
        <f t="shared" si="3"/>
        <v>-4.6656298600311619E-3</v>
      </c>
      <c r="Y10" s="14"/>
      <c r="Z10" s="12">
        <f t="shared" si="4"/>
        <v>43104</v>
      </c>
      <c r="AA10" s="15">
        <f>(SUMPRODUCT(B10:K10,$B$4:$K$4)+$AC$1)/Calculate!$B$22-1</f>
        <v>2.4244760096605811E-2</v>
      </c>
      <c r="AB10" s="15">
        <f>(SUMPRODUCT(B10:K10,$B$4:$K$4)+$AC$1)/Calculate!$B$22-1</f>
        <v>2.4244760096605811E-2</v>
      </c>
      <c r="AC10" s="15">
        <f>(SUMPRODUCT(B10:K10,$B$4:$K$4)+$AC$1)/Calculate!$B$22-1</f>
        <v>2.4244760096605811E-2</v>
      </c>
      <c r="AD10" s="15">
        <f>(SUMPRODUCT(B10:K10,$B$4:$K$4)+$AC$1)/Calculate!$B$22-1</f>
        <v>2.4244760096605811E-2</v>
      </c>
      <c r="AE10" s="15">
        <f>(SUMPRODUCT(B10:K10,$B$4:$K$4)+$AC$1)/Calculate!$B$22-1</f>
        <v>2.4244760096605811E-2</v>
      </c>
      <c r="AF10" s="15">
        <f>(SUMPRODUCT(B10:K10,$B$4:$K$4)+$AC$1)/Calculate!$B$22-1</f>
        <v>2.4244760096605811E-2</v>
      </c>
      <c r="AG10" s="15">
        <f>(SUMPRODUCT(B10:K10,$B$4:$K$4)+$AC$1)/Calculate!$B$22-1</f>
        <v>2.4244760096605811E-2</v>
      </c>
      <c r="AH10" s="14">
        <f t="shared" si="5"/>
        <v>2.2512637419401349E-2</v>
      </c>
      <c r="AI10" s="14">
        <f t="shared" si="6"/>
        <v>-4.6656298600311619E-3</v>
      </c>
      <c r="AJ10" s="14"/>
      <c r="AK10" s="12">
        <f t="shared" si="0"/>
        <v>43104</v>
      </c>
      <c r="AL10" s="15">
        <f>(SUMPRODUCT(B10:K10,$B$5:$K$5)+$AN$1)/Calculate!$B$22-1</f>
        <v>1.731639171894872E-2</v>
      </c>
      <c r="AM10" s="15">
        <f>(SUMPRODUCT(B10:K10,$B$5:$K$5)+$AN$1)/Calculate!$B$22-1</f>
        <v>1.731639171894872E-2</v>
      </c>
      <c r="AN10" s="15">
        <f>(SUMPRODUCT(B10:K10,$B$5:$K$5)+$AN$1)/Calculate!$B$22-1</f>
        <v>1.731639171894872E-2</v>
      </c>
      <c r="AO10" s="15">
        <f>(SUMPRODUCT(B10:K10,$B$5:$K$5)+$AN$1)/Calculate!$B$22-1</f>
        <v>1.731639171894872E-2</v>
      </c>
      <c r="AP10" s="15">
        <f>(SUMPRODUCT(B10:K10,$B$5:$K$5)+$AN$1)/Calculate!$B$22-1</f>
        <v>1.731639171894872E-2</v>
      </c>
      <c r="AQ10" s="15">
        <f>(SUMPRODUCT(B10:K10,$B$5:$K$5)+$AN$1)/Calculate!$B$22-1</f>
        <v>1.731639171894872E-2</v>
      </c>
      <c r="AR10" s="15">
        <f>(SUMPRODUCT(B10:K10,$B$5:$K$5)+$AN$1)/Calculate!$B$22-1</f>
        <v>1.731639171894872E-2</v>
      </c>
      <c r="AS10" s="14">
        <f t="shared" si="7"/>
        <v>2.2512637419401349E-2</v>
      </c>
      <c r="AT10" s="14">
        <f t="shared" si="8"/>
        <v>-4.6656298600311619E-3</v>
      </c>
    </row>
    <row r="11" spans="1:46" x14ac:dyDescent="0.15">
      <c r="A11" s="12">
        <v>43105</v>
      </c>
      <c r="B11" s="13">
        <v>2234.8287049999994</v>
      </c>
      <c r="C11" s="13">
        <v>211.75272999999996</v>
      </c>
      <c r="D11" s="13">
        <v>180.65844499999997</v>
      </c>
      <c r="E11" s="13">
        <v>831.56114999999988</v>
      </c>
      <c r="F11" s="13">
        <v>1237.9290499999997</v>
      </c>
      <c r="G11" s="13">
        <v>359.69029200000006</v>
      </c>
      <c r="H11" s="13">
        <v>8.2200690000000005</v>
      </c>
      <c r="I11" s="13">
        <v>5.0565879000000002</v>
      </c>
      <c r="J11" s="13">
        <v>6.850057500000001</v>
      </c>
      <c r="K11" s="13">
        <v>22.875040500000004</v>
      </c>
      <c r="L11" s="13">
        <v>25585.703738400003</v>
      </c>
      <c r="M11" s="12">
        <v>43105</v>
      </c>
      <c r="N11" s="13">
        <v>0.83030000000000004</v>
      </c>
      <c r="O11" s="12">
        <f t="shared" si="1"/>
        <v>43105</v>
      </c>
      <c r="P11" s="15">
        <f>(SUMPRODUCT(B11:K11,$B$3:$K$3)+$R$1)/Calculate!$B$22-1</f>
        <v>5.6663697860605877E-2</v>
      </c>
      <c r="Q11" s="15">
        <f>(SUMPRODUCT(B11:K11,$B$3:$K$3)+$R$1)/Calculate!$B$22-1</f>
        <v>5.6663697860605877E-2</v>
      </c>
      <c r="R11" s="15">
        <f>(SUMPRODUCT(B11:K11,$B$3:$K$3)+$R$1)/Calculate!$B$22-1</f>
        <v>5.6663697860605877E-2</v>
      </c>
      <c r="S11" s="15">
        <f>(SUMPRODUCT(B11:K11,$B$3:$K$3)+$R$1)/Calculate!$B$22-1</f>
        <v>5.6663697860605877E-2</v>
      </c>
      <c r="T11" s="15">
        <f>(SUMPRODUCT(B11:K11,$B$3:$K$3)+$R$1)/Calculate!$B$22-1</f>
        <v>5.6663697860605877E-2</v>
      </c>
      <c r="U11" s="15">
        <f>(SUMPRODUCT(B11:K11,$B$3:$K$3)+$R$1)/Calculate!$B$22-1</f>
        <v>5.6663697860605877E-2</v>
      </c>
      <c r="V11" s="15">
        <f>(SUMPRODUCT(B11:K11,$B$3:$K$3)+$R$1)/Calculate!$B$22-1</f>
        <v>5.6663697860605877E-2</v>
      </c>
      <c r="W11" s="14">
        <f t="shared" si="2"/>
        <v>2.3030531267122401E-2</v>
      </c>
      <c r="X11" s="14">
        <f t="shared" si="3"/>
        <v>-6.6993659528651328E-3</v>
      </c>
      <c r="Y11" s="14"/>
      <c r="Z11" s="12">
        <f t="shared" si="4"/>
        <v>43105</v>
      </c>
      <c r="AA11" s="15">
        <f>(SUMPRODUCT(B11:K11,$B$4:$K$4)+$AC$1)/Calculate!$B$22-1</f>
        <v>3.9664647631817207E-2</v>
      </c>
      <c r="AB11" s="15">
        <f>(SUMPRODUCT(B11:K11,$B$4:$K$4)+$AC$1)/Calculate!$B$22-1</f>
        <v>3.9664647631817207E-2</v>
      </c>
      <c r="AC11" s="15">
        <f>(SUMPRODUCT(B11:K11,$B$4:$K$4)+$AC$1)/Calculate!$B$22-1</f>
        <v>3.9664647631817207E-2</v>
      </c>
      <c r="AD11" s="15">
        <f>(SUMPRODUCT(B11:K11,$B$4:$K$4)+$AC$1)/Calculate!$B$22-1</f>
        <v>3.9664647631817207E-2</v>
      </c>
      <c r="AE11" s="15">
        <f>(SUMPRODUCT(B11:K11,$B$4:$K$4)+$AC$1)/Calculate!$B$22-1</f>
        <v>3.9664647631817207E-2</v>
      </c>
      <c r="AF11" s="15">
        <f>(SUMPRODUCT(B11:K11,$B$4:$K$4)+$AC$1)/Calculate!$B$22-1</f>
        <v>3.9664647631817207E-2</v>
      </c>
      <c r="AG11" s="15">
        <f>(SUMPRODUCT(B11:K11,$B$4:$K$4)+$AC$1)/Calculate!$B$22-1</f>
        <v>3.9664647631817207E-2</v>
      </c>
      <c r="AH11" s="14">
        <f t="shared" si="5"/>
        <v>2.3030531267122401E-2</v>
      </c>
      <c r="AI11" s="14">
        <f t="shared" si="6"/>
        <v>-6.6993659528651328E-3</v>
      </c>
      <c r="AJ11" s="14"/>
      <c r="AK11" s="12">
        <f t="shared" si="0"/>
        <v>43105</v>
      </c>
      <c r="AL11" s="15">
        <f>(SUMPRODUCT(B11:K11,$B$5:$K$5)+$AN$1)/Calculate!$B$22-1</f>
        <v>2.8330261044908545E-2</v>
      </c>
      <c r="AM11" s="15">
        <f>(SUMPRODUCT(B11:K11,$B$5:$K$5)+$AN$1)/Calculate!$B$22-1</f>
        <v>2.8330261044908545E-2</v>
      </c>
      <c r="AN11" s="15">
        <f>(SUMPRODUCT(B11:K11,$B$5:$K$5)+$AN$1)/Calculate!$B$22-1</f>
        <v>2.8330261044908545E-2</v>
      </c>
      <c r="AO11" s="15">
        <f>(SUMPRODUCT(B11:K11,$B$5:$K$5)+$AN$1)/Calculate!$B$22-1</f>
        <v>2.8330261044908545E-2</v>
      </c>
      <c r="AP11" s="15">
        <f>(SUMPRODUCT(B11:K11,$B$5:$K$5)+$AN$1)/Calculate!$B$22-1</f>
        <v>2.8330261044908545E-2</v>
      </c>
      <c r="AQ11" s="15">
        <f>(SUMPRODUCT(B11:K11,$B$5:$K$5)+$AN$1)/Calculate!$B$22-1</f>
        <v>2.8330261044908545E-2</v>
      </c>
      <c r="AR11" s="15">
        <f>(SUMPRODUCT(B11:K11,$B$5:$K$5)+$AN$1)/Calculate!$B$22-1</f>
        <v>2.8330261044908545E-2</v>
      </c>
      <c r="AS11" s="14">
        <f t="shared" si="7"/>
        <v>2.3030531267122401E-2</v>
      </c>
      <c r="AT11" s="14">
        <f t="shared" si="8"/>
        <v>-6.6993659528651328E-3</v>
      </c>
    </row>
    <row r="12" spans="1:46" x14ac:dyDescent="0.15">
      <c r="A12" s="12">
        <v>43108</v>
      </c>
      <c r="B12" s="13">
        <v>2235.2128640000001</v>
      </c>
      <c r="C12" s="13">
        <v>211.41715199999999</v>
      </c>
      <c r="D12" s="13">
        <v>181.14060800000001</v>
      </c>
      <c r="E12" s="13">
        <v>838.0832640000001</v>
      </c>
      <c r="F12" s="13">
        <v>1233.9474560000001</v>
      </c>
      <c r="G12" s="13">
        <v>363.65641799999997</v>
      </c>
      <c r="H12" s="13">
        <v>8.5400390000000002</v>
      </c>
      <c r="I12" s="13">
        <v>5.1654799000000002</v>
      </c>
      <c r="J12" s="13">
        <v>6.7988659999999985</v>
      </c>
      <c r="K12" s="13">
        <v>23.008357499999999</v>
      </c>
      <c r="L12" s="13">
        <v>25619.727308899997</v>
      </c>
      <c r="M12" s="12">
        <v>43108</v>
      </c>
      <c r="N12" s="13">
        <v>0.82909999999999995</v>
      </c>
      <c r="O12" s="12">
        <f t="shared" si="1"/>
        <v>43108</v>
      </c>
      <c r="P12" s="15">
        <f>(SUMPRODUCT(B12:K12,$B$3:$K$3)+$R$1)/Calculate!$B$22-1</f>
        <v>6.4656259177663156E-2</v>
      </c>
      <c r="Q12" s="15">
        <f>(SUMPRODUCT(B12:K12,$B$3:$K$3)+$R$1)/Calculate!$B$22-1</f>
        <v>6.4656259177663156E-2</v>
      </c>
      <c r="R12" s="15">
        <f>(SUMPRODUCT(B12:K12,$B$3:$K$3)+$R$1)/Calculate!$B$22-1</f>
        <v>6.4656259177663156E-2</v>
      </c>
      <c r="S12" s="15">
        <f>(SUMPRODUCT(B12:K12,$B$3:$K$3)+$R$1)/Calculate!$B$22-1</f>
        <v>6.4656259177663156E-2</v>
      </c>
      <c r="T12" s="15">
        <f>(SUMPRODUCT(B12:K12,$B$3:$K$3)+$R$1)/Calculate!$B$22-1</f>
        <v>6.4656259177663156E-2</v>
      </c>
      <c r="U12" s="15">
        <f>(SUMPRODUCT(B12:K12,$B$3:$K$3)+$R$1)/Calculate!$B$22-1</f>
        <v>6.4656259177663156E-2</v>
      </c>
      <c r="V12" s="15">
        <f>(SUMPRODUCT(B12:K12,$B$3:$K$3)+$R$1)/Calculate!$B$22-1</f>
        <v>6.4656259177663156E-2</v>
      </c>
      <c r="W12" s="14">
        <f t="shared" si="2"/>
        <v>2.4390945338984338E-2</v>
      </c>
      <c r="X12" s="14">
        <f t="shared" si="3"/>
        <v>-8.1349443713363279E-3</v>
      </c>
      <c r="Y12" s="14"/>
      <c r="Z12" s="12">
        <f t="shared" si="4"/>
        <v>43108</v>
      </c>
      <c r="AA12" s="15">
        <f>(SUMPRODUCT(B12:K12,$B$4:$K$4)+$AC$1)/Calculate!$B$22-1</f>
        <v>4.5259550137917381E-2</v>
      </c>
      <c r="AB12" s="15">
        <f>(SUMPRODUCT(B12:K12,$B$4:$K$4)+$AC$1)/Calculate!$B$22-1</f>
        <v>4.5259550137917381E-2</v>
      </c>
      <c r="AC12" s="15">
        <f>(SUMPRODUCT(B12:K12,$B$4:$K$4)+$AC$1)/Calculate!$B$22-1</f>
        <v>4.5259550137917381E-2</v>
      </c>
      <c r="AD12" s="15">
        <f>(SUMPRODUCT(B12:K12,$B$4:$K$4)+$AC$1)/Calculate!$B$22-1</f>
        <v>4.5259550137917381E-2</v>
      </c>
      <c r="AE12" s="15">
        <f>(SUMPRODUCT(B12:K12,$B$4:$K$4)+$AC$1)/Calculate!$B$22-1</f>
        <v>4.5259550137917381E-2</v>
      </c>
      <c r="AF12" s="15">
        <f>(SUMPRODUCT(B12:K12,$B$4:$K$4)+$AC$1)/Calculate!$B$22-1</f>
        <v>4.5259550137917381E-2</v>
      </c>
      <c r="AG12" s="15">
        <f>(SUMPRODUCT(B12:K12,$B$4:$K$4)+$AC$1)/Calculate!$B$22-1</f>
        <v>4.5259550137917381E-2</v>
      </c>
      <c r="AH12" s="14">
        <f t="shared" si="5"/>
        <v>2.4390945338984338E-2</v>
      </c>
      <c r="AI12" s="14">
        <f t="shared" si="6"/>
        <v>-8.1349443713363279E-3</v>
      </c>
      <c r="AJ12" s="14"/>
      <c r="AK12" s="12">
        <f t="shared" si="0"/>
        <v>43108</v>
      </c>
      <c r="AL12" s="15">
        <f>(SUMPRODUCT(B12:K12,$B$5:$K$5)+$AN$1)/Calculate!$B$22-1</f>
        <v>3.2326445293223038E-2</v>
      </c>
      <c r="AM12" s="15">
        <f>(SUMPRODUCT(B12:K12,$B$5:$K$5)+$AN$1)/Calculate!$B$22-1</f>
        <v>3.2326445293223038E-2</v>
      </c>
      <c r="AN12" s="15">
        <f>(SUMPRODUCT(B12:K12,$B$5:$K$5)+$AN$1)/Calculate!$B$22-1</f>
        <v>3.2326445293223038E-2</v>
      </c>
      <c r="AO12" s="15">
        <f>(SUMPRODUCT(B12:K12,$B$5:$K$5)+$AN$1)/Calculate!$B$22-1</f>
        <v>3.2326445293223038E-2</v>
      </c>
      <c r="AP12" s="15">
        <f>(SUMPRODUCT(B12:K12,$B$5:$K$5)+$AN$1)/Calculate!$B$22-1</f>
        <v>3.2326445293223038E-2</v>
      </c>
      <c r="AQ12" s="15">
        <f>(SUMPRODUCT(B12:K12,$B$5:$K$5)+$AN$1)/Calculate!$B$22-1</f>
        <v>3.2326445293223038E-2</v>
      </c>
      <c r="AR12" s="15">
        <f>(SUMPRODUCT(B12:K12,$B$5:$K$5)+$AN$1)/Calculate!$B$22-1</f>
        <v>3.2326445293223038E-2</v>
      </c>
      <c r="AS12" s="14">
        <f t="shared" si="7"/>
        <v>2.4390945338984338E-2</v>
      </c>
      <c r="AT12" s="14">
        <f t="shared" si="8"/>
        <v>-8.1349443713363279E-3</v>
      </c>
    </row>
    <row r="13" spans="1:46" x14ac:dyDescent="0.15">
      <c r="A13" s="12">
        <v>43109</v>
      </c>
      <c r="B13" s="13">
        <v>2202.7400399999997</v>
      </c>
      <c r="C13" s="13">
        <v>215.62879199999998</v>
      </c>
      <c r="D13" s="13">
        <v>176.71295999999998</v>
      </c>
      <c r="E13" s="13">
        <v>836.46299999999997</v>
      </c>
      <c r="F13" s="13">
        <v>1239.58944</v>
      </c>
      <c r="G13" s="13">
        <v>368.59365200000002</v>
      </c>
      <c r="H13" s="13">
        <v>8.4382864000000009</v>
      </c>
      <c r="I13" s="13">
        <v>5.3154560000000011</v>
      </c>
      <c r="J13" s="13">
        <v>6.9267036000000006</v>
      </c>
      <c r="K13" s="13">
        <v>22.424580000000002</v>
      </c>
      <c r="L13" s="13">
        <v>25756.216461400003</v>
      </c>
      <c r="M13" s="12">
        <v>43109</v>
      </c>
      <c r="N13" s="13">
        <v>0.83050000000000002</v>
      </c>
      <c r="O13" s="12">
        <f t="shared" si="1"/>
        <v>43109</v>
      </c>
      <c r="P13" s="15">
        <f>(SUMPRODUCT(B13:K13,$B$3:$K$3)+$R$1)/Calculate!$B$22-1</f>
        <v>6.5244696248588641E-2</v>
      </c>
      <c r="Q13" s="15">
        <f>(SUMPRODUCT(B13:K13,$B$3:$K$3)+$R$1)/Calculate!$B$22-1</f>
        <v>6.5244696248588641E-2</v>
      </c>
      <c r="R13" s="15">
        <f>(SUMPRODUCT(B13:K13,$B$3:$K$3)+$R$1)/Calculate!$B$22-1</f>
        <v>6.5244696248588641E-2</v>
      </c>
      <c r="S13" s="15">
        <f>(SUMPRODUCT(B13:K13,$B$3:$K$3)+$R$1)/Calculate!$B$22-1</f>
        <v>6.5244696248588641E-2</v>
      </c>
      <c r="T13" s="15">
        <f>(SUMPRODUCT(B13:K13,$B$3:$K$3)+$R$1)/Calculate!$B$22-1</f>
        <v>6.5244696248588641E-2</v>
      </c>
      <c r="U13" s="15">
        <f>(SUMPRODUCT(B13:K13,$B$3:$K$3)+$R$1)/Calculate!$B$22-1</f>
        <v>6.5244696248588641E-2</v>
      </c>
      <c r="V13" s="15">
        <f>(SUMPRODUCT(B13:K13,$B$3:$K$3)+$R$1)/Calculate!$B$22-1</f>
        <v>6.5244696248588641E-2</v>
      </c>
      <c r="W13" s="14">
        <f t="shared" si="2"/>
        <v>2.9848390309892725E-2</v>
      </c>
      <c r="X13" s="14">
        <f t="shared" si="3"/>
        <v>-6.4601028831199336E-3</v>
      </c>
      <c r="Y13" s="14"/>
      <c r="Z13" s="12">
        <f t="shared" si="4"/>
        <v>43109</v>
      </c>
      <c r="AA13" s="15">
        <f>(SUMPRODUCT(B13:K13,$B$4:$K$4)+$AC$1)/Calculate!$B$22-1</f>
        <v>4.5671837654605918E-2</v>
      </c>
      <c r="AB13" s="15">
        <f>(SUMPRODUCT(B13:K13,$B$4:$K$4)+$AC$1)/Calculate!$B$22-1</f>
        <v>4.5671837654605918E-2</v>
      </c>
      <c r="AC13" s="15">
        <f>(SUMPRODUCT(B13:K13,$B$4:$K$4)+$AC$1)/Calculate!$B$22-1</f>
        <v>4.5671837654605918E-2</v>
      </c>
      <c r="AD13" s="15">
        <f>(SUMPRODUCT(B13:K13,$B$4:$K$4)+$AC$1)/Calculate!$B$22-1</f>
        <v>4.5671837654605918E-2</v>
      </c>
      <c r="AE13" s="15">
        <f>(SUMPRODUCT(B13:K13,$B$4:$K$4)+$AC$1)/Calculate!$B$22-1</f>
        <v>4.5671837654605918E-2</v>
      </c>
      <c r="AF13" s="15">
        <f>(SUMPRODUCT(B13:K13,$B$4:$K$4)+$AC$1)/Calculate!$B$22-1</f>
        <v>4.5671837654605918E-2</v>
      </c>
      <c r="AG13" s="15">
        <f>(SUMPRODUCT(B13:K13,$B$4:$K$4)+$AC$1)/Calculate!$B$22-1</f>
        <v>4.5671837654605918E-2</v>
      </c>
      <c r="AH13" s="14">
        <f t="shared" si="5"/>
        <v>2.9848390309892725E-2</v>
      </c>
      <c r="AI13" s="14">
        <f t="shared" si="6"/>
        <v>-6.4601028831199336E-3</v>
      </c>
      <c r="AJ13" s="14"/>
      <c r="AK13" s="12">
        <f t="shared" si="0"/>
        <v>43109</v>
      </c>
      <c r="AL13" s="15">
        <f>(SUMPRODUCT(B13:K13,$B$5:$K$5)+$AN$1)/Calculate!$B$22-1</f>
        <v>3.2620634459799902E-2</v>
      </c>
      <c r="AM13" s="15">
        <f>(SUMPRODUCT(B13:K13,$B$5:$K$5)+$AN$1)/Calculate!$B$22-1</f>
        <v>3.2620634459799902E-2</v>
      </c>
      <c r="AN13" s="15">
        <f>(SUMPRODUCT(B13:K13,$B$5:$K$5)+$AN$1)/Calculate!$B$22-1</f>
        <v>3.2620634459799902E-2</v>
      </c>
      <c r="AO13" s="15">
        <f>(SUMPRODUCT(B13:K13,$B$5:$K$5)+$AN$1)/Calculate!$B$22-1</f>
        <v>3.2620634459799902E-2</v>
      </c>
      <c r="AP13" s="15">
        <f>(SUMPRODUCT(B13:K13,$B$5:$K$5)+$AN$1)/Calculate!$B$22-1</f>
        <v>3.2620634459799902E-2</v>
      </c>
      <c r="AQ13" s="15">
        <f>(SUMPRODUCT(B13:K13,$B$5:$K$5)+$AN$1)/Calculate!$B$22-1</f>
        <v>3.2620634459799902E-2</v>
      </c>
      <c r="AR13" s="15">
        <f>(SUMPRODUCT(B13:K13,$B$5:$K$5)+$AN$1)/Calculate!$B$22-1</f>
        <v>3.2620634459799902E-2</v>
      </c>
      <c r="AS13" s="14">
        <f t="shared" si="7"/>
        <v>2.9848390309892725E-2</v>
      </c>
      <c r="AT13" s="14">
        <f t="shared" si="8"/>
        <v>-6.4601028831199336E-3</v>
      </c>
    </row>
    <row r="14" spans="1:46" x14ac:dyDescent="0.15">
      <c r="A14" s="12">
        <v>43110</v>
      </c>
      <c r="B14" s="13">
        <v>2183.7824300000002</v>
      </c>
      <c r="C14" s="13">
        <v>216.87848200000002</v>
      </c>
      <c r="D14" s="13">
        <v>174.68955300000002</v>
      </c>
      <c r="E14" s="13">
        <v>831.25883600000009</v>
      </c>
      <c r="F14" s="13">
        <v>1237.5636530000002</v>
      </c>
      <c r="G14" s="13">
        <v>367.19671199999999</v>
      </c>
      <c r="H14" s="13">
        <v>8.3377999999999997</v>
      </c>
      <c r="I14" s="13">
        <v>5.3195163999999995</v>
      </c>
      <c r="J14" s="13">
        <v>6.8536716000000002</v>
      </c>
      <c r="K14" s="13">
        <v>22.261925999999999</v>
      </c>
      <c r="L14" s="13">
        <v>25908.646261599999</v>
      </c>
      <c r="M14" s="12">
        <v>43110</v>
      </c>
      <c r="N14" s="13">
        <v>0.83379999999999999</v>
      </c>
      <c r="O14" s="12">
        <f t="shared" si="1"/>
        <v>43110</v>
      </c>
      <c r="P14" s="15">
        <f>(SUMPRODUCT(B14:K14,$B$3:$K$3)+$R$1)/Calculate!$B$22-1</f>
        <v>5.9470711310394497E-2</v>
      </c>
      <c r="Q14" s="15">
        <f>(SUMPRODUCT(B14:K14,$B$3:$K$3)+$R$1)/Calculate!$B$22-1</f>
        <v>5.9470711310394497E-2</v>
      </c>
      <c r="R14" s="15">
        <f>(SUMPRODUCT(B14:K14,$B$3:$K$3)+$R$1)/Calculate!$B$22-1</f>
        <v>5.9470711310394497E-2</v>
      </c>
      <c r="S14" s="15">
        <f>(SUMPRODUCT(B14:K14,$B$3:$K$3)+$R$1)/Calculate!$B$22-1</f>
        <v>5.9470711310394497E-2</v>
      </c>
      <c r="T14" s="15">
        <f>(SUMPRODUCT(B14:K14,$B$3:$K$3)+$R$1)/Calculate!$B$22-1</f>
        <v>5.9470711310394497E-2</v>
      </c>
      <c r="U14" s="15">
        <f>(SUMPRODUCT(B14:K14,$B$3:$K$3)+$R$1)/Calculate!$B$22-1</f>
        <v>5.9470711310394497E-2</v>
      </c>
      <c r="V14" s="15">
        <f>(SUMPRODUCT(B14:K14,$B$3:$K$3)+$R$1)/Calculate!$B$22-1</f>
        <v>5.9470711310394497E-2</v>
      </c>
      <c r="W14" s="14">
        <f t="shared" si="2"/>
        <v>3.5943213460897239E-2</v>
      </c>
      <c r="X14" s="14">
        <f t="shared" si="3"/>
        <v>-2.5122622323244803E-3</v>
      </c>
      <c r="Y14" s="14"/>
      <c r="Z14" s="12">
        <f t="shared" si="4"/>
        <v>43110</v>
      </c>
      <c r="AA14" s="15">
        <f>(SUMPRODUCT(B14:K14,$B$4:$K$4)+$AC$1)/Calculate!$B$22-1</f>
        <v>4.1630226889920241E-2</v>
      </c>
      <c r="AB14" s="15">
        <f>(SUMPRODUCT(B14:K14,$B$4:$K$4)+$AC$1)/Calculate!$B$22-1</f>
        <v>4.1630226889920241E-2</v>
      </c>
      <c r="AC14" s="15">
        <f>(SUMPRODUCT(B14:K14,$B$4:$K$4)+$AC$1)/Calculate!$B$22-1</f>
        <v>4.1630226889920241E-2</v>
      </c>
      <c r="AD14" s="15">
        <f>(SUMPRODUCT(B14:K14,$B$4:$K$4)+$AC$1)/Calculate!$B$22-1</f>
        <v>4.1630226889920241E-2</v>
      </c>
      <c r="AE14" s="15">
        <f>(SUMPRODUCT(B14:K14,$B$4:$K$4)+$AC$1)/Calculate!$B$22-1</f>
        <v>4.1630226889920241E-2</v>
      </c>
      <c r="AF14" s="15">
        <f>(SUMPRODUCT(B14:K14,$B$4:$K$4)+$AC$1)/Calculate!$B$22-1</f>
        <v>4.1630226889920241E-2</v>
      </c>
      <c r="AG14" s="15">
        <f>(SUMPRODUCT(B14:K14,$B$4:$K$4)+$AC$1)/Calculate!$B$22-1</f>
        <v>4.1630226889920241E-2</v>
      </c>
      <c r="AH14" s="14">
        <f t="shared" si="5"/>
        <v>3.5943213460897239E-2</v>
      </c>
      <c r="AI14" s="14">
        <f t="shared" si="6"/>
        <v>-2.5122622323244803E-3</v>
      </c>
      <c r="AJ14" s="14"/>
      <c r="AK14" s="12">
        <f t="shared" si="0"/>
        <v>43110</v>
      </c>
      <c r="AL14" s="15">
        <f>(SUMPRODUCT(B14:K14,$B$5:$K$5)+$AN$1)/Calculate!$B$22-1</f>
        <v>2.9733702184331356E-2</v>
      </c>
      <c r="AM14" s="15">
        <f>(SUMPRODUCT(B14:K14,$B$5:$K$5)+$AN$1)/Calculate!$B$22-1</f>
        <v>2.9733702184331356E-2</v>
      </c>
      <c r="AN14" s="15">
        <f>(SUMPRODUCT(B14:K14,$B$5:$K$5)+$AN$1)/Calculate!$B$22-1</f>
        <v>2.9733702184331356E-2</v>
      </c>
      <c r="AO14" s="15">
        <f>(SUMPRODUCT(B14:K14,$B$5:$K$5)+$AN$1)/Calculate!$B$22-1</f>
        <v>2.9733702184331356E-2</v>
      </c>
      <c r="AP14" s="15">
        <f>(SUMPRODUCT(B14:K14,$B$5:$K$5)+$AN$1)/Calculate!$B$22-1</f>
        <v>2.9733702184331356E-2</v>
      </c>
      <c r="AQ14" s="15">
        <f>(SUMPRODUCT(B14:K14,$B$5:$K$5)+$AN$1)/Calculate!$B$22-1</f>
        <v>2.9733702184331356E-2</v>
      </c>
      <c r="AR14" s="15">
        <f>(SUMPRODUCT(B14:K14,$B$5:$K$5)+$AN$1)/Calculate!$B$22-1</f>
        <v>2.9733702184331356E-2</v>
      </c>
      <c r="AS14" s="14">
        <f t="shared" si="7"/>
        <v>3.5943213460897239E-2</v>
      </c>
      <c r="AT14" s="14">
        <f t="shared" si="8"/>
        <v>-2.5122622323244803E-3</v>
      </c>
    </row>
    <row r="15" spans="1:46" x14ac:dyDescent="0.15">
      <c r="A15" s="12">
        <v>43111</v>
      </c>
      <c r="B15" s="13">
        <v>2132.9127800000001</v>
      </c>
      <c r="C15" s="13">
        <v>211.07628</v>
      </c>
      <c r="D15" s="13">
        <v>175.04998900000001</v>
      </c>
      <c r="E15" s="13">
        <v>831.53630800000008</v>
      </c>
      <c r="F15" s="13">
        <v>1229.649625</v>
      </c>
      <c r="G15" s="13">
        <v>357.57855599999999</v>
      </c>
      <c r="H15" s="13">
        <v>8.2191437999999994</v>
      </c>
      <c r="I15" s="13">
        <v>5.3045537999999999</v>
      </c>
      <c r="J15" s="13">
        <v>6.9117420000000012</v>
      </c>
      <c r="K15" s="13">
        <v>21.901062000000003</v>
      </c>
      <c r="L15" s="13">
        <v>25915.1935686</v>
      </c>
      <c r="M15" s="12">
        <v>43111</v>
      </c>
      <c r="N15" s="13">
        <v>0.8327</v>
      </c>
      <c r="O15" s="12">
        <f t="shared" si="1"/>
        <v>43111</v>
      </c>
      <c r="P15" s="15">
        <f>(SUMPRODUCT(B15:K15,$B$3:$K$3)+$R$1)/Calculate!$B$22-1</f>
        <v>4.8365059078703032E-2</v>
      </c>
      <c r="Q15" s="15">
        <f>(SUMPRODUCT(B15:K15,$B$3:$K$3)+$R$1)/Calculate!$B$22-1</f>
        <v>4.8365059078703032E-2</v>
      </c>
      <c r="R15" s="15">
        <f>(SUMPRODUCT(B15:K15,$B$3:$K$3)+$R$1)/Calculate!$B$22-1</f>
        <v>4.8365059078703032E-2</v>
      </c>
      <c r="S15" s="15">
        <f>(SUMPRODUCT(B15:K15,$B$3:$K$3)+$R$1)/Calculate!$B$22-1</f>
        <v>4.8365059078703032E-2</v>
      </c>
      <c r="T15" s="15">
        <f>(SUMPRODUCT(B15:K15,$B$3:$K$3)+$R$1)/Calculate!$B$22-1</f>
        <v>4.8365059078703032E-2</v>
      </c>
      <c r="U15" s="15">
        <f>(SUMPRODUCT(B15:K15,$B$3:$K$3)+$R$1)/Calculate!$B$22-1</f>
        <v>4.8365059078703032E-2</v>
      </c>
      <c r="V15" s="15">
        <f>(SUMPRODUCT(B15:K15,$B$3:$K$3)+$R$1)/Calculate!$B$22-1</f>
        <v>4.8365059078703032E-2</v>
      </c>
      <c r="W15" s="14">
        <f t="shared" si="2"/>
        <v>3.6205003991541362E-2</v>
      </c>
      <c r="X15" s="14">
        <f t="shared" si="3"/>
        <v>-3.8282091159229648E-3</v>
      </c>
      <c r="Y15" s="14"/>
      <c r="Z15" s="12">
        <f t="shared" si="4"/>
        <v>43111</v>
      </c>
      <c r="AA15" s="15">
        <f>(SUMPRODUCT(B15:K15,$B$4:$K$4)+$AC$1)/Calculate!$B$22-1</f>
        <v>3.3856782371851635E-2</v>
      </c>
      <c r="AB15" s="15">
        <f>(SUMPRODUCT(B15:K15,$B$4:$K$4)+$AC$1)/Calculate!$B$22-1</f>
        <v>3.3856782371851635E-2</v>
      </c>
      <c r="AC15" s="15">
        <f>(SUMPRODUCT(B15:K15,$B$4:$K$4)+$AC$1)/Calculate!$B$22-1</f>
        <v>3.3856782371851635E-2</v>
      </c>
      <c r="AD15" s="15">
        <f>(SUMPRODUCT(B15:K15,$B$4:$K$4)+$AC$1)/Calculate!$B$22-1</f>
        <v>3.3856782371851635E-2</v>
      </c>
      <c r="AE15" s="15">
        <f>(SUMPRODUCT(B15:K15,$B$4:$K$4)+$AC$1)/Calculate!$B$22-1</f>
        <v>3.3856782371851635E-2</v>
      </c>
      <c r="AF15" s="15">
        <f>(SUMPRODUCT(B15:K15,$B$4:$K$4)+$AC$1)/Calculate!$B$22-1</f>
        <v>3.3856782371851635E-2</v>
      </c>
      <c r="AG15" s="15">
        <f>(SUMPRODUCT(B15:K15,$B$4:$K$4)+$AC$1)/Calculate!$B$22-1</f>
        <v>3.3856782371851635E-2</v>
      </c>
      <c r="AH15" s="14">
        <f t="shared" si="5"/>
        <v>3.6205003991541362E-2</v>
      </c>
      <c r="AI15" s="14">
        <f t="shared" si="6"/>
        <v>-3.8282091159229648E-3</v>
      </c>
      <c r="AJ15" s="14"/>
      <c r="AK15" s="12">
        <f t="shared" si="0"/>
        <v>43111</v>
      </c>
      <c r="AL15" s="15">
        <f>(SUMPRODUCT(B15:K15,$B$5:$K$5)+$AN$1)/Calculate!$B$22-1</f>
        <v>2.4180962057240185E-2</v>
      </c>
      <c r="AM15" s="15">
        <f>(SUMPRODUCT(B15:K15,$B$5:$K$5)+$AN$1)/Calculate!$B$22-1</f>
        <v>2.4180962057240185E-2</v>
      </c>
      <c r="AN15" s="15">
        <f>(SUMPRODUCT(B15:K15,$B$5:$K$5)+$AN$1)/Calculate!$B$22-1</f>
        <v>2.4180962057240185E-2</v>
      </c>
      <c r="AO15" s="15">
        <f>(SUMPRODUCT(B15:K15,$B$5:$K$5)+$AN$1)/Calculate!$B$22-1</f>
        <v>2.4180962057240185E-2</v>
      </c>
      <c r="AP15" s="15">
        <f>(SUMPRODUCT(B15:K15,$B$5:$K$5)+$AN$1)/Calculate!$B$22-1</f>
        <v>2.4180962057240185E-2</v>
      </c>
      <c r="AQ15" s="15">
        <f>(SUMPRODUCT(B15:K15,$B$5:$K$5)+$AN$1)/Calculate!$B$22-1</f>
        <v>2.4180962057240185E-2</v>
      </c>
      <c r="AR15" s="15">
        <f>(SUMPRODUCT(B15:K15,$B$5:$K$5)+$AN$1)/Calculate!$B$22-1</f>
        <v>2.4180962057240185E-2</v>
      </c>
      <c r="AS15" s="14">
        <f t="shared" si="7"/>
        <v>3.6205003991541362E-2</v>
      </c>
      <c r="AT15" s="14">
        <f t="shared" si="8"/>
        <v>-3.8282091159229648E-3</v>
      </c>
    </row>
    <row r="16" spans="1:46" x14ac:dyDescent="0.15">
      <c r="A16" s="12">
        <v>43112</v>
      </c>
      <c r="B16" s="13">
        <v>2135.1589560000002</v>
      </c>
      <c r="C16" s="13">
        <v>201.80865600000001</v>
      </c>
      <c r="D16" s="13">
        <v>171.87500400000002</v>
      </c>
      <c r="E16" s="13">
        <v>878.07543600000008</v>
      </c>
      <c r="F16" s="13">
        <v>1219.3580280000001</v>
      </c>
      <c r="G16" s="13">
        <v>367.01273399999997</v>
      </c>
      <c r="H16" s="13">
        <v>7.7768188999999994</v>
      </c>
      <c r="I16" s="13">
        <v>5.1292146000000001</v>
      </c>
      <c r="J16" s="13">
        <v>6.7227569999999996</v>
      </c>
      <c r="K16" s="13">
        <v>22.409189999999999</v>
      </c>
      <c r="L16" s="13">
        <v>26071.465823800001</v>
      </c>
      <c r="M16" s="12">
        <v>43112</v>
      </c>
      <c r="N16" s="13">
        <v>0.83</v>
      </c>
      <c r="O16" s="12">
        <f t="shared" si="1"/>
        <v>43112</v>
      </c>
      <c r="P16" s="15">
        <f>(SUMPRODUCT(B16:K16,$B$3:$K$3)+$R$1)/Calculate!$B$22-1</f>
        <v>4.0152724296482978E-2</v>
      </c>
      <c r="Q16" s="15">
        <f>(SUMPRODUCT(B16:K16,$B$3:$K$3)+$R$1)/Calculate!$B$22-1</f>
        <v>4.0152724296482978E-2</v>
      </c>
      <c r="R16" s="15">
        <f>(SUMPRODUCT(B16:K16,$B$3:$K$3)+$R$1)/Calculate!$B$22-1</f>
        <v>4.0152724296482978E-2</v>
      </c>
      <c r="S16" s="15">
        <f>(SUMPRODUCT(B16:K16,$B$3:$K$3)+$R$1)/Calculate!$B$22-1</f>
        <v>4.0152724296482978E-2</v>
      </c>
      <c r="T16" s="15">
        <f>(SUMPRODUCT(B16:K16,$B$3:$K$3)+$R$1)/Calculate!$B$22-1</f>
        <v>4.0152724296482978E-2</v>
      </c>
      <c r="U16" s="15">
        <f>(SUMPRODUCT(B16:K16,$B$3:$K$3)+$R$1)/Calculate!$B$22-1</f>
        <v>4.0152724296482978E-2</v>
      </c>
      <c r="V16" s="15">
        <f>(SUMPRODUCT(B16:K16,$B$3:$K$3)+$R$1)/Calculate!$B$22-1</f>
        <v>4.0152724296482978E-2</v>
      </c>
      <c r="W16" s="14">
        <f t="shared" si="2"/>
        <v>4.2453465628327525E-2</v>
      </c>
      <c r="X16" s="14">
        <f t="shared" si="3"/>
        <v>-7.0582605574829316E-3</v>
      </c>
      <c r="Y16" s="14"/>
      <c r="Z16" s="12">
        <f t="shared" si="4"/>
        <v>43112</v>
      </c>
      <c r="AA16" s="15">
        <f>(SUMPRODUCT(B16:K16,$B$4:$K$4)+$AC$1)/Calculate!$B$22-1</f>
        <v>2.8108552636991746E-2</v>
      </c>
      <c r="AB16" s="15">
        <f>(SUMPRODUCT(B16:K16,$B$4:$K$4)+$AC$1)/Calculate!$B$22-1</f>
        <v>2.8108552636991746E-2</v>
      </c>
      <c r="AC16" s="15">
        <f>(SUMPRODUCT(B16:K16,$B$4:$K$4)+$AC$1)/Calculate!$B$22-1</f>
        <v>2.8108552636991746E-2</v>
      </c>
      <c r="AD16" s="15">
        <f>(SUMPRODUCT(B16:K16,$B$4:$K$4)+$AC$1)/Calculate!$B$22-1</f>
        <v>2.8108552636991746E-2</v>
      </c>
      <c r="AE16" s="15">
        <f>(SUMPRODUCT(B16:K16,$B$4:$K$4)+$AC$1)/Calculate!$B$22-1</f>
        <v>2.8108552636991746E-2</v>
      </c>
      <c r="AF16" s="15">
        <f>(SUMPRODUCT(B16:K16,$B$4:$K$4)+$AC$1)/Calculate!$B$22-1</f>
        <v>2.8108552636991746E-2</v>
      </c>
      <c r="AG16" s="15">
        <f>(SUMPRODUCT(B16:K16,$B$4:$K$4)+$AC$1)/Calculate!$B$22-1</f>
        <v>2.8108552636991746E-2</v>
      </c>
      <c r="AH16" s="14">
        <f t="shared" si="5"/>
        <v>4.2453465628327525E-2</v>
      </c>
      <c r="AI16" s="14">
        <f t="shared" si="6"/>
        <v>-7.0582605574829316E-3</v>
      </c>
      <c r="AJ16" s="14"/>
      <c r="AK16" s="12">
        <f t="shared" si="0"/>
        <v>43112</v>
      </c>
      <c r="AL16" s="15">
        <f>(SUMPRODUCT(B16:K16,$B$5:$K$5)+$AN$1)/Calculate!$B$22-1</f>
        <v>2.0074263780874402E-2</v>
      </c>
      <c r="AM16" s="15">
        <f>(SUMPRODUCT(B16:K16,$B$5:$K$5)+$AN$1)/Calculate!$B$22-1</f>
        <v>2.0074263780874402E-2</v>
      </c>
      <c r="AN16" s="15">
        <f>(SUMPRODUCT(B16:K16,$B$5:$K$5)+$AN$1)/Calculate!$B$22-1</f>
        <v>2.0074263780874402E-2</v>
      </c>
      <c r="AO16" s="15">
        <f>(SUMPRODUCT(B16:K16,$B$5:$K$5)+$AN$1)/Calculate!$B$22-1</f>
        <v>2.0074263780874402E-2</v>
      </c>
      <c r="AP16" s="15">
        <f>(SUMPRODUCT(B16:K16,$B$5:$K$5)+$AN$1)/Calculate!$B$22-1</f>
        <v>2.0074263780874402E-2</v>
      </c>
      <c r="AQ16" s="15">
        <f>(SUMPRODUCT(B16:K16,$B$5:$K$5)+$AN$1)/Calculate!$B$22-1</f>
        <v>2.0074263780874402E-2</v>
      </c>
      <c r="AR16" s="15">
        <f>(SUMPRODUCT(B16:K16,$B$5:$K$5)+$AN$1)/Calculate!$B$22-1</f>
        <v>2.0074263780874402E-2</v>
      </c>
      <c r="AS16" s="14">
        <f t="shared" si="7"/>
        <v>4.2453465628327525E-2</v>
      </c>
      <c r="AT16" s="14">
        <f t="shared" si="8"/>
        <v>-7.0582605574829316E-3</v>
      </c>
    </row>
    <row r="17" spans="1:46" x14ac:dyDescent="0.15">
      <c r="A17" s="12">
        <v>43115</v>
      </c>
      <c r="B17" s="13">
        <v>2123.3868419999999</v>
      </c>
      <c r="C17" s="13">
        <v>200.69599199999999</v>
      </c>
      <c r="D17" s="13">
        <v>170.92737799999998</v>
      </c>
      <c r="E17" s="13">
        <v>873.23420199999987</v>
      </c>
      <c r="F17" s="13">
        <v>1212.6351459999998</v>
      </c>
      <c r="G17" s="13">
        <v>357.57627600000006</v>
      </c>
      <c r="H17" s="13">
        <v>7.5774474000000005</v>
      </c>
      <c r="I17" s="13">
        <v>5.0021058000000007</v>
      </c>
      <c r="J17" s="13">
        <v>6.4383540000000004</v>
      </c>
      <c r="K17" s="13">
        <v>21.584994500000001</v>
      </c>
      <c r="L17" s="13">
        <v>25868.043464100003</v>
      </c>
      <c r="M17" s="12">
        <v>43115</v>
      </c>
      <c r="N17" s="13">
        <v>0.82540000000000002</v>
      </c>
      <c r="O17" s="12">
        <f t="shared" si="1"/>
        <v>43115</v>
      </c>
      <c r="P17" s="15">
        <f>(SUMPRODUCT(B17:K17,$B$3:$K$3)+$R$1)/Calculate!$B$22-1</f>
        <v>2.15571674389059E-2</v>
      </c>
      <c r="Q17" s="15">
        <f>(SUMPRODUCT(B17:K17,$B$3:$K$3)+$R$1)/Calculate!$B$22-1</f>
        <v>2.15571674389059E-2</v>
      </c>
      <c r="R17" s="15">
        <f>(SUMPRODUCT(B17:K17,$B$3:$K$3)+$R$1)/Calculate!$B$22-1</f>
        <v>2.15571674389059E-2</v>
      </c>
      <c r="S17" s="15">
        <f>(SUMPRODUCT(B17:K17,$B$3:$K$3)+$R$1)/Calculate!$B$22-1</f>
        <v>2.15571674389059E-2</v>
      </c>
      <c r="T17" s="15">
        <f>(SUMPRODUCT(B17:K17,$B$3:$K$3)+$R$1)/Calculate!$B$22-1</f>
        <v>2.15571674389059E-2</v>
      </c>
      <c r="U17" s="15">
        <f>(SUMPRODUCT(B17:K17,$B$3:$K$3)+$R$1)/Calculate!$B$22-1</f>
        <v>2.15571674389059E-2</v>
      </c>
      <c r="V17" s="15">
        <f>(SUMPRODUCT(B17:K17,$B$3:$K$3)+$R$1)/Calculate!$B$22-1</f>
        <v>2.15571674389059E-2</v>
      </c>
      <c r="W17" s="14">
        <f t="shared" si="2"/>
        <v>3.4319732554448201E-2</v>
      </c>
      <c r="X17" s="14">
        <f t="shared" si="3"/>
        <v>-1.256131116162218E-2</v>
      </c>
      <c r="Y17" s="14"/>
      <c r="Z17" s="12">
        <f t="shared" si="4"/>
        <v>43115</v>
      </c>
      <c r="AA17" s="15">
        <f>(SUMPRODUCT(B17:K17,$B$4:$K$4)+$AC$1)/Calculate!$B$22-1</f>
        <v>1.5091673089382862E-2</v>
      </c>
      <c r="AB17" s="15">
        <f>(SUMPRODUCT(B17:K17,$B$4:$K$4)+$AC$1)/Calculate!$B$22-1</f>
        <v>1.5091673089382862E-2</v>
      </c>
      <c r="AC17" s="15">
        <f>(SUMPRODUCT(B17:K17,$B$4:$K$4)+$AC$1)/Calculate!$B$22-1</f>
        <v>1.5091673089382862E-2</v>
      </c>
      <c r="AD17" s="15">
        <f>(SUMPRODUCT(B17:K17,$B$4:$K$4)+$AC$1)/Calculate!$B$22-1</f>
        <v>1.5091673089382862E-2</v>
      </c>
      <c r="AE17" s="15">
        <f>(SUMPRODUCT(B17:K17,$B$4:$K$4)+$AC$1)/Calculate!$B$22-1</f>
        <v>1.5091673089382862E-2</v>
      </c>
      <c r="AF17" s="15">
        <f>(SUMPRODUCT(B17:K17,$B$4:$K$4)+$AC$1)/Calculate!$B$22-1</f>
        <v>1.5091673089382862E-2</v>
      </c>
      <c r="AG17" s="15">
        <f>(SUMPRODUCT(B17:K17,$B$4:$K$4)+$AC$1)/Calculate!$B$22-1</f>
        <v>1.5091673089382862E-2</v>
      </c>
      <c r="AH17" s="14">
        <f t="shared" si="5"/>
        <v>3.4319732554448201E-2</v>
      </c>
      <c r="AI17" s="14">
        <f t="shared" si="6"/>
        <v>-1.256131116162218E-2</v>
      </c>
      <c r="AJ17" s="14"/>
      <c r="AK17" s="12">
        <f t="shared" si="0"/>
        <v>43115</v>
      </c>
      <c r="AL17" s="15">
        <f>(SUMPRODUCT(B17:K17,$B$5:$K$5)+$AN$1)/Calculate!$B$22-1</f>
        <v>1.0776586845997249E-2</v>
      </c>
      <c r="AM17" s="15">
        <f>(SUMPRODUCT(B17:K17,$B$5:$K$5)+$AN$1)/Calculate!$B$22-1</f>
        <v>1.0776586845997249E-2</v>
      </c>
      <c r="AN17" s="15">
        <f>(SUMPRODUCT(B17:K17,$B$5:$K$5)+$AN$1)/Calculate!$B$22-1</f>
        <v>1.0776586845997249E-2</v>
      </c>
      <c r="AO17" s="15">
        <f>(SUMPRODUCT(B17:K17,$B$5:$K$5)+$AN$1)/Calculate!$B$22-1</f>
        <v>1.0776586845997249E-2</v>
      </c>
      <c r="AP17" s="15">
        <f>(SUMPRODUCT(B17:K17,$B$5:$K$5)+$AN$1)/Calculate!$B$22-1</f>
        <v>1.0776586845997249E-2</v>
      </c>
      <c r="AQ17" s="15">
        <f>(SUMPRODUCT(B17:K17,$B$5:$K$5)+$AN$1)/Calculate!$B$22-1</f>
        <v>1.0776586845997249E-2</v>
      </c>
      <c r="AR17" s="15">
        <f>(SUMPRODUCT(B17:K17,$B$5:$K$5)+$AN$1)/Calculate!$B$22-1</f>
        <v>1.0776586845997249E-2</v>
      </c>
      <c r="AS17" s="14">
        <f t="shared" si="7"/>
        <v>3.4319732554448201E-2</v>
      </c>
      <c r="AT17" s="14">
        <f t="shared" si="8"/>
        <v>-1.256131116162218E-2</v>
      </c>
    </row>
    <row r="18" spans="1:46" x14ac:dyDescent="0.15">
      <c r="A18" s="12">
        <v>43116</v>
      </c>
      <c r="B18" s="13">
        <v>2073.2933760000001</v>
      </c>
      <c r="C18" s="13">
        <v>182.55899200000002</v>
      </c>
      <c r="D18" s="13">
        <v>161.76683600000001</v>
      </c>
      <c r="E18" s="13">
        <v>844.6250120000002</v>
      </c>
      <c r="F18" s="13">
        <v>1174.1452800000002</v>
      </c>
      <c r="G18" s="13">
        <v>365.452224</v>
      </c>
      <c r="H18" s="13">
        <v>7.6512960000000003</v>
      </c>
      <c r="I18" s="13">
        <v>4.9363200000000003</v>
      </c>
      <c r="J18" s="13">
        <v>6.4912608000000001</v>
      </c>
      <c r="K18" s="13">
        <v>21.637536000000001</v>
      </c>
      <c r="L18" s="13">
        <v>26248.675920000001</v>
      </c>
      <c r="M18" s="12">
        <v>43116</v>
      </c>
      <c r="N18" s="13">
        <v>0.82269999999999999</v>
      </c>
      <c r="O18" s="12">
        <f t="shared" si="1"/>
        <v>43116</v>
      </c>
      <c r="P18" s="15">
        <f>(SUMPRODUCT(B18:K18,$B$3:$K$3)+$R$1)/Calculate!$B$22-1</f>
        <v>-1.8346061445795314E-5</v>
      </c>
      <c r="Q18" s="15">
        <f>(SUMPRODUCT(B18:K18,$B$3:$K$3)+$R$1)/Calculate!$B$22-1</f>
        <v>-1.8346061445795314E-5</v>
      </c>
      <c r="R18" s="15">
        <f>(SUMPRODUCT(B18:K18,$B$3:$K$3)+$R$1)/Calculate!$B$22-1</f>
        <v>-1.8346061445795314E-5</v>
      </c>
      <c r="S18" s="15">
        <f>(SUMPRODUCT(B18:K18,$B$3:$K$3)+$R$1)/Calculate!$B$22-1</f>
        <v>-1.8346061445795314E-5</v>
      </c>
      <c r="T18" s="15">
        <f>(SUMPRODUCT(B18:K18,$B$3:$K$3)+$R$1)/Calculate!$B$22-1</f>
        <v>-1.8346061445795314E-5</v>
      </c>
      <c r="U18" s="15">
        <f>(SUMPRODUCT(B18:K18,$B$3:$K$3)+$R$1)/Calculate!$B$22-1</f>
        <v>-1.8346061445795314E-5</v>
      </c>
      <c r="V18" s="15">
        <f>(SUMPRODUCT(B18:K18,$B$3:$K$3)+$R$1)/Calculate!$B$22-1</f>
        <v>-1.8346061445795314E-5</v>
      </c>
      <c r="W18" s="14">
        <f t="shared" si="2"/>
        <v>4.9539115517616805E-2</v>
      </c>
      <c r="X18" s="14">
        <f t="shared" si="3"/>
        <v>-1.5791362603182146E-2</v>
      </c>
      <c r="Y18" s="14"/>
      <c r="Z18" s="12">
        <f t="shared" si="4"/>
        <v>43116</v>
      </c>
      <c r="AA18" s="15">
        <f>(SUMPRODUCT(B18:K18,$B$4:$K$4)+$AC$1)/Calculate!$B$22-1</f>
        <v>-1.0184441885607853E-5</v>
      </c>
      <c r="AB18" s="15">
        <f>(SUMPRODUCT(B18:K18,$B$4:$K$4)+$AC$1)/Calculate!$B$22-1</f>
        <v>-1.0184441885607853E-5</v>
      </c>
      <c r="AC18" s="15">
        <f>(SUMPRODUCT(B18:K18,$B$4:$K$4)+$AC$1)/Calculate!$B$22-1</f>
        <v>-1.0184441885607853E-5</v>
      </c>
      <c r="AD18" s="15">
        <f>(SUMPRODUCT(B18:K18,$B$4:$K$4)+$AC$1)/Calculate!$B$22-1</f>
        <v>-1.0184441885607853E-5</v>
      </c>
      <c r="AE18" s="15">
        <f>(SUMPRODUCT(B18:K18,$B$4:$K$4)+$AC$1)/Calculate!$B$22-1</f>
        <v>-1.0184441885607853E-5</v>
      </c>
      <c r="AF18" s="15">
        <f>(SUMPRODUCT(B18:K18,$B$4:$K$4)+$AC$1)/Calculate!$B$22-1</f>
        <v>-1.0184441885607853E-5</v>
      </c>
      <c r="AG18" s="15">
        <f>(SUMPRODUCT(B18:K18,$B$4:$K$4)+$AC$1)/Calculate!$B$22-1</f>
        <v>-1.0184441885607853E-5</v>
      </c>
      <c r="AH18" s="14">
        <f t="shared" si="5"/>
        <v>4.9539115517616805E-2</v>
      </c>
      <c r="AI18" s="14">
        <f t="shared" si="6"/>
        <v>-1.5791362603182146E-2</v>
      </c>
      <c r="AJ18" s="14"/>
      <c r="AK18" s="12">
        <f t="shared" si="0"/>
        <v>43116</v>
      </c>
      <c r="AL18" s="15">
        <f>(SUMPRODUCT(B18:K18,$B$5:$K$5)+$AN$1)/Calculate!$B$22-1</f>
        <v>-1.0502967239922611E-5</v>
      </c>
      <c r="AM18" s="15">
        <f>(SUMPRODUCT(B18:K18,$B$5:$K$5)+$AN$1)/Calculate!$B$22-1</f>
        <v>-1.0502967239922611E-5</v>
      </c>
      <c r="AN18" s="15">
        <f>(SUMPRODUCT(B18:K18,$B$5:$K$5)+$AN$1)/Calculate!$B$22-1</f>
        <v>-1.0502967239922611E-5</v>
      </c>
      <c r="AO18" s="15">
        <f>(SUMPRODUCT(B18:K18,$B$5:$K$5)+$AN$1)/Calculate!$B$22-1</f>
        <v>-1.0502967239922611E-5</v>
      </c>
      <c r="AP18" s="15">
        <f>(SUMPRODUCT(B18:K18,$B$5:$K$5)+$AN$1)/Calculate!$B$22-1</f>
        <v>-1.0502967239922611E-5</v>
      </c>
      <c r="AQ18" s="15">
        <f>(SUMPRODUCT(B18:K18,$B$5:$K$5)+$AN$1)/Calculate!$B$22-1</f>
        <v>-1.0502967239922611E-5</v>
      </c>
      <c r="AR18" s="15">
        <f>(SUMPRODUCT(B18:K18,$B$5:$K$5)+$AN$1)/Calculate!$B$22-1</f>
        <v>-1.0502967239922611E-5</v>
      </c>
      <c r="AS18" s="14">
        <f t="shared" si="7"/>
        <v>4.9539115517616805E-2</v>
      </c>
      <c r="AT18" s="14">
        <f t="shared" si="8"/>
        <v>-1.5791362603182146E-2</v>
      </c>
    </row>
    <row r="19" spans="1:46" x14ac:dyDescent="0.15">
      <c r="A19" s="12">
        <v>43117</v>
      </c>
      <c r="B19" s="13">
        <v>2087.0273999999999</v>
      </c>
      <c r="C19" s="13">
        <v>191.20362</v>
      </c>
      <c r="D19" s="13">
        <v>179.81632500000001</v>
      </c>
      <c r="E19" s="13">
        <v>868.13649000000009</v>
      </c>
      <c r="F19" s="13">
        <v>1182.6703050000001</v>
      </c>
      <c r="G19" s="13">
        <v>369.19474000000002</v>
      </c>
      <c r="H19" s="13">
        <v>7.5565693999999999</v>
      </c>
      <c r="I19" s="13">
        <v>5.0486763999999997</v>
      </c>
      <c r="J19" s="13">
        <v>6.7096416000000003</v>
      </c>
      <c r="K19" s="13">
        <v>21.173195</v>
      </c>
      <c r="L19" s="13">
        <v>26298.6787066</v>
      </c>
      <c r="M19" s="12">
        <v>43117</v>
      </c>
      <c r="N19" s="13">
        <v>0.82230000000000003</v>
      </c>
      <c r="O19" s="12">
        <f t="shared" si="1"/>
        <v>43117</v>
      </c>
      <c r="P19" s="15">
        <f>(SUMPRODUCT(B19:K19,$B$3:$K$3)+$R$1)/Calculate!$B$22-1</f>
        <v>2.3463771608234207E-2</v>
      </c>
      <c r="Q19" s="15">
        <f>(SUMPRODUCT(B19:K19,$B$3:$K$3)+$R$1)/Calculate!$B$22-1</f>
        <v>2.3463771608234207E-2</v>
      </c>
      <c r="R19" s="15">
        <f>(SUMPRODUCT(B19:K19,$B$3:$K$3)+$R$1)/Calculate!$B$22-1</f>
        <v>2.3463771608234207E-2</v>
      </c>
      <c r="S19" s="15">
        <f>(SUMPRODUCT(B19:K19,$B$3:$K$3)+$R$1)/Calculate!$B$22-1</f>
        <v>2.3463771608234207E-2</v>
      </c>
      <c r="T19" s="15">
        <f>(SUMPRODUCT(B19:K19,$B$3:$K$3)+$R$1)/Calculate!$B$22-1</f>
        <v>2.3463771608234207E-2</v>
      </c>
      <c r="U19" s="15">
        <f>(SUMPRODUCT(B19:K19,$B$3:$K$3)+$R$1)/Calculate!$B$22-1</f>
        <v>2.3463771608234207E-2</v>
      </c>
      <c r="V19" s="15">
        <f>(SUMPRODUCT(B19:K19,$B$3:$K$3)+$R$1)/Calculate!$B$22-1</f>
        <v>2.3463771608234207E-2</v>
      </c>
      <c r="W19" s="14">
        <f t="shared" si="2"/>
        <v>5.1538449906197936E-2</v>
      </c>
      <c r="X19" s="14">
        <f t="shared" si="3"/>
        <v>-1.6269888742672545E-2</v>
      </c>
      <c r="Y19" s="14"/>
      <c r="Z19" s="12">
        <f t="shared" si="4"/>
        <v>43117</v>
      </c>
      <c r="AA19" s="15">
        <f>(SUMPRODUCT(B19:K19,$B$4:$K$4)+$AC$1)/Calculate!$B$22-1</f>
        <v>1.6427147792245966E-2</v>
      </c>
      <c r="AB19" s="15">
        <f>(SUMPRODUCT(B19:K19,$B$4:$K$4)+$AC$1)/Calculate!$B$22-1</f>
        <v>1.6427147792245966E-2</v>
      </c>
      <c r="AC19" s="15">
        <f>(SUMPRODUCT(B19:K19,$B$4:$K$4)+$AC$1)/Calculate!$B$22-1</f>
        <v>1.6427147792245966E-2</v>
      </c>
      <c r="AD19" s="15">
        <f>(SUMPRODUCT(B19:K19,$B$4:$K$4)+$AC$1)/Calculate!$B$22-1</f>
        <v>1.6427147792245966E-2</v>
      </c>
      <c r="AE19" s="15">
        <f>(SUMPRODUCT(B19:K19,$B$4:$K$4)+$AC$1)/Calculate!$B$22-1</f>
        <v>1.6427147792245966E-2</v>
      </c>
      <c r="AF19" s="15">
        <f>(SUMPRODUCT(B19:K19,$B$4:$K$4)+$AC$1)/Calculate!$B$22-1</f>
        <v>1.6427147792245966E-2</v>
      </c>
      <c r="AG19" s="15">
        <f>(SUMPRODUCT(B19:K19,$B$4:$K$4)+$AC$1)/Calculate!$B$22-1</f>
        <v>1.6427147792245966E-2</v>
      </c>
      <c r="AH19" s="14">
        <f t="shared" si="5"/>
        <v>5.1538449906197936E-2</v>
      </c>
      <c r="AI19" s="14">
        <f t="shared" si="6"/>
        <v>-1.6269888742672545E-2</v>
      </c>
      <c r="AJ19" s="14"/>
      <c r="AK19" s="12">
        <f t="shared" si="0"/>
        <v>43117</v>
      </c>
      <c r="AL19" s="15">
        <f>(SUMPRODUCT(B19:K19,$B$5:$K$5)+$AN$1)/Calculate!$B$22-1</f>
        <v>1.1730102876245763E-2</v>
      </c>
      <c r="AM19" s="15">
        <f>(SUMPRODUCT(B19:K19,$B$5:$K$5)+$AN$1)/Calculate!$B$22-1</f>
        <v>1.1730102876245763E-2</v>
      </c>
      <c r="AN19" s="15">
        <f>(SUMPRODUCT(B19:K19,$B$5:$K$5)+$AN$1)/Calculate!$B$22-1</f>
        <v>1.1730102876245763E-2</v>
      </c>
      <c r="AO19" s="15">
        <f>(SUMPRODUCT(B19:K19,$B$5:$K$5)+$AN$1)/Calculate!$B$22-1</f>
        <v>1.1730102876245763E-2</v>
      </c>
      <c r="AP19" s="15">
        <f>(SUMPRODUCT(B19:K19,$B$5:$K$5)+$AN$1)/Calculate!$B$22-1</f>
        <v>1.1730102876245763E-2</v>
      </c>
      <c r="AQ19" s="15">
        <f>(SUMPRODUCT(B19:K19,$B$5:$K$5)+$AN$1)/Calculate!$B$22-1</f>
        <v>1.1730102876245763E-2</v>
      </c>
      <c r="AR19" s="15">
        <f>(SUMPRODUCT(B19:K19,$B$5:$K$5)+$AN$1)/Calculate!$B$22-1</f>
        <v>1.1730102876245763E-2</v>
      </c>
      <c r="AS19" s="14">
        <f t="shared" si="7"/>
        <v>5.1538449906197936E-2</v>
      </c>
      <c r="AT19" s="14">
        <f t="shared" si="8"/>
        <v>-1.6269888742672545E-2</v>
      </c>
    </row>
    <row r="20" spans="1:46" x14ac:dyDescent="0.15">
      <c r="A20" s="12">
        <v>43118</v>
      </c>
      <c r="B20" s="13">
        <v>2074.9358189999998</v>
      </c>
      <c r="C20" s="13">
        <v>191.46417300000002</v>
      </c>
      <c r="D20" s="13">
        <v>176.52314100000001</v>
      </c>
      <c r="E20" s="13">
        <v>875.98240200000009</v>
      </c>
      <c r="F20" s="13">
        <v>1187.5544400000001</v>
      </c>
      <c r="G20" s="13">
        <v>368.98272200000002</v>
      </c>
      <c r="H20" s="13">
        <v>7.4818292</v>
      </c>
      <c r="I20" s="13">
        <v>5.0345789000000005</v>
      </c>
      <c r="J20" s="13">
        <v>6.6413594000000007</v>
      </c>
      <c r="K20" s="13">
        <v>20.311353499999999</v>
      </c>
      <c r="L20" s="13">
        <v>26468.157340599999</v>
      </c>
      <c r="M20" s="12">
        <v>43118</v>
      </c>
      <c r="N20" s="13">
        <v>0.82399999999999995</v>
      </c>
      <c r="O20" s="12">
        <f t="shared" si="1"/>
        <v>43118</v>
      </c>
      <c r="P20" s="15">
        <f>(SUMPRODUCT(B20:K20,$B$3:$K$3)+$R$1)/Calculate!$B$22-1</f>
        <v>1.6383616078822882E-2</v>
      </c>
      <c r="Q20" s="15">
        <f>(SUMPRODUCT(B20:K20,$B$3:$K$3)+$R$1)/Calculate!$B$22-1</f>
        <v>1.6383616078822882E-2</v>
      </c>
      <c r="R20" s="15">
        <f>(SUMPRODUCT(B20:K20,$B$3:$K$3)+$R$1)/Calculate!$B$22-1</f>
        <v>1.6383616078822882E-2</v>
      </c>
      <c r="S20" s="15">
        <f>(SUMPRODUCT(B20:K20,$B$3:$K$3)+$R$1)/Calculate!$B$22-1</f>
        <v>1.6383616078822882E-2</v>
      </c>
      <c r="T20" s="15">
        <f>(SUMPRODUCT(B20:K20,$B$3:$K$3)+$R$1)/Calculate!$B$22-1</f>
        <v>1.6383616078822882E-2</v>
      </c>
      <c r="U20" s="15">
        <f>(SUMPRODUCT(B20:K20,$B$3:$K$3)+$R$1)/Calculate!$B$22-1</f>
        <v>1.6383616078822882E-2</v>
      </c>
      <c r="V20" s="15">
        <f>(SUMPRODUCT(B20:K20,$B$3:$K$3)+$R$1)/Calculate!$B$22-1</f>
        <v>1.6383616078822882E-2</v>
      </c>
      <c r="W20" s="14">
        <f t="shared" si="2"/>
        <v>5.8314961459375425E-2</v>
      </c>
      <c r="X20" s="14">
        <f t="shared" si="3"/>
        <v>-1.4236152649838574E-2</v>
      </c>
      <c r="Y20" s="14"/>
      <c r="Z20" s="12">
        <f t="shared" si="4"/>
        <v>43118</v>
      </c>
      <c r="AA20" s="15">
        <f>(SUMPRODUCT(B20:K20,$B$4:$K$4)+$AC$1)/Calculate!$B$22-1</f>
        <v>1.1471168083591499E-2</v>
      </c>
      <c r="AB20" s="15">
        <f>(SUMPRODUCT(B20:K20,$B$4:$K$4)+$AC$1)/Calculate!$B$22-1</f>
        <v>1.1471168083591499E-2</v>
      </c>
      <c r="AC20" s="15">
        <f>(SUMPRODUCT(B20:K20,$B$4:$K$4)+$AC$1)/Calculate!$B$22-1</f>
        <v>1.1471168083591499E-2</v>
      </c>
      <c r="AD20" s="15">
        <f>(SUMPRODUCT(B20:K20,$B$4:$K$4)+$AC$1)/Calculate!$B$22-1</f>
        <v>1.1471168083591499E-2</v>
      </c>
      <c r="AE20" s="15">
        <f>(SUMPRODUCT(B20:K20,$B$4:$K$4)+$AC$1)/Calculate!$B$22-1</f>
        <v>1.1471168083591499E-2</v>
      </c>
      <c r="AF20" s="15">
        <f>(SUMPRODUCT(B20:K20,$B$4:$K$4)+$AC$1)/Calculate!$B$22-1</f>
        <v>1.1471168083591499E-2</v>
      </c>
      <c r="AG20" s="15">
        <f>(SUMPRODUCT(B20:K20,$B$4:$K$4)+$AC$1)/Calculate!$B$22-1</f>
        <v>1.1471168083591499E-2</v>
      </c>
      <c r="AH20" s="14">
        <f t="shared" si="5"/>
        <v>5.8314961459375425E-2</v>
      </c>
      <c r="AI20" s="14">
        <f t="shared" si="6"/>
        <v>-1.4236152649838574E-2</v>
      </c>
      <c r="AJ20" s="14"/>
      <c r="AK20" s="12">
        <f t="shared" si="0"/>
        <v>43118</v>
      </c>
      <c r="AL20" s="15">
        <f>(SUMPRODUCT(B20:K20,$B$5:$K$5)+$AN$1)/Calculate!$B$22-1</f>
        <v>8.189922886028711E-3</v>
      </c>
      <c r="AM20" s="15">
        <f>(SUMPRODUCT(B20:K20,$B$5:$K$5)+$AN$1)/Calculate!$B$22-1</f>
        <v>8.189922886028711E-3</v>
      </c>
      <c r="AN20" s="15">
        <f>(SUMPRODUCT(B20:K20,$B$5:$K$5)+$AN$1)/Calculate!$B$22-1</f>
        <v>8.189922886028711E-3</v>
      </c>
      <c r="AO20" s="15">
        <f>(SUMPRODUCT(B20:K20,$B$5:$K$5)+$AN$1)/Calculate!$B$22-1</f>
        <v>8.189922886028711E-3</v>
      </c>
      <c r="AP20" s="15">
        <f>(SUMPRODUCT(B20:K20,$B$5:$K$5)+$AN$1)/Calculate!$B$22-1</f>
        <v>8.189922886028711E-3</v>
      </c>
      <c r="AQ20" s="15">
        <f>(SUMPRODUCT(B20:K20,$B$5:$K$5)+$AN$1)/Calculate!$B$22-1</f>
        <v>8.189922886028711E-3</v>
      </c>
      <c r="AR20" s="15">
        <f>(SUMPRODUCT(B20:K20,$B$5:$K$5)+$AN$1)/Calculate!$B$22-1</f>
        <v>8.189922886028711E-3</v>
      </c>
      <c r="AS20" s="14">
        <f t="shared" si="7"/>
        <v>5.8314961459375425E-2</v>
      </c>
      <c r="AT20" s="14">
        <f t="shared" si="8"/>
        <v>-1.4236152649838574E-2</v>
      </c>
    </row>
    <row r="21" spans="1:46" x14ac:dyDescent="0.15">
      <c r="A21" s="12">
        <v>43119</v>
      </c>
      <c r="B21" s="13">
        <v>2089.0217950000006</v>
      </c>
      <c r="C21" s="13">
        <v>186.02593100000001</v>
      </c>
      <c r="D21" s="13">
        <v>183.52334000000005</v>
      </c>
      <c r="E21" s="13">
        <v>886.81558000000007</v>
      </c>
      <c r="F21" s="13">
        <v>1181.0304450000003</v>
      </c>
      <c r="G21" s="13">
        <v>371.27110799999991</v>
      </c>
      <c r="H21" s="13">
        <v>7.6076108999999983</v>
      </c>
      <c r="I21" s="13">
        <v>5.0225003999999993</v>
      </c>
      <c r="J21" s="13">
        <v>6.5735666999999989</v>
      </c>
      <c r="K21" s="13">
        <v>20.516749999999998</v>
      </c>
      <c r="L21" s="13">
        <v>26470.620576299996</v>
      </c>
      <c r="M21" s="12">
        <v>43119</v>
      </c>
      <c r="N21" s="13">
        <v>0.82069999999999999</v>
      </c>
      <c r="O21" s="12">
        <f t="shared" si="1"/>
        <v>43119</v>
      </c>
      <c r="P21" s="15">
        <f>(SUMPRODUCT(B21:K21,$B$3:$K$3)+$R$1)/Calculate!$B$22-1</f>
        <v>2.1468772093351518E-2</v>
      </c>
      <c r="Q21" s="15">
        <f>(SUMPRODUCT(B21:K21,$B$3:$K$3)+$R$1)/Calculate!$B$22-1</f>
        <v>2.1468772093351518E-2</v>
      </c>
      <c r="R21" s="15">
        <f>(SUMPRODUCT(B21:K21,$B$3:$K$3)+$R$1)/Calculate!$B$22-1</f>
        <v>2.1468772093351518E-2</v>
      </c>
      <c r="S21" s="15">
        <f>(SUMPRODUCT(B21:K21,$B$3:$K$3)+$R$1)/Calculate!$B$22-1</f>
        <v>2.1468772093351518E-2</v>
      </c>
      <c r="T21" s="15">
        <f>(SUMPRODUCT(B21:K21,$B$3:$K$3)+$R$1)/Calculate!$B$22-1</f>
        <v>2.1468772093351518E-2</v>
      </c>
      <c r="U21" s="15">
        <f>(SUMPRODUCT(B21:K21,$B$3:$K$3)+$R$1)/Calculate!$B$22-1</f>
        <v>2.1468772093351518E-2</v>
      </c>
      <c r="V21" s="15">
        <f>(SUMPRODUCT(B21:K21,$B$3:$K$3)+$R$1)/Calculate!$B$22-1</f>
        <v>2.1468772093351518E-2</v>
      </c>
      <c r="W21" s="14">
        <f t="shared" si="2"/>
        <v>5.8413452607110505E-2</v>
      </c>
      <c r="X21" s="14">
        <f t="shared" si="3"/>
        <v>-1.8183993300634027E-2</v>
      </c>
      <c r="Y21" s="14"/>
      <c r="Z21" s="12">
        <f t="shared" si="4"/>
        <v>43119</v>
      </c>
      <c r="AA21" s="15">
        <f>(SUMPRODUCT(B21:K21,$B$4:$K$4)+$AC$1)/Calculate!$B$22-1</f>
        <v>1.5030771368262918E-2</v>
      </c>
      <c r="AB21" s="15">
        <f>(SUMPRODUCT(B21:K21,$B$4:$K$4)+$AC$1)/Calculate!$B$22-1</f>
        <v>1.5030771368262918E-2</v>
      </c>
      <c r="AC21" s="15">
        <f>(SUMPRODUCT(B21:K21,$B$4:$K$4)+$AC$1)/Calculate!$B$22-1</f>
        <v>1.5030771368262918E-2</v>
      </c>
      <c r="AD21" s="15">
        <f>(SUMPRODUCT(B21:K21,$B$4:$K$4)+$AC$1)/Calculate!$B$22-1</f>
        <v>1.5030771368262918E-2</v>
      </c>
      <c r="AE21" s="15">
        <f>(SUMPRODUCT(B21:K21,$B$4:$K$4)+$AC$1)/Calculate!$B$22-1</f>
        <v>1.5030771368262918E-2</v>
      </c>
      <c r="AF21" s="15">
        <f>(SUMPRODUCT(B21:K21,$B$4:$K$4)+$AC$1)/Calculate!$B$22-1</f>
        <v>1.5030771368262918E-2</v>
      </c>
      <c r="AG21" s="15">
        <f>(SUMPRODUCT(B21:K21,$B$4:$K$4)+$AC$1)/Calculate!$B$22-1</f>
        <v>1.5030771368262918E-2</v>
      </c>
      <c r="AH21" s="14">
        <f t="shared" si="5"/>
        <v>5.8413452607110505E-2</v>
      </c>
      <c r="AI21" s="14">
        <f t="shared" si="6"/>
        <v>-1.8183993300634027E-2</v>
      </c>
      <c r="AJ21" s="14"/>
      <c r="AK21" s="12">
        <f t="shared" si="0"/>
        <v>43119</v>
      </c>
      <c r="AL21" s="15">
        <f>(SUMPRODUCT(B21:K21,$B$5:$K$5)+$AN$1)/Calculate!$B$22-1</f>
        <v>1.0732419264211313E-2</v>
      </c>
      <c r="AM21" s="15">
        <f>(SUMPRODUCT(B21:K21,$B$5:$K$5)+$AN$1)/Calculate!$B$22-1</f>
        <v>1.0732419264211313E-2</v>
      </c>
      <c r="AN21" s="15">
        <f>(SUMPRODUCT(B21:K21,$B$5:$K$5)+$AN$1)/Calculate!$B$22-1</f>
        <v>1.0732419264211313E-2</v>
      </c>
      <c r="AO21" s="15">
        <f>(SUMPRODUCT(B21:K21,$B$5:$K$5)+$AN$1)/Calculate!$B$22-1</f>
        <v>1.0732419264211313E-2</v>
      </c>
      <c r="AP21" s="15">
        <f>(SUMPRODUCT(B21:K21,$B$5:$K$5)+$AN$1)/Calculate!$B$22-1</f>
        <v>1.0732419264211313E-2</v>
      </c>
      <c r="AQ21" s="15">
        <f>(SUMPRODUCT(B21:K21,$B$5:$K$5)+$AN$1)/Calculate!$B$22-1</f>
        <v>1.0732419264211313E-2</v>
      </c>
      <c r="AR21" s="15">
        <f>(SUMPRODUCT(B21:K21,$B$5:$K$5)+$AN$1)/Calculate!$B$22-1</f>
        <v>1.0732419264211313E-2</v>
      </c>
      <c r="AS21" s="14">
        <f t="shared" si="7"/>
        <v>5.8413452607110505E-2</v>
      </c>
      <c r="AT21" s="14">
        <f t="shared" si="8"/>
        <v>-1.8183993300634027E-2</v>
      </c>
    </row>
    <row r="22" spans="1:46" x14ac:dyDescent="0.15">
      <c r="A22" s="12">
        <v>43122</v>
      </c>
      <c r="B22" s="13">
        <v>2125.3128000000002</v>
      </c>
      <c r="C22" s="13">
        <v>183.744992</v>
      </c>
      <c r="D22" s="13">
        <v>184.065552</v>
      </c>
      <c r="E22" s="13">
        <v>867.88414399999999</v>
      </c>
      <c r="F22" s="13">
        <v>1179.7890240000002</v>
      </c>
      <c r="G22" s="13">
        <v>377.25979999999998</v>
      </c>
      <c r="H22" s="13">
        <v>7.6190076999999992</v>
      </c>
      <c r="I22" s="13">
        <v>5.1504164000000001</v>
      </c>
      <c r="J22" s="13">
        <v>6.4954296000000005</v>
      </c>
      <c r="K22" s="13">
        <v>20.257211000000002</v>
      </c>
      <c r="L22" s="13">
        <v>26566.807343299999</v>
      </c>
      <c r="M22" s="12">
        <v>43122</v>
      </c>
      <c r="N22" s="13">
        <v>0.82010000000000005</v>
      </c>
      <c r="O22" s="12">
        <f t="shared" si="1"/>
        <v>43122</v>
      </c>
      <c r="P22" s="15">
        <f>(SUMPRODUCT(B22:K22,$B$3:$K$3)+$R$1)/Calculate!$B$22-1</f>
        <v>2.1697694344357199E-2</v>
      </c>
      <c r="Q22" s="15">
        <f>(SUMPRODUCT(B22:K22,$B$3:$K$3)+$R$1)/Calculate!$B$22-1</f>
        <v>2.1697694344357199E-2</v>
      </c>
      <c r="R22" s="15">
        <f>(SUMPRODUCT(B22:K22,$B$3:$K$3)+$R$1)/Calculate!$B$22-1</f>
        <v>2.1697694344357199E-2</v>
      </c>
      <c r="S22" s="15">
        <f>(SUMPRODUCT(B22:K22,$B$3:$K$3)+$R$1)/Calculate!$B$22-1</f>
        <v>2.1697694344357199E-2</v>
      </c>
      <c r="T22" s="15">
        <f>(SUMPRODUCT(B22:K22,$B$3:$K$3)+$R$1)/Calculate!$B$22-1</f>
        <v>2.1697694344357199E-2</v>
      </c>
      <c r="U22" s="15">
        <f>(SUMPRODUCT(B22:K22,$B$3:$K$3)+$R$1)/Calculate!$B$22-1</f>
        <v>2.1697694344357199E-2</v>
      </c>
      <c r="V22" s="15">
        <f>(SUMPRODUCT(B22:K22,$B$3:$K$3)+$R$1)/Calculate!$B$22-1</f>
        <v>2.1697694344357199E-2</v>
      </c>
      <c r="W22" s="14">
        <f t="shared" si="2"/>
        <v>6.2259428482974277E-2</v>
      </c>
      <c r="X22" s="14">
        <f t="shared" si="3"/>
        <v>-1.8901782509869514E-2</v>
      </c>
      <c r="Y22" s="14"/>
      <c r="Z22" s="12">
        <f t="shared" si="4"/>
        <v>43122</v>
      </c>
      <c r="AA22" s="15">
        <f>(SUMPRODUCT(B22:K22,$B$4:$K$4)+$AC$1)/Calculate!$B$22-1</f>
        <v>1.5190677597140434E-2</v>
      </c>
      <c r="AB22" s="15">
        <f>(SUMPRODUCT(B22:K22,$B$4:$K$4)+$AC$1)/Calculate!$B$22-1</f>
        <v>1.5190677597140434E-2</v>
      </c>
      <c r="AC22" s="15">
        <f>(SUMPRODUCT(B22:K22,$B$4:$K$4)+$AC$1)/Calculate!$B$22-1</f>
        <v>1.5190677597140434E-2</v>
      </c>
      <c r="AD22" s="15">
        <f>(SUMPRODUCT(B22:K22,$B$4:$K$4)+$AC$1)/Calculate!$B$22-1</f>
        <v>1.5190677597140434E-2</v>
      </c>
      <c r="AE22" s="15">
        <f>(SUMPRODUCT(B22:K22,$B$4:$K$4)+$AC$1)/Calculate!$B$22-1</f>
        <v>1.5190677597140434E-2</v>
      </c>
      <c r="AF22" s="15">
        <f>(SUMPRODUCT(B22:K22,$B$4:$K$4)+$AC$1)/Calculate!$B$22-1</f>
        <v>1.5190677597140434E-2</v>
      </c>
      <c r="AG22" s="15">
        <f>(SUMPRODUCT(B22:K22,$B$4:$K$4)+$AC$1)/Calculate!$B$22-1</f>
        <v>1.5190677597140434E-2</v>
      </c>
      <c r="AH22" s="14">
        <f t="shared" si="5"/>
        <v>6.2259428482974277E-2</v>
      </c>
      <c r="AI22" s="14">
        <f t="shared" si="6"/>
        <v>-1.8901782509869514E-2</v>
      </c>
      <c r="AJ22" s="14"/>
      <c r="AK22" s="12">
        <f t="shared" si="0"/>
        <v>43122</v>
      </c>
      <c r="AL22" s="15">
        <f>(SUMPRODUCT(B22:K22,$B$5:$K$5)+$AN$1)/Calculate!$B$22-1</f>
        <v>1.0847185141160232E-2</v>
      </c>
      <c r="AM22" s="15">
        <f>(SUMPRODUCT(B22:K22,$B$5:$K$5)+$AN$1)/Calculate!$B$22-1</f>
        <v>1.0847185141160232E-2</v>
      </c>
      <c r="AN22" s="15">
        <f>(SUMPRODUCT(B22:K22,$B$5:$K$5)+$AN$1)/Calculate!$B$22-1</f>
        <v>1.0847185141160232E-2</v>
      </c>
      <c r="AO22" s="15">
        <f>(SUMPRODUCT(B22:K22,$B$5:$K$5)+$AN$1)/Calculate!$B$22-1</f>
        <v>1.0847185141160232E-2</v>
      </c>
      <c r="AP22" s="15">
        <f>(SUMPRODUCT(B22:K22,$B$5:$K$5)+$AN$1)/Calculate!$B$22-1</f>
        <v>1.0847185141160232E-2</v>
      </c>
      <c r="AQ22" s="15">
        <f>(SUMPRODUCT(B22:K22,$B$5:$K$5)+$AN$1)/Calculate!$B$22-1</f>
        <v>1.0847185141160232E-2</v>
      </c>
      <c r="AR22" s="15">
        <f>(SUMPRODUCT(B22:K22,$B$5:$K$5)+$AN$1)/Calculate!$B$22-1</f>
        <v>1.0847185141160232E-2</v>
      </c>
      <c r="AS22" s="14">
        <f t="shared" si="7"/>
        <v>6.2259428482974277E-2</v>
      </c>
      <c r="AT22" s="14">
        <f t="shared" si="8"/>
        <v>-1.8901782509869514E-2</v>
      </c>
    </row>
    <row r="23" spans="1:46" x14ac:dyDescent="0.15">
      <c r="A23" s="12">
        <v>43123</v>
      </c>
      <c r="B23" s="13">
        <v>2141.549113</v>
      </c>
      <c r="C23" s="13">
        <v>178.64911900000001</v>
      </c>
      <c r="D23" s="13">
        <v>185.946145</v>
      </c>
      <c r="E23" s="13">
        <v>875.38708399999996</v>
      </c>
      <c r="F23" s="13">
        <v>1230.765052</v>
      </c>
      <c r="G23" s="13">
        <v>388.51230600000002</v>
      </c>
      <c r="H23" s="13">
        <v>7.5721425000000009</v>
      </c>
      <c r="I23" s="13">
        <v>5.1981735000000002</v>
      </c>
      <c r="J23" s="13">
        <v>6.4670190000000005</v>
      </c>
      <c r="K23" s="13">
        <v>21.406651499999999</v>
      </c>
      <c r="L23" s="13">
        <v>26957.400326999999</v>
      </c>
      <c r="M23" s="12">
        <v>43123</v>
      </c>
      <c r="N23" s="13">
        <v>0.81859999999999999</v>
      </c>
      <c r="O23" s="12">
        <f t="shared" si="1"/>
        <v>43123</v>
      </c>
      <c r="P23" s="15">
        <f>(SUMPRODUCT(B23:K23,$B$3:$K$3)+$R$1)/Calculate!$B$22-1</f>
        <v>3.4803919160202978E-2</v>
      </c>
      <c r="Q23" s="15">
        <f>(SUMPRODUCT(B23:K23,$B$3:$K$3)+$R$1)/Calculate!$B$22-1</f>
        <v>3.4803919160202978E-2</v>
      </c>
      <c r="R23" s="15">
        <f>(SUMPRODUCT(B23:K23,$B$3:$K$3)+$R$1)/Calculate!$B$22-1</f>
        <v>3.4803919160202978E-2</v>
      </c>
      <c r="S23" s="15">
        <f>(SUMPRODUCT(B23:K23,$B$3:$K$3)+$R$1)/Calculate!$B$22-1</f>
        <v>3.4803919160202978E-2</v>
      </c>
      <c r="T23" s="15">
        <f>(SUMPRODUCT(B23:K23,$B$3:$K$3)+$R$1)/Calculate!$B$22-1</f>
        <v>3.4803919160202978E-2</v>
      </c>
      <c r="U23" s="15">
        <f>(SUMPRODUCT(B23:K23,$B$3:$K$3)+$R$1)/Calculate!$B$22-1</f>
        <v>3.4803919160202978E-2</v>
      </c>
      <c r="V23" s="15">
        <f>(SUMPRODUCT(B23:K23,$B$3:$K$3)+$R$1)/Calculate!$B$22-1</f>
        <v>3.4803919160202978E-2</v>
      </c>
      <c r="W23" s="14">
        <f t="shared" si="2"/>
        <v>7.7877077765143632E-2</v>
      </c>
      <c r="X23" s="14">
        <f t="shared" si="3"/>
        <v>-2.0696255532958507E-2</v>
      </c>
      <c r="Y23" s="14"/>
      <c r="Z23" s="12">
        <f t="shared" si="4"/>
        <v>43123</v>
      </c>
      <c r="AA23" s="15">
        <f>(SUMPRODUCT(B23:K23,$B$4:$K$4)+$AC$1)/Calculate!$B$22-1</f>
        <v>2.4364812201948638E-2</v>
      </c>
      <c r="AB23" s="15">
        <f>(SUMPRODUCT(B23:K23,$B$4:$K$4)+$AC$1)/Calculate!$B$22-1</f>
        <v>2.4364812201948638E-2</v>
      </c>
      <c r="AC23" s="15">
        <f>(SUMPRODUCT(B23:K23,$B$4:$K$4)+$AC$1)/Calculate!$B$22-1</f>
        <v>2.4364812201948638E-2</v>
      </c>
      <c r="AD23" s="15">
        <f>(SUMPRODUCT(B23:K23,$B$4:$K$4)+$AC$1)/Calculate!$B$22-1</f>
        <v>2.4364812201948638E-2</v>
      </c>
      <c r="AE23" s="15">
        <f>(SUMPRODUCT(B23:K23,$B$4:$K$4)+$AC$1)/Calculate!$B$22-1</f>
        <v>2.4364812201948638E-2</v>
      </c>
      <c r="AF23" s="15">
        <f>(SUMPRODUCT(B23:K23,$B$4:$K$4)+$AC$1)/Calculate!$B$22-1</f>
        <v>2.4364812201948638E-2</v>
      </c>
      <c r="AG23" s="15">
        <f>(SUMPRODUCT(B23:K23,$B$4:$K$4)+$AC$1)/Calculate!$B$22-1</f>
        <v>2.4364812201948638E-2</v>
      </c>
      <c r="AH23" s="14">
        <f t="shared" si="5"/>
        <v>7.7877077765143632E-2</v>
      </c>
      <c r="AI23" s="14">
        <f t="shared" si="6"/>
        <v>-2.0696255532958507E-2</v>
      </c>
      <c r="AJ23" s="14"/>
      <c r="AK23" s="12">
        <f t="shared" si="0"/>
        <v>43123</v>
      </c>
      <c r="AL23" s="15">
        <f>(SUMPRODUCT(B23:K23,$B$5:$K$5)+$AN$1)/Calculate!$B$22-1</f>
        <v>1.7400246729091684E-2</v>
      </c>
      <c r="AM23" s="15">
        <f>(SUMPRODUCT(B23:K23,$B$5:$K$5)+$AN$1)/Calculate!$B$22-1</f>
        <v>1.7400246729091684E-2</v>
      </c>
      <c r="AN23" s="15">
        <f>(SUMPRODUCT(B23:K23,$B$5:$K$5)+$AN$1)/Calculate!$B$22-1</f>
        <v>1.7400246729091684E-2</v>
      </c>
      <c r="AO23" s="15">
        <f>(SUMPRODUCT(B23:K23,$B$5:$K$5)+$AN$1)/Calculate!$B$22-1</f>
        <v>1.7400246729091684E-2</v>
      </c>
      <c r="AP23" s="15">
        <f>(SUMPRODUCT(B23:K23,$B$5:$K$5)+$AN$1)/Calculate!$B$22-1</f>
        <v>1.7400246729091684E-2</v>
      </c>
      <c r="AQ23" s="15">
        <f>(SUMPRODUCT(B23:K23,$B$5:$K$5)+$AN$1)/Calculate!$B$22-1</f>
        <v>1.7400246729091684E-2</v>
      </c>
      <c r="AR23" s="15">
        <f>(SUMPRODUCT(B23:K23,$B$5:$K$5)+$AN$1)/Calculate!$B$22-1</f>
        <v>1.7400246729091684E-2</v>
      </c>
      <c r="AS23" s="14">
        <f t="shared" si="7"/>
        <v>7.7877077765143632E-2</v>
      </c>
      <c r="AT23" s="14">
        <f t="shared" si="8"/>
        <v>-2.0696255532958507E-2</v>
      </c>
    </row>
    <row r="24" spans="1:46" x14ac:dyDescent="0.15">
      <c r="A24" s="12">
        <v>43124</v>
      </c>
      <c r="B24" s="13">
        <v>2074.9051079999999</v>
      </c>
      <c r="C24" s="13">
        <v>182.22451599999999</v>
      </c>
      <c r="D24" s="13">
        <v>185.35639999999998</v>
      </c>
      <c r="E24" s="13">
        <v>887.92107199999987</v>
      </c>
      <c r="F24" s="13">
        <v>1249.749548</v>
      </c>
      <c r="G24" s="13">
        <v>383.40280999999999</v>
      </c>
      <c r="H24" s="13">
        <v>7.430984099999999</v>
      </c>
      <c r="I24" s="13">
        <v>5.1747116999999996</v>
      </c>
      <c r="J24" s="13">
        <v>6.5317450999999993</v>
      </c>
      <c r="K24" s="13">
        <v>21.132116499999999</v>
      </c>
      <c r="L24" s="13">
        <v>26943.3994881</v>
      </c>
      <c r="M24" s="12">
        <v>43124</v>
      </c>
      <c r="N24" s="13">
        <v>0.8175</v>
      </c>
      <c r="O24" s="12">
        <f t="shared" si="1"/>
        <v>43124</v>
      </c>
      <c r="P24" s="15">
        <f>(SUMPRODUCT(B24:K24,$B$3:$K$3)+$R$1)/Calculate!$B$22-1</f>
        <v>3.2627758956802921E-2</v>
      </c>
      <c r="Q24" s="15">
        <f>(SUMPRODUCT(B24:K24,$B$3:$K$3)+$R$1)/Calculate!$B$22-1</f>
        <v>3.2627758956802921E-2</v>
      </c>
      <c r="R24" s="15">
        <f>(SUMPRODUCT(B24:K24,$B$3:$K$3)+$R$1)/Calculate!$B$22-1</f>
        <v>3.2627758956802921E-2</v>
      </c>
      <c r="S24" s="15">
        <f>(SUMPRODUCT(B24:K24,$B$3:$K$3)+$R$1)/Calculate!$B$22-1</f>
        <v>3.2627758956802921E-2</v>
      </c>
      <c r="T24" s="15">
        <f>(SUMPRODUCT(B24:K24,$B$3:$K$3)+$R$1)/Calculate!$B$22-1</f>
        <v>3.2627758956802921E-2</v>
      </c>
      <c r="U24" s="15">
        <f>(SUMPRODUCT(B24:K24,$B$3:$K$3)+$R$1)/Calculate!$B$22-1</f>
        <v>3.2627758956802921E-2</v>
      </c>
      <c r="V24" s="15">
        <f>(SUMPRODUCT(B24:K24,$B$3:$K$3)+$R$1)/Calculate!$B$22-1</f>
        <v>3.2627758956802921E-2</v>
      </c>
      <c r="W24" s="14">
        <f t="shared" si="2"/>
        <v>7.7317261791172376E-2</v>
      </c>
      <c r="X24" s="14">
        <f t="shared" si="3"/>
        <v>-2.2012202416556992E-2</v>
      </c>
      <c r="Y24" s="14"/>
      <c r="Z24" s="12">
        <f t="shared" si="4"/>
        <v>43124</v>
      </c>
      <c r="AA24" s="15">
        <f>(SUMPRODUCT(B24:K24,$B$4:$K$4)+$AC$1)/Calculate!$B$22-1</f>
        <v>2.2842070201974485E-2</v>
      </c>
      <c r="AB24" s="15">
        <f>(SUMPRODUCT(B24:K24,$B$4:$K$4)+$AC$1)/Calculate!$B$22-1</f>
        <v>2.2842070201974485E-2</v>
      </c>
      <c r="AC24" s="15">
        <f>(SUMPRODUCT(B24:K24,$B$4:$K$4)+$AC$1)/Calculate!$B$22-1</f>
        <v>2.2842070201974485E-2</v>
      </c>
      <c r="AD24" s="15">
        <f>(SUMPRODUCT(B24:K24,$B$4:$K$4)+$AC$1)/Calculate!$B$22-1</f>
        <v>2.2842070201974485E-2</v>
      </c>
      <c r="AE24" s="15">
        <f>(SUMPRODUCT(B24:K24,$B$4:$K$4)+$AC$1)/Calculate!$B$22-1</f>
        <v>2.2842070201974485E-2</v>
      </c>
      <c r="AF24" s="15">
        <f>(SUMPRODUCT(B24:K24,$B$4:$K$4)+$AC$1)/Calculate!$B$22-1</f>
        <v>2.2842070201974485E-2</v>
      </c>
      <c r="AG24" s="15">
        <f>(SUMPRODUCT(B24:K24,$B$4:$K$4)+$AC$1)/Calculate!$B$22-1</f>
        <v>2.2842070201974485E-2</v>
      </c>
      <c r="AH24" s="14">
        <f t="shared" si="5"/>
        <v>7.7317261791172376E-2</v>
      </c>
      <c r="AI24" s="14">
        <f t="shared" si="6"/>
        <v>-2.2012202416556992E-2</v>
      </c>
      <c r="AJ24" s="14"/>
      <c r="AK24" s="12">
        <f t="shared" si="0"/>
        <v>43124</v>
      </c>
      <c r="AL24" s="15">
        <f>(SUMPRODUCT(B24:K24,$B$5:$K$5)+$AN$1)/Calculate!$B$22-1</f>
        <v>1.6311942766965792E-2</v>
      </c>
      <c r="AM24" s="15">
        <f>(SUMPRODUCT(B24:K24,$B$5:$K$5)+$AN$1)/Calculate!$B$22-1</f>
        <v>1.6311942766965792E-2</v>
      </c>
      <c r="AN24" s="15">
        <f>(SUMPRODUCT(B24:K24,$B$5:$K$5)+$AN$1)/Calculate!$B$22-1</f>
        <v>1.6311942766965792E-2</v>
      </c>
      <c r="AO24" s="15">
        <f>(SUMPRODUCT(B24:K24,$B$5:$K$5)+$AN$1)/Calculate!$B$22-1</f>
        <v>1.6311942766965792E-2</v>
      </c>
      <c r="AP24" s="15">
        <f>(SUMPRODUCT(B24:K24,$B$5:$K$5)+$AN$1)/Calculate!$B$22-1</f>
        <v>1.6311942766965792E-2</v>
      </c>
      <c r="AQ24" s="15">
        <f>(SUMPRODUCT(B24:K24,$B$5:$K$5)+$AN$1)/Calculate!$B$22-1</f>
        <v>1.6311942766965792E-2</v>
      </c>
      <c r="AR24" s="15">
        <f>(SUMPRODUCT(B24:K24,$B$5:$K$5)+$AN$1)/Calculate!$B$22-1</f>
        <v>1.6311942766965792E-2</v>
      </c>
      <c r="AS24" s="14">
        <f t="shared" si="7"/>
        <v>7.7317261791172376E-2</v>
      </c>
      <c r="AT24" s="14">
        <f t="shared" si="8"/>
        <v>-2.2012202416556992E-2</v>
      </c>
    </row>
    <row r="25" spans="1:46" x14ac:dyDescent="0.15">
      <c r="A25" s="12">
        <v>43125</v>
      </c>
      <c r="B25" s="13">
        <v>2100.2793159999997</v>
      </c>
      <c r="C25" s="13">
        <v>213.857744</v>
      </c>
      <c r="D25" s="13">
        <v>189.64262400000001</v>
      </c>
      <c r="E25" s="13">
        <v>894.62123599999984</v>
      </c>
      <c r="F25" s="13">
        <v>1263.838092</v>
      </c>
      <c r="G25" s="13">
        <v>373.33411999999998</v>
      </c>
      <c r="H25" s="13">
        <v>7.3036544000000001</v>
      </c>
      <c r="I25" s="13">
        <v>5.0538679999999996</v>
      </c>
      <c r="J25" s="13">
        <v>6.3988489999999993</v>
      </c>
      <c r="K25" s="13">
        <v>20.704555999999997</v>
      </c>
      <c r="L25" s="13">
        <v>26617.948372999999</v>
      </c>
      <c r="M25" s="12">
        <v>43125</v>
      </c>
      <c r="N25" s="13">
        <v>0.81510000000000005</v>
      </c>
      <c r="O25" s="12">
        <f t="shared" si="1"/>
        <v>43125</v>
      </c>
      <c r="P25" s="15">
        <f>(SUMPRODUCT(B25:K25,$B$3:$K$3)+$R$1)/Calculate!$B$22-1</f>
        <v>4.406636152031429E-2</v>
      </c>
      <c r="Q25" s="15">
        <f>(SUMPRODUCT(B25:K25,$B$3:$K$3)+$R$1)/Calculate!$B$22-1</f>
        <v>4.406636152031429E-2</v>
      </c>
      <c r="R25" s="15">
        <f>(SUMPRODUCT(B25:K25,$B$3:$K$3)+$R$1)/Calculate!$B$22-1</f>
        <v>4.406636152031429E-2</v>
      </c>
      <c r="S25" s="15">
        <f>(SUMPRODUCT(B25:K25,$B$3:$K$3)+$R$1)/Calculate!$B$22-1</f>
        <v>4.406636152031429E-2</v>
      </c>
      <c r="T25" s="15">
        <f>(SUMPRODUCT(B25:K25,$B$3:$K$3)+$R$1)/Calculate!$B$22-1</f>
        <v>4.406636152031429E-2</v>
      </c>
      <c r="U25" s="15">
        <f>(SUMPRODUCT(B25:K25,$B$3:$K$3)+$R$1)/Calculate!$B$22-1</f>
        <v>4.406636152031429E-2</v>
      </c>
      <c r="V25" s="15">
        <f>(SUMPRODUCT(B25:K25,$B$3:$K$3)+$R$1)/Calculate!$B$22-1</f>
        <v>4.406636152031429E-2</v>
      </c>
      <c r="W25" s="14">
        <f t="shared" si="2"/>
        <v>6.4304274906526571E-2</v>
      </c>
      <c r="X25" s="14">
        <f t="shared" si="3"/>
        <v>-2.488335925349916E-2</v>
      </c>
      <c r="Y25" s="14"/>
      <c r="Z25" s="12">
        <f t="shared" si="4"/>
        <v>43125</v>
      </c>
      <c r="AA25" s="15">
        <f>(SUMPRODUCT(B25:K25,$B$4:$K$4)+$AC$1)/Calculate!$B$22-1</f>
        <v>3.084829882018858E-2</v>
      </c>
      <c r="AB25" s="15">
        <f>(SUMPRODUCT(B25:K25,$B$4:$K$4)+$AC$1)/Calculate!$B$22-1</f>
        <v>3.084829882018858E-2</v>
      </c>
      <c r="AC25" s="15">
        <f>(SUMPRODUCT(B25:K25,$B$4:$K$4)+$AC$1)/Calculate!$B$22-1</f>
        <v>3.084829882018858E-2</v>
      </c>
      <c r="AD25" s="15">
        <f>(SUMPRODUCT(B25:K25,$B$4:$K$4)+$AC$1)/Calculate!$B$22-1</f>
        <v>3.084829882018858E-2</v>
      </c>
      <c r="AE25" s="15">
        <f>(SUMPRODUCT(B25:K25,$B$4:$K$4)+$AC$1)/Calculate!$B$22-1</f>
        <v>3.084829882018858E-2</v>
      </c>
      <c r="AF25" s="15">
        <f>(SUMPRODUCT(B25:K25,$B$4:$K$4)+$AC$1)/Calculate!$B$22-1</f>
        <v>3.084829882018858E-2</v>
      </c>
      <c r="AG25" s="15">
        <f>(SUMPRODUCT(B25:K25,$B$4:$K$4)+$AC$1)/Calculate!$B$22-1</f>
        <v>3.084829882018858E-2</v>
      </c>
      <c r="AH25" s="14">
        <f t="shared" si="5"/>
        <v>6.4304274906526571E-2</v>
      </c>
      <c r="AI25" s="14">
        <f t="shared" si="6"/>
        <v>-2.488335925349916E-2</v>
      </c>
      <c r="AJ25" s="14"/>
      <c r="AK25" s="12">
        <f t="shared" si="0"/>
        <v>43125</v>
      </c>
      <c r="AL25" s="15">
        <f>(SUMPRODUCT(B25:K25,$B$5:$K$5)+$AN$1)/Calculate!$B$22-1</f>
        <v>2.2030706082177165E-2</v>
      </c>
      <c r="AM25" s="15">
        <f>(SUMPRODUCT(B25:K25,$B$5:$K$5)+$AN$1)/Calculate!$B$22-1</f>
        <v>2.2030706082177165E-2</v>
      </c>
      <c r="AN25" s="15">
        <f>(SUMPRODUCT(B25:K25,$B$5:$K$5)+$AN$1)/Calculate!$B$22-1</f>
        <v>2.2030706082177165E-2</v>
      </c>
      <c r="AO25" s="15">
        <f>(SUMPRODUCT(B25:K25,$B$5:$K$5)+$AN$1)/Calculate!$B$22-1</f>
        <v>2.2030706082177165E-2</v>
      </c>
      <c r="AP25" s="15">
        <f>(SUMPRODUCT(B25:K25,$B$5:$K$5)+$AN$1)/Calculate!$B$22-1</f>
        <v>2.2030706082177165E-2</v>
      </c>
      <c r="AQ25" s="15">
        <f>(SUMPRODUCT(B25:K25,$B$5:$K$5)+$AN$1)/Calculate!$B$22-1</f>
        <v>2.2030706082177165E-2</v>
      </c>
      <c r="AR25" s="15">
        <f>(SUMPRODUCT(B25:K25,$B$5:$K$5)+$AN$1)/Calculate!$B$22-1</f>
        <v>2.2030706082177165E-2</v>
      </c>
      <c r="AS25" s="14">
        <f t="shared" si="7"/>
        <v>6.4304274906526571E-2</v>
      </c>
      <c r="AT25" s="14">
        <f t="shared" si="8"/>
        <v>-2.488335925349916E-2</v>
      </c>
    </row>
    <row r="26" spans="1:46" x14ac:dyDescent="0.15">
      <c r="A26" s="12">
        <v>43126</v>
      </c>
      <c r="B26" s="13">
        <v>2130.8786760000003</v>
      </c>
      <c r="C26" s="13">
        <v>215.6824</v>
      </c>
      <c r="D26" s="13">
        <v>192.21108000000001</v>
      </c>
      <c r="E26" s="13">
        <v>887.406204</v>
      </c>
      <c r="F26" s="13">
        <v>1301.833592</v>
      </c>
      <c r="G26" s="13">
        <v>382.35523999999998</v>
      </c>
      <c r="H26" s="13">
        <v>7.7736910000000004</v>
      </c>
      <c r="I26" s="13">
        <v>5.0634480000000002</v>
      </c>
      <c r="J26" s="13">
        <v>6.4672564999999995</v>
      </c>
      <c r="K26" s="13">
        <v>20.367395000000002</v>
      </c>
      <c r="L26" s="13">
        <v>26902.910674000002</v>
      </c>
      <c r="M26" s="12">
        <v>43126</v>
      </c>
      <c r="N26" s="13">
        <v>0.8115</v>
      </c>
      <c r="O26" s="12">
        <f t="shared" si="1"/>
        <v>43126</v>
      </c>
      <c r="P26" s="15">
        <f>(SUMPRODUCT(B26:K26,$B$3:$K$3)+$R$1)/Calculate!$B$22-1</f>
        <v>5.8857589349845751E-2</v>
      </c>
      <c r="Q26" s="15">
        <f>(SUMPRODUCT(B26:K26,$B$3:$K$3)+$R$1)/Calculate!$B$22-1</f>
        <v>5.8857589349845751E-2</v>
      </c>
      <c r="R26" s="15">
        <f>(SUMPRODUCT(B26:K26,$B$3:$K$3)+$R$1)/Calculate!$B$22-1</f>
        <v>5.8857589349845751E-2</v>
      </c>
      <c r="S26" s="15">
        <f>(SUMPRODUCT(B26:K26,$B$3:$K$3)+$R$1)/Calculate!$B$22-1</f>
        <v>5.8857589349845751E-2</v>
      </c>
      <c r="T26" s="15">
        <f>(SUMPRODUCT(B26:K26,$B$3:$K$3)+$R$1)/Calculate!$B$22-1</f>
        <v>5.8857589349845751E-2</v>
      </c>
      <c r="U26" s="15">
        <f>(SUMPRODUCT(B26:K26,$B$3:$K$3)+$R$1)/Calculate!$B$22-1</f>
        <v>5.8857589349845751E-2</v>
      </c>
      <c r="V26" s="15">
        <f>(SUMPRODUCT(B26:K26,$B$3:$K$3)+$R$1)/Calculate!$B$22-1</f>
        <v>5.8857589349845751E-2</v>
      </c>
      <c r="W26" s="14">
        <f t="shared" si="2"/>
        <v>7.5698338449348146E-2</v>
      </c>
      <c r="X26" s="14">
        <f t="shared" si="3"/>
        <v>-2.9190094508912523E-2</v>
      </c>
      <c r="Y26" s="14"/>
      <c r="Z26" s="12">
        <f t="shared" si="4"/>
        <v>43126</v>
      </c>
      <c r="AA26" s="15">
        <f>(SUMPRODUCT(B26:K26,$B$4:$K$4)+$AC$1)/Calculate!$B$22-1</f>
        <v>4.1201714389420108E-2</v>
      </c>
      <c r="AB26" s="15">
        <f>(SUMPRODUCT(B26:K26,$B$4:$K$4)+$AC$1)/Calculate!$B$22-1</f>
        <v>4.1201714389420108E-2</v>
      </c>
      <c r="AC26" s="15">
        <f>(SUMPRODUCT(B26:K26,$B$4:$K$4)+$AC$1)/Calculate!$B$22-1</f>
        <v>4.1201714389420108E-2</v>
      </c>
      <c r="AD26" s="15">
        <f>(SUMPRODUCT(B26:K26,$B$4:$K$4)+$AC$1)/Calculate!$B$22-1</f>
        <v>4.1201714389420108E-2</v>
      </c>
      <c r="AE26" s="15">
        <f>(SUMPRODUCT(B26:K26,$B$4:$K$4)+$AC$1)/Calculate!$B$22-1</f>
        <v>4.1201714389420108E-2</v>
      </c>
      <c r="AF26" s="15">
        <f>(SUMPRODUCT(B26:K26,$B$4:$K$4)+$AC$1)/Calculate!$B$22-1</f>
        <v>4.1201714389420108E-2</v>
      </c>
      <c r="AG26" s="15">
        <f>(SUMPRODUCT(B26:K26,$B$4:$K$4)+$AC$1)/Calculate!$B$22-1</f>
        <v>4.1201714389420108E-2</v>
      </c>
      <c r="AH26" s="14">
        <f t="shared" si="5"/>
        <v>7.5698338449348146E-2</v>
      </c>
      <c r="AI26" s="14">
        <f t="shared" si="6"/>
        <v>-2.9190094508912523E-2</v>
      </c>
      <c r="AJ26" s="14"/>
      <c r="AK26" s="12">
        <f t="shared" si="0"/>
        <v>43126</v>
      </c>
      <c r="AL26" s="15">
        <f>(SUMPRODUCT(B26:K26,$B$5:$K$5)+$AN$1)/Calculate!$B$22-1</f>
        <v>2.9426394967234426E-2</v>
      </c>
      <c r="AM26" s="15">
        <f>(SUMPRODUCT(B26:K26,$B$5:$K$5)+$AN$1)/Calculate!$B$22-1</f>
        <v>2.9426394967234426E-2</v>
      </c>
      <c r="AN26" s="15">
        <f>(SUMPRODUCT(B26:K26,$B$5:$K$5)+$AN$1)/Calculate!$B$22-1</f>
        <v>2.9426394967234426E-2</v>
      </c>
      <c r="AO26" s="15">
        <f>(SUMPRODUCT(B26:K26,$B$5:$K$5)+$AN$1)/Calculate!$B$22-1</f>
        <v>2.9426394967234426E-2</v>
      </c>
      <c r="AP26" s="15">
        <f>(SUMPRODUCT(B26:K26,$B$5:$K$5)+$AN$1)/Calculate!$B$22-1</f>
        <v>2.9426394967234426E-2</v>
      </c>
      <c r="AQ26" s="15">
        <f>(SUMPRODUCT(B26:K26,$B$5:$K$5)+$AN$1)/Calculate!$B$22-1</f>
        <v>2.9426394967234426E-2</v>
      </c>
      <c r="AR26" s="15">
        <f>(SUMPRODUCT(B26:K26,$B$5:$K$5)+$AN$1)/Calculate!$B$22-1</f>
        <v>2.9426394967234426E-2</v>
      </c>
      <c r="AS26" s="14">
        <f t="shared" si="7"/>
        <v>7.5698338449348146E-2</v>
      </c>
      <c r="AT26" s="14">
        <f t="shared" si="8"/>
        <v>-2.9190094508912523E-2</v>
      </c>
    </row>
    <row r="27" spans="1:46" x14ac:dyDescent="0.15">
      <c r="A27" s="12">
        <v>43129</v>
      </c>
      <c r="B27" s="13">
        <v>2066.93289</v>
      </c>
      <c r="C27" s="13">
        <v>207.19942499999999</v>
      </c>
      <c r="D27" s="13">
        <v>200.493123</v>
      </c>
      <c r="E27" s="13">
        <v>864.92315700000006</v>
      </c>
      <c r="F27" s="13">
        <v>1284.3833669999999</v>
      </c>
      <c r="G27" s="13">
        <v>381.63286800000003</v>
      </c>
      <c r="H27" s="13">
        <v>7.4853775000000002</v>
      </c>
      <c r="I27" s="13">
        <v>5.0495952000000006</v>
      </c>
      <c r="J27" s="13">
        <v>6.3524554999999996</v>
      </c>
      <c r="K27" s="13">
        <v>19.987980999999998</v>
      </c>
      <c r="L27" s="13">
        <v>26677.796394699999</v>
      </c>
      <c r="M27" s="12">
        <v>43129</v>
      </c>
      <c r="N27" s="13">
        <v>0.80920000000000003</v>
      </c>
      <c r="O27" s="12">
        <f t="shared" si="1"/>
        <v>43129</v>
      </c>
      <c r="P27" s="15">
        <f>(SUMPRODUCT(B27:K27,$B$3:$K$3)+$R$1)/Calculate!$B$22-1</f>
        <v>4.4639596679082905E-2</v>
      </c>
      <c r="Q27" s="15">
        <f>(SUMPRODUCT(B27:K27,$B$3:$K$3)+$R$1)/Calculate!$B$22-1</f>
        <v>4.4639596679082905E-2</v>
      </c>
      <c r="R27" s="15">
        <f>(SUMPRODUCT(B27:K27,$B$3:$K$3)+$R$1)/Calculate!$B$22-1</f>
        <v>4.4639596679082905E-2</v>
      </c>
      <c r="S27" s="15">
        <f>(SUMPRODUCT(B27:K27,$B$3:$K$3)+$R$1)/Calculate!$B$22-1</f>
        <v>4.4639596679082905E-2</v>
      </c>
      <c r="T27" s="15">
        <f>(SUMPRODUCT(B27:K27,$B$3:$K$3)+$R$1)/Calculate!$B$22-1</f>
        <v>4.4639596679082905E-2</v>
      </c>
      <c r="U27" s="15">
        <f>(SUMPRODUCT(B27:K27,$B$3:$K$3)+$R$1)/Calculate!$B$22-1</f>
        <v>4.4639596679082905E-2</v>
      </c>
      <c r="V27" s="15">
        <f>(SUMPRODUCT(B27:K27,$B$3:$K$3)+$R$1)/Calculate!$B$22-1</f>
        <v>4.4639596679082905E-2</v>
      </c>
      <c r="W27" s="14">
        <f t="shared" si="2"/>
        <v>6.6697265697831076E-2</v>
      </c>
      <c r="X27" s="14">
        <f t="shared" si="3"/>
        <v>-3.1941619810982091E-2</v>
      </c>
      <c r="Y27" s="14"/>
      <c r="Z27" s="12">
        <f t="shared" si="4"/>
        <v>43129</v>
      </c>
      <c r="AA27" s="15">
        <f>(SUMPRODUCT(B27:K27,$B$4:$K$4)+$AC$1)/Calculate!$B$22-1</f>
        <v>3.124994552238336E-2</v>
      </c>
      <c r="AB27" s="15">
        <f>(SUMPRODUCT(B27:K27,$B$4:$K$4)+$AC$1)/Calculate!$B$22-1</f>
        <v>3.124994552238336E-2</v>
      </c>
      <c r="AC27" s="15">
        <f>(SUMPRODUCT(B27:K27,$B$4:$K$4)+$AC$1)/Calculate!$B$22-1</f>
        <v>3.124994552238336E-2</v>
      </c>
      <c r="AD27" s="15">
        <f>(SUMPRODUCT(B27:K27,$B$4:$K$4)+$AC$1)/Calculate!$B$22-1</f>
        <v>3.124994552238336E-2</v>
      </c>
      <c r="AE27" s="15">
        <f>(SUMPRODUCT(B27:K27,$B$4:$K$4)+$AC$1)/Calculate!$B$22-1</f>
        <v>3.124994552238336E-2</v>
      </c>
      <c r="AF27" s="15">
        <f>(SUMPRODUCT(B27:K27,$B$4:$K$4)+$AC$1)/Calculate!$B$22-1</f>
        <v>3.124994552238336E-2</v>
      </c>
      <c r="AG27" s="15">
        <f>(SUMPRODUCT(B27:K27,$B$4:$K$4)+$AC$1)/Calculate!$B$22-1</f>
        <v>3.124994552238336E-2</v>
      </c>
      <c r="AH27" s="14">
        <f t="shared" si="5"/>
        <v>6.6697265697831076E-2</v>
      </c>
      <c r="AI27" s="14">
        <f t="shared" si="6"/>
        <v>-3.1941619810982091E-2</v>
      </c>
      <c r="AJ27" s="14"/>
      <c r="AK27" s="12">
        <f t="shared" si="0"/>
        <v>43129</v>
      </c>
      <c r="AL27" s="15">
        <f>(SUMPRODUCT(B27:K27,$B$5:$K$5)+$AN$1)/Calculate!$B$22-1</f>
        <v>2.2317850740457112E-2</v>
      </c>
      <c r="AM27" s="15">
        <f>(SUMPRODUCT(B27:K27,$B$5:$K$5)+$AN$1)/Calculate!$B$22-1</f>
        <v>2.2317850740457112E-2</v>
      </c>
      <c r="AN27" s="15">
        <f>(SUMPRODUCT(B27:K27,$B$5:$K$5)+$AN$1)/Calculate!$B$22-1</f>
        <v>2.2317850740457112E-2</v>
      </c>
      <c r="AO27" s="15">
        <f>(SUMPRODUCT(B27:K27,$B$5:$K$5)+$AN$1)/Calculate!$B$22-1</f>
        <v>2.2317850740457112E-2</v>
      </c>
      <c r="AP27" s="15">
        <f>(SUMPRODUCT(B27:K27,$B$5:$K$5)+$AN$1)/Calculate!$B$22-1</f>
        <v>2.2317850740457112E-2</v>
      </c>
      <c r="AQ27" s="15">
        <f>(SUMPRODUCT(B27:K27,$B$5:$K$5)+$AN$1)/Calculate!$B$22-1</f>
        <v>2.2317850740457112E-2</v>
      </c>
      <c r="AR27" s="15">
        <f>(SUMPRODUCT(B27:K27,$B$5:$K$5)+$AN$1)/Calculate!$B$22-1</f>
        <v>2.2317850740457112E-2</v>
      </c>
      <c r="AS27" s="14">
        <f t="shared" si="7"/>
        <v>6.6697265697831076E-2</v>
      </c>
      <c r="AT27" s="14">
        <f t="shared" si="8"/>
        <v>-3.1941619810982091E-2</v>
      </c>
    </row>
    <row r="28" spans="1:46" x14ac:dyDescent="0.15">
      <c r="A28" s="12">
        <v>43130</v>
      </c>
      <c r="B28" s="13">
        <v>2043.71136</v>
      </c>
      <c r="C28" s="13">
        <v>205.44744000000003</v>
      </c>
      <c r="D28" s="13">
        <v>196.393824</v>
      </c>
      <c r="E28" s="13">
        <v>839.32718399999999</v>
      </c>
      <c r="F28" s="13">
        <v>1264.0873919999999</v>
      </c>
      <c r="G28" s="13">
        <v>373.99334800000003</v>
      </c>
      <c r="H28" s="13">
        <v>7.6531769999999995</v>
      </c>
      <c r="I28" s="13">
        <v>5.0373292000000003</v>
      </c>
      <c r="J28" s="13">
        <v>6.3897953999999997</v>
      </c>
      <c r="K28" s="13">
        <v>19.963048999999998</v>
      </c>
      <c r="L28" s="13">
        <v>26407.339879400002</v>
      </c>
      <c r="M28" s="12">
        <v>43130</v>
      </c>
      <c r="N28" s="13">
        <v>0.80989999999999995</v>
      </c>
      <c r="O28" s="12">
        <f t="shared" si="1"/>
        <v>43130</v>
      </c>
      <c r="P28" s="15">
        <f>(SUMPRODUCT(B28:K28,$B$3:$K$3)+$R$1)/Calculate!$B$22-1</f>
        <v>3.501498352485144E-2</v>
      </c>
      <c r="Q28" s="15">
        <f>(SUMPRODUCT(B28:K28,$B$3:$K$3)+$R$1)/Calculate!$B$22-1</f>
        <v>3.501498352485144E-2</v>
      </c>
      <c r="R28" s="15">
        <f>(SUMPRODUCT(B28:K28,$B$3:$K$3)+$R$1)/Calculate!$B$22-1</f>
        <v>3.501498352485144E-2</v>
      </c>
      <c r="S28" s="15">
        <f>(SUMPRODUCT(B28:K28,$B$3:$K$3)+$R$1)/Calculate!$B$22-1</f>
        <v>3.501498352485144E-2</v>
      </c>
      <c r="T28" s="15">
        <f>(SUMPRODUCT(B28:K28,$B$3:$K$3)+$R$1)/Calculate!$B$22-1</f>
        <v>3.501498352485144E-2</v>
      </c>
      <c r="U28" s="15">
        <f>(SUMPRODUCT(B28:K28,$B$3:$K$3)+$R$1)/Calculate!$B$22-1</f>
        <v>3.501498352485144E-2</v>
      </c>
      <c r="V28" s="15">
        <f>(SUMPRODUCT(B28:K28,$B$3:$K$3)+$R$1)/Calculate!$B$22-1</f>
        <v>3.501498352485144E-2</v>
      </c>
      <c r="W28" s="14">
        <f t="shared" si="2"/>
        <v>5.588320815378367E-2</v>
      </c>
      <c r="X28" s="14">
        <f t="shared" si="3"/>
        <v>-3.1104199066874005E-2</v>
      </c>
      <c r="Y28" s="14"/>
      <c r="Z28" s="12">
        <f t="shared" si="4"/>
        <v>43130</v>
      </c>
      <c r="AA28" s="15">
        <f>(SUMPRODUCT(B28:K28,$B$4:$K$4)+$AC$1)/Calculate!$B$22-1</f>
        <v>2.451291000408018E-2</v>
      </c>
      <c r="AB28" s="15">
        <f>(SUMPRODUCT(B28:K28,$B$4:$K$4)+$AC$1)/Calculate!$B$22-1</f>
        <v>2.451291000408018E-2</v>
      </c>
      <c r="AC28" s="15">
        <f>(SUMPRODUCT(B28:K28,$B$4:$K$4)+$AC$1)/Calculate!$B$22-1</f>
        <v>2.451291000408018E-2</v>
      </c>
      <c r="AD28" s="15">
        <f>(SUMPRODUCT(B28:K28,$B$4:$K$4)+$AC$1)/Calculate!$B$22-1</f>
        <v>2.451291000408018E-2</v>
      </c>
      <c r="AE28" s="15">
        <f>(SUMPRODUCT(B28:K28,$B$4:$K$4)+$AC$1)/Calculate!$B$22-1</f>
        <v>2.451291000408018E-2</v>
      </c>
      <c r="AF28" s="15">
        <f>(SUMPRODUCT(B28:K28,$B$4:$K$4)+$AC$1)/Calculate!$B$22-1</f>
        <v>2.451291000408018E-2</v>
      </c>
      <c r="AG28" s="15">
        <f>(SUMPRODUCT(B28:K28,$B$4:$K$4)+$AC$1)/Calculate!$B$22-1</f>
        <v>2.451291000408018E-2</v>
      </c>
      <c r="AH28" s="14">
        <f t="shared" si="5"/>
        <v>5.588320815378367E-2</v>
      </c>
      <c r="AI28" s="14">
        <f t="shared" si="6"/>
        <v>-3.1104199066874005E-2</v>
      </c>
      <c r="AJ28" s="14"/>
      <c r="AK28" s="12">
        <f t="shared" si="0"/>
        <v>43130</v>
      </c>
      <c r="AL28" s="15">
        <f>(SUMPRODUCT(B28:K28,$B$5:$K$5)+$AN$1)/Calculate!$B$22-1</f>
        <v>1.7505932982720296E-2</v>
      </c>
      <c r="AM28" s="15">
        <f>(SUMPRODUCT(B28:K28,$B$5:$K$5)+$AN$1)/Calculate!$B$22-1</f>
        <v>1.7505932982720296E-2</v>
      </c>
      <c r="AN28" s="15">
        <f>(SUMPRODUCT(B28:K28,$B$5:$K$5)+$AN$1)/Calculate!$B$22-1</f>
        <v>1.7505932982720296E-2</v>
      </c>
      <c r="AO28" s="15">
        <f>(SUMPRODUCT(B28:K28,$B$5:$K$5)+$AN$1)/Calculate!$B$22-1</f>
        <v>1.7505932982720296E-2</v>
      </c>
      <c r="AP28" s="15">
        <f>(SUMPRODUCT(B28:K28,$B$5:$K$5)+$AN$1)/Calculate!$B$22-1</f>
        <v>1.7505932982720296E-2</v>
      </c>
      <c r="AQ28" s="15">
        <f>(SUMPRODUCT(B28:K28,$B$5:$K$5)+$AN$1)/Calculate!$B$22-1</f>
        <v>1.7505932982720296E-2</v>
      </c>
      <c r="AR28" s="15">
        <f>(SUMPRODUCT(B28:K28,$B$5:$K$5)+$AN$1)/Calculate!$B$22-1</f>
        <v>1.7505932982720296E-2</v>
      </c>
      <c r="AS28" s="14">
        <f t="shared" si="7"/>
        <v>5.588320815378367E-2</v>
      </c>
      <c r="AT28" s="14">
        <f t="shared" si="8"/>
        <v>-3.1104199066874005E-2</v>
      </c>
    </row>
    <row r="29" spans="1:46" x14ac:dyDescent="0.15">
      <c r="A29" s="12">
        <v>43131</v>
      </c>
      <c r="B29" s="13">
        <v>2027.8614240000002</v>
      </c>
      <c r="C29" s="13">
        <v>206.29512299999999</v>
      </c>
      <c r="D29" s="13">
        <v>199.70786699999999</v>
      </c>
      <c r="E29" s="13">
        <v>842.15534400000001</v>
      </c>
      <c r="F29" s="13">
        <v>1293.9524309999999</v>
      </c>
      <c r="G29" s="13">
        <v>375.48354799999998</v>
      </c>
      <c r="H29" s="13">
        <v>7.9292146999999984</v>
      </c>
      <c r="I29" s="13">
        <v>5.2402470999999995</v>
      </c>
      <c r="J29" s="13">
        <v>6.3336525999999997</v>
      </c>
      <c r="K29" s="13">
        <v>20.288746499999998</v>
      </c>
      <c r="L29" s="13">
        <v>26636.386591099996</v>
      </c>
      <c r="M29" s="12">
        <v>43131</v>
      </c>
      <c r="N29" s="13">
        <v>0.80989999999999995</v>
      </c>
      <c r="O29" s="12">
        <f t="shared" si="1"/>
        <v>43131</v>
      </c>
      <c r="P29" s="15">
        <f>(SUMPRODUCT(B29:K29,$B$3:$K$3)+$R$1)/Calculate!$B$22-1</f>
        <v>4.848295008372272E-2</v>
      </c>
      <c r="Q29" s="15">
        <f>(SUMPRODUCT(B29:K29,$B$3:$K$3)+$R$1)/Calculate!$B$22-1</f>
        <v>4.848295008372272E-2</v>
      </c>
      <c r="R29" s="15">
        <f>(SUMPRODUCT(B29:K29,$B$3:$K$3)+$R$1)/Calculate!$B$22-1</f>
        <v>4.848295008372272E-2</v>
      </c>
      <c r="S29" s="15">
        <f>(SUMPRODUCT(B29:K29,$B$3:$K$3)+$R$1)/Calculate!$B$22-1</f>
        <v>4.848295008372272E-2</v>
      </c>
      <c r="T29" s="15">
        <f>(SUMPRODUCT(B29:K29,$B$3:$K$3)+$R$1)/Calculate!$B$22-1</f>
        <v>4.848295008372272E-2</v>
      </c>
      <c r="U29" s="15">
        <f>(SUMPRODUCT(B29:K29,$B$3:$K$3)+$R$1)/Calculate!$B$22-1</f>
        <v>4.848295008372272E-2</v>
      </c>
      <c r="V29" s="15">
        <f>(SUMPRODUCT(B29:K29,$B$3:$K$3)+$R$1)/Calculate!$B$22-1</f>
        <v>4.848295008372272E-2</v>
      </c>
      <c r="W29" s="14">
        <f t="shared" si="2"/>
        <v>6.5041517088775036E-2</v>
      </c>
      <c r="X29" s="14">
        <f t="shared" si="3"/>
        <v>-3.1104199066874005E-2</v>
      </c>
      <c r="Y29" s="14"/>
      <c r="Z29" s="12">
        <f t="shared" si="4"/>
        <v>43131</v>
      </c>
      <c r="AA29" s="15">
        <f>(SUMPRODUCT(B29:K29,$B$4:$K$4)+$AC$1)/Calculate!$B$22-1</f>
        <v>3.3940523457931526E-2</v>
      </c>
      <c r="AB29" s="15">
        <f>(SUMPRODUCT(B29:K29,$B$4:$K$4)+$AC$1)/Calculate!$B$22-1</f>
        <v>3.3940523457931526E-2</v>
      </c>
      <c r="AC29" s="15">
        <f>(SUMPRODUCT(B29:K29,$B$4:$K$4)+$AC$1)/Calculate!$B$22-1</f>
        <v>3.3940523457931526E-2</v>
      </c>
      <c r="AD29" s="15">
        <f>(SUMPRODUCT(B29:K29,$B$4:$K$4)+$AC$1)/Calculate!$B$22-1</f>
        <v>3.3940523457931526E-2</v>
      </c>
      <c r="AE29" s="15">
        <f>(SUMPRODUCT(B29:K29,$B$4:$K$4)+$AC$1)/Calculate!$B$22-1</f>
        <v>3.3940523457931526E-2</v>
      </c>
      <c r="AF29" s="15">
        <f>(SUMPRODUCT(B29:K29,$B$4:$K$4)+$AC$1)/Calculate!$B$22-1</f>
        <v>3.3940523457931526E-2</v>
      </c>
      <c r="AG29" s="15">
        <f>(SUMPRODUCT(B29:K29,$B$4:$K$4)+$AC$1)/Calculate!$B$22-1</f>
        <v>3.3940523457931526E-2</v>
      </c>
      <c r="AH29" s="14">
        <f t="shared" si="5"/>
        <v>6.5041517088775036E-2</v>
      </c>
      <c r="AI29" s="14">
        <f t="shared" si="6"/>
        <v>-3.1104199066874005E-2</v>
      </c>
      <c r="AJ29" s="14"/>
      <c r="AK29" s="12">
        <f t="shared" si="0"/>
        <v>43131</v>
      </c>
      <c r="AL29" s="15">
        <f>(SUMPRODUCT(B29:K29,$B$5:$K$5)+$AN$1)/Calculate!$B$22-1</f>
        <v>2.4239852255068417E-2</v>
      </c>
      <c r="AM29" s="15">
        <f>(SUMPRODUCT(B29:K29,$B$5:$K$5)+$AN$1)/Calculate!$B$22-1</f>
        <v>2.4239852255068417E-2</v>
      </c>
      <c r="AN29" s="15">
        <f>(SUMPRODUCT(B29:K29,$B$5:$K$5)+$AN$1)/Calculate!$B$22-1</f>
        <v>2.4239852255068417E-2</v>
      </c>
      <c r="AO29" s="15">
        <f>(SUMPRODUCT(B29:K29,$B$5:$K$5)+$AN$1)/Calculate!$B$22-1</f>
        <v>2.4239852255068417E-2</v>
      </c>
      <c r="AP29" s="15">
        <f>(SUMPRODUCT(B29:K29,$B$5:$K$5)+$AN$1)/Calculate!$B$22-1</f>
        <v>2.4239852255068417E-2</v>
      </c>
      <c r="AQ29" s="15">
        <f>(SUMPRODUCT(B29:K29,$B$5:$K$5)+$AN$1)/Calculate!$B$22-1</f>
        <v>2.4239852255068417E-2</v>
      </c>
      <c r="AR29" s="15">
        <f>(SUMPRODUCT(B29:K29,$B$5:$K$5)+$AN$1)/Calculate!$B$22-1</f>
        <v>2.4239852255068417E-2</v>
      </c>
      <c r="AS29" s="14">
        <f t="shared" si="7"/>
        <v>6.5041517088775036E-2</v>
      </c>
      <c r="AT29" s="14">
        <f t="shared" si="8"/>
        <v>-3.1104199066874005E-2</v>
      </c>
    </row>
    <row r="30" spans="1:46" x14ac:dyDescent="0.15">
      <c r="A30" s="12">
        <v>43132</v>
      </c>
      <c r="B30" s="13">
        <v>1992.6002700000004</v>
      </c>
      <c r="C30" s="13">
        <v>203.00490000000005</v>
      </c>
      <c r="D30" s="13">
        <v>195.50254500000003</v>
      </c>
      <c r="E30" s="13">
        <v>843.92037000000016</v>
      </c>
      <c r="F30" s="13">
        <v>1211.8509900000001</v>
      </c>
      <c r="G30" s="13">
        <v>370.76</v>
      </c>
      <c r="H30" s="13">
        <v>7.7698400000000003</v>
      </c>
      <c r="I30" s="13">
        <v>5.2148199999999996</v>
      </c>
      <c r="J30" s="13">
        <v>6.294859999999999</v>
      </c>
      <c r="K30" s="13">
        <v>19.747</v>
      </c>
      <c r="L30" s="13">
        <v>26309.524539999999</v>
      </c>
      <c r="M30" s="12">
        <v>43132</v>
      </c>
      <c r="N30" s="13">
        <v>0.80600000000000005</v>
      </c>
      <c r="O30" s="12">
        <f t="shared" si="1"/>
        <v>43132</v>
      </c>
      <c r="P30" s="15">
        <f>(SUMPRODUCT(B30:K30,$B$3:$K$3)+$R$1)/Calculate!$B$22-1</f>
        <v>2.862098845001726E-2</v>
      </c>
      <c r="Q30" s="15">
        <f>(SUMPRODUCT(B30:K30,$B$3:$K$3)+$R$1)/Calculate!$B$22-1</f>
        <v>2.862098845001726E-2</v>
      </c>
      <c r="R30" s="15">
        <f>(SUMPRODUCT(B30:K30,$B$3:$K$3)+$R$1)/Calculate!$B$22-1</f>
        <v>2.862098845001726E-2</v>
      </c>
      <c r="S30" s="15">
        <f>(SUMPRODUCT(B30:K30,$B$3:$K$3)+$R$1)/Calculate!$B$22-1</f>
        <v>2.862098845001726E-2</v>
      </c>
      <c r="T30" s="15">
        <f>(SUMPRODUCT(B30:K30,$B$3:$K$3)+$R$1)/Calculate!$B$22-1</f>
        <v>2.862098845001726E-2</v>
      </c>
      <c r="U30" s="15">
        <f>(SUMPRODUCT(B30:K30,$B$3:$K$3)+$R$1)/Calculate!$B$22-1</f>
        <v>2.862098845001726E-2</v>
      </c>
      <c r="V30" s="15">
        <f>(SUMPRODUCT(B30:K30,$B$3:$K$3)+$R$1)/Calculate!$B$22-1</f>
        <v>2.862098845001726E-2</v>
      </c>
      <c r="W30" s="14">
        <f t="shared" si="2"/>
        <v>5.1972114690981064E-2</v>
      </c>
      <c r="X30" s="14">
        <f t="shared" si="3"/>
        <v>-3.5769828926905056E-2</v>
      </c>
      <c r="Y30" s="14"/>
      <c r="Z30" s="12">
        <f t="shared" si="4"/>
        <v>43132</v>
      </c>
      <c r="AA30" s="15">
        <f>(SUMPRODUCT(B30:K30,$B$4:$K$4)+$AC$1)/Calculate!$B$22-1</f>
        <v>2.0037975341177461E-2</v>
      </c>
      <c r="AB30" s="15">
        <f>(SUMPRODUCT(B30:K30,$B$4:$K$4)+$AC$1)/Calculate!$B$22-1</f>
        <v>2.0037975341177461E-2</v>
      </c>
      <c r="AC30" s="15">
        <f>(SUMPRODUCT(B30:K30,$B$4:$K$4)+$AC$1)/Calculate!$B$22-1</f>
        <v>2.0037975341177461E-2</v>
      </c>
      <c r="AD30" s="15">
        <f>(SUMPRODUCT(B30:K30,$B$4:$K$4)+$AC$1)/Calculate!$B$22-1</f>
        <v>2.0037975341177461E-2</v>
      </c>
      <c r="AE30" s="15">
        <f>(SUMPRODUCT(B30:K30,$B$4:$K$4)+$AC$1)/Calculate!$B$22-1</f>
        <v>2.0037975341177461E-2</v>
      </c>
      <c r="AF30" s="15">
        <f>(SUMPRODUCT(B30:K30,$B$4:$K$4)+$AC$1)/Calculate!$B$22-1</f>
        <v>2.0037975341177461E-2</v>
      </c>
      <c r="AG30" s="15">
        <f>(SUMPRODUCT(B30:K30,$B$4:$K$4)+$AC$1)/Calculate!$B$22-1</f>
        <v>2.0037975341177461E-2</v>
      </c>
      <c r="AH30" s="14">
        <f t="shared" si="5"/>
        <v>5.1972114690981064E-2</v>
      </c>
      <c r="AI30" s="14">
        <f t="shared" si="6"/>
        <v>-3.5769828926905056E-2</v>
      </c>
      <c r="AJ30" s="14"/>
      <c r="AK30" s="12">
        <f t="shared" si="0"/>
        <v>43132</v>
      </c>
      <c r="AL30" s="15">
        <f>(SUMPRODUCT(B30:K30,$B$5:$K$5)+$AN$1)/Calculate!$B$22-1</f>
        <v>1.4308903606005785E-2</v>
      </c>
      <c r="AM30" s="15">
        <f>(SUMPRODUCT(B30:K30,$B$5:$K$5)+$AN$1)/Calculate!$B$22-1</f>
        <v>1.4308903606005785E-2</v>
      </c>
      <c r="AN30" s="15">
        <f>(SUMPRODUCT(B30:K30,$B$5:$K$5)+$AN$1)/Calculate!$B$22-1</f>
        <v>1.4308903606005785E-2</v>
      </c>
      <c r="AO30" s="15">
        <f>(SUMPRODUCT(B30:K30,$B$5:$K$5)+$AN$1)/Calculate!$B$22-1</f>
        <v>1.4308903606005785E-2</v>
      </c>
      <c r="AP30" s="15">
        <f>(SUMPRODUCT(B30:K30,$B$5:$K$5)+$AN$1)/Calculate!$B$22-1</f>
        <v>1.4308903606005785E-2</v>
      </c>
      <c r="AQ30" s="15">
        <f>(SUMPRODUCT(B30:K30,$B$5:$K$5)+$AN$1)/Calculate!$B$22-1</f>
        <v>1.4308903606005785E-2</v>
      </c>
      <c r="AR30" s="15">
        <f>(SUMPRODUCT(B30:K30,$B$5:$K$5)+$AN$1)/Calculate!$B$22-1</f>
        <v>1.4308903606005785E-2</v>
      </c>
      <c r="AS30" s="14">
        <f t="shared" si="7"/>
        <v>5.1972114690981064E-2</v>
      </c>
      <c r="AT30" s="14">
        <f t="shared" si="8"/>
        <v>-3.5769828926905056E-2</v>
      </c>
    </row>
    <row r="31" spans="1:46" x14ac:dyDescent="0.15">
      <c r="A31" s="12">
        <v>43133</v>
      </c>
      <c r="B31" s="13">
        <v>1995.9698999999998</v>
      </c>
      <c r="C31" s="13">
        <v>198.21351999999999</v>
      </c>
      <c r="D31" s="13">
        <v>187.58595499999998</v>
      </c>
      <c r="E31" s="13">
        <v>806.94031999999993</v>
      </c>
      <c r="F31" s="13">
        <v>1177.8989349999999</v>
      </c>
      <c r="G31" s="13">
        <v>363.78841199999999</v>
      </c>
      <c r="H31" s="13">
        <v>7.8322262</v>
      </c>
      <c r="I31" s="13">
        <v>5.1946798000000003</v>
      </c>
      <c r="J31" s="13">
        <v>6.2963379000000002</v>
      </c>
      <c r="K31" s="13">
        <v>19.902217499999999</v>
      </c>
      <c r="L31" s="13">
        <v>26216.069351399998</v>
      </c>
      <c r="M31" s="12">
        <v>43133</v>
      </c>
      <c r="N31" s="13">
        <v>0.80410000000000004</v>
      </c>
      <c r="O31" s="12">
        <f t="shared" si="1"/>
        <v>43133</v>
      </c>
      <c r="P31" s="15">
        <f>(SUMPRODUCT(B31:K31,$B$3:$K$3)+$R$1)/Calculate!$B$22-1</f>
        <v>1.2409108321654205E-2</v>
      </c>
      <c r="Q31" s="15">
        <f>(SUMPRODUCT(B31:K31,$B$3:$K$3)+$R$1)/Calculate!$B$22-1</f>
        <v>1.2409108321654205E-2</v>
      </c>
      <c r="R31" s="15">
        <f>(SUMPRODUCT(B31:K31,$B$3:$K$3)+$R$1)/Calculate!$B$22-1</f>
        <v>1.2409108321654205E-2</v>
      </c>
      <c r="S31" s="15">
        <f>(SUMPRODUCT(B31:K31,$B$3:$K$3)+$R$1)/Calculate!$B$22-1</f>
        <v>1.2409108321654205E-2</v>
      </c>
      <c r="T31" s="15">
        <f>(SUMPRODUCT(B31:K31,$B$3:$K$3)+$R$1)/Calculate!$B$22-1</f>
        <v>1.2409108321654205E-2</v>
      </c>
      <c r="U31" s="15">
        <f>(SUMPRODUCT(B31:K31,$B$3:$K$3)+$R$1)/Calculate!$B$22-1</f>
        <v>1.2409108321654205E-2</v>
      </c>
      <c r="V31" s="15">
        <f>(SUMPRODUCT(B31:K31,$B$3:$K$3)+$R$1)/Calculate!$B$22-1</f>
        <v>1.2409108321654205E-2</v>
      </c>
      <c r="W31" s="14">
        <f t="shared" si="2"/>
        <v>4.8235359500634845E-2</v>
      </c>
      <c r="X31" s="14">
        <f t="shared" si="3"/>
        <v>-3.8042828089484337E-2</v>
      </c>
      <c r="Y31" s="14"/>
      <c r="Z31" s="12">
        <f t="shared" si="4"/>
        <v>43133</v>
      </c>
      <c r="AA31" s="15">
        <f>(SUMPRODUCT(B31:K31,$B$4:$K$4)+$AC$1)/Calculate!$B$22-1</f>
        <v>8.6896309072030942E-3</v>
      </c>
      <c r="AB31" s="15">
        <f>(SUMPRODUCT(B31:K31,$B$4:$K$4)+$AC$1)/Calculate!$B$22-1</f>
        <v>8.6896309072030942E-3</v>
      </c>
      <c r="AC31" s="15">
        <f>(SUMPRODUCT(B31:K31,$B$4:$K$4)+$AC$1)/Calculate!$B$22-1</f>
        <v>8.6896309072030942E-3</v>
      </c>
      <c r="AD31" s="15">
        <f>(SUMPRODUCT(B31:K31,$B$4:$K$4)+$AC$1)/Calculate!$B$22-1</f>
        <v>8.6896309072030942E-3</v>
      </c>
      <c r="AE31" s="15">
        <f>(SUMPRODUCT(B31:K31,$B$4:$K$4)+$AC$1)/Calculate!$B$22-1</f>
        <v>8.6896309072030942E-3</v>
      </c>
      <c r="AF31" s="15">
        <f>(SUMPRODUCT(B31:K31,$B$4:$K$4)+$AC$1)/Calculate!$B$22-1</f>
        <v>8.6896309072030942E-3</v>
      </c>
      <c r="AG31" s="15">
        <f>(SUMPRODUCT(B31:K31,$B$4:$K$4)+$AC$1)/Calculate!$B$22-1</f>
        <v>8.6896309072030942E-3</v>
      </c>
      <c r="AH31" s="14">
        <f t="shared" si="5"/>
        <v>4.8235359500634845E-2</v>
      </c>
      <c r="AI31" s="14">
        <f t="shared" si="6"/>
        <v>-3.8042828089484337E-2</v>
      </c>
      <c r="AJ31" s="14"/>
      <c r="AK31" s="12">
        <f t="shared" si="0"/>
        <v>43133</v>
      </c>
      <c r="AL31" s="15">
        <f>(SUMPRODUCT(B31:K31,$B$5:$K$5)+$AN$1)/Calculate!$B$22-1</f>
        <v>6.2035574556313922E-3</v>
      </c>
      <c r="AM31" s="15">
        <f>(SUMPRODUCT(B31:K31,$B$5:$K$5)+$AN$1)/Calculate!$B$22-1</f>
        <v>6.2035574556313922E-3</v>
      </c>
      <c r="AN31" s="15">
        <f>(SUMPRODUCT(B31:K31,$B$5:$K$5)+$AN$1)/Calculate!$B$22-1</f>
        <v>6.2035574556313922E-3</v>
      </c>
      <c r="AO31" s="15">
        <f>(SUMPRODUCT(B31:K31,$B$5:$K$5)+$AN$1)/Calculate!$B$22-1</f>
        <v>6.2035574556313922E-3</v>
      </c>
      <c r="AP31" s="15">
        <f>(SUMPRODUCT(B31:K31,$B$5:$K$5)+$AN$1)/Calculate!$B$22-1</f>
        <v>6.2035574556313922E-3</v>
      </c>
      <c r="AQ31" s="15">
        <f>(SUMPRODUCT(B31:K31,$B$5:$K$5)+$AN$1)/Calculate!$B$22-1</f>
        <v>6.2035574556313922E-3</v>
      </c>
      <c r="AR31" s="15">
        <f>(SUMPRODUCT(B31:K31,$B$5:$K$5)+$AN$1)/Calculate!$B$22-1</f>
        <v>6.2035574556313922E-3</v>
      </c>
      <c r="AS31" s="14">
        <f t="shared" si="7"/>
        <v>4.8235359500634845E-2</v>
      </c>
      <c r="AT31" s="14">
        <f t="shared" si="8"/>
        <v>-3.8042828089484337E-2</v>
      </c>
    </row>
    <row r="32" spans="1:46" x14ac:dyDescent="0.15">
      <c r="A32" s="12">
        <v>43136</v>
      </c>
      <c r="B32" s="13">
        <v>1969.0286550000001</v>
      </c>
      <c r="C32" s="13">
        <v>199.58117300000004</v>
      </c>
      <c r="D32" s="13">
        <v>179.66716900000003</v>
      </c>
      <c r="E32" s="13">
        <v>780.67937200000006</v>
      </c>
      <c r="F32" s="13">
        <v>1137.6820070000001</v>
      </c>
      <c r="G32" s="13">
        <v>355.32252</v>
      </c>
      <c r="H32" s="13">
        <v>7.6623972</v>
      </c>
      <c r="I32" s="13">
        <v>4.9954640000000001</v>
      </c>
      <c r="J32" s="13">
        <v>6.3651879999999998</v>
      </c>
      <c r="K32" s="13">
        <v>19.659568</v>
      </c>
      <c r="L32" s="13">
        <v>25980.618658400002</v>
      </c>
      <c r="M32" s="12">
        <v>43136</v>
      </c>
      <c r="N32" s="13">
        <v>0.80569999999999997</v>
      </c>
      <c r="O32" s="12">
        <f t="shared" si="1"/>
        <v>43136</v>
      </c>
      <c r="P32" s="15">
        <f>(SUMPRODUCT(B32:K32,$B$3:$K$3)+$R$1)/Calculate!$B$22-1</f>
        <v>-8.8277203243197766E-3</v>
      </c>
      <c r="Q32" s="15">
        <f>(SUMPRODUCT(B32:K32,$B$3:$K$3)+$R$1)/Calculate!$B$22-1</f>
        <v>-8.8277203243197766E-3</v>
      </c>
      <c r="R32" s="15">
        <f>(SUMPRODUCT(B32:K32,$B$3:$K$3)+$R$1)/Calculate!$B$22-1</f>
        <v>-8.8277203243197766E-3</v>
      </c>
      <c r="S32" s="15">
        <f>(SUMPRODUCT(B32:K32,$B$3:$K$3)+$R$1)/Calculate!$B$22-1</f>
        <v>-8.8277203243197766E-3</v>
      </c>
      <c r="T32" s="15">
        <f>(SUMPRODUCT(B32:K32,$B$3:$K$3)+$R$1)/Calculate!$B$22-1</f>
        <v>-8.8277203243197766E-3</v>
      </c>
      <c r="U32" s="15">
        <f>(SUMPRODUCT(B32:K32,$B$3:$K$3)+$R$1)/Calculate!$B$22-1</f>
        <v>-8.8277203243197766E-3</v>
      </c>
      <c r="V32" s="15">
        <f>(SUMPRODUCT(B32:K32,$B$3:$K$3)+$R$1)/Calculate!$B$22-1</f>
        <v>-8.8277203243197766E-3</v>
      </c>
      <c r="W32" s="14">
        <f t="shared" si="2"/>
        <v>3.8820990835625624E-2</v>
      </c>
      <c r="X32" s="14">
        <f t="shared" si="3"/>
        <v>-3.6128723531522966E-2</v>
      </c>
      <c r="Y32" s="14"/>
      <c r="Z32" s="12">
        <f t="shared" si="4"/>
        <v>43136</v>
      </c>
      <c r="AA32" s="15">
        <f>(SUMPRODUCT(B32:K32,$B$4:$K$4)+$AC$1)/Calculate!$B$22-1</f>
        <v>-6.1758427658741288E-3</v>
      </c>
      <c r="AB32" s="15">
        <f>(SUMPRODUCT(B32:K32,$B$4:$K$4)+$AC$1)/Calculate!$B$22-1</f>
        <v>-6.1758427658741288E-3</v>
      </c>
      <c r="AC32" s="15">
        <f>(SUMPRODUCT(B32:K32,$B$4:$K$4)+$AC$1)/Calculate!$B$22-1</f>
        <v>-6.1758427658741288E-3</v>
      </c>
      <c r="AD32" s="15">
        <f>(SUMPRODUCT(B32:K32,$B$4:$K$4)+$AC$1)/Calculate!$B$22-1</f>
        <v>-6.1758427658741288E-3</v>
      </c>
      <c r="AE32" s="15">
        <f>(SUMPRODUCT(B32:K32,$B$4:$K$4)+$AC$1)/Calculate!$B$22-1</f>
        <v>-6.1758427658741288E-3</v>
      </c>
      <c r="AF32" s="15">
        <f>(SUMPRODUCT(B32:K32,$B$4:$K$4)+$AC$1)/Calculate!$B$22-1</f>
        <v>-6.1758427658741288E-3</v>
      </c>
      <c r="AG32" s="15">
        <f>(SUMPRODUCT(B32:K32,$B$4:$K$4)+$AC$1)/Calculate!$B$22-1</f>
        <v>-6.1758427658741288E-3</v>
      </c>
      <c r="AH32" s="14">
        <f t="shared" si="5"/>
        <v>3.8820990835625624E-2</v>
      </c>
      <c r="AI32" s="14">
        <f t="shared" si="6"/>
        <v>-3.6128723531522966E-2</v>
      </c>
      <c r="AJ32" s="14"/>
      <c r="AK32" s="12">
        <f t="shared" si="0"/>
        <v>43136</v>
      </c>
      <c r="AL32" s="15">
        <f>(SUMPRODUCT(B32:K32,$B$5:$K$5)+$AN$1)/Calculate!$B$22-1</f>
        <v>-4.4144925103656307E-3</v>
      </c>
      <c r="AM32" s="15">
        <f>(SUMPRODUCT(B32:K32,$B$5:$K$5)+$AN$1)/Calculate!$B$22-1</f>
        <v>-4.4144925103656307E-3</v>
      </c>
      <c r="AN32" s="15">
        <f>(SUMPRODUCT(B32:K32,$B$5:$K$5)+$AN$1)/Calculate!$B$22-1</f>
        <v>-4.4144925103656307E-3</v>
      </c>
      <c r="AO32" s="15">
        <f>(SUMPRODUCT(B32:K32,$B$5:$K$5)+$AN$1)/Calculate!$B$22-1</f>
        <v>-4.4144925103656307E-3</v>
      </c>
      <c r="AP32" s="15">
        <f>(SUMPRODUCT(B32:K32,$B$5:$K$5)+$AN$1)/Calculate!$B$22-1</f>
        <v>-4.4144925103656307E-3</v>
      </c>
      <c r="AQ32" s="15">
        <f>(SUMPRODUCT(B32:K32,$B$5:$K$5)+$AN$1)/Calculate!$B$22-1</f>
        <v>-4.4144925103656307E-3</v>
      </c>
      <c r="AR32" s="15">
        <f>(SUMPRODUCT(B32:K32,$B$5:$K$5)+$AN$1)/Calculate!$B$22-1</f>
        <v>-4.4144925103656307E-3</v>
      </c>
      <c r="AS32" s="14">
        <f t="shared" si="7"/>
        <v>3.8820990835625624E-2</v>
      </c>
      <c r="AT32" s="14">
        <f t="shared" si="8"/>
        <v>-3.6128723531522966E-2</v>
      </c>
    </row>
    <row r="33" spans="1:46" x14ac:dyDescent="0.15">
      <c r="A33" s="12">
        <v>43137</v>
      </c>
      <c r="B33" s="13">
        <v>1979.4516479999998</v>
      </c>
      <c r="C33" s="13">
        <v>200.505888</v>
      </c>
      <c r="D33" s="13">
        <v>177.10617599999998</v>
      </c>
      <c r="E33" s="13">
        <v>770.613696</v>
      </c>
      <c r="F33" s="13">
        <v>1167.9042239999999</v>
      </c>
      <c r="G33" s="13">
        <v>330.66500000000002</v>
      </c>
      <c r="H33" s="13">
        <v>7.0568750000000007</v>
      </c>
      <c r="I33" s="13">
        <v>4.7099600000000006</v>
      </c>
      <c r="J33" s="13">
        <v>6.2584400000000002</v>
      </c>
      <c r="K33" s="13">
        <v>17.984950000000001</v>
      </c>
      <c r="L33" s="13">
        <v>24675.206230000003</v>
      </c>
      <c r="M33" s="12">
        <v>43137</v>
      </c>
      <c r="N33" s="13">
        <v>0.80649999999999999</v>
      </c>
      <c r="O33" s="29">
        <f t="shared" si="1"/>
        <v>43137</v>
      </c>
      <c r="P33" s="28">
        <f>(SUMPRODUCT(B33:K33,$B$3:$K$3)+$R$1)/Calculate!$B$22-1</f>
        <v>-3.7874042562011323E-2</v>
      </c>
      <c r="Q33" s="28">
        <f>(SUMPRODUCT(B33:K33,$B$3:$K$3)+$R$1)/(Calculate!$B$22)-1</f>
        <v>-3.7874042562011323E-2</v>
      </c>
      <c r="R33" s="15">
        <f>(SUMPRODUCT(B33:K33,$B$3:$K$3)+$R$1)/Calculate!$B$22-1</f>
        <v>-3.7874042562011323E-2</v>
      </c>
      <c r="S33" s="15">
        <f>(SUMPRODUCT(B33:K33,$B$3:$K$3)+$R$1)/Calculate!$B$22-1</f>
        <v>-3.7874042562011323E-2</v>
      </c>
      <c r="T33" s="15">
        <f>(SUMPRODUCT(B33:K33,$B$3:$K$3)+$R$1)/Calculate!$B$22-1</f>
        <v>-3.7874042562011323E-2</v>
      </c>
      <c r="U33" s="15">
        <f>(SUMPRODUCT(B33:K33,$B$3:$K$3)+$R$1)/Calculate!$B$22-1</f>
        <v>-3.7874042562011323E-2</v>
      </c>
      <c r="V33" s="15">
        <f>(SUMPRODUCT(B33:K33,$B$3:$K$3)+$R$1)/Calculate!$B$22-1</f>
        <v>-3.7874042562011323E-2</v>
      </c>
      <c r="W33" s="14">
        <f t="shared" si="2"/>
        <v>-1.3375219352817158E-2</v>
      </c>
      <c r="X33" s="14">
        <f t="shared" si="3"/>
        <v>-3.5171671252542169E-2</v>
      </c>
      <c r="Y33" s="14"/>
      <c r="Z33" s="29">
        <f t="shared" si="4"/>
        <v>43137</v>
      </c>
      <c r="AA33" s="15">
        <f>(SUMPRODUCT(B33:K33,$B$4:$K$4)+$AC$1)/Calculate!$B$22-1</f>
        <v>-2.6509016884508352E-2</v>
      </c>
      <c r="AB33" s="28">
        <f>(SUMPRODUCT(B33:K33,$B$4:$K$4)+$AC$1+$AB$5-$AB$4*L33)/Calculate!$B$22-1</f>
        <v>-2.6509016884508352E-2</v>
      </c>
      <c r="AC33" s="15">
        <f>(SUMPRODUCT(B33:K33,$B$4:$K$4)+$AC$1)/Calculate!$B$22-1</f>
        <v>-2.6509016884508352E-2</v>
      </c>
      <c r="AD33" s="15">
        <f>(SUMPRODUCT(B33:K33,$B$4:$K$4)+$AC$1)/Calculate!$B$22-1</f>
        <v>-2.6509016884508352E-2</v>
      </c>
      <c r="AE33" s="15">
        <f>(SUMPRODUCT(B33:K33,$B$4:$K$4)+$AC$1)/Calculate!$B$22-1</f>
        <v>-2.6509016884508352E-2</v>
      </c>
      <c r="AF33" s="15">
        <f>(SUMPRODUCT(B33:K33,$B$4:$K$4)+$AC$1)/Calculate!$B$22-1</f>
        <v>-2.6509016884508352E-2</v>
      </c>
      <c r="AG33" s="15">
        <f>(SUMPRODUCT(B33:K33,$B$4:$K$4)+$AC$1)/Calculate!$B$22-1</f>
        <v>-2.6509016884508352E-2</v>
      </c>
      <c r="AH33" s="14">
        <f t="shared" si="5"/>
        <v>-1.3375219352817158E-2</v>
      </c>
      <c r="AI33" s="14">
        <f t="shared" si="6"/>
        <v>-3.5171671252542169E-2</v>
      </c>
      <c r="AJ33" s="14"/>
      <c r="AK33" s="29">
        <f t="shared" si="0"/>
        <v>43137</v>
      </c>
      <c r="AL33" s="28">
        <f>(SUMPRODUCT(B33:K33,$B$5:$K$5)+$AN$1)/Calculate!$B$22-1</f>
        <v>-1.8937486391994107E-2</v>
      </c>
      <c r="AM33" s="28">
        <f>(SUMPRODUCT(B33:K33,$B$5:$K$5)+$AN$1+$AM$5-$AM$4*L33)/Calculate!$B$22-1</f>
        <v>-1.8937486391994329E-2</v>
      </c>
      <c r="AN33" s="15">
        <f>(SUMPRODUCT(B33:K33,$B$5:$K$5)+$AN$1)/Calculate!$B$22-1</f>
        <v>-1.8937486391994107E-2</v>
      </c>
      <c r="AO33" s="15">
        <f>(SUMPRODUCT(B33:K33,$B$5:$K$5)+$AN$1)/Calculate!$B$22-1</f>
        <v>-1.8937486391994107E-2</v>
      </c>
      <c r="AP33" s="15">
        <f>(SUMPRODUCT(B33:K33,$B$5:$K$5)+$AN$1)/Calculate!$B$22-1</f>
        <v>-1.8937486391994107E-2</v>
      </c>
      <c r="AQ33" s="15">
        <f>(SUMPRODUCT(B33:K33,$B$5:$K$5)+$AN$1)/Calculate!$B$22-1</f>
        <v>-1.8937486391994107E-2</v>
      </c>
      <c r="AR33" s="15">
        <f>(SUMPRODUCT(B33:K33,$B$5:$K$5)+$AN$1)/Calculate!$B$22-1</f>
        <v>-1.8937486391994107E-2</v>
      </c>
      <c r="AS33" s="14">
        <f t="shared" si="7"/>
        <v>-1.3375219352817158E-2</v>
      </c>
      <c r="AT33" s="14">
        <f t="shared" si="8"/>
        <v>-3.5171671252542169E-2</v>
      </c>
    </row>
    <row r="34" spans="1:46" s="47" customFormat="1" x14ac:dyDescent="0.15">
      <c r="A34" s="43">
        <v>43138</v>
      </c>
      <c r="B34" s="44">
        <v>1943.0538000000001</v>
      </c>
      <c r="C34" s="44">
        <v>200.71934400000004</v>
      </c>
      <c r="D34" s="44">
        <v>174.81196000000003</v>
      </c>
      <c r="E34" s="44">
        <v>754.521118</v>
      </c>
      <c r="F34" s="44">
        <v>1133.7624600000001</v>
      </c>
      <c r="G34" s="44">
        <v>333.578012</v>
      </c>
      <c r="H34" s="44">
        <v>7.1009976999999997</v>
      </c>
      <c r="I34" s="44">
        <v>4.4712963999999991</v>
      </c>
      <c r="J34" s="44">
        <v>6.2405143999999995</v>
      </c>
      <c r="K34" s="44">
        <v>17.571551500000002</v>
      </c>
      <c r="L34" s="44">
        <v>24385.614207999999</v>
      </c>
      <c r="M34" s="43">
        <v>43138</v>
      </c>
      <c r="N34" s="44">
        <v>0.80420000000000003</v>
      </c>
      <c r="O34" s="43">
        <f t="shared" si="1"/>
        <v>43138</v>
      </c>
      <c r="P34" s="45">
        <f>(SUMPRODUCT(B34:K34,$B$3:$K$3)+$R$1)/Calculate!$B$22-1</f>
        <v>-5.1337303002377155E-2</v>
      </c>
      <c r="Q34" s="45">
        <f>(SUMPRODUCT(B34:K34,$B$3:$K$3)+$R$1+$Q$5-$Q$4*L34)/(Calculate!$B$22)-1</f>
        <v>-4.0051488202148433E-2</v>
      </c>
      <c r="R34" s="45">
        <f>(SUMPRODUCT(B34:K34,$B$3:$K$3)+$R$1)/Calculate!$B$22-1</f>
        <v>-5.1337303002377155E-2</v>
      </c>
      <c r="S34" s="45">
        <f>(SUMPRODUCT(B34:K34,$B$3:$K$3)+$R$1)/Calculate!$B$22-1</f>
        <v>-5.1337303002377155E-2</v>
      </c>
      <c r="T34" s="45">
        <f>(SUMPRODUCT(B34:K34,$B$3:$K$3)+$R$1)/Calculate!$B$22-1</f>
        <v>-5.1337303002377155E-2</v>
      </c>
      <c r="U34" s="45">
        <f>(SUMPRODUCT(B34:K34,$B$3:$K$3)+$R$1)/Calculate!$B$22-1</f>
        <v>-5.1337303002377155E-2</v>
      </c>
      <c r="V34" s="45">
        <f>(SUMPRODUCT(B34:K34,$B$3:$K$3)+$R$1)/Calculate!$B$22-1</f>
        <v>-5.1337303002377155E-2</v>
      </c>
      <c r="W34" s="46">
        <f t="shared" si="2"/>
        <v>-2.4954399786800807E-2</v>
      </c>
      <c r="X34" s="46">
        <f t="shared" si="3"/>
        <v>-3.7923196554611738E-2</v>
      </c>
      <c r="Y34" s="46"/>
      <c r="Z34" s="43">
        <f t="shared" si="4"/>
        <v>43138</v>
      </c>
      <c r="AA34" s="45">
        <f>(SUMPRODUCT(B34:K34,$B$4:$K$4)+$AC$1)/Calculate!$B$22-1</f>
        <v>-3.5932682285179873E-2</v>
      </c>
      <c r="AB34" s="45">
        <f>(SUMPRODUCT(B34:K34,$B$4:$K$4)+$AC$1+$AB$5-$AB$4*L34)/Calculate!$B$22-1</f>
        <v>-2.803095711346526E-2</v>
      </c>
      <c r="AC34" s="45">
        <f>(SUMPRODUCT(B34:K34,$B$4:$K$4)+$AC$1)/Calculate!$B$22-1</f>
        <v>-3.5932682285179873E-2</v>
      </c>
      <c r="AD34" s="45">
        <f>(SUMPRODUCT(B34:K34,$B$4:$K$4)+$AC$1)/Calculate!$B$22-1</f>
        <v>-3.5932682285179873E-2</v>
      </c>
      <c r="AE34" s="45">
        <f>(SUMPRODUCT(B34:K34,$B$4:$K$4)+$AC$1)/Calculate!$B$22-1</f>
        <v>-3.5932682285179873E-2</v>
      </c>
      <c r="AF34" s="45">
        <f>(SUMPRODUCT(B34:K34,$B$4:$K$4)+$AC$1)/Calculate!$B$22-1</f>
        <v>-3.5932682285179873E-2</v>
      </c>
      <c r="AG34" s="45">
        <f>(SUMPRODUCT(B34:K34,$B$4:$K$4)+$AC$1)/Calculate!$B$22-1</f>
        <v>-3.5932682285179873E-2</v>
      </c>
      <c r="AH34" s="46">
        <f t="shared" si="5"/>
        <v>-2.4954399786800807E-2</v>
      </c>
      <c r="AI34" s="46">
        <f t="shared" si="6"/>
        <v>-3.7923196554611738E-2</v>
      </c>
      <c r="AJ34" s="46"/>
      <c r="AK34" s="43">
        <f t="shared" si="0"/>
        <v>43138</v>
      </c>
      <c r="AL34" s="45">
        <f>(SUMPRODUCT(B34:K34,$B$5:$K$5)+$AN$1)/Calculate!$B$22-1</f>
        <v>-2.5668881082728467E-2</v>
      </c>
      <c r="AM34" s="45">
        <f>(SUMPRODUCT(B34:K34,$B$5:$K$5)+$AN$1+$AM$5-$AM$4*L34)/Calculate!$B$22-1</f>
        <v>-2.0025973682613829E-2</v>
      </c>
      <c r="AN34" s="45">
        <f>(SUMPRODUCT(B34:K34,$B$5:$K$5)+$AN$1)/Calculate!$B$22-1</f>
        <v>-2.5668881082728467E-2</v>
      </c>
      <c r="AO34" s="45">
        <f>(SUMPRODUCT(B34:K34,$B$5:$K$5)+$AN$1)/Calculate!$B$22-1</f>
        <v>-2.5668881082728467E-2</v>
      </c>
      <c r="AP34" s="45">
        <f>(SUMPRODUCT(B34:K34,$B$5:$K$5)+$AN$1)/Calculate!$B$22-1</f>
        <v>-2.5668881082728467E-2</v>
      </c>
      <c r="AQ34" s="45">
        <f>(SUMPRODUCT(B34:K34,$B$5:$K$5)+$AN$1)/Calculate!$B$22-1</f>
        <v>-2.5668881082728467E-2</v>
      </c>
      <c r="AR34" s="45">
        <f>(SUMPRODUCT(B34:K34,$B$5:$K$5)+$AN$1)/Calculate!$B$22-1</f>
        <v>-2.5668881082728467E-2</v>
      </c>
      <c r="AS34" s="46">
        <f t="shared" si="7"/>
        <v>-2.4954399786800807E-2</v>
      </c>
      <c r="AT34" s="46">
        <f t="shared" si="8"/>
        <v>-3.7923196554611738E-2</v>
      </c>
    </row>
    <row r="35" spans="1:46" x14ac:dyDescent="0.15">
      <c r="A35" s="12">
        <v>43139</v>
      </c>
      <c r="B35" s="13">
        <v>1819.3879420000003</v>
      </c>
      <c r="C35" s="13">
        <v>180.11067400000002</v>
      </c>
      <c r="D35" s="13">
        <v>165.724436</v>
      </c>
      <c r="E35" s="13">
        <v>698.76910600000008</v>
      </c>
      <c r="F35" s="13">
        <v>1091.2181399999999</v>
      </c>
      <c r="G35" s="13">
        <v>337.66851799999995</v>
      </c>
      <c r="H35" s="13">
        <v>7.2564176999999983</v>
      </c>
      <c r="I35" s="13">
        <v>4.5965347999999997</v>
      </c>
      <c r="J35" s="13">
        <v>6.6939046999999992</v>
      </c>
      <c r="K35" s="13">
        <v>17.598620999999998</v>
      </c>
      <c r="L35" s="13">
        <v>24470.336059299996</v>
      </c>
      <c r="M35" s="12">
        <v>43139</v>
      </c>
      <c r="N35" s="13">
        <v>0.80359999999999998</v>
      </c>
      <c r="O35" s="12">
        <f t="shared" si="1"/>
        <v>43139</v>
      </c>
      <c r="P35" s="15">
        <f>(SUMPRODUCT(B35:K35,$B$3:$K$3)+$R$1)/Calculate!$B$22-1</f>
        <v>-7.2021889080922885E-2</v>
      </c>
      <c r="Q35" s="28">
        <f>(SUMPRODUCT(B35:K35,$B$3:$K$3)+$R$1+$Q$5-$Q$4*L35)/(Calculate!$B$22)-1</f>
        <v>-6.4037805857070973E-2</v>
      </c>
      <c r="R35" s="15">
        <f>(SUMPRODUCT(B35:K35,$B$3:$K$3)+$R$1)/Calculate!$B$22-1</f>
        <v>-7.2021889080922885E-2</v>
      </c>
      <c r="S35" s="15">
        <f>(SUMPRODUCT(B35:K35,$B$3:$K$3)+$R$1)/Calculate!$B$22-1</f>
        <v>-7.2021889080922885E-2</v>
      </c>
      <c r="T35" s="15">
        <f>(SUMPRODUCT(B35:K35,$B$3:$K$3)+$R$1)/Calculate!$B$22-1</f>
        <v>-7.2021889080922885E-2</v>
      </c>
      <c r="U35" s="15">
        <f>(SUMPRODUCT(B35:K35,$B$3:$K$3)+$R$1)/Calculate!$B$22-1</f>
        <v>-7.2021889080922885E-2</v>
      </c>
      <c r="V35" s="15">
        <f>(SUMPRODUCT(B35:K35,$B$3:$K$3)+$R$1)/Calculate!$B$22-1</f>
        <v>-7.2021889080922885E-2</v>
      </c>
      <c r="W35" s="14">
        <f t="shared" si="2"/>
        <v>-2.1566842366783967E-2</v>
      </c>
      <c r="X35" s="14">
        <f t="shared" si="3"/>
        <v>-3.8640985763847335E-2</v>
      </c>
      <c r="Y35" s="14"/>
      <c r="Z35" s="12">
        <f t="shared" si="4"/>
        <v>43139</v>
      </c>
      <c r="AA35" s="15">
        <f>(SUMPRODUCT(B35:K35,$B$4:$K$4)+$AC$1)/Calculate!$B$22-1</f>
        <v>-5.0410151037874162E-2</v>
      </c>
      <c r="AB35" s="28">
        <f>(SUMPRODUCT(B35:K35,$B$4:$K$4)+$AC$1+$AB$5-$AB$4*L35)/Calculate!$B$22-1</f>
        <v>-4.4820122094488268E-2</v>
      </c>
      <c r="AC35" s="15">
        <f>(SUMPRODUCT(B35:K35,$B$4:$K$4)+$AC$1)/Calculate!$B$22-1</f>
        <v>-5.0410151037874162E-2</v>
      </c>
      <c r="AD35" s="15">
        <f>(SUMPRODUCT(B35:K35,$B$4:$K$4)+$AC$1)/Calculate!$B$22-1</f>
        <v>-5.0410151037874162E-2</v>
      </c>
      <c r="AE35" s="15">
        <f>(SUMPRODUCT(B35:K35,$B$4:$K$4)+$AC$1)/Calculate!$B$22-1</f>
        <v>-5.0410151037874162E-2</v>
      </c>
      <c r="AF35" s="15">
        <f>(SUMPRODUCT(B35:K35,$B$4:$K$4)+$AC$1)/Calculate!$B$22-1</f>
        <v>-5.0410151037874162E-2</v>
      </c>
      <c r="AG35" s="15">
        <f>(SUMPRODUCT(B35:K35,$B$4:$K$4)+$AC$1)/Calculate!$B$22-1</f>
        <v>-5.0410151037874162E-2</v>
      </c>
      <c r="AH35" s="14">
        <f t="shared" si="5"/>
        <v>-2.1566842366783967E-2</v>
      </c>
      <c r="AI35" s="14">
        <f t="shared" si="6"/>
        <v>-3.8640985763847335E-2</v>
      </c>
      <c r="AJ35" s="14"/>
      <c r="AK35" s="12">
        <f t="shared" si="0"/>
        <v>43139</v>
      </c>
      <c r="AL35" s="15">
        <f>(SUMPRODUCT(B35:K35,$B$5:$K$5)+$AN$1)/Calculate!$B$22-1</f>
        <v>-3.6010087651228484E-2</v>
      </c>
      <c r="AM35" s="15">
        <f>(SUMPRODUCT(B35:K35,$B$5:$K$5)+$AN$1+$AM$5-$AM$4*L35)/Calculate!$B$22-1</f>
        <v>-3.2018046039302472E-2</v>
      </c>
      <c r="AN35" s="15">
        <f>(SUMPRODUCT(B35:K35,$B$5:$K$5)+$AN$1)/Calculate!$B$22-1</f>
        <v>-3.6010087651228484E-2</v>
      </c>
      <c r="AO35" s="15">
        <f>(SUMPRODUCT(B35:K35,$B$5:$K$5)+$AN$1)/Calculate!$B$22-1</f>
        <v>-3.6010087651228484E-2</v>
      </c>
      <c r="AP35" s="15">
        <f>(SUMPRODUCT(B35:K35,$B$5:$K$5)+$AN$1)/Calculate!$B$22-1</f>
        <v>-3.6010087651228484E-2</v>
      </c>
      <c r="AQ35" s="15">
        <f>(SUMPRODUCT(B35:K35,$B$5:$K$5)+$AN$1)/Calculate!$B$22-1</f>
        <v>-3.6010087651228484E-2</v>
      </c>
      <c r="AR35" s="15">
        <f>(SUMPRODUCT(B35:K35,$B$5:$K$5)+$AN$1)/Calculate!$B$22-1</f>
        <v>-3.6010087651228484E-2</v>
      </c>
      <c r="AS35" s="14">
        <f t="shared" si="7"/>
        <v>-2.1566842366783967E-2</v>
      </c>
      <c r="AT35" s="14">
        <f t="shared" si="8"/>
        <v>-3.8640985763847335E-2</v>
      </c>
    </row>
    <row r="36" spans="1:46" x14ac:dyDescent="0.15">
      <c r="A36" s="12">
        <v>43140</v>
      </c>
      <c r="B36" s="13">
        <v>1842.9266220000002</v>
      </c>
      <c r="C36" s="13">
        <v>192.48892400000003</v>
      </c>
      <c r="D36" s="13">
        <v>174.73141000000001</v>
      </c>
      <c r="E36" s="13">
        <v>743.41421600000012</v>
      </c>
      <c r="F36" s="13">
        <v>1116.448398</v>
      </c>
      <c r="G36" s="13">
        <v>329.24030999999997</v>
      </c>
      <c r="H36" s="13">
        <v>7.2895129999999986</v>
      </c>
      <c r="I36" s="13">
        <v>4.4609879999999995</v>
      </c>
      <c r="J36" s="13">
        <v>6.6510745</v>
      </c>
      <c r="K36" s="13">
        <v>17.375224999999997</v>
      </c>
      <c r="L36" s="13">
        <v>23846.421472999995</v>
      </c>
      <c r="M36" s="12">
        <v>43140</v>
      </c>
      <c r="N36" s="13">
        <v>0.80820000000000003</v>
      </c>
      <c r="O36" s="29">
        <f t="shared" si="1"/>
        <v>43140</v>
      </c>
      <c r="P36" s="28">
        <f>(SUMPRODUCT(B36:K36,$B$3:$K$3)+$R$1)/Calculate!$B$22-1</f>
        <v>-5.7001412731068624E-2</v>
      </c>
      <c r="Q36" s="28">
        <f>(SUMPRODUCT(B36:K36,$B$3:$K$3)+$R$1+$Q$5-$Q$4*L36)/(Calculate!$B$22)-1</f>
        <v>-2.4702486772553822E-2</v>
      </c>
      <c r="R36" s="28">
        <f>(SUMPRODUCT(B36:K36,$B$3:$K$3)+$R$1)/Calculate!$B$22-1</f>
        <v>-5.7001412731068624E-2</v>
      </c>
      <c r="S36" s="15">
        <f>(SUMPRODUCT(B36:K36,$B$3:$K$3)+$R$1)/Calculate!$B$22-1</f>
        <v>-5.7001412731068624E-2</v>
      </c>
      <c r="T36" s="15">
        <f>(SUMPRODUCT(B36:K36,$B$3:$K$3)+$R$1)/Calculate!$B$22-1</f>
        <v>-5.7001412731068624E-2</v>
      </c>
      <c r="U36" s="15">
        <f>(SUMPRODUCT(B36:K36,$B$3:$K$3)+$R$1)/Calculate!$B$22-1</f>
        <v>-5.7001412731068624E-2</v>
      </c>
      <c r="V36" s="15">
        <f>(SUMPRODUCT(B36:K36,$B$3:$K$3)+$R$1)/Calculate!$B$22-1</f>
        <v>-5.7001412731068624E-2</v>
      </c>
      <c r="W36" s="14">
        <f t="shared" si="2"/>
        <v>-4.6513729785394919E-2</v>
      </c>
      <c r="X36" s="14">
        <f t="shared" si="3"/>
        <v>-3.3137935159708087E-2</v>
      </c>
      <c r="Y36" s="14"/>
      <c r="Z36" s="29">
        <f t="shared" si="4"/>
        <v>43140</v>
      </c>
      <c r="AA36" s="28">
        <f>(SUMPRODUCT(B36:K36,$B$4:$K$4)+$AC$1)/Calculate!$B$22-1</f>
        <v>-3.9896351476236935E-2</v>
      </c>
      <c r="AB36" s="28">
        <f>(SUMPRODUCT(B36:K36,$B$4:$K$4)+$AC$1+$AB$5-$AB$4*L36)/Calculate!$B$22-1</f>
        <v>-1.7282367392379427E-2</v>
      </c>
      <c r="AC36" s="28">
        <f>(SUMPRODUCT(B36:K36,$B$4:$K$4)+$AC$1+$AC$5-$AC$4*L36)/Calculate!$B$22-1</f>
        <v>-3.9896351476237157E-2</v>
      </c>
      <c r="AD36" s="15">
        <f>(SUMPRODUCT(B36:K36,$B$4:$K$4)+$AC$1)/Calculate!$B$22-1</f>
        <v>-3.9896351476236935E-2</v>
      </c>
      <c r="AE36" s="15">
        <f>(SUMPRODUCT(B36:K36,$B$4:$K$4)+$AC$1)/Calculate!$B$22-1</f>
        <v>-3.9896351476236935E-2</v>
      </c>
      <c r="AF36" s="15">
        <f>(SUMPRODUCT(B36:K36,$B$4:$K$4)+$AC$1)/Calculate!$B$22-1</f>
        <v>-3.9896351476236935E-2</v>
      </c>
      <c r="AG36" s="15">
        <f>(SUMPRODUCT(B36:K36,$B$4:$K$4)+$AC$1)/Calculate!$B$22-1</f>
        <v>-3.9896351476236935E-2</v>
      </c>
      <c r="AH36" s="14">
        <f t="shared" si="5"/>
        <v>-4.6513729785394919E-2</v>
      </c>
      <c r="AI36" s="14">
        <f t="shared" si="6"/>
        <v>-3.3137935159708087E-2</v>
      </c>
      <c r="AJ36" s="14"/>
      <c r="AK36" s="29">
        <f t="shared" si="0"/>
        <v>43140</v>
      </c>
      <c r="AL36" s="28">
        <f>(SUMPRODUCT(B36:K36,$B$5:$K$5)+$AN$1)/Calculate!$B$22-1</f>
        <v>-2.850065944076563E-2</v>
      </c>
      <c r="AM36" s="28">
        <f>(SUMPRODUCT(B36:K36,$B$5:$K$5)+$AN$1+$AM$5-$AM$4*L36)/Calculate!$B$22-1</f>
        <v>-1.2351196461508063E-2</v>
      </c>
      <c r="AN36" s="28">
        <f>(SUMPRODUCT(B36:K36,$B$5:$K$5)+$AN$1+$AN$5-$AN$4*L36)/Calculate!$B$22-1</f>
        <v>-2.850065944076563E-2</v>
      </c>
      <c r="AO36" s="28">
        <f>(SUMPRODUCT(B36:K36,$B$5:$K$5)+$AN$1)/Calculate!$B$22-1</f>
        <v>-2.850065944076563E-2</v>
      </c>
      <c r="AP36" s="15">
        <f>(SUMPRODUCT(B36:K36,$B$5:$K$5)+$AN$1)/Calculate!$B$22-1</f>
        <v>-2.850065944076563E-2</v>
      </c>
      <c r="AQ36" s="15">
        <f>(SUMPRODUCT(B36:K36,$B$5:$K$5)+$AN$1)/Calculate!$B$22-1</f>
        <v>-2.850065944076563E-2</v>
      </c>
      <c r="AR36" s="15">
        <f>(SUMPRODUCT(B36:K36,$B$5:$K$5)+$AN$1)/Calculate!$B$22-1</f>
        <v>-2.850065944076563E-2</v>
      </c>
      <c r="AS36" s="14">
        <f t="shared" si="7"/>
        <v>-4.6513729785394919E-2</v>
      </c>
      <c r="AT36" s="14">
        <f t="shared" si="8"/>
        <v>-3.3137935159708087E-2</v>
      </c>
    </row>
    <row r="37" spans="1:46" s="47" customFormat="1" x14ac:dyDescent="0.15">
      <c r="A37" s="43">
        <v>43143</v>
      </c>
      <c r="B37" s="44">
        <v>1857.8994899999998</v>
      </c>
      <c r="C37" s="44">
        <v>195.87010899999999</v>
      </c>
      <c r="D37" s="44">
        <v>178.41883199999998</v>
      </c>
      <c r="E37" s="44">
        <v>747.56986599999993</v>
      </c>
      <c r="F37" s="44">
        <v>1117.8897439999998</v>
      </c>
      <c r="G37" s="44">
        <v>330.01472000000001</v>
      </c>
      <c r="H37" s="44">
        <v>7.3076990000000004</v>
      </c>
      <c r="I37" s="44">
        <v>4.6327749999999996</v>
      </c>
      <c r="J37" s="44">
        <v>6.6067399999999994</v>
      </c>
      <c r="K37" s="44">
        <v>17.805970000000002</v>
      </c>
      <c r="L37" s="44">
        <v>23735.623890999999</v>
      </c>
      <c r="M37" s="43">
        <v>43143</v>
      </c>
      <c r="N37" s="44">
        <v>0.80569999999999997</v>
      </c>
      <c r="O37" s="43">
        <f t="shared" si="1"/>
        <v>43143</v>
      </c>
      <c r="P37" s="45">
        <f>(SUMPRODUCT(B37:K37,$B$3:$K$3)+$R$1)/Calculate!$B$22-1</f>
        <v>-4.6521930727954297E-2</v>
      </c>
      <c r="Q37" s="45">
        <f>(SUMPRODUCT(B37:K37,$B$3:$K$3)+$R$1+$Q$5-$Q$4*L37)/(Calculate!$B$22)-1</f>
        <v>-9.9050647166396555E-3</v>
      </c>
      <c r="R37" s="45">
        <f>(SUMPRODUCT(B37:K37,$B$3:$K$3)+$R$1+$R$5-$R$4*L37)/Calculate!$B$22-1</f>
        <v>-4.2143843416354465E-2</v>
      </c>
      <c r="S37" s="45">
        <f>(SUMPRODUCT(B37:K37,$B$3:$K$3)+$R$1)/Calculate!$B$22-1</f>
        <v>-4.6521930727954297E-2</v>
      </c>
      <c r="T37" s="45">
        <f>(SUMPRODUCT(B37:K37,$B$3:$K$3)+$R$1)/Calculate!$B$22-1</f>
        <v>-4.6521930727954297E-2</v>
      </c>
      <c r="U37" s="45">
        <f>(SUMPRODUCT(B37:K37,$B$3:$K$3)+$R$1)/Calculate!$B$22-1</f>
        <v>-4.6521930727954297E-2</v>
      </c>
      <c r="V37" s="45">
        <f>(SUMPRODUCT(B37:K37,$B$3:$K$3)+$R$1)/Calculate!$B$22-1</f>
        <v>-4.6521930727954297E-2</v>
      </c>
      <c r="W37" s="46">
        <f t="shared" si="2"/>
        <v>-5.0943911199809122E-2</v>
      </c>
      <c r="X37" s="46">
        <f t="shared" si="3"/>
        <v>-3.6128723531522966E-2</v>
      </c>
      <c r="Y37" s="46"/>
      <c r="Z37" s="43">
        <f t="shared" si="4"/>
        <v>43143</v>
      </c>
      <c r="AA37" s="45">
        <f>(SUMPRODUCT(B37:K37,$B$4:$K$4)+$AC$1)/Calculate!$B$22-1</f>
        <v>-3.2560899555451495E-2</v>
      </c>
      <c r="AB37" s="45">
        <f>(SUMPRODUCT(B37:K37,$B$4:$K$4)+$AC$1+$AB$5-$AB$4*L37)/Calculate!$B$22-1</f>
        <v>-6.9237243055944031E-3</v>
      </c>
      <c r="AC37" s="45">
        <f>(SUMPRODUCT(B37:K37,$B$4:$K$4)+$AC$1+$AC$5-$AC$4*L37)/Calculate!$B$22-1</f>
        <v>-2.9496555001851443E-2</v>
      </c>
      <c r="AD37" s="45">
        <f>(SUMPRODUCT(B37:K37,$B$4:$K$4)+$AC$1)/Calculate!$B$22-1</f>
        <v>-3.2560899555451495E-2</v>
      </c>
      <c r="AE37" s="45">
        <f>(SUMPRODUCT(B37:K37,$B$4:$K$4)+$AC$1)/Calculate!$B$22-1</f>
        <v>-3.2560899555451495E-2</v>
      </c>
      <c r="AF37" s="45">
        <f>(SUMPRODUCT(B37:K37,$B$4:$K$4)+$AC$1)/Calculate!$B$22-1</f>
        <v>-3.2560899555451495E-2</v>
      </c>
      <c r="AG37" s="45">
        <f>(SUMPRODUCT(B37:K37,$B$4:$K$4)+$AC$1)/Calculate!$B$22-1</f>
        <v>-3.2560899555451495E-2</v>
      </c>
      <c r="AH37" s="46">
        <f t="shared" si="5"/>
        <v>-5.0943911199809122E-2</v>
      </c>
      <c r="AI37" s="46">
        <f t="shared" si="6"/>
        <v>-3.6128723531522966E-2</v>
      </c>
      <c r="AJ37" s="46"/>
      <c r="AK37" s="43">
        <f t="shared" si="0"/>
        <v>43143</v>
      </c>
      <c r="AL37" s="45">
        <f>(SUMPRODUCT(B37:K37,$B$5:$K$5)+$AN$1)/Calculate!$B$22-1</f>
        <v>-2.3261034975679884E-2</v>
      </c>
      <c r="AM37" s="45">
        <f>(SUMPRODUCT(B37:K37,$B$5:$K$5)+$AN$1+$AM$5-$AM$4*L37)/Calculate!$B$22-1</f>
        <v>-4.9526019700224522E-3</v>
      </c>
      <c r="AN37" s="45">
        <f>(SUMPRODUCT(B37:K37,$B$5:$K$5)+$AN$1+$AN$5-$AN$4*L37)/Calculate!$B$22-1</f>
        <v>-2.1073574142480123E-2</v>
      </c>
      <c r="AO37" s="45">
        <f>(SUMPRODUCT(B37:K37,$B$5:$K$5)+$AN$1)/Calculate!$B$22-1</f>
        <v>-2.3261034975679884E-2</v>
      </c>
      <c r="AP37" s="45">
        <f>(SUMPRODUCT(B37:K37,$B$5:$K$5)+$AN$1)/Calculate!$B$22-1</f>
        <v>-2.3261034975679884E-2</v>
      </c>
      <c r="AQ37" s="45">
        <f>(SUMPRODUCT(B37:K37,$B$5:$K$5)+$AN$1)/Calculate!$B$22-1</f>
        <v>-2.3261034975679884E-2</v>
      </c>
      <c r="AR37" s="45">
        <f>(SUMPRODUCT(B37:K37,$B$5:$K$5)+$AN$1)/Calculate!$B$22-1</f>
        <v>-2.3261034975679884E-2</v>
      </c>
      <c r="AS37" s="46">
        <f t="shared" si="7"/>
        <v>-5.0943911199809122E-2</v>
      </c>
      <c r="AT37" s="46">
        <f t="shared" si="8"/>
        <v>-3.6128723531522966E-2</v>
      </c>
    </row>
    <row r="38" spans="1:46" x14ac:dyDescent="0.15">
      <c r="A38" s="12">
        <v>43144</v>
      </c>
      <c r="B38" s="13">
        <v>1898.1057170000001</v>
      </c>
      <c r="C38" s="13">
        <v>205.29976200000002</v>
      </c>
      <c r="D38" s="13">
        <v>178.92576299999999</v>
      </c>
      <c r="E38" s="13">
        <v>750.23591399999998</v>
      </c>
      <c r="F38" s="13">
        <v>1133.702475</v>
      </c>
      <c r="G38" s="13">
        <v>341.62022400000001</v>
      </c>
      <c r="H38" s="13">
        <v>7.3839788000000013</v>
      </c>
      <c r="I38" s="13">
        <v>4.5371436000000003</v>
      </c>
      <c r="J38" s="13">
        <v>6.8582848000000007</v>
      </c>
      <c r="K38" s="13">
        <v>18.116223999999999</v>
      </c>
      <c r="L38" s="13">
        <v>24133.0182828</v>
      </c>
      <c r="M38" s="12">
        <v>43144</v>
      </c>
      <c r="N38" s="13">
        <v>0.80879999999999996</v>
      </c>
      <c r="O38" s="12">
        <f t="shared" si="1"/>
        <v>43144</v>
      </c>
      <c r="P38" s="15">
        <f>(SUMPRODUCT(B38:K38,$B$3:$K$3)+$R$1)/Calculate!$B$22-1</f>
        <v>-3.0215166132039895E-2</v>
      </c>
      <c r="Q38" s="28">
        <f>(SUMPRODUCT(B38:K38,$B$3:$K$3)+$R$1+$Q$5-$Q$4*L38)/(Calculate!$B$22)-1</f>
        <v>-9.0853272754454206E-3</v>
      </c>
      <c r="R38" s="28">
        <f>(SUMPRODUCT(B38:K38,$B$3:$K$3)+$R$1+$R$5-$R$4*L38)/Calculate!$B$22-1</f>
        <v>-4.1539834359280214E-2</v>
      </c>
      <c r="S38" s="15">
        <f>(SUMPRODUCT(B38:K38,$B$3:$K$3)+$R$1)/Calculate!$B$22-1</f>
        <v>-3.0215166132039895E-2</v>
      </c>
      <c r="T38" s="15">
        <f>(SUMPRODUCT(B38:K38,$B$3:$K$3)+$R$1)/Calculate!$B$22-1</f>
        <v>-3.0215166132039895E-2</v>
      </c>
      <c r="U38" s="15">
        <f>(SUMPRODUCT(B38:K38,$B$3:$K$3)+$R$1)/Calculate!$B$22-1</f>
        <v>-3.0215166132039895E-2</v>
      </c>
      <c r="V38" s="15">
        <f>(SUMPRODUCT(B38:K38,$B$3:$K$3)+$R$1)/Calculate!$B$22-1</f>
        <v>-3.0215166132039895E-2</v>
      </c>
      <c r="W38" s="14">
        <f t="shared" si="2"/>
        <v>-3.505431129188985E-2</v>
      </c>
      <c r="X38" s="14">
        <f t="shared" si="3"/>
        <v>-3.2420145950472601E-2</v>
      </c>
      <c r="Y38" s="14"/>
      <c r="Z38" s="12">
        <f t="shared" si="4"/>
        <v>43144</v>
      </c>
      <c r="AA38" s="15">
        <f>(SUMPRODUCT(B38:K38,$B$4:$K$4)+$AC$1)/Calculate!$B$22-1</f>
        <v>-2.1146589303645547E-2</v>
      </c>
      <c r="AB38" s="28">
        <f>(SUMPRODUCT(B38:K38,$B$4:$K$4)+$AC$1+$AB$5-$AB$4*L38)/Calculate!$B$22-1</f>
        <v>-6.3526038871881685E-3</v>
      </c>
      <c r="AC38" s="15">
        <f>(SUMPRODUCT(B38:K38,$B$4:$K$4)+$AC$1+$AC$5-$AC$4*L38)/Calculate!$B$22-1</f>
        <v>-2.9073038214685654E-2</v>
      </c>
      <c r="AD38" s="15">
        <f>(SUMPRODUCT(B38:K38,$B$4:$K$4)+$AC$1)/Calculate!$B$22-1</f>
        <v>-2.1146589303645547E-2</v>
      </c>
      <c r="AE38" s="15">
        <f>(SUMPRODUCT(B38:K38,$B$4:$K$4)+$AC$1)/Calculate!$B$22-1</f>
        <v>-2.1146589303645547E-2</v>
      </c>
      <c r="AF38" s="15">
        <f>(SUMPRODUCT(B38:K38,$B$4:$K$4)+$AC$1)/Calculate!$B$22-1</f>
        <v>-2.1146589303645547E-2</v>
      </c>
      <c r="AG38" s="15">
        <f>(SUMPRODUCT(B38:K38,$B$4:$K$4)+$AC$1)/Calculate!$B$22-1</f>
        <v>-2.1146589303645547E-2</v>
      </c>
      <c r="AH38" s="14">
        <f t="shared" si="5"/>
        <v>-3.505431129188985E-2</v>
      </c>
      <c r="AI38" s="14">
        <f t="shared" si="6"/>
        <v>-3.2420145950472601E-2</v>
      </c>
      <c r="AJ38" s="14"/>
      <c r="AK38" s="12">
        <f t="shared" si="0"/>
        <v>43144</v>
      </c>
      <c r="AL38" s="15">
        <f>(SUMPRODUCT(B38:K38,$B$5:$K$5)+$AN$1)/Calculate!$B$22-1</f>
        <v>-1.5107829629199876E-2</v>
      </c>
      <c r="AM38" s="15">
        <f>(SUMPRODUCT(B38:K38,$B$5:$K$5)+$AN$1+$AM$5-$AM$4*L38)/Calculate!$B$22-1</f>
        <v>-4.5429102009023614E-3</v>
      </c>
      <c r="AN38" s="15">
        <f>(SUMPRODUCT(B38:K38,$B$5:$K$5)+$AN$1+$AN$5-$AN$4*L38)/Calculate!$B$22-1</f>
        <v>-2.0766069502680007E-2</v>
      </c>
      <c r="AO38" s="15">
        <f>(SUMPRODUCT(B38:K38,$B$5:$K$5)+$AN$1)/Calculate!$B$22-1</f>
        <v>-1.5107829629199876E-2</v>
      </c>
      <c r="AP38" s="15">
        <f>(SUMPRODUCT(B38:K38,$B$5:$K$5)+$AN$1)/Calculate!$B$22-1</f>
        <v>-1.5107829629199876E-2</v>
      </c>
      <c r="AQ38" s="15">
        <f>(SUMPRODUCT(B38:K38,$B$5:$K$5)+$AN$1)/Calculate!$B$22-1</f>
        <v>-1.5107829629199876E-2</v>
      </c>
      <c r="AR38" s="15">
        <f>(SUMPRODUCT(B38:K38,$B$5:$K$5)+$AN$1)/Calculate!$B$22-1</f>
        <v>-1.5107829629199876E-2</v>
      </c>
      <c r="AS38" s="14">
        <f t="shared" si="7"/>
        <v>-3.505431129188985E-2</v>
      </c>
      <c r="AT38" s="14">
        <f t="shared" si="8"/>
        <v>-3.2420145950472601E-2</v>
      </c>
    </row>
    <row r="39" spans="1:46" x14ac:dyDescent="0.15">
      <c r="A39" s="12">
        <v>43145</v>
      </c>
      <c r="B39" s="13">
        <v>1941.2139399999999</v>
      </c>
      <c r="C39" s="13">
        <v>211.27866800000001</v>
      </c>
      <c r="D39" s="13">
        <v>193.77253999999999</v>
      </c>
      <c r="E39" s="13">
        <v>817.33320800000001</v>
      </c>
      <c r="F39" s="13">
        <v>1184.5813279999998</v>
      </c>
      <c r="G39" s="13">
        <v>351.62358399999999</v>
      </c>
      <c r="H39" s="13">
        <v>7.5093043999999995</v>
      </c>
      <c r="I39" s="13">
        <v>4.5737015999999997</v>
      </c>
      <c r="J39" s="13">
        <v>6.795677200000001</v>
      </c>
      <c r="K39" s="13">
        <v>18.24615</v>
      </c>
      <c r="L39" s="13">
        <v>24746.320663999999</v>
      </c>
      <c r="M39" s="12">
        <v>43145</v>
      </c>
      <c r="N39" s="13">
        <v>0.81089999999999995</v>
      </c>
      <c r="O39" s="12">
        <f t="shared" si="1"/>
        <v>43145</v>
      </c>
      <c r="P39" s="15">
        <f>(SUMPRODUCT(B39:K39,$B$3:$K$3)+$R$1)/Calculate!$B$22-1</f>
        <v>2.6126293779600296E-3</v>
      </c>
      <c r="Q39" s="28">
        <f>(SUMPRODUCT(B39:K39,$B$3:$K$3)+$R$1+$Q$5-$Q$4*L39)/(Calculate!$B$22)-1</f>
        <v>-1.5880170706827901E-4</v>
      </c>
      <c r="R39" s="28">
        <f>(SUMPRODUCT(B39:K39,$B$3:$K$3)+$R$1+$R$5-$R$4*L39)/Calculate!$B$22-1</f>
        <v>-3.2946244369268851E-2</v>
      </c>
      <c r="S39" s="15">
        <f>(SUMPRODUCT(B39:K39,$B$3:$K$3)+$R$1)/Calculate!$B$22-1</f>
        <v>2.6126293779600296E-3</v>
      </c>
      <c r="T39" s="15">
        <f>(SUMPRODUCT(B39:K39,$B$3:$K$3)+$R$1)/Calculate!$B$22-1</f>
        <v>2.6126293779600296E-3</v>
      </c>
      <c r="U39" s="15">
        <f>(SUMPRODUCT(B39:K39,$B$3:$K$3)+$R$1)/Calculate!$B$22-1</f>
        <v>2.6126293779600296E-3</v>
      </c>
      <c r="V39" s="15">
        <f>(SUMPRODUCT(B39:K39,$B$3:$K$3)+$R$1)/Calculate!$B$22-1</f>
        <v>2.6126293779600296E-3</v>
      </c>
      <c r="W39" s="14">
        <f t="shared" si="2"/>
        <v>-1.0531747156795945E-2</v>
      </c>
      <c r="X39" s="14">
        <f t="shared" si="3"/>
        <v>-2.9907883718148121E-2</v>
      </c>
      <c r="Y39" s="14"/>
      <c r="Z39" s="12">
        <f t="shared" si="4"/>
        <v>43145</v>
      </c>
      <c r="AA39" s="15">
        <f>(SUMPRODUCT(B39:K39,$B$4:$K$4)+$AC$1)/Calculate!$B$22-1</f>
        <v>1.8323968440114857E-3</v>
      </c>
      <c r="AB39" s="28">
        <f>(SUMPRODUCT(B39:K39,$B$4:$K$4)+$AC$1+$AB$5-$AB$4*L39)/Calculate!$B$22-1</f>
        <v>-1.0801128370252489E-4</v>
      </c>
      <c r="AC39" s="15">
        <f>(SUMPRODUCT(B39:K39,$B$4:$K$4)+$AC$1+$AC$5-$AC$4*L39)/Calculate!$B$22-1</f>
        <v>-2.3056243638502671E-2</v>
      </c>
      <c r="AD39" s="15">
        <f>(SUMPRODUCT(B39:K39,$B$4:$K$4)+$AC$1)/Calculate!$B$22-1</f>
        <v>1.8323968440114857E-3</v>
      </c>
      <c r="AE39" s="15">
        <f>(SUMPRODUCT(B39:K39,$B$4:$K$4)+$AC$1)/Calculate!$B$22-1</f>
        <v>1.8323968440114857E-3</v>
      </c>
      <c r="AF39" s="15">
        <f>(SUMPRODUCT(B39:K39,$B$4:$K$4)+$AC$1)/Calculate!$B$22-1</f>
        <v>1.8323968440114857E-3</v>
      </c>
      <c r="AG39" s="15">
        <f>(SUMPRODUCT(B39:K39,$B$4:$K$4)+$AC$1)/Calculate!$B$22-1</f>
        <v>1.8323968440114857E-3</v>
      </c>
      <c r="AH39" s="14">
        <f t="shared" si="5"/>
        <v>-1.0531747156795945E-2</v>
      </c>
      <c r="AI39" s="14">
        <f t="shared" si="6"/>
        <v>-2.9907883718148121E-2</v>
      </c>
      <c r="AJ39" s="14"/>
      <c r="AK39" s="12">
        <f t="shared" ref="AK39:AK70" si="9">A39</f>
        <v>43145</v>
      </c>
      <c r="AL39" s="15">
        <f>(SUMPRODUCT(B39:K39,$B$5:$K$5)+$AN$1)/Calculate!$B$22-1</f>
        <v>1.3050200113771115E-3</v>
      </c>
      <c r="AM39" s="15">
        <f>(SUMPRODUCT(B39:K39,$B$5:$K$5)+$AN$1+$AM$5-$AM$4*L39)/Calculate!$B$22-1</f>
        <v>-8.0695531137098264E-5</v>
      </c>
      <c r="AN39" s="15">
        <f>(SUMPRODUCT(B39:K39,$B$5:$K$5)+$AN$1+$AN$5-$AN$4*L39)/Calculate!$B$22-1</f>
        <v>-1.6461561159508586E-2</v>
      </c>
      <c r="AO39" s="15">
        <f>(SUMPRODUCT(B39:K39,$B$5:$K$5)+$AN$1)/Calculate!$B$22-1</f>
        <v>1.3050200113771115E-3</v>
      </c>
      <c r="AP39" s="15">
        <f>(SUMPRODUCT(B39:K39,$B$5:$K$5)+$AN$1)/Calculate!$B$22-1</f>
        <v>1.3050200113771115E-3</v>
      </c>
      <c r="AQ39" s="15">
        <f>(SUMPRODUCT(B39:K39,$B$5:$K$5)+$AN$1)/Calculate!$B$22-1</f>
        <v>1.3050200113771115E-3</v>
      </c>
      <c r="AR39" s="15">
        <f>(SUMPRODUCT(B39:K39,$B$5:$K$5)+$AN$1)/Calculate!$B$22-1</f>
        <v>1.3050200113771115E-3</v>
      </c>
      <c r="AS39" s="14">
        <f t="shared" si="7"/>
        <v>-1.0531747156795945E-2</v>
      </c>
      <c r="AT39" s="14">
        <f t="shared" si="8"/>
        <v>-2.9907883718148121E-2</v>
      </c>
    </row>
    <row r="40" spans="1:46" x14ac:dyDescent="0.15">
      <c r="A40" s="12">
        <v>43153</v>
      </c>
      <c r="B40" s="13">
        <v>1965.8723199999999</v>
      </c>
      <c r="C40" s="13">
        <v>233.47274999999999</v>
      </c>
      <c r="D40" s="13">
        <v>193.95708999999999</v>
      </c>
      <c r="E40" s="13">
        <v>824.36527999999987</v>
      </c>
      <c r="F40" s="13">
        <v>1199.1287499999999</v>
      </c>
      <c r="G40" s="13">
        <v>362.43215999999995</v>
      </c>
      <c r="H40" s="13">
        <v>7.9890959999999991</v>
      </c>
      <c r="I40" s="13">
        <v>4.7171389999999995</v>
      </c>
      <c r="J40" s="13">
        <v>7.2421479999999994</v>
      </c>
      <c r="K40" s="13">
        <v>19.24203</v>
      </c>
      <c r="L40" s="13">
        <v>25141.035592</v>
      </c>
      <c r="M40" s="12">
        <v>43153</v>
      </c>
      <c r="N40" s="13">
        <v>0.81189999999999996</v>
      </c>
      <c r="O40" s="12">
        <f t="shared" si="1"/>
        <v>43153</v>
      </c>
      <c r="P40" s="15">
        <f>(SUMPRODUCT(B40:K40,$B$3:$K$3)+$R$1)/Calculate!$B$22-1</f>
        <v>4.06608267378743E-2</v>
      </c>
      <c r="Q40" s="28">
        <f>(SUMPRODUCT(B40:K40,$B$3:$K$3)+$R$1+$Q$5-$Q$4*L40)/(Calculate!$B$22)-1</f>
        <v>2.2506791030217022E-2</v>
      </c>
      <c r="R40" s="28">
        <f>(SUMPRODUCT(B40:K40,$B$3:$K$3)+$R$1+$R$5-$R$4*L40)/Calculate!$B$22-1</f>
        <v>-1.049492545004016E-2</v>
      </c>
      <c r="S40" s="15">
        <f>(SUMPRODUCT(B40:K40,$B$3:$K$3)+$R$1)/Calculate!$B$22-1</f>
        <v>4.06608267378743E-2</v>
      </c>
      <c r="T40" s="15">
        <f>(SUMPRODUCT(B40:K40,$B$3:$K$3)+$R$1)/Calculate!$B$22-1</f>
        <v>4.06608267378743E-2</v>
      </c>
      <c r="U40" s="15">
        <f>(SUMPRODUCT(B40:K40,$B$3:$K$3)+$R$1)/Calculate!$B$22-1</f>
        <v>4.06608267378743E-2</v>
      </c>
      <c r="V40" s="15">
        <f>(SUMPRODUCT(B40:K40,$B$3:$K$3)+$R$1)/Calculate!$B$22-1</f>
        <v>4.06608267378743E-2</v>
      </c>
      <c r="W40" s="14">
        <f t="shared" si="2"/>
        <v>5.250715839711706E-3</v>
      </c>
      <c r="X40" s="14">
        <f t="shared" si="3"/>
        <v>-2.8711568369422236E-2</v>
      </c>
      <c r="Y40" s="14"/>
      <c r="Z40" s="12">
        <f t="shared" si="4"/>
        <v>43153</v>
      </c>
      <c r="AA40" s="15">
        <f>(SUMPRODUCT(B40:K40,$B$4:$K$4)+$AC$1)/Calculate!$B$22-1</f>
        <v>2.8465782690691555E-2</v>
      </c>
      <c r="AB40" s="28">
        <f>(SUMPRODUCT(B40:K40,$B$4:$K$4)+$AC$1+$AB$5-$AB$4*L40)/Calculate!$B$22-1</f>
        <v>1.5755295813263182E-2</v>
      </c>
      <c r="AC40" s="15">
        <f>(SUMPRODUCT(B40:K40,$B$4:$K$4)+$AC$1+$AC$5-$AC$4*L40)/Calculate!$B$22-1</f>
        <v>-7.339544943365639E-3</v>
      </c>
      <c r="AD40" s="15">
        <f>(SUMPRODUCT(B40:K40,$B$4:$K$4)+$AC$1)/Calculate!$B$22-1</f>
        <v>2.8465782690691555E-2</v>
      </c>
      <c r="AE40" s="15">
        <f>(SUMPRODUCT(B40:K40,$B$4:$K$4)+$AC$1)/Calculate!$B$22-1</f>
        <v>2.8465782690691555E-2</v>
      </c>
      <c r="AF40" s="15">
        <f>(SUMPRODUCT(B40:K40,$B$4:$K$4)+$AC$1)/Calculate!$B$22-1</f>
        <v>2.8465782690691555E-2</v>
      </c>
      <c r="AG40" s="15">
        <f>(SUMPRODUCT(B40:K40,$B$4:$K$4)+$AC$1)/Calculate!$B$22-1</f>
        <v>2.8465782690691555E-2</v>
      </c>
      <c r="AH40" s="14">
        <f t="shared" si="5"/>
        <v>5.250715839711706E-3</v>
      </c>
      <c r="AI40" s="14">
        <f t="shared" si="6"/>
        <v>-2.8711568369422236E-2</v>
      </c>
      <c r="AJ40" s="14"/>
      <c r="AK40" s="12">
        <f t="shared" si="9"/>
        <v>43153</v>
      </c>
      <c r="AL40" s="15">
        <f>(SUMPRODUCT(B40:K40,$B$5:$K$5)+$AN$1)/Calculate!$B$22-1</f>
        <v>2.032867804472005E-2</v>
      </c>
      <c r="AM40" s="15">
        <f>(SUMPRODUCT(B40:K40,$B$5:$K$5)+$AN$1+$AM$5-$AM$4*L40)/Calculate!$B$22-1</f>
        <v>1.125166019089141E-2</v>
      </c>
      <c r="AN40" s="15">
        <f>(SUMPRODUCT(B40:K40,$B$5:$K$5)+$AN$1+$AN$5-$AN$4*L40)/Calculate!$B$22-1</f>
        <v>-5.2307035618228692E-3</v>
      </c>
      <c r="AO40" s="15">
        <f>(SUMPRODUCT(B40:K40,$B$5:$K$5)+$AN$1)/Calculate!$B$22-1</f>
        <v>2.032867804472005E-2</v>
      </c>
      <c r="AP40" s="15">
        <f>(SUMPRODUCT(B40:K40,$B$5:$K$5)+$AN$1)/Calculate!$B$22-1</f>
        <v>2.032867804472005E-2</v>
      </c>
      <c r="AQ40" s="15">
        <f>(SUMPRODUCT(B40:K40,$B$5:$K$5)+$AN$1)/Calculate!$B$22-1</f>
        <v>2.032867804472005E-2</v>
      </c>
      <c r="AR40" s="15">
        <f>(SUMPRODUCT(B40:K40,$B$5:$K$5)+$AN$1)/Calculate!$B$22-1</f>
        <v>2.032867804472005E-2</v>
      </c>
      <c r="AS40" s="14">
        <f t="shared" si="7"/>
        <v>5.250715839711706E-3</v>
      </c>
      <c r="AT40" s="14">
        <f t="shared" si="8"/>
        <v>-2.8711568369422236E-2</v>
      </c>
    </row>
    <row r="41" spans="1:46" x14ac:dyDescent="0.15">
      <c r="A41" s="12">
        <v>43154</v>
      </c>
      <c r="B41" s="13">
        <v>1978.3530479999999</v>
      </c>
      <c r="C41" s="13">
        <v>246.62757000000002</v>
      </c>
      <c r="D41" s="13">
        <v>226.94815</v>
      </c>
      <c r="E41" s="13">
        <v>864.94225000000006</v>
      </c>
      <c r="F41" s="13">
        <v>1227.043578</v>
      </c>
      <c r="G41" s="13">
        <v>367.88422599999996</v>
      </c>
      <c r="H41" s="13">
        <v>8.162583399999999</v>
      </c>
      <c r="I41" s="13">
        <v>4.8926816999999998</v>
      </c>
      <c r="J41" s="13">
        <v>6.9860678999999992</v>
      </c>
      <c r="K41" s="13">
        <v>19.392220999999999</v>
      </c>
      <c r="L41" s="13">
        <v>25369.869066299998</v>
      </c>
      <c r="M41" s="12">
        <v>43154</v>
      </c>
      <c r="N41" s="13">
        <v>0.81140000000000001</v>
      </c>
      <c r="O41" s="12">
        <f t="shared" si="1"/>
        <v>43154</v>
      </c>
      <c r="P41" s="15">
        <f>(SUMPRODUCT(B41:K41,$B$3:$K$3)+$R$1)/Calculate!$B$22-1</f>
        <v>8.08141908959914E-2</v>
      </c>
      <c r="Q41" s="28">
        <f>(SUMPRODUCT(B41:K41,$B$3:$K$3)+$R$1+$Q$5-$Q$4*L41)/(Calculate!$B$22)-1</f>
        <v>5.3742187789900475E-2</v>
      </c>
      <c r="R41" s="28">
        <f>(SUMPRODUCT(B41:K41,$B$3:$K$3)+$R$1+$R$5-$R$4*L41)/Calculate!$B$22-1</f>
        <v>2.0616247423594025E-2</v>
      </c>
      <c r="S41" s="15">
        <f>(SUMPRODUCT(B41:K41,$B$3:$K$3)+$R$1)/Calculate!$B$22-1</f>
        <v>8.08141908959914E-2</v>
      </c>
      <c r="T41" s="15">
        <f>(SUMPRODUCT(B41:K41,$B$3:$K$3)+$R$1)/Calculate!$B$22-1</f>
        <v>8.08141908959914E-2</v>
      </c>
      <c r="U41" s="15">
        <f>(SUMPRODUCT(B41:K41,$B$3:$K$3)+$R$1)/Calculate!$B$22-1</f>
        <v>8.08141908959914E-2</v>
      </c>
      <c r="V41" s="15">
        <f>(SUMPRODUCT(B41:K41,$B$3:$K$3)+$R$1)/Calculate!$B$22-1</f>
        <v>8.08141908959914E-2</v>
      </c>
      <c r="W41" s="14">
        <f t="shared" si="2"/>
        <v>1.4400498592549438E-2</v>
      </c>
      <c r="X41" s="14">
        <f t="shared" si="3"/>
        <v>-2.9309726043785123E-2</v>
      </c>
      <c r="Y41" s="14"/>
      <c r="Z41" s="12">
        <f t="shared" si="4"/>
        <v>43154</v>
      </c>
      <c r="AA41" s="15">
        <f>(SUMPRODUCT(B41:K41,$B$4:$K$4)+$AC$1)/Calculate!$B$22-1</f>
        <v>5.6572933110348611E-2</v>
      </c>
      <c r="AB41" s="28">
        <f>(SUMPRODUCT(B41:K41,$B$4:$K$4)+$AC$1+$AB$5-$AB$4*L41)/Calculate!$B$22-1</f>
        <v>3.7618561434163089E-2</v>
      </c>
      <c r="AC41" s="15">
        <f>(SUMPRODUCT(B41:K41,$B$4:$K$4)+$AC$1+$AC$5-$AC$4*L41)/Calculate!$B$22-1</f>
        <v>1.4438725387080131E-2</v>
      </c>
      <c r="AD41" s="15">
        <f>(SUMPRODUCT(B41:K41,$B$4:$K$4)+$AC$1)/Calculate!$B$22-1</f>
        <v>5.6572933110348611E-2</v>
      </c>
      <c r="AE41" s="15">
        <f>(SUMPRODUCT(B41:K41,$B$4:$K$4)+$AC$1)/Calculate!$B$22-1</f>
        <v>5.6572933110348611E-2</v>
      </c>
      <c r="AF41" s="15">
        <f>(SUMPRODUCT(B41:K41,$B$4:$K$4)+$AC$1)/Calculate!$B$22-1</f>
        <v>5.6572933110348611E-2</v>
      </c>
      <c r="AG41" s="15">
        <f>(SUMPRODUCT(B41:K41,$B$4:$K$4)+$AC$1)/Calculate!$B$22-1</f>
        <v>5.6572933110348611E-2</v>
      </c>
      <c r="AH41" s="14">
        <f t="shared" si="5"/>
        <v>1.4400498592549438E-2</v>
      </c>
      <c r="AI41" s="14">
        <f t="shared" si="6"/>
        <v>-2.9309726043785123E-2</v>
      </c>
      <c r="AJ41" s="14"/>
      <c r="AK41" s="12">
        <f t="shared" si="9"/>
        <v>43154</v>
      </c>
      <c r="AL41" s="15">
        <f>(SUMPRODUCT(B41:K41,$B$5:$K$5)+$AN$1)/Calculate!$B$22-1</f>
        <v>4.0404585395048764E-2</v>
      </c>
      <c r="AM41" s="15">
        <f>(SUMPRODUCT(B41:K41,$B$5:$K$5)+$AN$1+$AM$5-$AM$4*L41)/Calculate!$B$22-1</f>
        <v>2.6868583842003302E-2</v>
      </c>
      <c r="AN41" s="15">
        <f>(SUMPRODUCT(B41:K41,$B$5:$K$5)+$AN$1+$AN$5-$AN$4*L41)/Calculate!$B$22-1</f>
        <v>1.032737719589738E-2</v>
      </c>
      <c r="AO41" s="15">
        <f>(SUMPRODUCT(B41:K41,$B$5:$K$5)+$AN$1)/Calculate!$B$22-1</f>
        <v>4.0404585395048764E-2</v>
      </c>
      <c r="AP41" s="15">
        <f>(SUMPRODUCT(B41:K41,$B$5:$K$5)+$AN$1)/Calculate!$B$22-1</f>
        <v>4.0404585395048764E-2</v>
      </c>
      <c r="AQ41" s="15">
        <f>(SUMPRODUCT(B41:K41,$B$5:$K$5)+$AN$1)/Calculate!$B$22-1</f>
        <v>4.0404585395048764E-2</v>
      </c>
      <c r="AR41" s="15">
        <f>(SUMPRODUCT(B41:K41,$B$5:$K$5)+$AN$1)/Calculate!$B$22-1</f>
        <v>4.0404585395048764E-2</v>
      </c>
      <c r="AS41" s="14">
        <f t="shared" si="7"/>
        <v>1.4400498592549438E-2</v>
      </c>
      <c r="AT41" s="14">
        <f t="shared" si="8"/>
        <v>-2.9309726043785123E-2</v>
      </c>
    </row>
    <row r="42" spans="1:46" x14ac:dyDescent="0.15">
      <c r="A42" s="12">
        <v>43157</v>
      </c>
      <c r="B42" s="13">
        <v>1955.5915679999998</v>
      </c>
      <c r="C42" s="13">
        <v>233.29441800000001</v>
      </c>
      <c r="D42" s="13">
        <v>216.75275999999999</v>
      </c>
      <c r="E42" s="13">
        <v>838.17404999999997</v>
      </c>
      <c r="F42" s="13">
        <v>1230.737382</v>
      </c>
      <c r="G42" s="13">
        <v>366.97077000000002</v>
      </c>
      <c r="H42" s="13">
        <v>8.3115234000000004</v>
      </c>
      <c r="I42" s="13">
        <v>4.7714300999999999</v>
      </c>
      <c r="J42" s="13">
        <v>6.8290586999999991</v>
      </c>
      <c r="K42" s="13">
        <v>20.6167905</v>
      </c>
      <c r="L42" s="13">
        <v>25516.700873999998</v>
      </c>
      <c r="M42" s="12">
        <v>43157</v>
      </c>
      <c r="N42" s="13">
        <v>0.81010000000000004</v>
      </c>
      <c r="O42" s="12">
        <f t="shared" si="1"/>
        <v>43157</v>
      </c>
      <c r="P42" s="15">
        <f>(SUMPRODUCT(B42:K42,$B$3:$K$3)+$R$1)/Calculate!$B$22-1</f>
        <v>6.5689093390588704E-2</v>
      </c>
      <c r="Q42" s="28">
        <f>(SUMPRODUCT(B42:K42,$B$3:$K$3)+$R$1+$Q$5-$Q$4*L42)/(Calculate!$B$22)-1</f>
        <v>3.2894844978703208E-2</v>
      </c>
      <c r="R42" s="28">
        <f>(SUMPRODUCT(B42:K42,$B$3:$K$3)+$R$1+$R$5-$R$4*L42)/Calculate!$B$22-1</f>
        <v>-3.1080408321126907E-4</v>
      </c>
      <c r="S42" s="15">
        <f>(SUMPRODUCT(B42:K42,$B$3:$K$3)+$R$1)/Calculate!$B$22-1</f>
        <v>6.5689093390588704E-2</v>
      </c>
      <c r="T42" s="15">
        <f>(SUMPRODUCT(B42:K42,$B$3:$K$3)+$R$1)/Calculate!$B$22-1</f>
        <v>6.5689093390588704E-2</v>
      </c>
      <c r="U42" s="15">
        <f>(SUMPRODUCT(B42:K42,$B$3:$K$3)+$R$1)/Calculate!$B$22-1</f>
        <v>6.5689093390588704E-2</v>
      </c>
      <c r="V42" s="15">
        <f>(SUMPRODUCT(B42:K42,$B$3:$K$3)+$R$1)/Calculate!$B$22-1</f>
        <v>6.5689093390588704E-2</v>
      </c>
      <c r="W42" s="14">
        <f t="shared" si="2"/>
        <v>2.0271489039952906E-2</v>
      </c>
      <c r="X42" s="14">
        <f t="shared" si="3"/>
        <v>-3.0864935997128806E-2</v>
      </c>
      <c r="Y42" s="14"/>
      <c r="Z42" s="12">
        <f t="shared" si="4"/>
        <v>43157</v>
      </c>
      <c r="AA42" s="15">
        <f>(SUMPRODUCT(B42:K42,$B$4:$K$4)+$AC$1)/Calculate!$B$22-1</f>
        <v>4.598562573901166E-2</v>
      </c>
      <c r="AB42" s="28">
        <f>(SUMPRODUCT(B42:K42,$B$4:$K$4)+$AC$1+$AB$5-$AB$4*L42)/Calculate!$B$22-1</f>
        <v>2.3024843309868981E-2</v>
      </c>
      <c r="AC42" s="15">
        <f>(SUMPRODUCT(B42:K42,$B$4:$K$4)+$AC$1+$AC$5-$AC$4*L42)/Calculate!$B$22-1</f>
        <v>-2.0953026578851563E-4</v>
      </c>
      <c r="AD42" s="15">
        <f>(SUMPRODUCT(B42:K42,$B$4:$K$4)+$AC$1)/Calculate!$B$22-1</f>
        <v>4.598562573901166E-2</v>
      </c>
      <c r="AE42" s="15">
        <f>(SUMPRODUCT(B42:K42,$B$4:$K$4)+$AC$1)/Calculate!$B$22-1</f>
        <v>4.598562573901166E-2</v>
      </c>
      <c r="AF42" s="15">
        <f>(SUMPRODUCT(B42:K42,$B$4:$K$4)+$AC$1)/Calculate!$B$22-1</f>
        <v>4.598562573901166E-2</v>
      </c>
      <c r="AG42" s="15">
        <f>(SUMPRODUCT(B42:K42,$B$4:$K$4)+$AC$1)/Calculate!$B$22-1</f>
        <v>4.598562573901166E-2</v>
      </c>
      <c r="AH42" s="14">
        <f t="shared" si="5"/>
        <v>2.0271489039952906E-2</v>
      </c>
      <c r="AI42" s="14">
        <f t="shared" si="6"/>
        <v>-3.0864935997128806E-2</v>
      </c>
      <c r="AJ42" s="14"/>
      <c r="AK42" s="12">
        <f t="shared" si="9"/>
        <v>43157</v>
      </c>
      <c r="AL42" s="15">
        <f>(SUMPRODUCT(B42:K42,$B$5:$K$5)+$AN$1)/Calculate!$B$22-1</f>
        <v>3.2842591629405948E-2</v>
      </c>
      <c r="AM42" s="15">
        <f>(SUMPRODUCT(B42:K42,$B$5:$K$5)+$AN$1+$AM$5-$AM$4*L42)/Calculate!$B$22-1</f>
        <v>1.6445467423463311E-2</v>
      </c>
      <c r="AN42" s="15">
        <f>(SUMPRODUCT(B42:K42,$B$5:$K$5)+$AN$1+$AN$5-$AN$4*L42)/Calculate!$B$22-1</f>
        <v>-1.334959731942309E-4</v>
      </c>
      <c r="AO42" s="15">
        <f>(SUMPRODUCT(B42:K42,$B$5:$K$5)+$AN$1)/Calculate!$B$22-1</f>
        <v>3.2842591629405948E-2</v>
      </c>
      <c r="AP42" s="15">
        <f>(SUMPRODUCT(B42:K42,$B$5:$K$5)+$AN$1)/Calculate!$B$22-1</f>
        <v>3.2842591629405948E-2</v>
      </c>
      <c r="AQ42" s="15">
        <f>(SUMPRODUCT(B42:K42,$B$5:$K$5)+$AN$1)/Calculate!$B$22-1</f>
        <v>3.2842591629405948E-2</v>
      </c>
      <c r="AR42" s="15">
        <f>(SUMPRODUCT(B42:K42,$B$5:$K$5)+$AN$1)/Calculate!$B$22-1</f>
        <v>3.2842591629405948E-2</v>
      </c>
      <c r="AS42" s="14">
        <f t="shared" si="7"/>
        <v>2.0271489039952906E-2</v>
      </c>
      <c r="AT42" s="14">
        <f t="shared" si="8"/>
        <v>-3.0864935997128806E-2</v>
      </c>
    </row>
    <row r="43" spans="1:46" x14ac:dyDescent="0.15">
      <c r="A43" s="12">
        <v>43158</v>
      </c>
      <c r="B43" s="13">
        <v>1871.0791260000001</v>
      </c>
      <c r="C43" s="13">
        <v>231.74582000000004</v>
      </c>
      <c r="D43" s="13">
        <v>211.41280799999998</v>
      </c>
      <c r="E43" s="13">
        <v>815.15171400000008</v>
      </c>
      <c r="F43" s="13">
        <v>1188.7865959999999</v>
      </c>
      <c r="G43" s="13">
        <v>359.98444000000001</v>
      </c>
      <c r="H43" s="13">
        <v>8.1843996000000008</v>
      </c>
      <c r="I43" s="13">
        <v>4.5441981999999994</v>
      </c>
      <c r="J43" s="13">
        <v>6.5216912000000002</v>
      </c>
      <c r="K43" s="13">
        <v>20.218857</v>
      </c>
      <c r="L43" s="13">
        <v>25238.186232399999</v>
      </c>
      <c r="M43" s="12">
        <v>43158</v>
      </c>
      <c r="N43" s="13">
        <v>0.80710000000000004</v>
      </c>
      <c r="O43" s="12">
        <f t="shared" si="1"/>
        <v>43158</v>
      </c>
      <c r="P43" s="15">
        <f>(SUMPRODUCT(B43:K43,$B$3:$K$3)+$R$1)/Calculate!$B$22-1</f>
        <v>3.6565665862005936E-2</v>
      </c>
      <c r="Q43" s="28">
        <f>(SUMPRODUCT(B43:K43,$B$3:$K$3)+$R$1+$Q$5-$Q$4*L43)/(Calculate!$B$22)-1</f>
        <v>1.4625530911332119E-2</v>
      </c>
      <c r="R43" s="28">
        <f>(SUMPRODUCT(B43:K43,$B$3:$K$3)+$R$1+$R$5-$R$4*L43)/Calculate!$B$22-1</f>
        <v>-1.8428924487999931E-2</v>
      </c>
      <c r="S43" s="15">
        <f>(SUMPRODUCT(B43:K43,$B$3:$K$3)+$R$1)/Calculate!$B$22-1</f>
        <v>3.6565665862005936E-2</v>
      </c>
      <c r="T43" s="15">
        <f>(SUMPRODUCT(B43:K43,$B$3:$K$3)+$R$1)/Calculate!$B$22-1</f>
        <v>3.6565665862005936E-2</v>
      </c>
      <c r="U43" s="15">
        <f>(SUMPRODUCT(B43:K43,$B$3:$K$3)+$R$1)/Calculate!$B$22-1</f>
        <v>3.6565665862005936E-2</v>
      </c>
      <c r="V43" s="15">
        <f>(SUMPRODUCT(B43:K43,$B$3:$K$3)+$R$1)/Calculate!$B$22-1</f>
        <v>3.6565665862005936E-2</v>
      </c>
      <c r="W43" s="14">
        <f t="shared" si="2"/>
        <v>9.1352316723634086E-3</v>
      </c>
      <c r="X43" s="14">
        <f t="shared" si="3"/>
        <v>-3.4453882043306572E-2</v>
      </c>
      <c r="Y43" s="14"/>
      <c r="Z43" s="12">
        <f t="shared" si="4"/>
        <v>43158</v>
      </c>
      <c r="AA43" s="15">
        <f>(SUMPRODUCT(B43:K43,$B$4:$K$4)+$AC$1)/Calculate!$B$22-1</f>
        <v>2.5600263525605849E-2</v>
      </c>
      <c r="AB43" s="28">
        <f>(SUMPRODUCT(B43:K43,$B$4:$K$4)+$AC$1+$AB$5-$AB$4*L43)/Calculate!$B$22-1</f>
        <v>1.0238952031548898E-2</v>
      </c>
      <c r="AC43" s="15">
        <f>(SUMPRODUCT(B43:K43,$B$4:$K$4)+$AC$1+$AC$5-$AC$4*L43)/Calculate!$B$22-1</f>
        <v>-1.2891973248657207E-2</v>
      </c>
      <c r="AD43" s="15">
        <f>(SUMPRODUCT(B43:K43,$B$4:$K$4)+$AC$1)/Calculate!$B$22-1</f>
        <v>2.5600263525605849E-2</v>
      </c>
      <c r="AE43" s="15">
        <f>(SUMPRODUCT(B43:K43,$B$4:$K$4)+$AC$1)/Calculate!$B$22-1</f>
        <v>2.5600263525605849E-2</v>
      </c>
      <c r="AF43" s="15">
        <f>(SUMPRODUCT(B43:K43,$B$4:$K$4)+$AC$1)/Calculate!$B$22-1</f>
        <v>2.5600263525605849E-2</v>
      </c>
      <c r="AG43" s="15">
        <f>(SUMPRODUCT(B43:K43,$B$4:$K$4)+$AC$1)/Calculate!$B$22-1</f>
        <v>2.5600263525605849E-2</v>
      </c>
      <c r="AH43" s="14">
        <f t="shared" si="5"/>
        <v>9.1352316723634086E-3</v>
      </c>
      <c r="AI43" s="14">
        <f t="shared" si="6"/>
        <v>-3.4453882043306572E-2</v>
      </c>
      <c r="AJ43" s="14"/>
      <c r="AK43" s="12">
        <f t="shared" si="9"/>
        <v>43158</v>
      </c>
      <c r="AL43" s="15">
        <f>(SUMPRODUCT(B43:K43,$B$5:$K$5)+$AN$1)/Calculate!$B$22-1</f>
        <v>1.8281239625445922E-2</v>
      </c>
      <c r="AM43" s="15">
        <f>(SUMPRODUCT(B43:K43,$B$5:$K$5)+$AN$1+$AM$5-$AM$4*L43)/Calculate!$B$22-1</f>
        <v>7.3111721501091242E-3</v>
      </c>
      <c r="AN43" s="15">
        <f>(SUMPRODUCT(B43:K43,$B$5:$K$5)+$AN$1+$AN$5-$AN$4*L43)/Calculate!$B$22-1</f>
        <v>-9.1961731958515314E-3</v>
      </c>
      <c r="AO43" s="15">
        <f>(SUMPRODUCT(B43:K43,$B$5:$K$5)+$AN$1)/Calculate!$B$22-1</f>
        <v>1.8281239625445922E-2</v>
      </c>
      <c r="AP43" s="15">
        <f>(SUMPRODUCT(B43:K43,$B$5:$K$5)+$AN$1)/Calculate!$B$22-1</f>
        <v>1.8281239625445922E-2</v>
      </c>
      <c r="AQ43" s="15">
        <f>(SUMPRODUCT(B43:K43,$B$5:$K$5)+$AN$1)/Calculate!$B$22-1</f>
        <v>1.8281239625445922E-2</v>
      </c>
      <c r="AR43" s="15">
        <f>(SUMPRODUCT(B43:K43,$B$5:$K$5)+$AN$1)/Calculate!$B$22-1</f>
        <v>1.8281239625445922E-2</v>
      </c>
      <c r="AS43" s="14">
        <f t="shared" si="7"/>
        <v>9.1352316723634086E-3</v>
      </c>
      <c r="AT43" s="14">
        <f t="shared" si="8"/>
        <v>-3.4453882043306572E-2</v>
      </c>
    </row>
    <row r="44" spans="1:46" x14ac:dyDescent="0.15">
      <c r="A44" s="12">
        <v>43159</v>
      </c>
      <c r="B44" s="13">
        <v>1856.7294900000004</v>
      </c>
      <c r="C44" s="13">
        <v>238.998144</v>
      </c>
      <c r="D44" s="13">
        <v>209.18666999999999</v>
      </c>
      <c r="E44" s="13">
        <v>818.58130200000016</v>
      </c>
      <c r="F44" s="13">
        <v>1178.1545160000001</v>
      </c>
      <c r="G44" s="13">
        <v>349.468276</v>
      </c>
      <c r="H44" s="13">
        <v>8.0696284000000009</v>
      </c>
      <c r="I44" s="13">
        <v>4.6089060000000002</v>
      </c>
      <c r="J44" s="13">
        <v>6.5737554000000014</v>
      </c>
      <c r="K44" s="13">
        <v>20.659219000000004</v>
      </c>
      <c r="L44" s="13">
        <v>24940.423697600003</v>
      </c>
      <c r="M44" s="12">
        <v>43159</v>
      </c>
      <c r="N44" s="13">
        <v>0.80859999999999999</v>
      </c>
      <c r="O44" s="12">
        <f t="shared" si="1"/>
        <v>43159</v>
      </c>
      <c r="P44" s="15">
        <f>(SUMPRODUCT(B44:K44,$B$3:$K$3)+$R$1)/Calculate!$B$22-1</f>
        <v>3.7165211766983175E-2</v>
      </c>
      <c r="Q44" s="28">
        <f>(SUMPRODUCT(B44:K44,$B$3:$K$3)+$R$1+$Q$5-$Q$4*L44)/(Calculate!$B$22)-1</f>
        <v>2.682930817251461E-2</v>
      </c>
      <c r="R44" s="28">
        <f>(SUMPRODUCT(B44:K44,$B$3:$K$3)+$R$1+$R$5-$R$4*L44)/Calculate!$B$22-1</f>
        <v>-6.0635047079258264E-3</v>
      </c>
      <c r="S44" s="15">
        <f>(SUMPRODUCT(B44:K44,$B$3:$K$3)+$R$1)/Calculate!$B$22-1</f>
        <v>3.7165211766983175E-2</v>
      </c>
      <c r="T44" s="15">
        <f>(SUMPRODUCT(B44:K44,$B$3:$K$3)+$R$1)/Calculate!$B$22-1</f>
        <v>3.7165211766983175E-2</v>
      </c>
      <c r="U44" s="15">
        <f>(SUMPRODUCT(B44:K44,$B$3:$K$3)+$R$1)/Calculate!$B$22-1</f>
        <v>3.7165211766983175E-2</v>
      </c>
      <c r="V44" s="15">
        <f>(SUMPRODUCT(B44:K44,$B$3:$K$3)+$R$1)/Calculate!$B$22-1</f>
        <v>3.7165211766983175E-2</v>
      </c>
      <c r="W44" s="14">
        <f t="shared" si="2"/>
        <v>-2.7706422986033541E-3</v>
      </c>
      <c r="X44" s="14">
        <f t="shared" si="3"/>
        <v>-3.2659409020217689E-2</v>
      </c>
      <c r="Y44" s="14"/>
      <c r="Z44" s="12">
        <f t="shared" si="4"/>
        <v>43159</v>
      </c>
      <c r="AA44" s="15">
        <f>(SUMPRODUCT(B44:K44,$B$4:$K$4)+$AC$1)/Calculate!$B$22-1</f>
        <v>2.601993467454311E-2</v>
      </c>
      <c r="AB44" s="28">
        <f>(SUMPRODUCT(B44:K44,$B$4:$K$4)+$AC$1+$AB$5-$AB$4*L44)/Calculate!$B$22-1</f>
        <v>1.8783286630028817E-2</v>
      </c>
      <c r="AC44" s="15">
        <f>(SUMPRODUCT(B44:K44,$B$4:$K$4)+$AC$1+$AC$5-$AC$4*L44)/Calculate!$B$22-1</f>
        <v>-4.2370411372512073E-3</v>
      </c>
      <c r="AD44" s="15">
        <f>(SUMPRODUCT(B44:K44,$B$4:$K$4)+$AC$1)/Calculate!$B$22-1</f>
        <v>2.601993467454311E-2</v>
      </c>
      <c r="AE44" s="15">
        <f>(SUMPRODUCT(B44:K44,$B$4:$K$4)+$AC$1)/Calculate!$B$22-1</f>
        <v>2.601993467454311E-2</v>
      </c>
      <c r="AF44" s="15">
        <f>(SUMPRODUCT(B44:K44,$B$4:$K$4)+$AC$1)/Calculate!$B$22-1</f>
        <v>2.601993467454311E-2</v>
      </c>
      <c r="AG44" s="15">
        <f>(SUMPRODUCT(B44:K44,$B$4:$K$4)+$AC$1)/Calculate!$B$22-1</f>
        <v>2.601993467454311E-2</v>
      </c>
      <c r="AH44" s="14">
        <f t="shared" si="5"/>
        <v>-2.7706422986033541E-3</v>
      </c>
      <c r="AI44" s="14">
        <f t="shared" si="6"/>
        <v>-3.2659409020217689E-2</v>
      </c>
      <c r="AJ44" s="14"/>
      <c r="AK44" s="12">
        <f t="shared" si="9"/>
        <v>43159</v>
      </c>
      <c r="AL44" s="15">
        <f>(SUMPRODUCT(B44:K44,$B$5:$K$5)+$AN$1)/Calculate!$B$22-1</f>
        <v>1.8580854403497327E-2</v>
      </c>
      <c r="AM44" s="15">
        <f>(SUMPRODUCT(B44:K44,$B$5:$K$5)+$AN$1+$AM$5-$AM$4*L44)/Calculate!$B$22-1</f>
        <v>1.3412902606262822E-2</v>
      </c>
      <c r="AN44" s="15">
        <f>(SUMPRODUCT(B44:K44,$B$5:$K$5)+$AN$1+$AN$5-$AN$4*L44)/Calculate!$B$22-1</f>
        <v>-3.0178752307484791E-3</v>
      </c>
      <c r="AO44" s="15">
        <f>(SUMPRODUCT(B44:K44,$B$5:$K$5)+$AN$1)/Calculate!$B$22-1</f>
        <v>1.8580854403497327E-2</v>
      </c>
      <c r="AP44" s="15">
        <f>(SUMPRODUCT(B44:K44,$B$5:$K$5)+$AN$1)/Calculate!$B$22-1</f>
        <v>1.8580854403497327E-2</v>
      </c>
      <c r="AQ44" s="15">
        <f>(SUMPRODUCT(B44:K44,$B$5:$K$5)+$AN$1)/Calculate!$B$22-1</f>
        <v>1.8580854403497327E-2</v>
      </c>
      <c r="AR44" s="15">
        <f>(SUMPRODUCT(B44:K44,$B$5:$K$5)+$AN$1)/Calculate!$B$22-1</f>
        <v>1.8580854403497327E-2</v>
      </c>
      <c r="AS44" s="14">
        <f t="shared" si="7"/>
        <v>-2.7706422986033541E-3</v>
      </c>
      <c r="AT44" s="14">
        <f t="shared" si="8"/>
        <v>-3.2659409020217689E-2</v>
      </c>
    </row>
    <row r="45" spans="1:46" x14ac:dyDescent="0.15">
      <c r="A45" s="12">
        <v>43160</v>
      </c>
      <c r="B45" s="13">
        <v>1815.3515599999998</v>
      </c>
      <c r="C45" s="13">
        <v>225.976584</v>
      </c>
      <c r="D45" s="13">
        <v>201.64941599999997</v>
      </c>
      <c r="E45" s="13">
        <v>807.54794399999992</v>
      </c>
      <c r="F45" s="13">
        <v>1152.9430479999999</v>
      </c>
      <c r="G45" s="13">
        <v>361.79732999999999</v>
      </c>
      <c r="H45" s="13">
        <v>8.1100877999999987</v>
      </c>
      <c r="I45" s="13">
        <v>4.7187437000000001</v>
      </c>
      <c r="J45" s="13">
        <v>6.7098430999999987</v>
      </c>
      <c r="K45" s="13">
        <v>20.518036500000001</v>
      </c>
      <c r="L45" s="13">
        <v>25126.9055075</v>
      </c>
      <c r="M45" s="12">
        <v>43160</v>
      </c>
      <c r="N45" s="13">
        <v>0.80940000000000001</v>
      </c>
      <c r="O45" s="12">
        <f t="shared" si="1"/>
        <v>43160</v>
      </c>
      <c r="P45" s="15">
        <f>(SUMPRODUCT(B45:K45,$B$3:$K$3)+$R$1)/Calculate!$B$22-1</f>
        <v>2.785040944393713E-2</v>
      </c>
      <c r="Q45" s="28">
        <f>(SUMPRODUCT(B45:K45,$B$3:$K$3)+$R$1+$Q$5-$Q$4*L45)/(Calculate!$B$22)-1</f>
        <v>1.0247043315080306E-2</v>
      </c>
      <c r="R45" s="28">
        <f>(SUMPRODUCT(B45:K45,$B$3:$K$3)+$R$1+$R$5-$R$4*L45)/Calculate!$B$22-1</f>
        <v>-2.2747002547877426E-2</v>
      </c>
      <c r="S45" s="15">
        <f>(SUMPRODUCT(B45:K45,$B$3:$K$3)+$R$1)/Calculate!$B$22-1</f>
        <v>2.785040944393713E-2</v>
      </c>
      <c r="T45" s="15">
        <f>(SUMPRODUCT(B45:K45,$B$3:$K$3)+$R$1)/Calculate!$B$22-1</f>
        <v>2.785040944393713E-2</v>
      </c>
      <c r="U45" s="15">
        <f>(SUMPRODUCT(B45:K45,$B$3:$K$3)+$R$1)/Calculate!$B$22-1</f>
        <v>2.785040944393713E-2</v>
      </c>
      <c r="V45" s="15">
        <f>(SUMPRODUCT(B45:K45,$B$3:$K$3)+$R$1)/Calculate!$B$22-1</f>
        <v>2.785040944393713E-2</v>
      </c>
      <c r="W45" s="14">
        <f t="shared" si="2"/>
        <v>4.6857320502999844E-3</v>
      </c>
      <c r="X45" s="14">
        <f t="shared" si="3"/>
        <v>-3.1702356741237003E-2</v>
      </c>
      <c r="Y45" s="14"/>
      <c r="Z45" s="12">
        <f t="shared" si="4"/>
        <v>43160</v>
      </c>
      <c r="AA45" s="15">
        <f>(SUMPRODUCT(B45:K45,$B$4:$K$4)+$AC$1)/Calculate!$B$22-1</f>
        <v>1.9500480480337146E-2</v>
      </c>
      <c r="AB45" s="28">
        <f>(SUMPRODUCT(B45:K45,$B$4:$K$4)+$AC$1+$AB$5-$AB$4*L45)/Calculate!$B$22-1</f>
        <v>7.1755430514086616E-3</v>
      </c>
      <c r="AC45" s="15">
        <f>(SUMPRODUCT(B45:K45,$B$4:$K$4)+$AC$1+$AC$5-$AC$4*L45)/Calculate!$B$22-1</f>
        <v>-1.5914049388120022E-2</v>
      </c>
      <c r="AD45" s="15">
        <f>(SUMPRODUCT(B45:K45,$B$4:$K$4)+$AC$1)/Calculate!$B$22-1</f>
        <v>1.9500480480337146E-2</v>
      </c>
      <c r="AE45" s="15">
        <f>(SUMPRODUCT(B45:K45,$B$4:$K$4)+$AC$1)/Calculate!$B$22-1</f>
        <v>1.9500480480337146E-2</v>
      </c>
      <c r="AF45" s="15">
        <f>(SUMPRODUCT(B45:K45,$B$4:$K$4)+$AC$1)/Calculate!$B$22-1</f>
        <v>1.9500480480337146E-2</v>
      </c>
      <c r="AG45" s="15">
        <f>(SUMPRODUCT(B45:K45,$B$4:$K$4)+$AC$1)/Calculate!$B$22-1</f>
        <v>1.9500480480337146E-2</v>
      </c>
      <c r="AH45" s="14">
        <f t="shared" si="5"/>
        <v>4.6857320502999844E-3</v>
      </c>
      <c r="AI45" s="14">
        <f t="shared" si="6"/>
        <v>-3.1702356741237003E-2</v>
      </c>
      <c r="AJ45" s="14"/>
      <c r="AK45" s="12">
        <f t="shared" si="9"/>
        <v>43160</v>
      </c>
      <c r="AL45" s="15">
        <f>(SUMPRODUCT(B45:K45,$B$5:$K$5)+$AN$1)/Calculate!$B$22-1</f>
        <v>1.3923796753451345E-2</v>
      </c>
      <c r="AM45" s="15">
        <f>(SUMPRODUCT(B45:K45,$B$5:$K$5)+$AN$1+$AM$5-$AM$4*L45)/Calculate!$B$22-1</f>
        <v>5.1221136890229335E-3</v>
      </c>
      <c r="AN45" s="15">
        <f>(SUMPRODUCT(B45:K45,$B$5:$K$5)+$AN$1+$AN$5-$AN$4*L45)/Calculate!$B$22-1</f>
        <v>-1.135661661339149E-2</v>
      </c>
      <c r="AO45" s="15">
        <f>(SUMPRODUCT(B45:K45,$B$5:$K$5)+$AN$1)/Calculate!$B$22-1</f>
        <v>1.3923796753451345E-2</v>
      </c>
      <c r="AP45" s="15">
        <f>(SUMPRODUCT(B45:K45,$B$5:$K$5)+$AN$1)/Calculate!$B$22-1</f>
        <v>1.3923796753451345E-2</v>
      </c>
      <c r="AQ45" s="15">
        <f>(SUMPRODUCT(B45:K45,$B$5:$K$5)+$AN$1)/Calculate!$B$22-1</f>
        <v>1.3923796753451345E-2</v>
      </c>
      <c r="AR45" s="15">
        <f>(SUMPRODUCT(B45:K45,$B$5:$K$5)+$AN$1)/Calculate!$B$22-1</f>
        <v>1.3923796753451345E-2</v>
      </c>
      <c r="AS45" s="14">
        <f t="shared" si="7"/>
        <v>4.6857320502999844E-3</v>
      </c>
      <c r="AT45" s="14">
        <f t="shared" si="8"/>
        <v>-3.1702356741237003E-2</v>
      </c>
    </row>
    <row r="46" spans="1:46" x14ac:dyDescent="0.15">
      <c r="A46" s="12">
        <v>43161</v>
      </c>
      <c r="B46" s="13">
        <v>1828.5159139999998</v>
      </c>
      <c r="C46" s="13">
        <v>228.63574000000003</v>
      </c>
      <c r="D46" s="13">
        <v>208.30552600000001</v>
      </c>
      <c r="E46" s="13">
        <v>847.28225199999997</v>
      </c>
      <c r="F46" s="13">
        <v>1138.491984</v>
      </c>
      <c r="G46" s="13">
        <v>352.78068000000002</v>
      </c>
      <c r="H46" s="13">
        <v>8.0913000000000004</v>
      </c>
      <c r="I46" s="13">
        <v>4.6686800999999996</v>
      </c>
      <c r="J46" s="13">
        <v>6.5539529999999999</v>
      </c>
      <c r="K46" s="13">
        <v>20.106880500000003</v>
      </c>
      <c r="L46" s="13">
        <v>24745.986898499999</v>
      </c>
      <c r="M46" s="12">
        <v>43161</v>
      </c>
      <c r="N46" s="13">
        <v>0.80910000000000004</v>
      </c>
      <c r="O46" s="12">
        <f t="shared" si="1"/>
        <v>43161</v>
      </c>
      <c r="P46" s="15">
        <f>(SUMPRODUCT(B46:K46,$B$3:$K$3)+$R$1)/Calculate!$B$22-1</f>
        <v>3.0090443892342833E-2</v>
      </c>
      <c r="Q46" s="28">
        <f>(SUMPRODUCT(B46:K46,$B$3:$K$3)+$R$1+$Q$5-$Q$4*L46)/(Calculate!$B$22)-1</f>
        <v>2.7332020125657497E-2</v>
      </c>
      <c r="R46" s="28">
        <f>(SUMPRODUCT(B46:K46,$B$3:$K$3)+$R$1+$R$5-$R$4*L46)/Calculate!$B$22-1</f>
        <v>-5.4552413495574381E-3</v>
      </c>
      <c r="S46" s="15">
        <f>(SUMPRODUCT(B46:K46,$B$3:$K$3)+$R$1)/Calculate!$B$22-1</f>
        <v>3.0090443892342833E-2</v>
      </c>
      <c r="T46" s="15">
        <f>(SUMPRODUCT(B46:K46,$B$3:$K$3)+$R$1)/Calculate!$B$22-1</f>
        <v>3.0090443892342833E-2</v>
      </c>
      <c r="U46" s="15">
        <f>(SUMPRODUCT(B46:K46,$B$3:$K$3)+$R$1)/Calculate!$B$22-1</f>
        <v>3.0090443892342833E-2</v>
      </c>
      <c r="V46" s="15">
        <f>(SUMPRODUCT(B46:K46,$B$3:$K$3)+$R$1)/Calculate!$B$22-1</f>
        <v>3.0090443892342833E-2</v>
      </c>
      <c r="W46" s="14">
        <f t="shared" si="2"/>
        <v>-1.054509258986569E-2</v>
      </c>
      <c r="X46" s="14">
        <f t="shared" si="3"/>
        <v>-3.2061251345854691E-2</v>
      </c>
      <c r="Y46" s="14"/>
      <c r="Z46" s="12">
        <f t="shared" si="4"/>
        <v>43161</v>
      </c>
      <c r="AA46" s="15">
        <f>(SUMPRODUCT(B46:K46,$B$4:$K$4)+$AC$1)/Calculate!$B$22-1</f>
        <v>2.1068375218265878E-2</v>
      </c>
      <c r="AB46" s="28">
        <f>(SUMPRODUCT(B46:K46,$B$4:$K$4)+$AC$1+$AB$5-$AB$4*L46)/Calculate!$B$22-1</f>
        <v>1.9137074120623154E-2</v>
      </c>
      <c r="AC46" s="15">
        <f>(SUMPRODUCT(B46:K46,$B$4:$K$4)+$AC$1+$AC$5-$AC$4*L46)/Calculate!$B$22-1</f>
        <v>-3.8110342641340944E-3</v>
      </c>
      <c r="AD46" s="15">
        <f>(SUMPRODUCT(B46:K46,$B$4:$K$4)+$AC$1)/Calculate!$B$22-1</f>
        <v>2.1068375218265878E-2</v>
      </c>
      <c r="AE46" s="15">
        <f>(SUMPRODUCT(B46:K46,$B$4:$K$4)+$AC$1)/Calculate!$B$22-1</f>
        <v>2.1068375218265878E-2</v>
      </c>
      <c r="AF46" s="15">
        <f>(SUMPRODUCT(B46:K46,$B$4:$K$4)+$AC$1)/Calculate!$B$22-1</f>
        <v>2.1068375218265878E-2</v>
      </c>
      <c r="AG46" s="15">
        <f>(SUMPRODUCT(B46:K46,$B$4:$K$4)+$AC$1)/Calculate!$B$22-1</f>
        <v>2.1068375218265878E-2</v>
      </c>
      <c r="AH46" s="14">
        <f t="shared" si="5"/>
        <v>-1.054509258986569E-2</v>
      </c>
      <c r="AI46" s="14">
        <f t="shared" si="6"/>
        <v>-3.2061251345854691E-2</v>
      </c>
      <c r="AJ46" s="14"/>
      <c r="AK46" s="12">
        <f t="shared" si="9"/>
        <v>43161</v>
      </c>
      <c r="AL46" s="15">
        <f>(SUMPRODUCT(B46:K46,$B$5:$K$5)+$AN$1)/Calculate!$B$22-1</f>
        <v>1.504321521398877E-2</v>
      </c>
      <c r="AM46" s="15">
        <f>(SUMPRODUCT(B46:K46,$B$5:$K$5)+$AN$1+$AM$5-$AM$4*L46)/Calculate!$B$22-1</f>
        <v>1.366400333064588E-2</v>
      </c>
      <c r="AN46" s="15">
        <f>(SUMPRODUCT(B46:K46,$B$5:$K$5)+$AN$1+$AN$5-$AN$4*L46)/Calculate!$B$22-1</f>
        <v>-2.7167764723113885E-3</v>
      </c>
      <c r="AO46" s="15">
        <f>(SUMPRODUCT(B46:K46,$B$5:$K$5)+$AN$1)/Calculate!$B$22-1</f>
        <v>1.504321521398877E-2</v>
      </c>
      <c r="AP46" s="15">
        <f>(SUMPRODUCT(B46:K46,$B$5:$K$5)+$AN$1)/Calculate!$B$22-1</f>
        <v>1.504321521398877E-2</v>
      </c>
      <c r="AQ46" s="15">
        <f>(SUMPRODUCT(B46:K46,$B$5:$K$5)+$AN$1)/Calculate!$B$22-1</f>
        <v>1.504321521398877E-2</v>
      </c>
      <c r="AR46" s="15">
        <f>(SUMPRODUCT(B46:K46,$B$5:$K$5)+$AN$1)/Calculate!$B$22-1</f>
        <v>1.504321521398877E-2</v>
      </c>
      <c r="AS46" s="14">
        <f t="shared" si="7"/>
        <v>-1.054509258986569E-2</v>
      </c>
      <c r="AT46" s="14">
        <f t="shared" si="8"/>
        <v>-3.2061251345854691E-2</v>
      </c>
    </row>
    <row r="47" spans="1:46" x14ac:dyDescent="0.15">
      <c r="A47" s="12">
        <v>43164</v>
      </c>
      <c r="B47" s="13">
        <v>1869.8190179999997</v>
      </c>
      <c r="C47" s="13">
        <v>228.41503099999997</v>
      </c>
      <c r="D47" s="13">
        <v>211.03493700000001</v>
      </c>
      <c r="E47" s="13">
        <v>858.98260199999993</v>
      </c>
      <c r="F47" s="13">
        <v>1151.90696</v>
      </c>
      <c r="G47" s="13">
        <v>344.21600000000001</v>
      </c>
      <c r="H47" s="13">
        <v>7.9534144000000007</v>
      </c>
      <c r="I47" s="13">
        <v>4.5679487999999999</v>
      </c>
      <c r="J47" s="13">
        <v>6.4631616000000012</v>
      </c>
      <c r="K47" s="13">
        <v>19.640560000000001</v>
      </c>
      <c r="L47" s="13">
        <v>24205.584988800001</v>
      </c>
      <c r="M47" s="12">
        <v>43164</v>
      </c>
      <c r="N47" s="13">
        <v>0.80989999999999995</v>
      </c>
      <c r="O47" s="12">
        <f t="shared" si="1"/>
        <v>43164</v>
      </c>
      <c r="P47" s="15">
        <f>(SUMPRODUCT(B47:K47,$B$3:$K$3)+$R$1)/Calculate!$B$22-1</f>
        <v>2.6612270519108749E-2</v>
      </c>
      <c r="Q47" s="28">
        <f>(SUMPRODUCT(B47:K47,$B$3:$K$3)+$R$1+$Q$5-$Q$4*L47)/(Calculate!$B$22)-1</f>
        <v>4.4914081176160359E-2</v>
      </c>
      <c r="R47" s="28">
        <f>(SUMPRODUCT(B47:K47,$B$3:$K$3)+$R$1+$R$5-$R$4*L47)/Calculate!$B$22-1</f>
        <v>1.2420180737639841E-2</v>
      </c>
      <c r="S47" s="15">
        <f>(SUMPRODUCT(B47:K47,$B$3:$K$3)+$R$1)/Calculate!$B$22-1</f>
        <v>2.6612270519108749E-2</v>
      </c>
      <c r="T47" s="15">
        <f>(SUMPRODUCT(B47:K47,$B$3:$K$3)+$R$1)/Calculate!$B$22-1</f>
        <v>2.6612270519108749E-2</v>
      </c>
      <c r="U47" s="15">
        <f>(SUMPRODUCT(B47:K47,$B$3:$K$3)+$R$1)/Calculate!$B$22-1</f>
        <v>2.6612270519108749E-2</v>
      </c>
      <c r="V47" s="15">
        <f>(SUMPRODUCT(B47:K47,$B$3:$K$3)+$R$1)/Calculate!$B$22-1</f>
        <v>2.6612270519108749E-2</v>
      </c>
      <c r="W47" s="14">
        <f t="shared" si="2"/>
        <v>-3.2152770785108031E-2</v>
      </c>
      <c r="X47" s="14">
        <f t="shared" si="3"/>
        <v>-3.1104199066874005E-2</v>
      </c>
      <c r="Y47" s="14"/>
      <c r="Z47" s="12">
        <f t="shared" si="4"/>
        <v>43164</v>
      </c>
      <c r="AA47" s="15">
        <f>(SUMPRODUCT(B47:K47,$B$4:$K$4)+$AC$1)/Calculate!$B$22-1</f>
        <v>1.863299519548578E-2</v>
      </c>
      <c r="AB47" s="28">
        <f>(SUMPRODUCT(B47:K47,$B$4:$K$4)+$AC$1+$AB$5-$AB$4*L47)/Calculate!$B$22-1</f>
        <v>3.1446946205371695E-2</v>
      </c>
      <c r="AC47" s="15">
        <f>(SUMPRODUCT(B47:K47,$B$4:$K$4)+$AC$1+$AC$5-$AC$4*L47)/Calculate!$B$22-1</f>
        <v>8.6995585299314282E-3</v>
      </c>
      <c r="AD47" s="15">
        <f>(SUMPRODUCT(B47:K47,$B$4:$K$4)+$AC$1)/Calculate!$B$22-1</f>
        <v>1.863299519548578E-2</v>
      </c>
      <c r="AE47" s="15">
        <f>(SUMPRODUCT(B47:K47,$B$4:$K$4)+$AC$1)/Calculate!$B$22-1</f>
        <v>1.863299519548578E-2</v>
      </c>
      <c r="AF47" s="15">
        <f>(SUMPRODUCT(B47:K47,$B$4:$K$4)+$AC$1)/Calculate!$B$22-1</f>
        <v>1.863299519548578E-2</v>
      </c>
      <c r="AG47" s="15">
        <f>(SUMPRODUCT(B47:K47,$B$4:$K$4)+$AC$1)/Calculate!$B$22-1</f>
        <v>1.863299519548578E-2</v>
      </c>
      <c r="AH47" s="14">
        <f t="shared" si="5"/>
        <v>-3.2152770785108031E-2</v>
      </c>
      <c r="AI47" s="14">
        <f t="shared" si="6"/>
        <v>-3.1104199066874005E-2</v>
      </c>
      <c r="AJ47" s="14"/>
      <c r="AK47" s="12">
        <f t="shared" si="9"/>
        <v>43164</v>
      </c>
      <c r="AL47" s="15">
        <f>(SUMPRODUCT(B47:K47,$B$5:$K$5)+$AN$1)/Calculate!$B$22-1</f>
        <v>1.3303974603034341E-2</v>
      </c>
      <c r="AM47" s="15">
        <f>(SUMPRODUCT(B47:K47,$B$5:$K$5)+$AN$1+$AM$5-$AM$4*L47)/Calculate!$B$22-1</f>
        <v>2.2454879931560257E-2</v>
      </c>
      <c r="AN47" s="15">
        <f>(SUMPRODUCT(B47:K47,$B$5:$K$5)+$AN$1+$AN$5-$AN$4*L47)/Calculate!$B$22-1</f>
        <v>6.2130606196684202E-3</v>
      </c>
      <c r="AO47" s="15">
        <f>(SUMPRODUCT(B47:K47,$B$5:$K$5)+$AN$1)/Calculate!$B$22-1</f>
        <v>1.3303974603034341E-2</v>
      </c>
      <c r="AP47" s="15">
        <f>(SUMPRODUCT(B47:K47,$B$5:$K$5)+$AN$1)/Calculate!$B$22-1</f>
        <v>1.3303974603034341E-2</v>
      </c>
      <c r="AQ47" s="15">
        <f>(SUMPRODUCT(B47:K47,$B$5:$K$5)+$AN$1)/Calculate!$B$22-1</f>
        <v>1.3303974603034341E-2</v>
      </c>
      <c r="AR47" s="15">
        <f>(SUMPRODUCT(B47:K47,$B$5:$K$5)+$AN$1)/Calculate!$B$22-1</f>
        <v>1.3303974603034341E-2</v>
      </c>
      <c r="AS47" s="14">
        <f t="shared" si="7"/>
        <v>-3.2152770785108031E-2</v>
      </c>
      <c r="AT47" s="14">
        <f t="shared" si="8"/>
        <v>-3.1104199066874005E-2</v>
      </c>
    </row>
    <row r="48" spans="1:46" x14ac:dyDescent="0.15">
      <c r="A48" s="12">
        <v>43165</v>
      </c>
      <c r="B48" s="13">
        <v>1906.01702</v>
      </c>
      <c r="C48" s="13">
        <v>228.63330200000001</v>
      </c>
      <c r="D48" s="13">
        <v>215.32224200000002</v>
      </c>
      <c r="E48" s="13">
        <v>752.77213600000005</v>
      </c>
      <c r="F48" s="13">
        <v>1187.6634820000002</v>
      </c>
      <c r="G48" s="13">
        <v>354.97652399999998</v>
      </c>
      <c r="H48" s="13">
        <v>7.9800923999999993</v>
      </c>
      <c r="I48" s="13">
        <v>4.6698917999999994</v>
      </c>
      <c r="J48" s="13">
        <v>6.5961210000000001</v>
      </c>
      <c r="K48" s="13">
        <v>19.788362999999997</v>
      </c>
      <c r="L48" s="13">
        <v>24693.554218199999</v>
      </c>
      <c r="M48" s="12">
        <v>43165</v>
      </c>
      <c r="N48" s="13">
        <v>0.80930000000000002</v>
      </c>
      <c r="O48" s="12">
        <f t="shared" si="1"/>
        <v>43165</v>
      </c>
      <c r="P48" s="15">
        <f>(SUMPRODUCT(B48:K48,$B$3:$K$3)+$R$1)/Calculate!$B$22-1</f>
        <v>2.7912013634977084E-2</v>
      </c>
      <c r="Q48" s="28">
        <f>(SUMPRODUCT(B48:K48,$B$3:$K$3)+$R$1+$Q$5-$Q$4*L48)/(Calculate!$B$22)-1</f>
        <v>2.7196966323411953E-2</v>
      </c>
      <c r="R48" s="28">
        <f>(SUMPRODUCT(B48:K48,$B$3:$K$3)+$R$1+$R$5-$R$4*L48)/Calculate!$B$22-1</f>
        <v>-5.5618316967830372E-3</v>
      </c>
      <c r="S48" s="15">
        <f>(SUMPRODUCT(B48:K48,$B$3:$K$3)+$R$1)/Calculate!$B$22-1</f>
        <v>2.7912013634977084E-2</v>
      </c>
      <c r="T48" s="15">
        <f>(SUMPRODUCT(B48:K48,$B$3:$K$3)+$R$1)/Calculate!$B$22-1</f>
        <v>2.7912013634977084E-2</v>
      </c>
      <c r="U48" s="15">
        <f>(SUMPRODUCT(B48:K48,$B$3:$K$3)+$R$1)/Calculate!$B$22-1</f>
        <v>2.7912013634977084E-2</v>
      </c>
      <c r="V48" s="15">
        <f>(SUMPRODUCT(B48:K48,$B$3:$K$3)+$R$1)/Calculate!$B$22-1</f>
        <v>2.7912013634977084E-2</v>
      </c>
      <c r="W48" s="14">
        <f t="shared" si="2"/>
        <v>-1.2641584964338204E-2</v>
      </c>
      <c r="X48" s="14">
        <f t="shared" si="3"/>
        <v>-3.1821988276109492E-2</v>
      </c>
      <c r="Y48" s="14"/>
      <c r="Z48" s="12">
        <f t="shared" si="4"/>
        <v>43165</v>
      </c>
      <c r="AA48" s="15">
        <f>(SUMPRODUCT(B48:K48,$B$4:$K$4)+$AC$1)/Calculate!$B$22-1</f>
        <v>1.954207467172564E-2</v>
      </c>
      <c r="AB48" s="28">
        <f>(SUMPRODUCT(B48:K48,$B$4:$K$4)+$AC$1+$AB$5-$AB$4*L48)/Calculate!$B$22-1</f>
        <v>1.9041436707982973E-2</v>
      </c>
      <c r="AC48" s="15">
        <f>(SUMPRODUCT(B48:K48,$B$4:$K$4)+$AC$1+$AC$5-$AC$4*L48)/Calculate!$B$22-1</f>
        <v>-3.8871966812342729E-3</v>
      </c>
      <c r="AD48" s="15">
        <f>(SUMPRODUCT(B48:K48,$B$4:$K$4)+$AC$1)/Calculate!$B$22-1</f>
        <v>1.954207467172564E-2</v>
      </c>
      <c r="AE48" s="15">
        <f>(SUMPRODUCT(B48:K48,$B$4:$K$4)+$AC$1)/Calculate!$B$22-1</f>
        <v>1.954207467172564E-2</v>
      </c>
      <c r="AF48" s="15">
        <f>(SUMPRODUCT(B48:K48,$B$4:$K$4)+$AC$1)/Calculate!$B$22-1</f>
        <v>1.954207467172564E-2</v>
      </c>
      <c r="AG48" s="15">
        <f>(SUMPRODUCT(B48:K48,$B$4:$K$4)+$AC$1)/Calculate!$B$22-1</f>
        <v>1.954207467172564E-2</v>
      </c>
      <c r="AH48" s="14">
        <f t="shared" si="5"/>
        <v>-1.2641584964338204E-2</v>
      </c>
      <c r="AI48" s="14">
        <f t="shared" si="6"/>
        <v>-3.1821988276109492E-2</v>
      </c>
      <c r="AJ48" s="14"/>
      <c r="AK48" s="12">
        <f t="shared" si="9"/>
        <v>43165</v>
      </c>
      <c r="AL48" s="15">
        <f>(SUMPRODUCT(B48:K48,$B$5:$K$5)+$AN$1)/Calculate!$B$22-1</f>
        <v>1.3955356386268658E-2</v>
      </c>
      <c r="AM48" s="15">
        <f>(SUMPRODUCT(B48:K48,$B$5:$K$5)+$AN$1+$AM$5-$AM$4*L48)/Calculate!$B$22-1</f>
        <v>1.3597832730485981E-2</v>
      </c>
      <c r="AN48" s="15">
        <f>(SUMPRODUCT(B48:K48,$B$5:$K$5)+$AN$1+$AN$5-$AN$4*L48)/Calculate!$B$22-1</f>
        <v>-2.7694643832517629E-3</v>
      </c>
      <c r="AO48" s="15">
        <f>(SUMPRODUCT(B48:K48,$B$5:$K$5)+$AN$1)/Calculate!$B$22-1</f>
        <v>1.3955356386268658E-2</v>
      </c>
      <c r="AP48" s="15">
        <f>(SUMPRODUCT(B48:K48,$B$5:$K$5)+$AN$1)/Calculate!$B$22-1</f>
        <v>1.3955356386268658E-2</v>
      </c>
      <c r="AQ48" s="15">
        <f>(SUMPRODUCT(B48:K48,$B$5:$K$5)+$AN$1)/Calculate!$B$22-1</f>
        <v>1.3955356386268658E-2</v>
      </c>
      <c r="AR48" s="15">
        <f>(SUMPRODUCT(B48:K48,$B$5:$K$5)+$AN$1)/Calculate!$B$22-1</f>
        <v>1.3955356386268658E-2</v>
      </c>
      <c r="AS48" s="14">
        <f t="shared" si="7"/>
        <v>-1.2641584964338204E-2</v>
      </c>
      <c r="AT48" s="14">
        <f t="shared" si="8"/>
        <v>-3.1821988276109492E-2</v>
      </c>
    </row>
    <row r="49" spans="1:46" x14ac:dyDescent="0.15">
      <c r="A49" s="12">
        <v>43166</v>
      </c>
      <c r="B49" s="13">
        <v>1938.8218080000001</v>
      </c>
      <c r="C49" s="13">
        <v>231.02310000000003</v>
      </c>
      <c r="D49" s="13">
        <v>234.31438800000004</v>
      </c>
      <c r="E49" s="13">
        <v>799.59310200000004</v>
      </c>
      <c r="F49" s="13">
        <v>1196.5730700000001</v>
      </c>
      <c r="G49" s="13">
        <v>350.84228400000001</v>
      </c>
      <c r="H49" s="13">
        <v>8.0478792000000006</v>
      </c>
      <c r="I49" s="13">
        <v>4.6622754000000004</v>
      </c>
      <c r="J49" s="13">
        <v>6.6661650000000003</v>
      </c>
      <c r="K49" s="13">
        <v>19.756089000000003</v>
      </c>
      <c r="L49" s="13">
        <v>24399.715298400002</v>
      </c>
      <c r="M49" s="12">
        <v>43166</v>
      </c>
      <c r="N49" s="13">
        <v>0.80800000000000005</v>
      </c>
      <c r="O49" s="12">
        <f t="shared" si="1"/>
        <v>43166</v>
      </c>
      <c r="P49" s="15">
        <f>(SUMPRODUCT(B49:K49,$B$3:$K$3)+$R$1)/Calculate!$B$22-1</f>
        <v>4.9995796770097245E-2</v>
      </c>
      <c r="Q49" s="28">
        <f>(SUMPRODUCT(B49:K49,$B$3:$K$3)+$R$1+$Q$5-$Q$4*L49)/(Calculate!$B$22)-1</f>
        <v>6.0732071933023102E-2</v>
      </c>
      <c r="R49" s="28">
        <f>(SUMPRODUCT(B49:K49,$B$3:$K$3)+$R$1+$R$5-$R$4*L49)/Calculate!$B$22-1</f>
        <v>2.8132786469291071E-2</v>
      </c>
      <c r="S49" s="15">
        <f>(SUMPRODUCT(B49:K49,$B$3:$K$3)+$R$1)/Calculate!$B$22-1</f>
        <v>4.9995796770097245E-2</v>
      </c>
      <c r="T49" s="15">
        <f>(SUMPRODUCT(B49:K49,$B$3:$K$3)+$R$1)/Calculate!$B$22-1</f>
        <v>4.9995796770097245E-2</v>
      </c>
      <c r="U49" s="15">
        <f>(SUMPRODUCT(B49:K49,$B$3:$K$3)+$R$1)/Calculate!$B$22-1</f>
        <v>4.9995796770097245E-2</v>
      </c>
      <c r="V49" s="15">
        <f>(SUMPRODUCT(B49:K49,$B$3:$K$3)+$R$1)/Calculate!$B$22-1</f>
        <v>4.9995796770097245E-2</v>
      </c>
      <c r="W49" s="14">
        <f t="shared" si="2"/>
        <v>-2.4390575310802132E-2</v>
      </c>
      <c r="X49" s="14">
        <f t="shared" si="3"/>
        <v>-3.3377198229453175E-2</v>
      </c>
      <c r="Y49" s="14"/>
      <c r="Z49" s="12">
        <f t="shared" si="4"/>
        <v>43166</v>
      </c>
      <c r="AA49" s="15">
        <f>(SUMPRODUCT(B49:K49,$B$4:$K$4)+$AC$1)/Calculate!$B$22-1</f>
        <v>3.5000339798308744E-2</v>
      </c>
      <c r="AB49" s="28">
        <f>(SUMPRODUCT(B49:K49,$B$4:$K$4)+$AC$1+$AB$5-$AB$4*L49)/Calculate!$B$22-1</f>
        <v>4.251730664625164E-2</v>
      </c>
      <c r="AC49" s="15">
        <f>(SUMPRODUCT(B49:K49,$B$4:$K$4)+$AC$1+$AC$5-$AC$4*L49)/Calculate!$B$22-1</f>
        <v>1.9697813427245636E-2</v>
      </c>
      <c r="AD49" s="15">
        <f>(SUMPRODUCT(B49:K49,$B$4:$K$4)+$AC$1)/Calculate!$B$22-1</f>
        <v>3.5000339798308744E-2</v>
      </c>
      <c r="AE49" s="15">
        <f>(SUMPRODUCT(B49:K49,$B$4:$K$4)+$AC$1)/Calculate!$B$22-1</f>
        <v>3.5000339798308744E-2</v>
      </c>
      <c r="AF49" s="15">
        <f>(SUMPRODUCT(B49:K49,$B$4:$K$4)+$AC$1)/Calculate!$B$22-1</f>
        <v>3.5000339798308744E-2</v>
      </c>
      <c r="AG49" s="15">
        <f>(SUMPRODUCT(B49:K49,$B$4:$K$4)+$AC$1)/Calculate!$B$22-1</f>
        <v>3.5000339798308744E-2</v>
      </c>
      <c r="AH49" s="14">
        <f t="shared" si="5"/>
        <v>-2.4390575310802132E-2</v>
      </c>
      <c r="AI49" s="14">
        <f t="shared" si="6"/>
        <v>-3.3377198229453175E-2</v>
      </c>
      <c r="AJ49" s="14"/>
      <c r="AK49" s="12">
        <f t="shared" si="9"/>
        <v>43166</v>
      </c>
      <c r="AL49" s="15">
        <f>(SUMPRODUCT(B49:K49,$B$5:$K$5)+$AN$1)/Calculate!$B$22-1</f>
        <v>2.4996544544394261E-2</v>
      </c>
      <c r="AM49" s="15">
        <f>(SUMPRODUCT(B49:K49,$B$5:$K$5)+$AN$1+$AM$5-$AM$4*L49)/Calculate!$B$22-1</f>
        <v>3.0364682125856968E-2</v>
      </c>
      <c r="AN49" s="15">
        <f>(SUMPRODUCT(B49:K49,$B$5:$K$5)+$AN$1+$AN$5-$AN$4*L49)/Calculate!$B$22-1</f>
        <v>1.4072943591497244E-2</v>
      </c>
      <c r="AO49" s="15">
        <f>(SUMPRODUCT(B49:K49,$B$5:$K$5)+$AN$1)/Calculate!$B$22-1</f>
        <v>2.4996544544394261E-2</v>
      </c>
      <c r="AP49" s="15">
        <f>(SUMPRODUCT(B49:K49,$B$5:$K$5)+$AN$1)/Calculate!$B$22-1</f>
        <v>2.4996544544394261E-2</v>
      </c>
      <c r="AQ49" s="15">
        <f>(SUMPRODUCT(B49:K49,$B$5:$K$5)+$AN$1)/Calculate!$B$22-1</f>
        <v>2.4996544544394261E-2</v>
      </c>
      <c r="AR49" s="15">
        <f>(SUMPRODUCT(B49:K49,$B$5:$K$5)+$AN$1)/Calculate!$B$22-1</f>
        <v>2.4996544544394261E-2</v>
      </c>
      <c r="AS49" s="14">
        <f t="shared" si="7"/>
        <v>-2.4390575310802132E-2</v>
      </c>
      <c r="AT49" s="14">
        <f t="shared" si="8"/>
        <v>-3.3377198229453175E-2</v>
      </c>
    </row>
    <row r="50" spans="1:46" x14ac:dyDescent="0.15">
      <c r="A50" s="12">
        <v>43167</v>
      </c>
      <c r="B50" s="13">
        <v>1982.226455</v>
      </c>
      <c r="C50" s="13">
        <v>236.76681599999998</v>
      </c>
      <c r="D50" s="13">
        <v>226.016186</v>
      </c>
      <c r="E50" s="13">
        <v>758.80476099999998</v>
      </c>
      <c r="F50" s="13">
        <v>1183.707602</v>
      </c>
      <c r="G50" s="13">
        <v>357.58073999999999</v>
      </c>
      <c r="H50" s="13">
        <v>7.9184358000000001</v>
      </c>
      <c r="I50" s="13">
        <v>4.6089978</v>
      </c>
      <c r="J50" s="13">
        <v>6.7157376000000006</v>
      </c>
      <c r="K50" s="13">
        <v>19.937345999999998</v>
      </c>
      <c r="L50" s="13">
        <v>24743.715453600002</v>
      </c>
      <c r="M50" s="12">
        <v>43167</v>
      </c>
      <c r="N50" s="13">
        <v>0.80720000000000003</v>
      </c>
      <c r="O50" s="12">
        <f t="shared" si="1"/>
        <v>43167</v>
      </c>
      <c r="P50" s="15">
        <f>(SUMPRODUCT(B50:K50,$B$3:$K$3)+$R$1)/Calculate!$B$22-1</f>
        <v>4.3806182694834161E-2</v>
      </c>
      <c r="Q50" s="28">
        <f>(SUMPRODUCT(B50:K50,$B$3:$K$3)+$R$1+$Q$5-$Q$4*L50)/(Calculate!$B$22)-1</f>
        <v>4.1136280380822843E-2</v>
      </c>
      <c r="R50" s="28">
        <f>(SUMPRODUCT(B50:K50,$B$3:$K$3)+$R$1+$R$5-$R$4*L50)/Calculate!$B$22-1</f>
        <v>8.3502519756966098E-3</v>
      </c>
      <c r="S50" s="15">
        <f>(SUMPRODUCT(B50:K50,$B$3:$K$3)+$R$1)/Calculate!$B$22-1</f>
        <v>4.3806182694834161E-2</v>
      </c>
      <c r="T50" s="15">
        <f>(SUMPRODUCT(B50:K50,$B$3:$K$3)+$R$1)/Calculate!$B$22-1</f>
        <v>4.3806182694834161E-2</v>
      </c>
      <c r="U50" s="15">
        <f>(SUMPRODUCT(B50:K50,$B$3:$K$3)+$R$1)/Calculate!$B$22-1</f>
        <v>4.3806182694834161E-2</v>
      </c>
      <c r="V50" s="15">
        <f>(SUMPRODUCT(B50:K50,$B$3:$K$3)+$R$1)/Calculate!$B$22-1</f>
        <v>4.3806182694834161E-2</v>
      </c>
      <c r="W50" s="14">
        <f t="shared" si="2"/>
        <v>-1.0635915086153025E-2</v>
      </c>
      <c r="X50" s="14">
        <f t="shared" si="3"/>
        <v>-3.4334250508433972E-2</v>
      </c>
      <c r="Y50" s="14"/>
      <c r="Z50" s="12">
        <f t="shared" si="4"/>
        <v>43167</v>
      </c>
      <c r="AA50" s="15">
        <f>(SUMPRODUCT(B50:K50,$B$4:$K$4)+$AC$1)/Calculate!$B$22-1</f>
        <v>3.0667135701897275E-2</v>
      </c>
      <c r="AB50" s="28">
        <f>(SUMPRODUCT(B50:K50,$B$4:$K$4)+$AC$1+$AB$5-$AB$4*L50)/Calculate!$B$22-1</f>
        <v>2.8797812600811712E-2</v>
      </c>
      <c r="AC50" s="15">
        <f>(SUMPRODUCT(B50:K50,$B$4:$K$4)+$AC$1+$AC$5-$AC$4*L50)/Calculate!$B$22-1</f>
        <v>5.850547895588587E-3</v>
      </c>
      <c r="AD50" s="15">
        <f>(SUMPRODUCT(B50:K50,$B$4:$K$4)+$AC$1)/Calculate!$B$22-1</f>
        <v>3.0667135701897275E-2</v>
      </c>
      <c r="AE50" s="15">
        <f>(SUMPRODUCT(B50:K50,$B$4:$K$4)+$AC$1)/Calculate!$B$22-1</f>
        <v>3.0667135701897275E-2</v>
      </c>
      <c r="AF50" s="15">
        <f>(SUMPRODUCT(B50:K50,$B$4:$K$4)+$AC$1)/Calculate!$B$22-1</f>
        <v>3.0667135701897275E-2</v>
      </c>
      <c r="AG50" s="15">
        <f>(SUMPRODUCT(B50:K50,$B$4:$K$4)+$AC$1)/Calculate!$B$22-1</f>
        <v>3.0667135701897275E-2</v>
      </c>
      <c r="AH50" s="14">
        <f t="shared" si="5"/>
        <v>-1.0635915086153025E-2</v>
      </c>
      <c r="AI50" s="14">
        <f t="shared" si="6"/>
        <v>-3.4334250508433972E-2</v>
      </c>
      <c r="AJ50" s="14"/>
      <c r="AK50" s="12">
        <f t="shared" si="9"/>
        <v>43167</v>
      </c>
      <c r="AL50" s="15">
        <f>(SUMPRODUCT(B50:K50,$B$5:$K$5)+$AN$1)/Calculate!$B$22-1</f>
        <v>2.1902238165177224E-2</v>
      </c>
      <c r="AM50" s="15">
        <f>(SUMPRODUCT(B50:K50,$B$5:$K$5)+$AN$1+$AM$5-$AM$4*L50)/Calculate!$B$22-1</f>
        <v>2.0567287008171675E-2</v>
      </c>
      <c r="AN50" s="15">
        <f>(SUMPRODUCT(B50:K50,$B$5:$K$5)+$AN$1+$AN$5-$AN$4*L50)/Calculate!$B$22-1</f>
        <v>4.1870912910455527E-3</v>
      </c>
      <c r="AO50" s="15">
        <f>(SUMPRODUCT(B50:K50,$B$5:$K$5)+$AN$1)/Calculate!$B$22-1</f>
        <v>2.1902238165177224E-2</v>
      </c>
      <c r="AP50" s="15">
        <f>(SUMPRODUCT(B50:K50,$B$5:$K$5)+$AN$1)/Calculate!$B$22-1</f>
        <v>2.1902238165177224E-2</v>
      </c>
      <c r="AQ50" s="15">
        <f>(SUMPRODUCT(B50:K50,$B$5:$K$5)+$AN$1)/Calculate!$B$22-1</f>
        <v>2.1902238165177224E-2</v>
      </c>
      <c r="AR50" s="15">
        <f>(SUMPRODUCT(B50:K50,$B$5:$K$5)+$AN$1)/Calculate!$B$22-1</f>
        <v>2.1902238165177224E-2</v>
      </c>
      <c r="AS50" s="14">
        <f t="shared" si="7"/>
        <v>-1.0635915086153025E-2</v>
      </c>
      <c r="AT50" s="14">
        <f t="shared" si="8"/>
        <v>-3.4334250508433972E-2</v>
      </c>
    </row>
    <row r="51" spans="1:46" x14ac:dyDescent="0.15">
      <c r="A51" s="12">
        <v>43168</v>
      </c>
      <c r="B51" s="13">
        <v>1983.0341029999997</v>
      </c>
      <c r="C51" s="13">
        <v>247.45889999999997</v>
      </c>
      <c r="D51" s="13">
        <v>238.19505399999997</v>
      </c>
      <c r="E51" s="13">
        <v>761.34854899999993</v>
      </c>
      <c r="F51" s="13">
        <v>1209.0588049999999</v>
      </c>
      <c r="G51" s="13">
        <v>361.72581000000002</v>
      </c>
      <c r="H51" s="13">
        <v>8.1408538000000004</v>
      </c>
      <c r="I51" s="13">
        <v>4.8311031</v>
      </c>
      <c r="J51" s="13">
        <v>6.7894397000000009</v>
      </c>
      <c r="K51" s="13">
        <v>20.918595500000002</v>
      </c>
      <c r="L51" s="13">
        <v>25083.063018299999</v>
      </c>
      <c r="M51" s="12">
        <v>43168</v>
      </c>
      <c r="N51" s="13">
        <v>0.80920000000000003</v>
      </c>
      <c r="O51" s="12">
        <f t="shared" si="1"/>
        <v>43168</v>
      </c>
      <c r="P51" s="15">
        <f>(SUMPRODUCT(B51:K51,$B$3:$K$3)+$R$1)/Calculate!$B$22-1</f>
        <v>7.3431659815942796E-2</v>
      </c>
      <c r="Q51" s="28">
        <f>(SUMPRODUCT(B51:K51,$B$3:$K$3)+$R$1+$Q$5-$Q$4*L51)/(Calculate!$B$22)-1</f>
        <v>5.7536898123337066E-2</v>
      </c>
      <c r="R51" s="28">
        <f>(SUMPRODUCT(B51:K51,$B$3:$K$3)+$R$1+$R$5-$R$4*L51)/Calculate!$B$22-1</f>
        <v>2.456665246880263E-2</v>
      </c>
      <c r="S51" s="15">
        <f>(SUMPRODUCT(B51:K51,$B$3:$K$3)+$R$1)/Calculate!$B$22-1</f>
        <v>7.3431659815942796E-2</v>
      </c>
      <c r="T51" s="15">
        <f>(SUMPRODUCT(B51:K51,$B$3:$K$3)+$R$1)/Calculate!$B$22-1</f>
        <v>7.3431659815942796E-2</v>
      </c>
      <c r="U51" s="15">
        <f>(SUMPRODUCT(B51:K51,$B$3:$K$3)+$R$1)/Calculate!$B$22-1</f>
        <v>7.3431659815942796E-2</v>
      </c>
      <c r="V51" s="15">
        <f>(SUMPRODUCT(B51:K51,$B$3:$K$3)+$R$1)/Calculate!$B$22-1</f>
        <v>7.3431659815942796E-2</v>
      </c>
      <c r="W51" s="14">
        <f t="shared" si="2"/>
        <v>2.9327138227406291E-3</v>
      </c>
      <c r="X51" s="14">
        <f t="shared" si="3"/>
        <v>-3.1941619810982091E-2</v>
      </c>
      <c r="Y51" s="14"/>
      <c r="Z51" s="12">
        <f t="shared" si="4"/>
        <v>43168</v>
      </c>
      <c r="AA51" s="15">
        <f>(SUMPRODUCT(B51:K51,$B$4:$K$4)+$AC$1)/Calculate!$B$22-1</f>
        <v>5.1404799050222882E-2</v>
      </c>
      <c r="AB51" s="28">
        <f>(SUMPRODUCT(B51:K51,$B$4:$K$4)+$AC$1+$AB$5-$AB$4*L51)/Calculate!$B$22-1</f>
        <v>4.0276135255180368E-2</v>
      </c>
      <c r="AC51" s="15">
        <f>(SUMPRODUCT(B51:K51,$B$4:$K$4)+$AC$1+$AC$5-$AC$4*L51)/Calculate!$B$22-1</f>
        <v>1.7202827168782964E-2</v>
      </c>
      <c r="AD51" s="15">
        <f>(SUMPRODUCT(B51:K51,$B$4:$K$4)+$AC$1)/Calculate!$B$22-1</f>
        <v>5.1404799050222882E-2</v>
      </c>
      <c r="AE51" s="15">
        <f>(SUMPRODUCT(B51:K51,$B$4:$K$4)+$AC$1)/Calculate!$B$22-1</f>
        <v>5.1404799050222882E-2</v>
      </c>
      <c r="AF51" s="15">
        <f>(SUMPRODUCT(B51:K51,$B$4:$K$4)+$AC$1)/Calculate!$B$22-1</f>
        <v>5.1404799050222882E-2</v>
      </c>
      <c r="AG51" s="15">
        <f>(SUMPRODUCT(B51:K51,$B$4:$K$4)+$AC$1)/Calculate!$B$22-1</f>
        <v>5.1404799050222882E-2</v>
      </c>
      <c r="AH51" s="14">
        <f t="shared" si="5"/>
        <v>2.9327138227406291E-3</v>
      </c>
      <c r="AI51" s="14">
        <f t="shared" si="6"/>
        <v>-3.1941619810982091E-2</v>
      </c>
      <c r="AJ51" s="14"/>
      <c r="AK51" s="12">
        <f t="shared" si="9"/>
        <v>43168</v>
      </c>
      <c r="AL51" s="15">
        <f>(SUMPRODUCT(B51:K51,$B$5:$K$5)+$AN$1)/Calculate!$B$22-1</f>
        <v>3.6714767273662741E-2</v>
      </c>
      <c r="AM51" s="15">
        <f>(SUMPRODUCT(B51:K51,$B$5:$K$5)+$AN$1+$AM$5-$AM$4*L51)/Calculate!$B$22-1</f>
        <v>2.8767386427360098E-2</v>
      </c>
      <c r="AN51" s="15">
        <f>(SUMPRODUCT(B51:K51,$B$5:$K$5)+$AN$1+$AN$5-$AN$4*L51)/Calculate!$B$22-1</f>
        <v>1.2299929907882534E-2</v>
      </c>
      <c r="AO51" s="15">
        <f>(SUMPRODUCT(B51:K51,$B$5:$K$5)+$AN$1)/Calculate!$B$22-1</f>
        <v>3.6714767273662741E-2</v>
      </c>
      <c r="AP51" s="15">
        <f>(SUMPRODUCT(B51:K51,$B$5:$K$5)+$AN$1)/Calculate!$B$22-1</f>
        <v>3.6714767273662741E-2</v>
      </c>
      <c r="AQ51" s="15">
        <f>(SUMPRODUCT(B51:K51,$B$5:$K$5)+$AN$1)/Calculate!$B$22-1</f>
        <v>3.6714767273662741E-2</v>
      </c>
      <c r="AR51" s="15">
        <f>(SUMPRODUCT(B51:K51,$B$5:$K$5)+$AN$1)/Calculate!$B$22-1</f>
        <v>3.6714767273662741E-2</v>
      </c>
      <c r="AS51" s="14">
        <f t="shared" si="7"/>
        <v>2.9327138227406291E-3</v>
      </c>
      <c r="AT51" s="14">
        <f t="shared" si="8"/>
        <v>-3.1941619810982091E-2</v>
      </c>
    </row>
    <row r="52" spans="1:46" x14ac:dyDescent="0.15">
      <c r="A52" s="12">
        <v>43171</v>
      </c>
      <c r="B52" s="13">
        <v>1990.4928570000002</v>
      </c>
      <c r="C52" s="13">
        <v>244.33871400000001</v>
      </c>
      <c r="D52" s="13">
        <v>234.585432</v>
      </c>
      <c r="E52" s="13">
        <v>755.49935700000003</v>
      </c>
      <c r="F52" s="13">
        <v>1220.6802420000001</v>
      </c>
      <c r="G52" s="13">
        <v>371.65700000000004</v>
      </c>
      <c r="H52" s="13">
        <v>8.6289060000000006</v>
      </c>
      <c r="I52" s="13">
        <v>4.8477000000000006</v>
      </c>
      <c r="J52" s="13">
        <v>6.9079725000000014</v>
      </c>
      <c r="K52" s="13">
        <v>21.531867500000001</v>
      </c>
      <c r="L52" s="13">
        <v>25526.638923500002</v>
      </c>
      <c r="M52" s="12">
        <v>43171</v>
      </c>
      <c r="N52" s="13">
        <v>0.80789999999999995</v>
      </c>
      <c r="O52" s="12">
        <f t="shared" si="1"/>
        <v>43171</v>
      </c>
      <c r="P52" s="15">
        <f>(SUMPRODUCT(B52:K52,$B$3:$K$3)+$R$1)/Calculate!$B$22-1</f>
        <v>8.4199196694574319E-2</v>
      </c>
      <c r="Q52" s="28">
        <f>(SUMPRODUCT(B52:K52,$B$3:$K$3)+$R$1+$Q$5-$Q$4*L52)/(Calculate!$B$22)-1</f>
        <v>5.1017648296460383E-2</v>
      </c>
      <c r="R52" s="28">
        <f>(SUMPRODUCT(B52:K52,$B$3:$K$3)+$R$1+$R$5-$R$4*L52)/Calculate!$B$22-1</f>
        <v>1.7806604293388428E-2</v>
      </c>
      <c r="S52" s="15">
        <f>(SUMPRODUCT(B52:K52,$B$3:$K$3)+$R$1)/Calculate!$B$22-1</f>
        <v>8.4199196694574319E-2</v>
      </c>
      <c r="T52" s="15">
        <f>(SUMPRODUCT(B52:K52,$B$3:$K$3)+$R$1)/Calculate!$B$22-1</f>
        <v>8.4199196694574319E-2</v>
      </c>
      <c r="U52" s="15">
        <f>(SUMPRODUCT(B52:K52,$B$3:$K$3)+$R$1)/Calculate!$B$22-1</f>
        <v>8.4199196694574319E-2</v>
      </c>
      <c r="V52" s="15">
        <f>(SUMPRODUCT(B52:K52,$B$3:$K$3)+$R$1)/Calculate!$B$22-1</f>
        <v>8.4199196694574319E-2</v>
      </c>
      <c r="W52" s="14">
        <f t="shared" si="2"/>
        <v>2.0668856576280925E-2</v>
      </c>
      <c r="X52" s="14">
        <f t="shared" si="3"/>
        <v>-3.3496829764325886E-2</v>
      </c>
      <c r="Y52" s="14"/>
      <c r="Z52" s="12">
        <f t="shared" si="4"/>
        <v>43171</v>
      </c>
      <c r="AA52" s="15">
        <f>(SUMPRODUCT(B52:K52,$B$4:$K$4)+$AC$1)/Calculate!$B$22-1</f>
        <v>5.8942105107105958E-2</v>
      </c>
      <c r="AB52" s="28">
        <f>(SUMPRODUCT(B52:K52,$B$4:$K$4)+$AC$1+$AB$5-$AB$4*L52)/Calculate!$B$22-1</f>
        <v>3.571015589874893E-2</v>
      </c>
      <c r="AC52" s="15">
        <f>(SUMPRODUCT(B52:K52,$B$4:$K$4)+$AC$1+$AC$5-$AC$4*L52)/Calculate!$B$22-1</f>
        <v>1.2472091047563083E-2</v>
      </c>
      <c r="AD52" s="15">
        <f>(SUMPRODUCT(B52:K52,$B$4:$K$4)+$AC$1)/Calculate!$B$22-1</f>
        <v>5.8942105107105958E-2</v>
      </c>
      <c r="AE52" s="15">
        <f>(SUMPRODUCT(B52:K52,$B$4:$K$4)+$AC$1)/Calculate!$B$22-1</f>
        <v>5.8942105107105958E-2</v>
      </c>
      <c r="AF52" s="15">
        <f>(SUMPRODUCT(B52:K52,$B$4:$K$4)+$AC$1)/Calculate!$B$22-1</f>
        <v>5.8942105107105958E-2</v>
      </c>
      <c r="AG52" s="15">
        <f>(SUMPRODUCT(B52:K52,$B$4:$K$4)+$AC$1)/Calculate!$B$22-1</f>
        <v>5.8942105107105958E-2</v>
      </c>
      <c r="AH52" s="14">
        <f t="shared" si="5"/>
        <v>2.0668856576280925E-2</v>
      </c>
      <c r="AI52" s="14">
        <f t="shared" si="6"/>
        <v>-3.3496829764325886E-2</v>
      </c>
      <c r="AJ52" s="35"/>
      <c r="AK52" s="29">
        <f t="shared" si="9"/>
        <v>43171</v>
      </c>
      <c r="AL52" s="28">
        <f>(SUMPRODUCT(B52:K52,$B$5:$K$5)+$AN$1)/Calculate!$B$22-1</f>
        <v>4.2098647876648743E-2</v>
      </c>
      <c r="AM52" s="28">
        <f>(SUMPRODUCT(B52:K52,$B$5:$K$5)+$AN$1+$AM$5-$AM$4*L52)/Calculate!$B$22-1</f>
        <v>2.5507873677591775E-2</v>
      </c>
      <c r="AN52" s="28">
        <f>(SUMPRODUCT(B52:K52,$B$5:$K$5)+$AN$1+$AN$5-$AN$4*L52)/Calculate!$B$22-1</f>
        <v>8.9263547824915968E-3</v>
      </c>
      <c r="AO52" s="28">
        <f>(SUMPRODUCT(B52:K52,$B$5:$K$5)+$AN$1)/Calculate!$B$22-1</f>
        <v>4.2098647876648743E-2</v>
      </c>
      <c r="AP52" s="28">
        <f>(SUMPRODUCT(B52:K52,$B$5:$K$5)+$AN$1)/Calculate!$B$22-1</f>
        <v>4.2098647876648743E-2</v>
      </c>
      <c r="AQ52" s="15">
        <f>(SUMPRODUCT(B52:K52,$B$5:$K$5)+$AN$1)/Calculate!$B$22-1</f>
        <v>4.2098647876648743E-2</v>
      </c>
      <c r="AR52" s="15">
        <f>(SUMPRODUCT(B52:K52,$B$5:$K$5)+$AN$1)/Calculate!$B$22-1</f>
        <v>4.2098647876648743E-2</v>
      </c>
      <c r="AS52" s="14">
        <f t="shared" si="7"/>
        <v>2.0668856576280925E-2</v>
      </c>
      <c r="AT52" s="14">
        <f t="shared" si="8"/>
        <v>-3.3496829764325886E-2</v>
      </c>
    </row>
    <row r="53" spans="1:46" x14ac:dyDescent="0.15">
      <c r="A53" s="12">
        <v>43172</v>
      </c>
      <c r="B53" s="13">
        <v>1969.9993159999999</v>
      </c>
      <c r="C53" s="13">
        <v>240.22839999999999</v>
      </c>
      <c r="D53" s="13">
        <v>232.768676</v>
      </c>
      <c r="E53" s="13">
        <v>747.11032399999999</v>
      </c>
      <c r="F53" s="13">
        <v>1191.090338</v>
      </c>
      <c r="G53" s="13">
        <v>373.17878000000002</v>
      </c>
      <c r="H53" s="13">
        <v>8.4989289999999986</v>
      </c>
      <c r="I53" s="13">
        <v>4.7977825000000003</v>
      </c>
      <c r="J53" s="13">
        <v>6.8701020000000002</v>
      </c>
      <c r="K53" s="13">
        <v>21.368275000000001</v>
      </c>
      <c r="L53" s="13">
        <v>25481.829207500003</v>
      </c>
      <c r="M53" s="12">
        <v>43172</v>
      </c>
      <c r="N53" s="13">
        <v>0.80640000000000001</v>
      </c>
      <c r="O53" s="29">
        <f t="shared" si="1"/>
        <v>43172</v>
      </c>
      <c r="P53" s="28">
        <f>(SUMPRODUCT(B53:K53,$B$3:$K$3)+$R$1)/Calculate!$B$22-1</f>
        <v>7.2776600048346074E-2</v>
      </c>
      <c r="Q53" s="28">
        <f>(SUMPRODUCT(B53:K53,$B$3:$K$3)+$R$1+$Q$5-$Q$4*L53)/(Calculate!$B$22)-1</f>
        <v>4.1341350296631774E-2</v>
      </c>
      <c r="R53" s="28">
        <f>(SUMPRODUCT(B53:K53,$B$3:$K$3)+$R$1+$R$5-$R$4*L53)/Calculate!$B$22-1</f>
        <v>8.1546315679597026E-3</v>
      </c>
      <c r="S53" s="28">
        <f>(SUMPRODUCT(B53:K53,$B$3:$K$3)+$R$1)/Calculate!$B$22-1</f>
        <v>7.2776600048346074E-2</v>
      </c>
      <c r="T53" s="15">
        <f>(SUMPRODUCT(B53:K53,$B$3:$K$3)+$R$1)/Calculate!$B$22-1</f>
        <v>7.2776600048346074E-2</v>
      </c>
      <c r="U53" s="15">
        <f>(SUMPRODUCT(B53:K53,$B$3:$K$3)+$R$1)/Calculate!$B$22-1</f>
        <v>7.2776600048346074E-2</v>
      </c>
      <c r="V53" s="15">
        <f>(SUMPRODUCT(B53:K53,$B$3:$K$3)+$R$1)/Calculate!$B$22-1</f>
        <v>7.2776600048346074E-2</v>
      </c>
      <c r="W53" s="14">
        <f t="shared" si="2"/>
        <v>1.8877164308047423E-2</v>
      </c>
      <c r="X53" s="14">
        <f t="shared" si="3"/>
        <v>-3.5291302787414769E-2</v>
      </c>
      <c r="Y53" s="14"/>
      <c r="Z53" s="29">
        <f t="shared" si="4"/>
        <v>43172</v>
      </c>
      <c r="AA53" s="28">
        <f>(SUMPRODUCT(B53:K53,$B$4:$K$4)+$AC$1)/Calculate!$B$22-1</f>
        <v>5.094672809964873E-2</v>
      </c>
      <c r="AB53" s="28">
        <f>(SUMPRODUCT(B53:K53,$B$4:$K$4)+$AC$1+$AB$5-$AB$4*L53)/Calculate!$B$22-1</f>
        <v>2.8937443999291546E-2</v>
      </c>
      <c r="AC53" s="28">
        <f>(SUMPRODUCT(B53:K53,$B$4:$K$4)+$AC$1+$AC$5-$AC$4*L53)/Calculate!$B$22-1</f>
        <v>5.7160227569055255E-3</v>
      </c>
      <c r="AD53" s="28">
        <f>(SUMPRODUCT(B53:K53,$B$4:$K$4)+$AC$1+$AD$5-$AD$4*L53)/Calculate!$B$22-1</f>
        <v>5.0946728099648952E-2</v>
      </c>
      <c r="AE53" s="15">
        <f>(SUMPRODUCT(B53:K53,$B$4:$K$4)+$AC$1)/Calculate!$B$22-1</f>
        <v>5.094672809964873E-2</v>
      </c>
      <c r="AF53" s="15">
        <f>(SUMPRODUCT(B53:K53,$B$4:$K$4)+$AC$1)/Calculate!$B$22-1</f>
        <v>5.094672809964873E-2</v>
      </c>
      <c r="AG53" s="15">
        <f>(SUMPRODUCT(B53:K53,$B$4:$K$4)+$AC$1)/Calculate!$B$22-1</f>
        <v>5.094672809964873E-2</v>
      </c>
      <c r="AH53" s="14">
        <f t="shared" si="5"/>
        <v>1.8877164308047423E-2</v>
      </c>
      <c r="AI53" s="14">
        <f t="shared" si="6"/>
        <v>-3.5291302787414769E-2</v>
      </c>
      <c r="AJ53" s="35"/>
      <c r="AK53" s="29">
        <f t="shared" si="9"/>
        <v>43172</v>
      </c>
      <c r="AL53" s="28">
        <f>(SUMPRODUCT(B53:K53,$B$5:$K$5)+$AN$1)/Calculate!$B$22-1</f>
        <v>3.6387533022591567E-2</v>
      </c>
      <c r="AM53" s="28">
        <f>(SUMPRODUCT(B53:K53,$B$5:$K$5)+$AN$1+$AM$5-$AM$4*L53)/Calculate!$B$22-1</f>
        <v>2.0669908146734528E-2</v>
      </c>
      <c r="AN53" s="28">
        <f>(SUMPRODUCT(B53:K53,$B$5:$K$5)+$AN$1+$AN$5-$AN$4*L53)/Calculate!$B$22-1</f>
        <v>4.099911750033991E-3</v>
      </c>
      <c r="AO53" s="28">
        <f>(SUMPRODUCT(B53:K53,$B$5:$K$5)+$AN$1+$AO$5-$AO$4*L53)/Calculate!$B$22-1</f>
        <v>3.6387533022591567E-2</v>
      </c>
      <c r="AP53" s="28">
        <f>(SUMPRODUCT(B53:K53,$B$5:$K$5)+$AN$1)/Calculate!$B$22-1</f>
        <v>3.6387533022591567E-2</v>
      </c>
      <c r="AQ53" s="15">
        <f>(SUMPRODUCT(B53:K53,$B$5:$K$5)+$AN$1)/Calculate!$B$22-1</f>
        <v>3.6387533022591567E-2</v>
      </c>
      <c r="AR53" s="15">
        <f>(SUMPRODUCT(B53:K53,$B$5:$K$5)+$AN$1)/Calculate!$B$22-1</f>
        <v>3.6387533022591567E-2</v>
      </c>
      <c r="AS53" s="14">
        <f t="shared" si="7"/>
        <v>1.8877164308047423E-2</v>
      </c>
      <c r="AT53" s="14">
        <f t="shared" si="8"/>
        <v>-3.5291302787414769E-2</v>
      </c>
    </row>
    <row r="54" spans="1:46" s="47" customFormat="1" x14ac:dyDescent="0.15">
      <c r="A54" s="43">
        <v>43173</v>
      </c>
      <c r="B54" s="44">
        <v>1985.7114849999998</v>
      </c>
      <c r="C54" s="44">
        <v>244.66655499999996</v>
      </c>
      <c r="D54" s="44">
        <v>235.56503499999999</v>
      </c>
      <c r="E54" s="44">
        <v>732.41953999999987</v>
      </c>
      <c r="F54" s="44">
        <v>1217.0754799999997</v>
      </c>
      <c r="G54" s="44">
        <v>373.71259600000002</v>
      </c>
      <c r="H54" s="44">
        <v>8.3996662000000004</v>
      </c>
      <c r="I54" s="44">
        <v>5.0543096999999992</v>
      </c>
      <c r="J54" s="44">
        <v>6.6584686</v>
      </c>
      <c r="K54" s="44">
        <v>21.120082</v>
      </c>
      <c r="L54" s="44">
        <v>25340.075911099997</v>
      </c>
      <c r="M54" s="43">
        <v>43173</v>
      </c>
      <c r="N54" s="44">
        <v>0.80610000000000004</v>
      </c>
      <c r="O54" s="43">
        <f t="shared" si="1"/>
        <v>43173</v>
      </c>
      <c r="P54" s="45">
        <f>(SUMPRODUCT(B54:K54,$B$3:$K$3)+$R$1)/Calculate!$B$22-1</f>
        <v>7.7517506898848731E-2</v>
      </c>
      <c r="Q54" s="45">
        <f>(SUMPRODUCT(B54:K54,$B$3:$K$3)+$R$1+$Q$5-$Q$4*L54)/(Calculate!$B$22)-1</f>
        <v>5.1606585612551825E-2</v>
      </c>
      <c r="R54" s="45">
        <f>(SUMPRODUCT(B54:K54,$B$3:$K$3)+$R$1+$R$5-$R$4*L54)/Calculate!$B$22-1</f>
        <v>1.8496818673354065E-2</v>
      </c>
      <c r="S54" s="45">
        <f>(SUMPRODUCT(B54:K54,$B$3:$K$3)+$R$1+$S$5-$S$4*L54)/Calculate!$B$22-1</f>
        <v>8.3483295630197407E-2</v>
      </c>
      <c r="T54" s="45">
        <f>(SUMPRODUCT(B54:K54,$B$3:$K$3)+$R$1)/Calculate!$B$22-1</f>
        <v>7.7517506898848731E-2</v>
      </c>
      <c r="U54" s="45">
        <f>(SUMPRODUCT(B54:K54,$B$3:$K$3)+$R$1)/Calculate!$B$22-1</f>
        <v>7.7517506898848731E-2</v>
      </c>
      <c r="V54" s="45">
        <f>(SUMPRODUCT(B54:K54,$B$3:$K$3)+$R$1)/Calculate!$B$22-1</f>
        <v>7.7517506898848731E-2</v>
      </c>
      <c r="W54" s="46">
        <f t="shared" si="2"/>
        <v>1.3209235389316287E-2</v>
      </c>
      <c r="X54" s="46">
        <f t="shared" si="3"/>
        <v>-3.5650197392032457E-2</v>
      </c>
      <c r="Y54" s="46"/>
      <c r="Z54" s="43">
        <f t="shared" si="4"/>
        <v>43173</v>
      </c>
      <c r="AA54" s="45">
        <f>(SUMPRODUCT(B54:K54,$B$4:$K$4)+$AC$1)/Calculate!$B$22-1</f>
        <v>5.4264962845791409E-2</v>
      </c>
      <c r="AB54" s="45">
        <f>(SUMPRODUCT(B54:K54,$B$4:$K$4)+$AC$1+$AB$5-$AB$4*L54)/Calculate!$B$22-1</f>
        <v>3.6123518690063028E-2</v>
      </c>
      <c r="AC54" s="45">
        <f>(SUMPRODUCT(B54:K54,$B$4:$K$4)+$AC$1+$AC$5-$AC$4*L54)/Calculate!$B$22-1</f>
        <v>1.2954748672054039E-2</v>
      </c>
      <c r="AD54" s="45">
        <f>(SUMPRODUCT(B54:K54,$B$4:$K$4)+$AC$1+$AD$5-$AD$4*L54)/Calculate!$B$22-1</f>
        <v>5.8440609948317457E-2</v>
      </c>
      <c r="AE54" s="45">
        <f>(SUMPRODUCT(B54:K54,$B$4:$K$4)+$AC$1)/Calculate!$B$22-1</f>
        <v>5.4264962845791409E-2</v>
      </c>
      <c r="AF54" s="45">
        <f>(SUMPRODUCT(B54:K54,$B$4:$K$4)+$AC$1)/Calculate!$B$22-1</f>
        <v>5.4264962845791409E-2</v>
      </c>
      <c r="AG54" s="45">
        <f>(SUMPRODUCT(B54:K54,$B$4:$K$4)+$AC$1)/Calculate!$B$22-1</f>
        <v>5.4264962845791409E-2</v>
      </c>
      <c r="AH54" s="46">
        <f t="shared" si="5"/>
        <v>1.3209235389316287E-2</v>
      </c>
      <c r="AI54" s="46">
        <f t="shared" si="6"/>
        <v>-3.5650197392032457E-2</v>
      </c>
      <c r="AJ54" s="46"/>
      <c r="AK54" s="43">
        <f t="shared" si="9"/>
        <v>43173</v>
      </c>
      <c r="AL54" s="45">
        <f>(SUMPRODUCT(B54:K54,$B$5:$K$5)+$AN$1)/Calculate!$B$22-1</f>
        <v>3.8758134212951267E-2</v>
      </c>
      <c r="AM54" s="45">
        <f>(SUMPRODUCT(B54:K54,$B$5:$K$5)+$AN$1+$AM$5-$AM$4*L54)/Calculate!$B$22-1</f>
        <v>2.5802673569802703E-2</v>
      </c>
      <c r="AN54" s="45">
        <f>(SUMPRODUCT(B54:K54,$B$5:$K$5)+$AN$1+$AN$5-$AN$4*L54)/Calculate!$B$22-1</f>
        <v>9.2691280207484184E-3</v>
      </c>
      <c r="AO54" s="45">
        <f>(SUMPRODUCT(B54:K54,$B$5:$K$5)+$AN$1+$AO$5-$AO$4*L54)/Calculate!$B$22-1</f>
        <v>4.1739003531534369E-2</v>
      </c>
      <c r="AP54" s="45">
        <f>(SUMPRODUCT(B54:K54,$B$5:$K$5)+$AN$1)/Calculate!$B$22-1</f>
        <v>3.8758134212951267E-2</v>
      </c>
      <c r="AQ54" s="45">
        <f>(SUMPRODUCT(B54:K54,$B$5:$K$5)+$AN$1)/Calculate!$B$22-1</f>
        <v>3.8758134212951267E-2</v>
      </c>
      <c r="AR54" s="45">
        <f>(SUMPRODUCT(B54:K54,$B$5:$K$5)+$AN$1)/Calculate!$B$22-1</f>
        <v>3.8758134212951267E-2</v>
      </c>
      <c r="AS54" s="46">
        <f t="shared" si="7"/>
        <v>1.3209235389316287E-2</v>
      </c>
      <c r="AT54" s="46">
        <f t="shared" si="8"/>
        <v>-3.5650197392032457E-2</v>
      </c>
    </row>
    <row r="55" spans="1:46" x14ac:dyDescent="0.15">
      <c r="A55" s="12">
        <v>43174</v>
      </c>
      <c r="B55" s="13">
        <v>2055.744678</v>
      </c>
      <c r="C55" s="13">
        <v>246.06047699999999</v>
      </c>
      <c r="D55" s="13">
        <v>238.988685</v>
      </c>
      <c r="E55" s="13">
        <v>739.00226399999997</v>
      </c>
      <c r="F55" s="13">
        <v>1256.884746</v>
      </c>
      <c r="G55" s="13">
        <v>377.372952</v>
      </c>
      <c r="H55" s="13">
        <v>8.7296687999999989</v>
      </c>
      <c r="I55" s="13">
        <v>5.0251967999999998</v>
      </c>
      <c r="J55" s="13">
        <v>6.6680495999999989</v>
      </c>
      <c r="K55" s="13">
        <v>21.179915999999999</v>
      </c>
      <c r="L55" s="13">
        <v>25400.678651999995</v>
      </c>
      <c r="M55" s="12">
        <v>43174</v>
      </c>
      <c r="N55" s="13">
        <v>0.80530000000000002</v>
      </c>
      <c r="O55" s="12">
        <f t="shared" si="1"/>
        <v>43174</v>
      </c>
      <c r="P55" s="15">
        <f>(SUMPRODUCT(B55:K55,$B$3:$K$3)+$R$1)/Calculate!$B$22-1</f>
        <v>9.3128105254262739E-2</v>
      </c>
      <c r="Q55" s="28">
        <f>(SUMPRODUCT(B55:K55,$B$3:$K$3)+$R$1+$Q$5-$Q$4*L55)/(Calculate!$B$22)-1</f>
        <v>6.485540857974903E-2</v>
      </c>
      <c r="R55" s="28">
        <f>(SUMPRODUCT(B55:K55,$B$3:$K$3)+$R$1+$R$5-$R$4*L55)/Calculate!$B$22-1</f>
        <v>3.1712743009777E-2</v>
      </c>
      <c r="S55" s="15">
        <f>(SUMPRODUCT(B55:K55,$B$3:$K$3)+$R$1+$S$5-$S$4*L55)/Calculate!$B$22-1</f>
        <v>9.654338434716303E-2</v>
      </c>
      <c r="T55" s="15">
        <f>(SUMPRODUCT(B55:K55,$B$3:$K$3)+$R$1)/Calculate!$B$22-1</f>
        <v>9.3128105254262739E-2</v>
      </c>
      <c r="U55" s="15">
        <f>(SUMPRODUCT(B55:K55,$B$3:$K$3)+$R$1)/Calculate!$B$22-1</f>
        <v>9.3128105254262739E-2</v>
      </c>
      <c r="V55" s="15">
        <f>(SUMPRODUCT(B55:K55,$B$3:$K$3)+$R$1)/Calculate!$B$22-1</f>
        <v>9.3128105254262739E-2</v>
      </c>
      <c r="W55" s="14">
        <f t="shared" si="2"/>
        <v>1.563240321979964E-2</v>
      </c>
      <c r="X55" s="14">
        <f t="shared" si="3"/>
        <v>-3.6607249671013253E-2</v>
      </c>
      <c r="Y55" s="14"/>
      <c r="Z55" s="12">
        <f t="shared" si="4"/>
        <v>43174</v>
      </c>
      <c r="AA55" s="15">
        <f>(SUMPRODUCT(B55:K55,$B$4:$K$4)+$AC$1)/Calculate!$B$22-1</f>
        <v>6.5191426294982868E-2</v>
      </c>
      <c r="AB55" s="28">
        <f>(SUMPRODUCT(B55:K55,$B$4:$K$4)+$AC$1+$AB$5-$AB$4*L55)/Calculate!$B$22-1</f>
        <v>4.5396393066126084E-2</v>
      </c>
      <c r="AC55" s="15">
        <f>(SUMPRODUCT(B55:K55,$B$4:$K$4)+$AC$1+$AC$5-$AC$4*L55)/Calculate!$B$22-1</f>
        <v>2.2205113458640291E-2</v>
      </c>
      <c r="AD55" s="15">
        <f>(SUMPRODUCT(B55:K55,$B$4:$K$4)+$AC$1+$AD$5-$AD$4*L55)/Calculate!$B$22-1</f>
        <v>6.7581889801282991E-2</v>
      </c>
      <c r="AE55" s="15">
        <f>(SUMPRODUCT(B55:K55,$B$4:$K$4)+$AC$1)/Calculate!$B$22-1</f>
        <v>6.5191426294982868E-2</v>
      </c>
      <c r="AF55" s="15">
        <f>(SUMPRODUCT(B55:K55,$B$4:$K$4)+$AC$1)/Calculate!$B$22-1</f>
        <v>6.5191426294982868E-2</v>
      </c>
      <c r="AG55" s="15">
        <f>(SUMPRODUCT(B55:K55,$B$4:$K$4)+$AC$1)/Calculate!$B$22-1</f>
        <v>6.5191426294982868E-2</v>
      </c>
      <c r="AH55" s="14">
        <f t="shared" si="5"/>
        <v>1.563240321979964E-2</v>
      </c>
      <c r="AI55" s="14">
        <f t="shared" si="6"/>
        <v>-3.6607249671013253E-2</v>
      </c>
      <c r="AJ55" s="14"/>
      <c r="AK55" s="12">
        <f t="shared" si="9"/>
        <v>43174</v>
      </c>
      <c r="AL55" s="15">
        <f>(SUMPRODUCT(B55:K55,$B$5:$K$5)+$AN$1)/Calculate!$B$22-1</f>
        <v>4.6563314285377189E-2</v>
      </c>
      <c r="AM55" s="15">
        <f>(SUMPRODUCT(B55:K55,$B$5:$K$5)+$AN$1+$AM$5-$AM$4*L55)/Calculate!$B$22-1</f>
        <v>3.2426965948120223E-2</v>
      </c>
      <c r="AN55" s="15">
        <f>(SUMPRODUCT(B55:K55,$B$5:$K$5)+$AN$1+$AN$5-$AN$4*L55)/Calculate!$B$22-1</f>
        <v>1.5877836837119741E-2</v>
      </c>
      <c r="AO55" s="15">
        <f>(SUMPRODUCT(B55:K55,$B$5:$K$5)+$AN$1+$AO$5-$AO$4*L55)/Calculate!$B$22-1</f>
        <v>4.8269794538177146E-2</v>
      </c>
      <c r="AP55" s="15">
        <f>(SUMPRODUCT(B55:K55,$B$5:$K$5)+$AN$1)/Calculate!$B$22-1</f>
        <v>4.6563314285377189E-2</v>
      </c>
      <c r="AQ55" s="15">
        <f>(SUMPRODUCT(B55:K55,$B$5:$K$5)+$AN$1)/Calculate!$B$22-1</f>
        <v>4.6563314285377189E-2</v>
      </c>
      <c r="AR55" s="15">
        <f>(SUMPRODUCT(B55:K55,$B$5:$K$5)+$AN$1)/Calculate!$B$22-1</f>
        <v>4.6563314285377189E-2</v>
      </c>
      <c r="AS55" s="14">
        <f t="shared" si="7"/>
        <v>1.563240321979964E-2</v>
      </c>
      <c r="AT55" s="14">
        <f t="shared" si="8"/>
        <v>-3.6607249671013253E-2</v>
      </c>
    </row>
    <row r="56" spans="1:46" x14ac:dyDescent="0.15">
      <c r="A56" s="12">
        <v>43175</v>
      </c>
      <c r="B56" s="13">
        <v>2070.8379599999998</v>
      </c>
      <c r="C56" s="13">
        <v>242.71887999999998</v>
      </c>
      <c r="D56" s="13">
        <v>235.62479999999999</v>
      </c>
      <c r="E56" s="13">
        <v>745.44845999999995</v>
      </c>
      <c r="F56" s="13">
        <v>1268.5735199999999</v>
      </c>
      <c r="G56" s="13">
        <v>375.75134400000002</v>
      </c>
      <c r="H56" s="13">
        <v>8.7556848000000009</v>
      </c>
      <c r="I56" s="13">
        <v>5.1774852000000005</v>
      </c>
      <c r="J56" s="13">
        <v>6.6798444000000003</v>
      </c>
      <c r="K56" s="13">
        <v>21.364194000000001</v>
      </c>
      <c r="L56" s="13">
        <v>25444.771208400005</v>
      </c>
      <c r="M56" s="12">
        <v>43175</v>
      </c>
      <c r="N56" s="13">
        <v>0.80769999999999997</v>
      </c>
      <c r="O56" s="12">
        <f t="shared" si="1"/>
        <v>43175</v>
      </c>
      <c r="P56" s="15">
        <f>(SUMPRODUCT(B56:K56,$B$3:$K$3)+$R$1)/Calculate!$B$22-1</f>
        <v>9.5707299392931544E-2</v>
      </c>
      <c r="Q56" s="28">
        <f>(SUMPRODUCT(B56:K56,$B$3:$K$3)+$R$1+$Q$5-$Q$4*L56)/(Calculate!$B$22)-1</f>
        <v>6.5716252806143016E-2</v>
      </c>
      <c r="R56" s="28">
        <f>(SUMPRODUCT(B56:K56,$B$3:$K$3)+$R$1+$R$5-$R$4*L56)/Calculate!$B$22-1</f>
        <v>3.2549651276982505E-2</v>
      </c>
      <c r="S56" s="15">
        <f>(SUMPRODUCT(B56:K56,$B$3:$K$3)+$R$1+$S$5-$S$4*L56)/Calculate!$B$22-1</f>
        <v>9.7266911755054641E-2</v>
      </c>
      <c r="T56" s="15">
        <f>(SUMPRODUCT(B56:K56,$B$3:$K$3)+$R$1)/Calculate!$B$22-1</f>
        <v>9.5707299392931544E-2</v>
      </c>
      <c r="U56" s="15">
        <f>(SUMPRODUCT(B56:K56,$B$3:$K$3)+$R$1)/Calculate!$B$22-1</f>
        <v>9.5707299392931544E-2</v>
      </c>
      <c r="V56" s="15">
        <f>(SUMPRODUCT(B56:K56,$B$3:$K$3)+$R$1)/Calculate!$B$22-1</f>
        <v>9.5707299392931544E-2</v>
      </c>
      <c r="W56" s="14">
        <f t="shared" si="2"/>
        <v>1.7395420249154414E-2</v>
      </c>
      <c r="X56" s="14">
        <f t="shared" si="3"/>
        <v>-3.3736092834071085E-2</v>
      </c>
      <c r="Y56" s="14"/>
      <c r="Z56" s="12">
        <f t="shared" si="4"/>
        <v>43175</v>
      </c>
      <c r="AA56" s="15">
        <f>(SUMPRODUCT(B56:K56,$B$4:$K$4)+$AC$1)/Calculate!$B$22-1</f>
        <v>6.6996640489131565E-2</v>
      </c>
      <c r="AB56" s="28">
        <f>(SUMPRODUCT(B56:K56,$B$4:$K$4)+$AC$1+$AB$5-$AB$4*L56)/Calculate!$B$22-1</f>
        <v>4.5998510364217315E-2</v>
      </c>
      <c r="AC56" s="15">
        <f>(SUMPRODUCT(B56:K56,$B$4:$K$4)+$AC$1+$AC$5-$AC$4*L56)/Calculate!$B$22-1</f>
        <v>2.2790853521497123E-2</v>
      </c>
      <c r="AD56" s="15">
        <f>(SUMPRODUCT(B56:K56,$B$4:$K$4)+$AC$1+$AD$5-$AD$4*L56)/Calculate!$B$22-1</f>
        <v>6.8088263262620075E-2</v>
      </c>
      <c r="AE56" s="15">
        <f>(SUMPRODUCT(B56:K56,$B$4:$K$4)+$AC$1)/Calculate!$B$22-1</f>
        <v>6.6996640489131565E-2</v>
      </c>
      <c r="AF56" s="15">
        <f>(SUMPRODUCT(B56:K56,$B$4:$K$4)+$AC$1)/Calculate!$B$22-1</f>
        <v>6.6996640489131565E-2</v>
      </c>
      <c r="AG56" s="15">
        <f>(SUMPRODUCT(B56:K56,$B$4:$K$4)+$AC$1)/Calculate!$B$22-1</f>
        <v>6.6996640489131565E-2</v>
      </c>
      <c r="AH56" s="14">
        <f t="shared" si="5"/>
        <v>1.7395420249154414E-2</v>
      </c>
      <c r="AI56" s="14">
        <f t="shared" si="6"/>
        <v>-3.3736092834071085E-2</v>
      </c>
      <c r="AJ56" s="14"/>
      <c r="AK56" s="12">
        <f t="shared" si="9"/>
        <v>43175</v>
      </c>
      <c r="AL56" s="15">
        <f>(SUMPRODUCT(B56:K56,$B$5:$K$5)+$AN$1)/Calculate!$B$22-1</f>
        <v>4.7852861823548531E-2</v>
      </c>
      <c r="AM56" s="15">
        <f>(SUMPRODUCT(B56:K56,$B$5:$K$5)+$AN$1+$AM$5-$AM$4*L56)/Calculate!$B$22-1</f>
        <v>3.2857338530154268E-2</v>
      </c>
      <c r="AN56" s="15">
        <f>(SUMPRODUCT(B56:K56,$B$5:$K$5)+$AN$1+$AN$5-$AN$4*L56)/Calculate!$B$22-1</f>
        <v>1.6296871333222551E-2</v>
      </c>
      <c r="AO56" s="15">
        <f>(SUMPRODUCT(B56:K56,$B$5:$K$5)+$AN$1+$AO$5-$AO$4*L56)/Calculate!$B$22-1</f>
        <v>4.8632138604622677E-2</v>
      </c>
      <c r="AP56" s="15">
        <f>(SUMPRODUCT(B56:K56,$B$5:$K$5)+$AN$1)/Calculate!$B$22-1</f>
        <v>4.7852861823548531E-2</v>
      </c>
      <c r="AQ56" s="15">
        <f>(SUMPRODUCT(B56:K56,$B$5:$K$5)+$AN$1)/Calculate!$B$22-1</f>
        <v>4.7852861823548531E-2</v>
      </c>
      <c r="AR56" s="15">
        <f>(SUMPRODUCT(B56:K56,$B$5:$K$5)+$AN$1)/Calculate!$B$22-1</f>
        <v>4.7852861823548531E-2</v>
      </c>
      <c r="AS56" s="14">
        <f t="shared" si="7"/>
        <v>1.7395420249154414E-2</v>
      </c>
      <c r="AT56" s="14">
        <f t="shared" si="8"/>
        <v>-3.3736092834071085E-2</v>
      </c>
    </row>
    <row r="57" spans="1:46" x14ac:dyDescent="0.15">
      <c r="A57" s="12">
        <v>43178</v>
      </c>
      <c r="B57" s="13">
        <v>2013.2594000000001</v>
      </c>
      <c r="C57" s="13">
        <v>246.75804000000002</v>
      </c>
      <c r="D57" s="13">
        <v>234.15736000000001</v>
      </c>
      <c r="E57" s="13">
        <v>751.92500000000007</v>
      </c>
      <c r="F57" s="13">
        <v>1231.7639600000002</v>
      </c>
      <c r="G57" s="13">
        <v>372.81575800000002</v>
      </c>
      <c r="H57" s="13">
        <v>8.5251935999999997</v>
      </c>
      <c r="I57" s="13">
        <v>5.5704390000000004</v>
      </c>
      <c r="J57" s="13">
        <v>6.9509390999999994</v>
      </c>
      <c r="K57" s="13">
        <v>21.716638999999997</v>
      </c>
      <c r="L57" s="13">
        <v>25441.373585599998</v>
      </c>
      <c r="M57" s="12">
        <v>43178</v>
      </c>
      <c r="N57" s="13">
        <v>0.80730000000000002</v>
      </c>
      <c r="O57" s="12">
        <f t="shared" si="1"/>
        <v>43178</v>
      </c>
      <c r="P57" s="15">
        <f>(SUMPRODUCT(B57:K57,$B$3:$K$3)+$R$1)/Calculate!$B$22-1</f>
        <v>0.10124426622496596</v>
      </c>
      <c r="Q57" s="28">
        <f>(SUMPRODUCT(B57:K57,$B$3:$K$3)+$R$1+$Q$5-$Q$4*L57)/(Calculate!$B$22)-1</f>
        <v>7.138562985244068E-2</v>
      </c>
      <c r="R57" s="28">
        <f>(SUMPRODUCT(B57:K57,$B$3:$K$3)+$R$1+$R$5-$R$4*L57)/Calculate!$B$22-1</f>
        <v>3.8220872747085854E-2</v>
      </c>
      <c r="S57" s="15">
        <f>(SUMPRODUCT(B57:K57,$B$3:$K$3)+$R$1+$S$5-$S$4*L57)/Calculate!$B$22-1</f>
        <v>0.10294686996950042</v>
      </c>
      <c r="T57" s="15">
        <f>(SUMPRODUCT(B57:K57,$B$3:$K$3)+$R$1)/Calculate!$B$22-1</f>
        <v>0.10124426622496596</v>
      </c>
      <c r="U57" s="15">
        <f>(SUMPRODUCT(B57:K57,$B$3:$K$3)+$R$1)/Calculate!$B$22-1</f>
        <v>0.10124426622496596</v>
      </c>
      <c r="V57" s="15">
        <f>(SUMPRODUCT(B57:K57,$B$3:$K$3)+$R$1)/Calculate!$B$22-1</f>
        <v>0.10124426622496596</v>
      </c>
      <c r="W57" s="14">
        <f t="shared" si="2"/>
        <v>1.7259568138394688E-2</v>
      </c>
      <c r="X57" s="14">
        <f t="shared" si="3"/>
        <v>-3.4214618973561373E-2</v>
      </c>
      <c r="Y57" s="14"/>
      <c r="Z57" s="12">
        <f t="shared" si="4"/>
        <v>43178</v>
      </c>
      <c r="AA57" s="15">
        <f>(SUMPRODUCT(B57:K57,$B$4:$K$4)+$AC$1)/Calculate!$B$22-1</f>
        <v>7.087331131136887E-2</v>
      </c>
      <c r="AB57" s="28">
        <f>(SUMPRODUCT(B57:K57,$B$4:$K$4)+$AC$1+$AB$5-$AB$4*L57)/Calculate!$B$22-1</f>
        <v>4.9967887751426021E-2</v>
      </c>
      <c r="AC57" s="15">
        <f>(SUMPRODUCT(B57:K57,$B$4:$K$4)+$AC$1+$AC$5-$AC$4*L57)/Calculate!$B$22-1</f>
        <v>2.676149288288876E-2</v>
      </c>
      <c r="AD57" s="15">
        <f>(SUMPRODUCT(B57:K57,$B$4:$K$4)+$AC$1+$AD$5-$AD$4*L57)/Calculate!$B$22-1</f>
        <v>7.2065018345051746E-2</v>
      </c>
      <c r="AE57" s="15">
        <f>(SUMPRODUCT(B57:K57,$B$4:$K$4)+$AC$1)/Calculate!$B$22-1</f>
        <v>7.087331131136887E-2</v>
      </c>
      <c r="AF57" s="15">
        <f>(SUMPRODUCT(B57:K57,$B$4:$K$4)+$AC$1)/Calculate!$B$22-1</f>
        <v>7.087331131136887E-2</v>
      </c>
      <c r="AG57" s="15">
        <f>(SUMPRODUCT(B57:K57,$B$4:$K$4)+$AC$1)/Calculate!$B$22-1</f>
        <v>7.087331131136887E-2</v>
      </c>
      <c r="AH57" s="14">
        <f t="shared" si="5"/>
        <v>1.7259568138394688E-2</v>
      </c>
      <c r="AI57" s="14">
        <f t="shared" si="6"/>
        <v>-3.4214618973561373E-2</v>
      </c>
      <c r="AJ57" s="14"/>
      <c r="AK57" s="12">
        <f t="shared" si="9"/>
        <v>43178</v>
      </c>
      <c r="AL57" s="15">
        <f>(SUMPRODUCT(B57:K57,$B$5:$K$5)+$AN$1)/Calculate!$B$22-1</f>
        <v>5.0621187659457112E-2</v>
      </c>
      <c r="AM57" s="15">
        <f>(SUMPRODUCT(B57:K57,$B$5:$K$5)+$AN$1+$AM$5-$AM$4*L57)/Calculate!$B$22-1</f>
        <v>3.5691869473194249E-2</v>
      </c>
      <c r="AN57" s="15">
        <f>(SUMPRODUCT(B57:K57,$B$5:$K$5)+$AN$1+$AN$5-$AN$4*L57)/Calculate!$B$22-1</f>
        <v>1.9132275950697109E-2</v>
      </c>
      <c r="AO57" s="15">
        <f>(SUMPRODUCT(B57:K57,$B$5:$K$5)+$AN$1+$AO$5-$AO$4*L57)/Calculate!$B$22-1</f>
        <v>5.1471911594268782E-2</v>
      </c>
      <c r="AP57" s="15">
        <f>(SUMPRODUCT(B57:K57,$B$5:$K$5)+$AN$1)/Calculate!$B$22-1</f>
        <v>5.0621187659457112E-2</v>
      </c>
      <c r="AQ57" s="15">
        <f>(SUMPRODUCT(B57:K57,$B$5:$K$5)+$AN$1)/Calculate!$B$22-1</f>
        <v>5.0621187659457112E-2</v>
      </c>
      <c r="AR57" s="15">
        <f>(SUMPRODUCT(B57:K57,$B$5:$K$5)+$AN$1)/Calculate!$B$22-1</f>
        <v>5.0621187659457112E-2</v>
      </c>
      <c r="AS57" s="14">
        <f t="shared" si="7"/>
        <v>1.7259568138394688E-2</v>
      </c>
      <c r="AT57" s="14">
        <f t="shared" si="8"/>
        <v>-3.4214618973561373E-2</v>
      </c>
    </row>
    <row r="58" spans="1:46" x14ac:dyDescent="0.15">
      <c r="A58" s="12">
        <v>43179</v>
      </c>
      <c r="B58" s="13">
        <v>1989.7824060000003</v>
      </c>
      <c r="C58" s="13">
        <v>260.76325800000001</v>
      </c>
      <c r="D58" s="13">
        <v>245.14149599999999</v>
      </c>
      <c r="E58" s="13">
        <v>805.94377800000007</v>
      </c>
      <c r="F58" s="13">
        <v>1258.27917</v>
      </c>
      <c r="G58" s="13">
        <v>376.24757599999998</v>
      </c>
      <c r="H58" s="13">
        <v>8.8538327999999993</v>
      </c>
      <c r="I58" s="13">
        <v>5.6364564000000001</v>
      </c>
      <c r="J58" s="13">
        <v>6.8379327999999999</v>
      </c>
      <c r="K58" s="13">
        <v>22.174899999999997</v>
      </c>
      <c r="L58" s="13">
        <v>25440.6015548</v>
      </c>
      <c r="M58" s="12">
        <v>43179</v>
      </c>
      <c r="N58" s="13">
        <v>0.80640000000000001</v>
      </c>
      <c r="O58" s="12">
        <f t="shared" si="1"/>
        <v>43179</v>
      </c>
      <c r="P58" s="15">
        <f>(SUMPRODUCT(B58:K58,$B$3:$K$3)+$R$1)/Calculate!$B$22-1</f>
        <v>0.13091616213650847</v>
      </c>
      <c r="Q58" s="28">
        <f>(SUMPRODUCT(B58:K58,$B$3:$K$3)+$R$1+$Q$5-$Q$4*L58)/(Calculate!$B$22)-1</f>
        <v>0.10108761290716028</v>
      </c>
      <c r="R58" s="28">
        <f>(SUMPRODUCT(B58:K58,$B$3:$K$3)+$R$1+$R$5-$R$4*L58)/Calculate!$B$22-1</f>
        <v>6.792327490423955E-2</v>
      </c>
      <c r="S58" s="15">
        <f>(SUMPRODUCT(B58:K58,$B$3:$K$3)+$R$1+$S$5-$S$4*L58)/Calculate!$B$22-1</f>
        <v>0.13265125734871175</v>
      </c>
      <c r="T58" s="15">
        <f>(SUMPRODUCT(B58:K58,$B$3:$K$3)+$R$1)/Calculate!$B$22-1</f>
        <v>0.13091616213650847</v>
      </c>
      <c r="U58" s="15">
        <f>(SUMPRODUCT(B58:K58,$B$3:$K$3)+$R$1)/Calculate!$B$22-1</f>
        <v>0.13091616213650847</v>
      </c>
      <c r="V58" s="15">
        <f>(SUMPRODUCT(B58:K58,$B$3:$K$3)+$R$1)/Calculate!$B$22-1</f>
        <v>0.13091616213650847</v>
      </c>
      <c r="W58" s="14">
        <f t="shared" si="2"/>
        <v>1.7228698904249162E-2</v>
      </c>
      <c r="X58" s="14">
        <f t="shared" si="3"/>
        <v>-3.5291302787414769E-2</v>
      </c>
      <c r="Y58" s="14"/>
      <c r="Z58" s="12">
        <f t="shared" si="4"/>
        <v>43179</v>
      </c>
      <c r="AA58" s="15">
        <f>(SUMPRODUCT(B58:K58,$B$4:$K$4)+$AC$1)/Calculate!$B$22-1</f>
        <v>9.1643849955748591E-2</v>
      </c>
      <c r="AB58" s="28">
        <f>(SUMPRODUCT(B58:K58,$B$4:$K$4)+$AC$1+$AB$5-$AB$4*L58)/Calculate!$B$22-1</f>
        <v>7.0759491807634411E-2</v>
      </c>
      <c r="AC58" s="15">
        <f>(SUMPRODUCT(B58:K58,$B$4:$K$4)+$AC$1+$AC$5-$AC$4*L58)/Calculate!$B$22-1</f>
        <v>4.7553383693394569E-2</v>
      </c>
      <c r="AD58" s="28">
        <f>(SUMPRODUCT(B58:K58,$B$4:$K$4)+$AC$1+$AD$5-$AD$4*L58)/Calculate!$B$22-1</f>
        <v>9.2858298810997164E-2</v>
      </c>
      <c r="AE58" s="28">
        <f>(SUMPRODUCT(B58:K58,$B$4:$K$4)+$AC$1)/Calculate!$B$22-1</f>
        <v>9.1643849955748591E-2</v>
      </c>
      <c r="AF58" s="28">
        <f>(SUMPRODUCT(B58:K58,$B$4:$K$4)+$AC$1)/Calculate!$B$22-1</f>
        <v>9.1643849955748591E-2</v>
      </c>
      <c r="AG58" s="28">
        <f>(SUMPRODUCT(B58:K58,$B$4:$K$4)+$AC$1)/Calculate!$B$22-1</f>
        <v>9.1643849955748591E-2</v>
      </c>
      <c r="AH58" s="35">
        <f t="shared" si="5"/>
        <v>1.7228698904249162E-2</v>
      </c>
      <c r="AI58" s="14">
        <f t="shared" si="6"/>
        <v>-3.5291302787414769E-2</v>
      </c>
      <c r="AJ58" s="35"/>
      <c r="AK58" s="29">
        <f t="shared" si="9"/>
        <v>43179</v>
      </c>
      <c r="AL58" s="28">
        <f>(SUMPRODUCT(B58:K58,$B$5:$K$5)+$AN$1)/Calculate!$B$22-1</f>
        <v>6.5456151659320172E-2</v>
      </c>
      <c r="AM58" s="28">
        <f>(SUMPRODUCT(B58:K58,$B$5:$K$5)+$AN$1+$AM$5-$AM$4*L58)/Calculate!$B$22-1</f>
        <v>5.0541877044645966E-2</v>
      </c>
      <c r="AN58" s="28">
        <f>(SUMPRODUCT(B58:K58,$B$5:$K$5)+$AN$1+$AN$5-$AN$4*L58)/Calculate!$B$22-1</f>
        <v>3.3982482044354168E-2</v>
      </c>
      <c r="AO58" s="28">
        <f>(SUMPRODUCT(B58:K58,$B$5:$K$5)+$AN$1+$AO$5-$AO$4*L58)/Calculate!$B$22-1</f>
        <v>6.6323110298954324E-2</v>
      </c>
      <c r="AP58" s="28">
        <f>(SUMPRODUCT(B58:K58,$B$5:$K$5)+$AN$1)/Calculate!$B$22-1</f>
        <v>6.5456151659320172E-2</v>
      </c>
      <c r="AQ58" s="15">
        <f>(SUMPRODUCT(B58:K58,$B$5:$K$5)+$AN$1)/Calculate!$B$22-1</f>
        <v>6.5456151659320172E-2</v>
      </c>
      <c r="AR58" s="15">
        <f>(SUMPRODUCT(B58:K58,$B$5:$K$5)+$AN$1)/Calculate!$B$22-1</f>
        <v>6.5456151659320172E-2</v>
      </c>
      <c r="AS58" s="14">
        <f t="shared" si="7"/>
        <v>1.7228698904249162E-2</v>
      </c>
      <c r="AT58" s="14">
        <f t="shared" si="8"/>
        <v>-3.5291302787414769E-2</v>
      </c>
    </row>
    <row r="59" spans="1:46" x14ac:dyDescent="0.15">
      <c r="A59" s="12">
        <v>43180</v>
      </c>
      <c r="B59" s="13">
        <v>2027.2138920000002</v>
      </c>
      <c r="C59" s="13">
        <v>249.59005200000001</v>
      </c>
      <c r="D59" s="13">
        <v>252.44287200000002</v>
      </c>
      <c r="E59" s="13">
        <v>802.91034000000013</v>
      </c>
      <c r="F59" s="13">
        <v>1238.1238800000003</v>
      </c>
      <c r="G59" s="13">
        <v>373.82243399999999</v>
      </c>
      <c r="H59" s="13">
        <v>8.6788866000000002</v>
      </c>
      <c r="I59" s="13">
        <v>5.6485491000000003</v>
      </c>
      <c r="J59" s="13">
        <v>6.8364414000000009</v>
      </c>
      <c r="K59" s="13">
        <v>20.848721999999999</v>
      </c>
      <c r="L59" s="13">
        <v>25385.759466799998</v>
      </c>
      <c r="M59" s="12">
        <v>43180</v>
      </c>
      <c r="N59" s="13">
        <v>0.80810000000000004</v>
      </c>
      <c r="O59" s="12">
        <f t="shared" si="1"/>
        <v>43180</v>
      </c>
      <c r="P59" s="15">
        <f>(SUMPRODUCT(B59:K59,$B$3:$K$3)+$R$1)/Calculate!$B$22-1</f>
        <v>0.12054677601264308</v>
      </c>
      <c r="Q59" s="28">
        <f>(SUMPRODUCT(B59:K59,$B$3:$K$3)+$R$1+$Q$5-$Q$4*L59)/(Calculate!$B$22)-1</f>
        <v>9.2855501298494847E-2</v>
      </c>
      <c r="R59" s="28">
        <f>(SUMPRODUCT(B59:K59,$B$3:$K$3)+$R$1+$R$5-$R$4*L59)/Calculate!$B$22-1</f>
        <v>5.9720934714774243E-2</v>
      </c>
      <c r="S59" s="15">
        <f>(SUMPRODUCT(B59:K59,$B$3:$K$3)+$R$1+$S$5-$S$4*L59)/Calculate!$B$22-1</f>
        <v>0.12458993967124599</v>
      </c>
      <c r="T59" s="15">
        <f>(SUMPRODUCT(B59:K59,$B$3:$K$3)+$R$1)/Calculate!$B$22-1</f>
        <v>0.12054677601264308</v>
      </c>
      <c r="U59" s="15">
        <f>(SUMPRODUCT(B59:K59,$B$3:$K$3)+$R$1)/Calculate!$B$22-1</f>
        <v>0.12054677601264308</v>
      </c>
      <c r="V59" s="15">
        <f>(SUMPRODUCT(B59:K59,$B$3:$K$3)+$R$1)/Calculate!$B$22-1</f>
        <v>0.12054677601264308</v>
      </c>
      <c r="W59" s="14">
        <f t="shared" si="2"/>
        <v>1.5035867665519786E-2</v>
      </c>
      <c r="X59" s="14">
        <f t="shared" si="3"/>
        <v>-3.3257566694580576E-2</v>
      </c>
      <c r="Y59" s="14"/>
      <c r="Z59" s="12">
        <f t="shared" si="4"/>
        <v>43180</v>
      </c>
      <c r="AA59" s="15">
        <f>(SUMPRODUCT(B59:K59,$B$4:$K$4)+$AC$1)/Calculate!$B$22-1</f>
        <v>8.438501477763749E-2</v>
      </c>
      <c r="AB59" s="28">
        <f>(SUMPRODUCT(B59:K59,$B$4:$K$4)+$AC$1+$AB$5-$AB$4*L59)/Calculate!$B$22-1</f>
        <v>6.499706217352319E-2</v>
      </c>
      <c r="AC59" s="15">
        <f>(SUMPRODUCT(B59:K59,$B$4:$K$4)+$AC$1+$AC$5-$AC$4*L59)/Calculate!$B$22-1</f>
        <v>4.1811323977683168E-2</v>
      </c>
      <c r="AD59" s="28">
        <f>(SUMPRODUCT(B59:K59,$B$4:$K$4)+$AC$1+$AD$5-$AD$4*L59)/Calculate!$B$22-1</f>
        <v>8.7214954853686022E-2</v>
      </c>
      <c r="AE59" s="28">
        <f>(SUMPRODUCT(B59:K59,$B$4:$K$4)+$AC$1)/Calculate!$B$22-1</f>
        <v>8.438501477763749E-2</v>
      </c>
      <c r="AF59" s="28">
        <f>(SUMPRODUCT(B59:K59,$B$4:$K$4)+$AC$1)/Calculate!$B$22-1</f>
        <v>8.438501477763749E-2</v>
      </c>
      <c r="AG59" s="28">
        <f>(SUMPRODUCT(B59:K59,$B$4:$K$4)+$AC$1)/Calculate!$B$22-1</f>
        <v>8.438501477763749E-2</v>
      </c>
      <c r="AH59" s="35">
        <f t="shared" si="5"/>
        <v>1.5035867665519786E-2</v>
      </c>
      <c r="AI59" s="14">
        <f t="shared" si="6"/>
        <v>-3.3257566694580576E-2</v>
      </c>
      <c r="AJ59" s="35"/>
      <c r="AK59" s="29">
        <f t="shared" si="9"/>
        <v>43180</v>
      </c>
      <c r="AL59" s="28">
        <f>(SUMPRODUCT(B59:K59,$B$5:$K$5)+$AN$1)/Calculate!$B$22-1</f>
        <v>6.0271682821323003E-2</v>
      </c>
      <c r="AM59" s="28">
        <f>(SUMPRODUCT(B59:K59,$B$5:$K$5)+$AN$1+$AM$5-$AM$4*L59)/Calculate!$B$22-1</f>
        <v>4.6426045464248666E-2</v>
      </c>
      <c r="AN59" s="28">
        <f>(SUMPRODUCT(B59:K59,$B$5:$K$5)+$AN$1+$AN$5-$AN$4*L59)/Calculate!$B$22-1</f>
        <v>2.9880752715157222E-2</v>
      </c>
      <c r="AO59" s="28">
        <f>(SUMPRODUCT(B59:K59,$B$5:$K$5)+$AN$1+$AO$5-$AO$4*L59)/Calculate!$B$22-1</f>
        <v>6.2291892225757373E-2</v>
      </c>
      <c r="AP59" s="28">
        <f>(SUMPRODUCT(B59:K59,$B$5:$K$5)+$AN$1)/Calculate!$B$22-1</f>
        <v>6.0271682821323003E-2</v>
      </c>
      <c r="AQ59" s="15">
        <f>(SUMPRODUCT(B59:K59,$B$5:$K$5)+$AN$1)/Calculate!$B$22-1</f>
        <v>6.0271682821323003E-2</v>
      </c>
      <c r="AR59" s="15">
        <f>(SUMPRODUCT(B59:K59,$B$5:$K$5)+$AN$1)/Calculate!$B$22-1</f>
        <v>6.0271682821323003E-2</v>
      </c>
      <c r="AS59" s="14">
        <f t="shared" si="7"/>
        <v>1.5035867665519786E-2</v>
      </c>
      <c r="AT59" s="14">
        <f t="shared" si="8"/>
        <v>-3.3257566694580576E-2</v>
      </c>
    </row>
    <row r="60" spans="1:46" x14ac:dyDescent="0.15">
      <c r="A60" s="12">
        <v>43181</v>
      </c>
      <c r="B60" s="13">
        <v>1910.8649169999999</v>
      </c>
      <c r="C60" s="13">
        <v>238.392258</v>
      </c>
      <c r="D60" s="13">
        <v>245.71963</v>
      </c>
      <c r="E60" s="13">
        <v>748.40261599999997</v>
      </c>
      <c r="F60" s="13">
        <v>1166.378655</v>
      </c>
      <c r="G60" s="13">
        <v>353.75654599999996</v>
      </c>
      <c r="H60" s="13">
        <v>8.5500557999999991</v>
      </c>
      <c r="I60" s="13">
        <v>5.3941030000000003</v>
      </c>
      <c r="J60" s="13">
        <v>6.2716510999999997</v>
      </c>
      <c r="K60" s="13">
        <v>20.328522499999998</v>
      </c>
      <c r="L60" s="13">
        <v>25014.991644499998</v>
      </c>
      <c r="M60" s="12">
        <v>43181</v>
      </c>
      <c r="N60" s="13">
        <v>0.80510000000000004</v>
      </c>
      <c r="O60" s="29">
        <f t="shared" si="1"/>
        <v>43181</v>
      </c>
      <c r="P60" s="28">
        <f>(SUMPRODUCT(B60:K60,$B$3:$K$3)+$R$1)/Calculate!$B$22-1</f>
        <v>6.8567919135671396E-2</v>
      </c>
      <c r="Q60" s="28">
        <f>(SUMPRODUCT(B60:K60,$B$3:$K$3)+$R$1+$Q$5-$Q$4*L60)/(Calculate!$B$22)-1</f>
        <v>5.5325996124871546E-2</v>
      </c>
      <c r="R60" s="28">
        <f>(SUMPRODUCT(B60:K60,$B$3:$K$3)+$R$1+$R$5-$R$4*L60)/Calculate!$B$22-1</f>
        <v>2.2392703501828537E-2</v>
      </c>
      <c r="S60" s="28">
        <f>(SUMPRODUCT(B60:K60,$B$3:$K$3)+$R$1+$S$5-$S$4*L60)/Calculate!$B$22-1</f>
        <v>8.8215111429928772E-2</v>
      </c>
      <c r="T60" s="28">
        <f>(SUMPRODUCT(B60:K60,$B$3:$K$3)+$R$1)/Calculate!$B$22-1</f>
        <v>6.8567919135671396E-2</v>
      </c>
      <c r="U60" s="15">
        <f>(SUMPRODUCT(B60:K60,$B$3:$K$3)+$R$1)/Calculate!$B$22-1</f>
        <v>6.8567919135671396E-2</v>
      </c>
      <c r="V60" s="15">
        <f>(SUMPRODUCT(B60:K60,$B$3:$K$3)+$R$1)/Calculate!$B$22-1</f>
        <v>6.8567919135671396E-2</v>
      </c>
      <c r="W60" s="14">
        <f t="shared" si="2"/>
        <v>2.1091674360929069E-4</v>
      </c>
      <c r="X60" s="14">
        <f t="shared" si="3"/>
        <v>-3.6846512740758341E-2</v>
      </c>
      <c r="Y60" s="14"/>
      <c r="Z60" s="12">
        <f t="shared" si="4"/>
        <v>43181</v>
      </c>
      <c r="AA60" s="15">
        <f>(SUMPRODUCT(B60:K60,$B$4:$K$4)+$AC$1)/Calculate!$B$22-1</f>
        <v>4.8001156687488722E-2</v>
      </c>
      <c r="AB60" s="28">
        <f>(SUMPRODUCT(B60:K60,$B$4:$K$4)+$AC$1+$AB$5-$AB$4*L60)/Calculate!$B$22-1</f>
        <v>3.8729868948988777E-2</v>
      </c>
      <c r="AC60" s="15">
        <f>(SUMPRODUCT(B60:K60,$B$4:$K$4)+$AC$1+$AC$5-$AC$4*L60)/Calculate!$B$22-1</f>
        <v>1.5681844515717414E-2</v>
      </c>
      <c r="AD60" s="28">
        <f>(SUMPRODUCT(B60:K60,$B$4:$K$4)+$AC$1+$AD$5-$AD$4*L60)/Calculate!$B$22-1</f>
        <v>6.1752857471860212E-2</v>
      </c>
      <c r="AE60" s="28">
        <f>(SUMPRODUCT(B60:K60,$B$4:$K$4)+$AC$1)/Calculate!$B$22-1</f>
        <v>4.8001156687488722E-2</v>
      </c>
      <c r="AF60" s="28">
        <f>(SUMPRODUCT(B60:K60,$B$4:$K$4)+$AC$1)/Calculate!$B$22-1</f>
        <v>4.8001156687488722E-2</v>
      </c>
      <c r="AG60" s="28">
        <f>(SUMPRODUCT(B60:K60,$B$4:$K$4)+$AC$1)/Calculate!$B$22-1</f>
        <v>4.8001156687488722E-2</v>
      </c>
      <c r="AH60" s="35">
        <f t="shared" si="5"/>
        <v>2.1091674360929069E-4</v>
      </c>
      <c r="AI60" s="14">
        <f t="shared" si="6"/>
        <v>-3.6846512740758341E-2</v>
      </c>
      <c r="AJ60" s="35"/>
      <c r="AK60" s="29">
        <f t="shared" si="9"/>
        <v>43181</v>
      </c>
      <c r="AL60" s="28">
        <f>(SUMPRODUCT(B60:K60,$B$5:$K$5)+$AN$1)/Calculate!$B$22-1</f>
        <v>3.4283205939900085E-2</v>
      </c>
      <c r="AM60" s="28">
        <f>(SUMPRODUCT(B60:K60,$B$5:$K$5)+$AN$1+$AM$5-$AM$4*L60)/Calculate!$B$22-1</f>
        <v>2.7662244434500272E-2</v>
      </c>
      <c r="AN60" s="28">
        <f>(SUMPRODUCT(B60:K60,$B$5:$K$5)+$AN$1+$AN$5-$AN$4*L60)/Calculate!$B$22-1</f>
        <v>1.1212291982571232E-2</v>
      </c>
      <c r="AO60" s="28">
        <f>(SUMPRODUCT(B60:K60,$B$5:$K$5)+$AN$1+$AO$5-$AO$4*L60)/Calculate!$B$22-1</f>
        <v>4.4100132978985851E-2</v>
      </c>
      <c r="AP60" s="28">
        <f>(SUMPRODUCT(B60:K60,$B$5:$K$5)+$AN$1)/Calculate!$B$22-1</f>
        <v>3.4283205939900085E-2</v>
      </c>
      <c r="AQ60" s="15">
        <f>(SUMPRODUCT(B60:K60,$B$5:$K$5)+$AN$1)/Calculate!$B$22-1</f>
        <v>3.4283205939900085E-2</v>
      </c>
      <c r="AR60" s="15">
        <f>(SUMPRODUCT(B60:K60,$B$5:$K$5)+$AN$1)/Calculate!$B$22-1</f>
        <v>3.4283205939900085E-2</v>
      </c>
      <c r="AS60" s="14">
        <f t="shared" si="7"/>
        <v>2.1091674360929069E-4</v>
      </c>
      <c r="AT60" s="14">
        <f t="shared" si="8"/>
        <v>-3.6846512740758341E-2</v>
      </c>
    </row>
    <row r="61" spans="1:46" x14ac:dyDescent="0.15">
      <c r="A61" s="12">
        <v>43182</v>
      </c>
      <c r="B61" s="13">
        <v>1870.6999520000002</v>
      </c>
      <c r="C61" s="13">
        <v>233.66349600000001</v>
      </c>
      <c r="D61" s="13">
        <v>246.12808000000001</v>
      </c>
      <c r="E61" s="13">
        <v>771.03259200000002</v>
      </c>
      <c r="F61" s="13">
        <v>1146.48864</v>
      </c>
      <c r="G61" s="13">
        <v>338.60820000000001</v>
      </c>
      <c r="H61" s="13">
        <v>8.2233419999999988</v>
      </c>
      <c r="I61" s="13">
        <v>5.5064143000000003</v>
      </c>
      <c r="J61" s="13">
        <v>5.965954</v>
      </c>
      <c r="K61" s="13">
        <v>19.429660999999999</v>
      </c>
      <c r="L61" s="13">
        <v>24435.652690899999</v>
      </c>
      <c r="M61" s="12">
        <v>43182</v>
      </c>
      <c r="N61" s="13">
        <v>0.80620000000000003</v>
      </c>
      <c r="O61" s="29">
        <f t="shared" si="1"/>
        <v>43182</v>
      </c>
      <c r="P61" s="28">
        <f>(SUMPRODUCT(B61:K61,$B$3:$K$3)+$R$1)/Calculate!$B$22-1</f>
        <v>5.0941719971294486E-2</v>
      </c>
      <c r="Q61" s="28">
        <f>(SUMPRODUCT(B61:K61,$B$3:$K$3)+$R$1+$Q$5-$Q$4*L61)/(Calculate!$B$22)-1</f>
        <v>6.0277463609363036E-2</v>
      </c>
      <c r="R61" s="28">
        <f>(SUMPRODUCT(B61:K61,$B$3:$K$3)+$R$1+$R$5-$R$4*L61)/Calculate!$B$22-1</f>
        <v>2.7658669275417269E-2</v>
      </c>
      <c r="S61" s="28">
        <f>(SUMPRODUCT(B61:K61,$B$3:$K$3)+$R$1+$S$5-$S$4*L61)/Calculate!$B$22-1</f>
        <v>9.4970805941346104E-2</v>
      </c>
      <c r="T61" s="28">
        <f>(SUMPRODUCT(B61:K61,$B$3:$K$3)+$R$1)/Calculate!$B$22-1</f>
        <v>5.0941719971294486E-2</v>
      </c>
      <c r="U61" s="15">
        <f>(SUMPRODUCT(B61:K61,$B$3:$K$3)+$R$1)/Calculate!$B$22-1</f>
        <v>5.0941719971294486E-2</v>
      </c>
      <c r="V61" s="15">
        <f>(SUMPRODUCT(B61:K61,$B$3:$K$3)+$R$1)/Calculate!$B$22-1</f>
        <v>5.0941719971294486E-2</v>
      </c>
      <c r="W61" s="14">
        <f t="shared" si="2"/>
        <v>-2.295363810096307E-2</v>
      </c>
      <c r="X61" s="14">
        <f t="shared" si="3"/>
        <v>-3.5530565857159857E-2</v>
      </c>
      <c r="Y61" s="14"/>
      <c r="Z61" s="29">
        <f t="shared" si="4"/>
        <v>43182</v>
      </c>
      <c r="AA61" s="15">
        <f>(SUMPRODUCT(B61:K61,$B$4:$K$4)+$AC$1)/Calculate!$B$22-1</f>
        <v>3.5663236013157462E-2</v>
      </c>
      <c r="AB61" s="28">
        <f>(SUMPRODUCT(B61:K61,$B$4:$K$4)+$AC$1+$AB$5-$AB$4*L61)/Calculate!$B$22-1</f>
        <v>4.2199625437171928E-2</v>
      </c>
      <c r="AC61" s="15">
        <f>(SUMPRODUCT(B61:K61,$B$4:$K$4)+$AC$1+$AC$5-$AC$4*L61)/Calculate!$B$22-1</f>
        <v>1.9366784043808982E-2</v>
      </c>
      <c r="AD61" s="28">
        <f>(SUMPRODUCT(B61:K61,$B$4:$K$4)+$AC$1+$AD$5-$AD$4*L61)/Calculate!$B$22-1</f>
        <v>6.6480607116431889E-2</v>
      </c>
      <c r="AE61" s="28">
        <f>(SUMPRODUCT(B61:K61,$B$4:$K$4)+$AC$1+$AE$5-$AE$4*L61)/Calculate!$B$22-1</f>
        <v>3.5663236013157462E-2</v>
      </c>
      <c r="AF61" s="28">
        <f>(SUMPRODUCT(B61:K61,$B$4:$K$4)+$AC$1)/Calculate!$B$22-1</f>
        <v>3.5663236013157462E-2</v>
      </c>
      <c r="AG61" s="28">
        <f>(SUMPRODUCT(B61:K61,$B$4:$K$4)+$AC$1)/Calculate!$B$22-1</f>
        <v>3.5663236013157462E-2</v>
      </c>
      <c r="AH61" s="35">
        <f t="shared" si="5"/>
        <v>-2.295363810096307E-2</v>
      </c>
      <c r="AI61" s="14">
        <f t="shared" si="6"/>
        <v>-3.5530565857159857E-2</v>
      </c>
      <c r="AJ61" s="35"/>
      <c r="AK61" s="29">
        <f t="shared" si="9"/>
        <v>43182</v>
      </c>
      <c r="AL61" s="28">
        <f>(SUMPRODUCT(B61:K61,$B$5:$K$5)+$AN$1)/Calculate!$B$22-1</f>
        <v>2.5469866529854279E-2</v>
      </c>
      <c r="AM61" s="28">
        <f>(SUMPRODUCT(B61:K61,$B$5:$K$5)+$AN$1+$AM$5-$AM$4*L61)/Calculate!$B$22-1</f>
        <v>3.0137738348888998E-2</v>
      </c>
      <c r="AN61" s="28">
        <f>(SUMPRODUCT(B61:K61,$B$5:$K$5)+$AN$1+$AN$5-$AN$4*L61)/Calculate!$B$22-1</f>
        <v>1.3836758770742641E-2</v>
      </c>
      <c r="AO61" s="28">
        <f>(SUMPRODUCT(B61:K61,$B$5:$K$5)+$AN$1+$AO$5-$AO$4*L61)/Calculate!$B$22-1</f>
        <v>4.7469464136071338E-2</v>
      </c>
      <c r="AP61" s="28">
        <f>(SUMPRODUCT(B61:K61,$B$5:$K$5)+$AN$1+$AP$5-$AP$4*L61)/Calculate!$B$22-1</f>
        <v>2.5469866529854279E-2</v>
      </c>
      <c r="AQ61" s="15">
        <f>(SUMPRODUCT(B61:K61,$B$5:$K$5)+$AN$1)/Calculate!$B$22-1</f>
        <v>2.5469866529854279E-2</v>
      </c>
      <c r="AR61" s="15">
        <f>(SUMPRODUCT(B61:K61,$B$5:$K$5)+$AN$1)/Calculate!$B$22-1</f>
        <v>2.5469866529854279E-2</v>
      </c>
      <c r="AS61" s="14">
        <f t="shared" si="7"/>
        <v>-2.295363810096307E-2</v>
      </c>
      <c r="AT61" s="14">
        <f t="shared" si="8"/>
        <v>-3.5530565857159857E-2</v>
      </c>
    </row>
    <row r="62" spans="1:46" s="47" customFormat="1" x14ac:dyDescent="0.15">
      <c r="A62" s="43">
        <v>43185</v>
      </c>
      <c r="B62" s="44">
        <v>1879.2334339999998</v>
      </c>
      <c r="C62" s="44">
        <v>236.27862699999997</v>
      </c>
      <c r="D62" s="44">
        <v>245.56799799999996</v>
      </c>
      <c r="E62" s="44">
        <v>740.62195999999994</v>
      </c>
      <c r="F62" s="44">
        <v>1203.8266499999997</v>
      </c>
      <c r="G62" s="44">
        <v>343.49831999999998</v>
      </c>
      <c r="H62" s="44">
        <v>8.2935599999999994</v>
      </c>
      <c r="I62" s="44">
        <v>5.3626319999999996</v>
      </c>
      <c r="J62" s="44">
        <v>5.9665319999999991</v>
      </c>
      <c r="K62" s="44">
        <v>19.5261</v>
      </c>
      <c r="L62" s="44">
        <v>24597.869604</v>
      </c>
      <c r="M62" s="43">
        <v>43185</v>
      </c>
      <c r="N62" s="44">
        <v>0.80520000000000003</v>
      </c>
      <c r="O62" s="43">
        <f t="shared" si="1"/>
        <v>43185</v>
      </c>
      <c r="P62" s="45">
        <f>(SUMPRODUCT(B62:K62,$B$3:$K$3)+$R$1)/Calculate!$B$22-1</f>
        <v>5.3270954077474286E-2</v>
      </c>
      <c r="Q62" s="45">
        <f>(SUMPRODUCT(B62:K62,$B$3:$K$3)+$R$1+$Q$5-$Q$4*L62)/(Calculate!$B$22)-1</f>
        <v>5.6284872873588965E-2</v>
      </c>
      <c r="R62" s="45">
        <f>(SUMPRODUCT(B62:K62,$B$3:$K$3)+$R$1+$R$5-$R$4*L62)/Calculate!$B$22-1</f>
        <v>2.3578017929674067E-2</v>
      </c>
      <c r="S62" s="45">
        <f>(SUMPRODUCT(B62:K62,$B$3:$K$3)+$R$1+$S$5-$S$4*L62)/Calculate!$B$22-1</f>
        <v>9.047302539048907E-2</v>
      </c>
      <c r="T62" s="45">
        <f>(SUMPRODUCT(B62:K62,$B$3:$K$3)+$R$1+$T$5-$T$4*L62)/Calculate!$B$22-1</f>
        <v>4.629562681417454E-2</v>
      </c>
      <c r="U62" s="45">
        <f>(SUMPRODUCT(B62:K62,$B$3:$K$3)+$R$1)/Calculate!$B$22-1</f>
        <v>5.3270954077474286E-2</v>
      </c>
      <c r="V62" s="45">
        <f>(SUMPRODUCT(B62:K62,$B$3:$K$3)+$R$1)/Calculate!$B$22-1</f>
        <v>5.3270954077474286E-2</v>
      </c>
      <c r="W62" s="46">
        <f t="shared" si="2"/>
        <v>-1.6467482531978717E-2</v>
      </c>
      <c r="X62" s="46">
        <f t="shared" si="3"/>
        <v>-3.6726881205885853E-2</v>
      </c>
      <c r="Y62" s="46"/>
      <c r="Z62" s="43">
        <f t="shared" si="4"/>
        <v>43185</v>
      </c>
      <c r="AA62" s="45">
        <f>(SUMPRODUCT(B62:K62,$B$4:$K$4)+$AC$1)/Calculate!$B$22-1</f>
        <v>3.7293250799348643E-2</v>
      </c>
      <c r="AB62" s="45">
        <f>(SUMPRODUCT(B62:K62,$B$4:$K$4)+$AC$1+$AB$5-$AB$4*L62)/Calculate!$B$22-1</f>
        <v>3.9403435880205784E-2</v>
      </c>
      <c r="AC62" s="45">
        <f>(SUMPRODUCT(B62:K62,$B$4:$K$4)+$AC$1+$AC$5-$AC$4*L62)/Calculate!$B$22-1</f>
        <v>1.6510342490548613E-2</v>
      </c>
      <c r="AD62" s="45">
        <f>(SUMPRODUCT(B62:K62,$B$4:$K$4)+$AC$1+$AD$5-$AD$4*L62)/Calculate!$B$22-1</f>
        <v>6.3332175119591883E-2</v>
      </c>
      <c r="AE62" s="45">
        <f>(SUMPRODUCT(B62:K62,$B$4:$K$4)+$AC$1+$AE$5-$AE$4*L62)/Calculate!$B$22-1</f>
        <v>3.2412839099511537E-2</v>
      </c>
      <c r="AF62" s="45">
        <f>(SUMPRODUCT(B62:K62,$B$4:$K$4)+$AC$1)/Calculate!$B$22-1</f>
        <v>3.7293250799348643E-2</v>
      </c>
      <c r="AG62" s="45">
        <f>(SUMPRODUCT(B62:K62,$B$4:$K$4)+$AC$1)/Calculate!$B$22-1</f>
        <v>3.7293250799348643E-2</v>
      </c>
      <c r="AH62" s="46">
        <f t="shared" si="5"/>
        <v>-1.6467482531978717E-2</v>
      </c>
      <c r="AI62" s="46">
        <f t="shared" si="6"/>
        <v>-3.6726881205885853E-2</v>
      </c>
      <c r="AJ62" s="46"/>
      <c r="AK62" s="43">
        <f t="shared" si="9"/>
        <v>43185</v>
      </c>
      <c r="AL62" s="45">
        <f>(SUMPRODUCT(B62:K62,$B$5:$K$5)+$AN$1)/Calculate!$B$22-1</f>
        <v>2.6634880334748479E-2</v>
      </c>
      <c r="AM62" s="45">
        <f>(SUMPRODUCT(B62:K62,$B$5:$K$5)+$AN$1+$AM$5-$AM$4*L62)/Calculate!$B$22-1</f>
        <v>2.8141839732805929E-2</v>
      </c>
      <c r="AN62" s="45">
        <f>(SUMPRODUCT(B62:K62,$B$5:$K$5)+$AN$1+$AN$5-$AN$4*L62)/Calculate!$B$22-1</f>
        <v>1.1799147234148322E-2</v>
      </c>
      <c r="AO62" s="45">
        <f>(SUMPRODUCT(B62:K62,$B$5:$K$5)+$AN$1+$AO$5-$AO$4*L62)/Calculate!$B$22-1</f>
        <v>4.5223287996919881E-2</v>
      </c>
      <c r="AP62" s="45">
        <f>(SUMPRODUCT(B62:K62,$B$5:$K$5)+$AN$1+$AP$5-$AP$4*L62)/Calculate!$B$22-1</f>
        <v>2.3149534087571366E-2</v>
      </c>
      <c r="AQ62" s="45">
        <f>(SUMPRODUCT(B62:K62,$B$5:$K$5)+$AN$1)/Calculate!$B$22-1</f>
        <v>2.6634880334748479E-2</v>
      </c>
      <c r="AR62" s="45">
        <f>(SUMPRODUCT(B62:K62,$B$5:$K$5)+$AN$1)/Calculate!$B$22-1</f>
        <v>2.6634880334748479E-2</v>
      </c>
      <c r="AS62" s="46">
        <f t="shared" si="7"/>
        <v>-1.6467482531978717E-2</v>
      </c>
      <c r="AT62" s="46">
        <f t="shared" si="8"/>
        <v>-3.6726881205885853E-2</v>
      </c>
    </row>
    <row r="63" spans="1:46" x14ac:dyDescent="0.15">
      <c r="A63" s="12">
        <v>43186</v>
      </c>
      <c r="B63" s="13">
        <v>1763.622016</v>
      </c>
      <c r="C63" s="13">
        <v>232.98454400000003</v>
      </c>
      <c r="D63" s="13">
        <v>226.26323200000002</v>
      </c>
      <c r="E63" s="13">
        <v>648.512384</v>
      </c>
      <c r="F63" s="13">
        <v>1142.5602239999998</v>
      </c>
      <c r="G63" s="13">
        <v>345.96313400000003</v>
      </c>
      <c r="H63" s="13">
        <v>8.5009914000000002</v>
      </c>
      <c r="I63" s="13">
        <v>5.4592054000000001</v>
      </c>
      <c r="J63" s="13">
        <v>6.0035249999999998</v>
      </c>
      <c r="K63" s="13">
        <v>19.211280000000002</v>
      </c>
      <c r="L63" s="13">
        <v>24647.135690100004</v>
      </c>
      <c r="M63" s="12">
        <v>43186</v>
      </c>
      <c r="N63" s="13">
        <v>0.80049999999999999</v>
      </c>
      <c r="O63" s="12">
        <f t="shared" si="1"/>
        <v>43186</v>
      </c>
      <c r="P63" s="15">
        <f>(SUMPRODUCT(B63:K63,$B$3:$K$3)+$R$1)/Calculate!$B$22-1</f>
        <v>2.0948999861674533E-2</v>
      </c>
      <c r="Q63" s="28">
        <f>(SUMPRODUCT(B63:K63,$B$3:$K$3)+$R$1+$Q$5-$Q$4*L63)/(Calculate!$B$22)-1</f>
        <v>2.2042948902348813E-2</v>
      </c>
      <c r="R63" s="28">
        <f>(SUMPRODUCT(B63:K63,$B$3:$K$3)+$R$1+$R$5-$R$4*L63)/Calculate!$B$22-1</f>
        <v>-1.0690650488306197E-2</v>
      </c>
      <c r="S63" s="15">
        <f>(SUMPRODUCT(B63:K63,$B$3:$K$3)+$R$1+$S$5-$S$4*L63)/Calculate!$B$22-1</f>
        <v>5.6077672751108976E-2</v>
      </c>
      <c r="T63" s="15">
        <f>(SUMPRODUCT(B63:K63,$B$3:$K$3)+$R$1+$T$5-$T$4*L63)/Calculate!$B$22-1</f>
        <v>1.1855230896074209E-2</v>
      </c>
      <c r="U63" s="15">
        <f>(SUMPRODUCT(B63:K63,$B$3:$K$3)+$R$1)/Calculate!$B$22-1</f>
        <v>2.0948999861674533E-2</v>
      </c>
      <c r="V63" s="15">
        <f>(SUMPRODUCT(B63:K63,$B$3:$K$3)+$R$1)/Calculate!$B$22-1</f>
        <v>2.0948999861674533E-2</v>
      </c>
      <c r="W63" s="14">
        <f t="shared" si="2"/>
        <v>-1.4497604714598378E-2</v>
      </c>
      <c r="X63" s="14">
        <f t="shared" si="3"/>
        <v>-4.23495633448977E-2</v>
      </c>
      <c r="Y63" s="14"/>
      <c r="Z63" s="12">
        <f t="shared" si="4"/>
        <v>43186</v>
      </c>
      <c r="AA63" s="15">
        <f>(SUMPRODUCT(B63:K63,$B$4:$K$4)+$AC$1)/Calculate!$B$22-1</f>
        <v>1.4669363172542971E-2</v>
      </c>
      <c r="AB63" s="28">
        <f>(SUMPRODUCT(B63:K63,$B$4:$K$4)+$AC$1+$AB$5-$AB$4*L63)/Calculate!$B$22-1</f>
        <v>1.5435287904100425E-2</v>
      </c>
      <c r="AC63" s="15">
        <f>(SUMPRODUCT(B63:K63,$B$4:$K$4)+$AC$1+$AC$5-$AC$4*L63)/Calculate!$B$22-1</f>
        <v>-7.4761043175369801E-3</v>
      </c>
      <c r="AD63" s="15">
        <f>(SUMPRODUCT(B63:K63,$B$4:$K$4)+$AC$1+$AD$5-$AD$4*L63)/Calculate!$B$22-1</f>
        <v>3.9257049356525631E-2</v>
      </c>
      <c r="AE63" s="15">
        <f>(SUMPRODUCT(B63:K63,$B$4:$K$4)+$AC$1+$AE$5-$AE$4*L63)/Calculate!$B$22-1</f>
        <v>8.3067460823258443E-3</v>
      </c>
      <c r="AF63" s="15">
        <f>(SUMPRODUCT(B63:K63,$B$4:$K$4)+$AC$1)/Calculate!$B$22-1</f>
        <v>1.4669363172542971E-2</v>
      </c>
      <c r="AG63" s="15">
        <f>(SUMPRODUCT(B63:K63,$B$4:$K$4)+$AC$1)/Calculate!$B$22-1</f>
        <v>1.4669363172542971E-2</v>
      </c>
      <c r="AH63" s="14">
        <f t="shared" si="5"/>
        <v>-1.4497604714598378E-2</v>
      </c>
      <c r="AI63" s="14">
        <f t="shared" si="6"/>
        <v>-4.23495633448977E-2</v>
      </c>
      <c r="AJ63" s="14"/>
      <c r="AK63" s="12">
        <f t="shared" si="9"/>
        <v>43186</v>
      </c>
      <c r="AL63" s="15">
        <f>(SUMPRODUCT(B63:K63,$B$5:$K$5)+$AN$1)/Calculate!$B$22-1</f>
        <v>1.0475266290765894E-2</v>
      </c>
      <c r="AM63" s="15">
        <f>(SUMPRODUCT(B63:K63,$B$5:$K$5)+$AN$1+$AM$5-$AM$4*L63)/Calculate!$B$22-1</f>
        <v>1.1022240811102701E-2</v>
      </c>
      <c r="AN63" s="15">
        <f>(SUMPRODUCT(B63:K63,$B$5:$K$5)+$AN$1+$AN$5-$AN$4*L63)/Calculate!$B$22-1</f>
        <v>-5.3331201096943337E-3</v>
      </c>
      <c r="AO63" s="15">
        <f>(SUMPRODUCT(B63:K63,$B$5:$K$5)+$AN$1+$AO$5-$AO$4*L63)/Calculate!$B$22-1</f>
        <v>2.8027678542377199E-2</v>
      </c>
      <c r="AP63" s="15">
        <f>(SUMPRODUCT(B63:K63,$B$5:$K$5)+$AN$1+$AP$5-$AP$4*L63)/Calculate!$B$22-1</f>
        <v>5.9314029936685664E-3</v>
      </c>
      <c r="AQ63" s="15">
        <f>(SUMPRODUCT(B63:K63,$B$5:$K$5)+$AN$1)/Calculate!$B$22-1</f>
        <v>1.0475266290765894E-2</v>
      </c>
      <c r="AR63" s="15">
        <f>(SUMPRODUCT(B63:K63,$B$5:$K$5)+$AN$1)/Calculate!$B$22-1</f>
        <v>1.0475266290765894E-2</v>
      </c>
      <c r="AS63" s="14">
        <f t="shared" si="7"/>
        <v>-1.4497604714598378E-2</v>
      </c>
      <c r="AT63" s="14">
        <f t="shared" si="8"/>
        <v>-4.23495633448977E-2</v>
      </c>
    </row>
    <row r="64" spans="1:46" x14ac:dyDescent="0.15">
      <c r="A64" s="12">
        <v>43187</v>
      </c>
      <c r="B64" s="13">
        <v>1723.6993900000002</v>
      </c>
      <c r="C64" s="13">
        <v>231.55108000000001</v>
      </c>
      <c r="D64" s="13">
        <v>223.57738499999999</v>
      </c>
      <c r="E64" s="13">
        <v>635.82369500000004</v>
      </c>
      <c r="F64" s="13">
        <v>1123.286435</v>
      </c>
      <c r="G64" s="13">
        <v>329.83831800000002</v>
      </c>
      <c r="H64" s="13">
        <v>8.0979227999999992</v>
      </c>
      <c r="I64" s="13">
        <v>5.1932331000000005</v>
      </c>
      <c r="J64" s="13">
        <v>5.7453642</v>
      </c>
      <c r="K64" s="13">
        <v>18.084294000000003</v>
      </c>
      <c r="L64" s="13">
        <v>24023.728280700001</v>
      </c>
      <c r="M64" s="12">
        <v>43187</v>
      </c>
      <c r="N64" s="13">
        <v>0.80020000000000002</v>
      </c>
      <c r="O64" s="12">
        <f t="shared" si="1"/>
        <v>43187</v>
      </c>
      <c r="P64" s="15">
        <f>(SUMPRODUCT(B64:K64,$B$3:$K$3)+$R$1)/Calculate!$B$22-1</f>
        <v>-1.0621689776099785E-2</v>
      </c>
      <c r="Q64" s="28">
        <f>(SUMPRODUCT(B64:K64,$B$3:$K$3)+$R$1+$Q$5-$Q$4*L64)/(Calculate!$B$22)-1</f>
        <v>1.4767336590906233E-2</v>
      </c>
      <c r="R64" s="28">
        <f>(SUMPRODUCT(B64:K64,$B$3:$K$3)+$R$1+$R$5-$R$4*L64)/Calculate!$B$22-1</f>
        <v>-1.7627841634645813E-2</v>
      </c>
      <c r="S64" s="15">
        <f>(SUMPRODUCT(B64:K64,$B$3:$K$3)+$R$1+$S$5-$S$4*L64)/Calculate!$B$22-1</f>
        <v>5.0743529228940654E-2</v>
      </c>
      <c r="T64" s="15">
        <f>(SUMPRODUCT(B64:K64,$B$3:$K$3)+$R$1+$T$5-$T$4*L64)/Calculate!$B$22-1</f>
        <v>7.0910598625002486E-3</v>
      </c>
      <c r="U64" s="15">
        <f>(SUMPRODUCT(B64:K64,$B$3:$K$3)+$R$1)/Calculate!$B$22-1</f>
        <v>-1.0621689776099785E-2</v>
      </c>
      <c r="V64" s="15">
        <f>(SUMPRODUCT(B64:K64,$B$3:$K$3)+$R$1)/Calculate!$B$22-1</f>
        <v>-1.0621689776099785E-2</v>
      </c>
      <c r="W64" s="14">
        <f t="shared" si="2"/>
        <v>-3.9424212939064174E-2</v>
      </c>
      <c r="X64" s="14">
        <f t="shared" si="3"/>
        <v>-4.2708457949515388E-2</v>
      </c>
      <c r="Y64" s="14"/>
      <c r="Z64" s="12">
        <f t="shared" si="4"/>
        <v>43187</v>
      </c>
      <c r="AA64" s="15">
        <f>(SUMPRODUCT(B64:K64,$B$4:$K$4)+$AC$1)/Calculate!$B$22-1</f>
        <v>-7.4298500513055865E-3</v>
      </c>
      <c r="AB64" s="28">
        <f>(SUMPRODUCT(B64:K64,$B$4:$K$4)+$AC$1+$AB$5-$AB$4*L64)/Calculate!$B$22-1</f>
        <v>1.0346191136737293E-2</v>
      </c>
      <c r="AC64" s="15">
        <f>(SUMPRODUCT(B64:K64,$B$4:$K$4)+$AC$1+$AC$5-$AC$4*L64)/Calculate!$B$22-1</f>
        <v>-1.2333649761408605E-2</v>
      </c>
      <c r="AD64" s="15">
        <f>(SUMPRODUCT(B64:K64,$B$4:$K$4)+$AC$1+$AD$5-$AD$4*L64)/Calculate!$B$22-1</f>
        <v>3.5521637249574578E-2</v>
      </c>
      <c r="AE64" s="15">
        <f>(SUMPRODUCT(B64:K64,$B$4:$K$4)+$AC$1+$AE$5-$AE$4*L64)/Calculate!$B$22-1</f>
        <v>4.9631900612832069E-3</v>
      </c>
      <c r="AF64" s="15">
        <f>(SUMPRODUCT(B64:K64,$B$4:$K$4)+$AC$1)/Calculate!$B$22-1</f>
        <v>-7.4298500513055865E-3</v>
      </c>
      <c r="AG64" s="15">
        <f>(SUMPRODUCT(B64:K64,$B$4:$K$4)+$AC$1)/Calculate!$B$22-1</f>
        <v>-7.4298500513055865E-3</v>
      </c>
      <c r="AH64" s="14">
        <f t="shared" si="5"/>
        <v>-3.9424212939064174E-2</v>
      </c>
      <c r="AI64" s="14">
        <f t="shared" si="6"/>
        <v>-4.2708457949515388E-2</v>
      </c>
      <c r="AJ64" s="14"/>
      <c r="AK64" s="12">
        <f t="shared" si="9"/>
        <v>43187</v>
      </c>
      <c r="AL64" s="15">
        <f>(SUMPRODUCT(B64:K64,$B$5:$K$5)+$AN$1)/Calculate!$B$22-1</f>
        <v>-5.3098511255513792E-3</v>
      </c>
      <c r="AM64" s="15">
        <f>(SUMPRODUCT(B64:K64,$B$5:$K$5)+$AN$1+$AM$5-$AM$4*L64)/Calculate!$B$22-1</f>
        <v>7.3846620579514077E-3</v>
      </c>
      <c r="AN64" s="15">
        <f>(SUMPRODUCT(B64:K64,$B$5:$K$5)+$AN$1+$AN$5-$AN$4*L64)/Calculate!$B$22-1</f>
        <v>-8.810394100428498E-3</v>
      </c>
      <c r="AO64" s="15">
        <f>(SUMPRODUCT(B64:K64,$B$5:$K$5)+$AN$1+$AO$5-$AO$4*L64)/Calculate!$B$22-1</f>
        <v>2.5351928363728904E-2</v>
      </c>
      <c r="AP64" s="15">
        <f>(SUMPRODUCT(B64:K64,$B$5:$K$5)+$AN$1+$AP$5-$AP$4*L64)/Calculate!$B$22-1</f>
        <v>3.5406390593173409E-3</v>
      </c>
      <c r="AQ64" s="15">
        <f>(SUMPRODUCT(B64:K64,$B$5:$K$5)+$AN$1)/Calculate!$B$22-1</f>
        <v>-5.3098511255513792E-3</v>
      </c>
      <c r="AR64" s="15">
        <f>(SUMPRODUCT(B64:K64,$B$5:$K$5)+$AN$1)/Calculate!$B$22-1</f>
        <v>-5.3098511255513792E-3</v>
      </c>
      <c r="AS64" s="14">
        <f t="shared" si="7"/>
        <v>-3.9424212939064174E-2</v>
      </c>
      <c r="AT64" s="14">
        <f t="shared" si="8"/>
        <v>-4.2708457949515388E-2</v>
      </c>
    </row>
    <row r="65" spans="1:46" x14ac:dyDescent="0.15">
      <c r="A65" s="12">
        <v>43188</v>
      </c>
      <c r="B65" s="13">
        <v>1767.7467940000001</v>
      </c>
      <c r="C65" s="13">
        <v>233.83761400000006</v>
      </c>
      <c r="D65" s="13">
        <v>235.66594800000004</v>
      </c>
      <c r="E65" s="13">
        <v>663.24392000000012</v>
      </c>
      <c r="F65" s="13">
        <v>1157.1462840000002</v>
      </c>
      <c r="G65" s="13">
        <v>329.10950400000002</v>
      </c>
      <c r="H65" s="13">
        <v>8.4527148000000007</v>
      </c>
      <c r="I65" s="13">
        <v>5.3271386999999999</v>
      </c>
      <c r="J65" s="13">
        <v>5.7369186000000001</v>
      </c>
      <c r="K65" s="13">
        <v>18.158874000000001</v>
      </c>
      <c r="L65" s="13">
        <v>24179.729896200002</v>
      </c>
      <c r="M65" s="12">
        <v>43188</v>
      </c>
      <c r="N65" s="13">
        <v>0.80349999999999999</v>
      </c>
      <c r="O65" s="12">
        <f t="shared" si="1"/>
        <v>43188</v>
      </c>
      <c r="P65" s="15">
        <f>(SUMPRODUCT(B65:K65,$B$3:$K$3)+$R$1)/Calculate!$B$22-1</f>
        <v>1.4024735721551496E-2</v>
      </c>
      <c r="Q65" s="28">
        <f>(SUMPRODUCT(B65:K65,$B$3:$K$3)+$R$1+$Q$5-$Q$4*L65)/(Calculate!$B$22)-1</f>
        <v>3.3334156273071791E-2</v>
      </c>
      <c r="R65" s="28">
        <f>(SUMPRODUCT(B65:K65,$B$3:$K$3)+$R$1+$R$5-$R$4*L65)/Calculate!$B$22-1</f>
        <v>8.5429145624860148E-4</v>
      </c>
      <c r="S65" s="15">
        <f>(SUMPRODUCT(B65:K65,$B$3:$K$3)+$R$1+$S$5-$S$4*L65)/Calculate!$B$22-1</f>
        <v>6.8824515308548717E-2</v>
      </c>
      <c r="T65" s="15">
        <f>(SUMPRODUCT(B65:K65,$B$3:$K$3)+$R$1+$T$5-$T$4*L65)/Calculate!$B$22-1</f>
        <v>2.5029415893651707E-2</v>
      </c>
      <c r="U65" s="15">
        <f>(SUMPRODUCT(B65:K65,$B$3:$K$3)+$R$1)/Calculate!$B$22-1</f>
        <v>1.4024735721551496E-2</v>
      </c>
      <c r="V65" s="15">
        <f>(SUMPRODUCT(B65:K65,$B$3:$K$3)+$R$1)/Calculate!$B$22-1</f>
        <v>1.4024735721551496E-2</v>
      </c>
      <c r="W65" s="14">
        <f t="shared" si="2"/>
        <v>-3.3186572684363203E-2</v>
      </c>
      <c r="X65" s="14">
        <f t="shared" si="3"/>
        <v>-3.8760617298719935E-2</v>
      </c>
      <c r="Y65" s="14"/>
      <c r="Z65" s="12">
        <f t="shared" si="4"/>
        <v>43188</v>
      </c>
      <c r="AA65" s="15">
        <f>(SUMPRODUCT(B65:K65,$B$4:$K$4)+$AC$1)/Calculate!$B$22-1</f>
        <v>9.821998892466155E-3</v>
      </c>
      <c r="AB65" s="28">
        <f>(SUMPRODUCT(B65:K65,$B$4:$K$4)+$AC$1+$AB$5-$AB$4*L65)/Calculate!$B$22-1</f>
        <v>2.3341424571866165E-2</v>
      </c>
      <c r="AC65" s="15">
        <f>(SUMPRODUCT(B65:K65,$B$4:$K$4)+$AC$1+$AC$5-$AC$4*L65)/Calculate!$B$22-1</f>
        <v>6.0364021653458444E-4</v>
      </c>
      <c r="AD65" s="15">
        <f>(SUMPRODUCT(B65:K65,$B$4:$K$4)+$AC$1+$AD$5-$AD$4*L65)/Calculate!$B$22-1</f>
        <v>4.8178124319617543E-2</v>
      </c>
      <c r="AE65" s="15">
        <f>(SUMPRODUCT(B65:K65,$B$4:$K$4)+$AC$1+$AE$5-$AE$4*L65)/Calculate!$B$22-1</f>
        <v>1.7521618973011854E-2</v>
      </c>
      <c r="AF65" s="15">
        <f>(SUMPRODUCT(B65:K65,$B$4:$K$4)+$AC$1)/Calculate!$B$22-1</f>
        <v>9.821998892466155E-3</v>
      </c>
      <c r="AG65" s="15">
        <f>(SUMPRODUCT(B65:K65,$B$4:$K$4)+$AC$1)/Calculate!$B$22-1</f>
        <v>9.821998892466155E-3</v>
      </c>
      <c r="AH65" s="14">
        <f t="shared" si="5"/>
        <v>-3.3186572684363203E-2</v>
      </c>
      <c r="AI65" s="14">
        <f t="shared" si="6"/>
        <v>-3.8760617298719935E-2</v>
      </c>
      <c r="AJ65" s="14"/>
      <c r="AK65" s="12">
        <f t="shared" si="9"/>
        <v>43188</v>
      </c>
      <c r="AL65" s="15">
        <f>(SUMPRODUCT(B65:K65,$B$5:$K$5)+$AN$1)/Calculate!$B$22-1</f>
        <v>7.012929194180062E-3</v>
      </c>
      <c r="AM65" s="15">
        <f>(SUMPRODUCT(B65:K65,$B$5:$K$5)+$AN$1+$AM$5-$AM$4*L65)/Calculate!$B$22-1</f>
        <v>1.6667639469940321E-2</v>
      </c>
      <c r="AN65" s="15">
        <f>(SUMPRODUCT(B65:K65,$B$5:$K$5)+$AN$1+$AN$5-$AN$4*L65)/Calculate!$B$22-1</f>
        <v>4.3246861043133578E-4</v>
      </c>
      <c r="AO65" s="15">
        <f>(SUMPRODUCT(B65:K65,$B$5:$K$5)+$AN$1+$AO$5-$AO$4*L65)/Calculate!$B$22-1</f>
        <v>3.4394217568945562E-2</v>
      </c>
      <c r="AP65" s="15">
        <f>(SUMPRODUCT(B65:K65,$B$5:$K$5)+$AN$1+$AP$5-$AP$4*L65)/Calculate!$B$22-1</f>
        <v>1.2511613240305364E-2</v>
      </c>
      <c r="AQ65" s="15">
        <f>(SUMPRODUCT(B65:K65,$B$5:$K$5)+$AN$1)/Calculate!$B$22-1</f>
        <v>7.012929194180062E-3</v>
      </c>
      <c r="AR65" s="15">
        <f>(SUMPRODUCT(B65:K65,$B$5:$K$5)+$AN$1)/Calculate!$B$22-1</f>
        <v>7.012929194180062E-3</v>
      </c>
      <c r="AS65" s="14">
        <f t="shared" si="7"/>
        <v>-3.3186572684363203E-2</v>
      </c>
      <c r="AT65" s="14">
        <f t="shared" si="8"/>
        <v>-3.8760617298719935E-2</v>
      </c>
    </row>
    <row r="66" spans="1:46" x14ac:dyDescent="0.15">
      <c r="A66" s="12">
        <v>43189</v>
      </c>
      <c r="B66" s="13">
        <v>1763.1203589999998</v>
      </c>
      <c r="C66" s="13">
        <v>233.225629</v>
      </c>
      <c r="D66" s="13">
        <v>235.04917799999998</v>
      </c>
      <c r="E66" s="13">
        <v>661.50811999999996</v>
      </c>
      <c r="F66" s="13">
        <v>1154.1178739999998</v>
      </c>
      <c r="G66" s="13">
        <v>328.19200000000001</v>
      </c>
      <c r="H66" s="13">
        <v>8.4291499999999999</v>
      </c>
      <c r="I66" s="13">
        <v>5.3122875000000001</v>
      </c>
      <c r="J66" s="13">
        <v>5.7209250000000003</v>
      </c>
      <c r="K66" s="13">
        <v>18.108250000000002</v>
      </c>
      <c r="L66" s="13">
        <v>24112.320725000001</v>
      </c>
      <c r="M66" s="12">
        <v>43189</v>
      </c>
      <c r="N66" s="13">
        <v>0.80130000000000001</v>
      </c>
      <c r="O66" s="12">
        <f t="shared" si="1"/>
        <v>43189</v>
      </c>
      <c r="P66" s="15">
        <f>(SUMPRODUCT(B66:K66,$B$3:$K$3)+$R$1)/Calculate!$B$22-1</f>
        <v>1.1289910484174381E-2</v>
      </c>
      <c r="Q66" s="28">
        <f>(SUMPRODUCT(B66:K66,$B$3:$K$3)+$R$1+$Q$5-$Q$4*L66)/(Calculate!$B$22)-1</f>
        <v>3.3226362736174631E-2</v>
      </c>
      <c r="R66" s="28">
        <f>(SUMPRODUCT(B66:K66,$B$3:$K$3)+$R$1+$R$5-$R$4*L66)/Calculate!$B$22-1</f>
        <v>7.8309146943134067E-4</v>
      </c>
      <c r="S66" s="15">
        <f>(SUMPRODUCT(B66:K66,$B$3:$K$3)+$R$1+$S$5-$S$4*L66)/Calculate!$B$22-1</f>
        <v>6.8926653190531484E-2</v>
      </c>
      <c r="T66" s="15">
        <f>(SUMPRODUCT(B66:K66,$B$3:$K$3)+$R$1+$T$5-$T$4*L66)/Calculate!$B$22-1</f>
        <v>2.5193185017874375E-2</v>
      </c>
      <c r="U66" s="15">
        <f>(SUMPRODUCT(B66:K66,$B$3:$K$3)+$R$1)/Calculate!$B$22-1</f>
        <v>1.1289910484174381E-2</v>
      </c>
      <c r="V66" s="15">
        <f>(SUMPRODUCT(B66:K66,$B$3:$K$3)+$R$1)/Calculate!$B$22-1</f>
        <v>1.1289910484174381E-2</v>
      </c>
      <c r="W66" s="14">
        <f t="shared" si="2"/>
        <v>-3.588189195054825E-2</v>
      </c>
      <c r="X66" s="14">
        <f t="shared" si="3"/>
        <v>-4.1392511065916904E-2</v>
      </c>
      <c r="Y66" s="14"/>
      <c r="Z66" s="12">
        <f t="shared" si="4"/>
        <v>43189</v>
      </c>
      <c r="AA66" s="15">
        <f>(SUMPRODUCT(B66:K66,$B$4:$K$4)+$AC$1)/Calculate!$B$22-1</f>
        <v>7.9076761239058602E-3</v>
      </c>
      <c r="AB66" s="28">
        <f>(SUMPRODUCT(B66:K66,$B$4:$K$4)+$AC$1+$AB$5-$AB$4*L66)/Calculate!$B$22-1</f>
        <v>2.3266409188905879E-2</v>
      </c>
      <c r="AC66" s="15">
        <f>(SUMPRODUCT(B66:K66,$B$4:$K$4)+$AC$1+$AC$5-$AC$4*L66)/Calculate!$B$22-1</f>
        <v>5.536625257340777E-4</v>
      </c>
      <c r="AD66" s="15">
        <f>(SUMPRODUCT(B66:K66,$B$4:$K$4)+$AC$1+$AD$5-$AD$4*L66)/Calculate!$B$22-1</f>
        <v>4.8249483136977522E-2</v>
      </c>
      <c r="AE66" s="15">
        <f>(SUMPRODUCT(B66:K66,$B$4:$K$4)+$AC$1+$AE$5-$AE$4*L66)/Calculate!$B$22-1</f>
        <v>1.763534926941146E-2</v>
      </c>
      <c r="AF66" s="15">
        <f>(SUMPRODUCT(B66:K66,$B$4:$K$4)+$AC$1)/Calculate!$B$22-1</f>
        <v>7.9076761239058602E-3</v>
      </c>
      <c r="AG66" s="15">
        <f>(SUMPRODUCT(B66:K66,$B$4:$K$4)+$AC$1)/Calculate!$B$22-1</f>
        <v>7.9076761239058602E-3</v>
      </c>
      <c r="AH66" s="14">
        <f t="shared" si="5"/>
        <v>-3.588189195054825E-2</v>
      </c>
      <c r="AI66" s="14">
        <f t="shared" si="6"/>
        <v>-4.1392511065916904E-2</v>
      </c>
      <c r="AJ66" s="14"/>
      <c r="AK66" s="12">
        <f t="shared" si="9"/>
        <v>43189</v>
      </c>
      <c r="AL66" s="15">
        <f>(SUMPRODUCT(B66:K66,$B$5:$K$5)+$AN$1)/Calculate!$B$22-1</f>
        <v>5.6455513872772922E-3</v>
      </c>
      <c r="AM66" s="15">
        <f>(SUMPRODUCT(B66:K66,$B$5:$K$5)+$AN$1+$AM$5-$AM$4*L66)/Calculate!$B$22-1</f>
        <v>1.6613777513277528E-2</v>
      </c>
      <c r="AN66" s="15">
        <f>(SUMPRODUCT(B66:K66,$B$5:$K$5)+$AN$1+$AN$5-$AN$4*L66)/Calculate!$B$22-1</f>
        <v>3.9594044064839018E-4</v>
      </c>
      <c r="AO66" s="15">
        <f>(SUMPRODUCT(B66:K66,$B$5:$K$5)+$AN$1+$AO$5-$AO$4*L66)/Calculate!$B$22-1</f>
        <v>3.4444358333562963E-2</v>
      </c>
      <c r="AP66" s="15">
        <f>(SUMPRODUCT(B66:K66,$B$5:$K$5)+$AN$1+$AP$5-$AP$4*L66)/Calculate!$B$22-1</f>
        <v>1.2592569626042716E-2</v>
      </c>
      <c r="AQ66" s="15">
        <f>(SUMPRODUCT(B66:K66,$B$5:$K$5)+$AN$1)/Calculate!$B$22-1</f>
        <v>5.6455513872772922E-3</v>
      </c>
      <c r="AR66" s="15">
        <f>(SUMPRODUCT(B66:K66,$B$5:$K$5)+$AN$1)/Calculate!$B$22-1</f>
        <v>5.6455513872772922E-3</v>
      </c>
      <c r="AS66" s="14">
        <f t="shared" si="7"/>
        <v>-3.588189195054825E-2</v>
      </c>
      <c r="AT66" s="14">
        <f t="shared" si="8"/>
        <v>-4.1392511065916904E-2</v>
      </c>
    </row>
    <row r="67" spans="1:46" x14ac:dyDescent="0.15">
      <c r="A67" s="12">
        <v>43192</v>
      </c>
      <c r="B67" s="13">
        <v>1731.407704</v>
      </c>
      <c r="C67" s="13">
        <v>223.063256</v>
      </c>
      <c r="D67" s="13">
        <v>230.09282399999998</v>
      </c>
      <c r="E67" s="13">
        <v>637.05459999999994</v>
      </c>
      <c r="F67" s="13">
        <v>1114.7514040000001</v>
      </c>
      <c r="G67" s="13">
        <v>327.55302399999999</v>
      </c>
      <c r="H67" s="13">
        <v>8.4127387999999979</v>
      </c>
      <c r="I67" s="13">
        <v>5.3019446999999991</v>
      </c>
      <c r="J67" s="13">
        <v>5.7097865999999993</v>
      </c>
      <c r="K67" s="13">
        <v>18.072993999999998</v>
      </c>
      <c r="L67" s="13">
        <v>24065.375052199997</v>
      </c>
      <c r="M67" s="12">
        <v>43192</v>
      </c>
      <c r="N67" s="13">
        <v>0.79969999999999997</v>
      </c>
      <c r="O67" s="12">
        <f t="shared" si="1"/>
        <v>43192</v>
      </c>
      <c r="P67" s="15">
        <f>(SUMPRODUCT(B67:K67,$B$3:$K$3)+$R$1)/Calculate!$B$22-1</f>
        <v>-6.175532033762976E-3</v>
      </c>
      <c r="Q67" s="28">
        <f>(SUMPRODUCT(B67:K67,$B$3:$K$3)+$R$1+$Q$5-$Q$4*L67)/(Calculate!$B$22)-1</f>
        <v>1.759046015250032E-2</v>
      </c>
      <c r="R67" s="28">
        <f>(SUMPRODUCT(B67:K67,$B$3:$K$3)+$R$1+$R$5-$R$4*L67)/Calculate!$B$22-1</f>
        <v>-1.4827326320437484E-2</v>
      </c>
      <c r="S67" s="15">
        <f>(SUMPRODUCT(B67:K67,$B$3:$K$3)+$R$1+$S$5-$S$4*L67)/Calculate!$B$22-1</f>
        <v>5.3436952845006047E-2</v>
      </c>
      <c r="T67" s="15">
        <f>(SUMPRODUCT(B67:K67,$B$3:$K$3)+$R$1+$T$5-$T$4*L67)/Calculate!$B$22-1</f>
        <v>9.7464064303371956E-3</v>
      </c>
      <c r="U67" s="15">
        <f>(SUMPRODUCT(B67:K67,$B$3:$K$3)+$R$1)/Calculate!$B$22-1</f>
        <v>-6.175532033762976E-3</v>
      </c>
      <c r="V67" s="15">
        <f>(SUMPRODUCT(B67:K67,$B$3:$K$3)+$R$1)/Calculate!$B$22-1</f>
        <v>-6.175532033762976E-3</v>
      </c>
      <c r="W67" s="14">
        <f t="shared" si="2"/>
        <v>-3.7758989296641565E-2</v>
      </c>
      <c r="X67" s="14">
        <f t="shared" si="3"/>
        <v>-4.3306615623878497E-2</v>
      </c>
      <c r="Y67" s="14"/>
      <c r="Z67" s="12">
        <f t="shared" si="4"/>
        <v>43192</v>
      </c>
      <c r="AA67" s="15">
        <f>(SUMPRODUCT(B67:K67,$B$4:$K$4)+$AC$1)/Calculate!$B$22-1</f>
        <v>-4.3175398597057324E-3</v>
      </c>
      <c r="AB67" s="28">
        <f>(SUMPRODUCT(B67:K67,$B$4:$K$4)+$AC$1+$AB$5-$AB$4*L67)/Calculate!$B$22-1</f>
        <v>1.2322139420265721E-2</v>
      </c>
      <c r="AC67" s="15">
        <f>(SUMPRODUCT(B67:K67,$B$4:$K$4)+$AC$1+$AC$5-$AC$4*L67)/Calculate!$B$22-1</f>
        <v>-1.0373170278722865E-2</v>
      </c>
      <c r="AD67" s="15">
        <f>(SUMPRODUCT(B67:K67,$B$4:$K$4)+$AC$1+$AD$5-$AD$4*L67)/Calculate!$B$22-1</f>
        <v>3.7407152543560196E-2</v>
      </c>
      <c r="AE67" s="15">
        <f>(SUMPRODUCT(B67:K67,$B$4:$K$4)+$AC$1+$AE$5-$AE$4*L67)/Calculate!$B$22-1</f>
        <v>6.822527384611643E-3</v>
      </c>
      <c r="AF67" s="15">
        <f>(SUMPRODUCT(B67:K67,$B$4:$K$4)+$AC$1)/Calculate!$B$22-1</f>
        <v>-4.3175398597057324E-3</v>
      </c>
      <c r="AG67" s="15">
        <f>(SUMPRODUCT(B67:K67,$B$4:$K$4)+$AC$1)/Calculate!$B$22-1</f>
        <v>-4.3175398597057324E-3</v>
      </c>
      <c r="AH67" s="14">
        <f t="shared" si="5"/>
        <v>-3.7758989296641565E-2</v>
      </c>
      <c r="AI67" s="14">
        <f t="shared" si="6"/>
        <v>-4.3306615623878497E-2</v>
      </c>
      <c r="AJ67" s="14"/>
      <c r="AK67" s="12">
        <f t="shared" si="9"/>
        <v>43192</v>
      </c>
      <c r="AL67" s="15">
        <f>(SUMPRODUCT(B67:K67,$B$5:$K$5)+$AN$1)/Calculate!$B$22-1</f>
        <v>-3.086674473077089E-3</v>
      </c>
      <c r="AM67" s="15">
        <f>(SUMPRODUCT(B67:K67,$B$5:$K$5)+$AN$1+$AM$5-$AM$4*L67)/Calculate!$B$22-1</f>
        <v>8.7963216200548366E-3</v>
      </c>
      <c r="AN67" s="15">
        <f>(SUMPRODUCT(B67:K67,$B$5:$K$5)+$AN$1+$AN$5-$AN$4*L67)/Calculate!$B$22-1</f>
        <v>-7.4094437081401177E-3</v>
      </c>
      <c r="AO67" s="15">
        <f>(SUMPRODUCT(B67:K67,$B$5:$K$5)+$AN$1+$AO$5-$AO$4*L67)/Calculate!$B$22-1</f>
        <v>2.6699332906945594E-2</v>
      </c>
      <c r="AP67" s="15">
        <f>(SUMPRODUCT(B67:K67,$B$5:$K$5)+$AN$1+$AP$5-$AP$4*L67)/Calculate!$B$22-1</f>
        <v>4.8690050784201411E-3</v>
      </c>
      <c r="AQ67" s="15">
        <f>(SUMPRODUCT(B67:K67,$B$5:$K$5)+$AN$1)/Calculate!$B$22-1</f>
        <v>-3.086674473077089E-3</v>
      </c>
      <c r="AR67" s="15">
        <f>(SUMPRODUCT(B67:K67,$B$5:$K$5)+$AN$1)/Calculate!$B$22-1</f>
        <v>-3.086674473077089E-3</v>
      </c>
      <c r="AS67" s="14">
        <f t="shared" si="7"/>
        <v>-3.7758989296641565E-2</v>
      </c>
      <c r="AT67" s="14">
        <f t="shared" si="8"/>
        <v>-4.3306615623878497E-2</v>
      </c>
    </row>
    <row r="68" spans="1:46" x14ac:dyDescent="0.15">
      <c r="A68" s="12">
        <v>43193</v>
      </c>
      <c r="B68" s="13">
        <v>1704.1566260000004</v>
      </c>
      <c r="C68" s="13">
        <v>219.727001</v>
      </c>
      <c r="D68" s="13">
        <v>234.30425700000001</v>
      </c>
      <c r="E68" s="13">
        <v>642.53025800000012</v>
      </c>
      <c r="F68" s="13">
        <v>1097.504011</v>
      </c>
      <c r="G68" s="13">
        <v>327.757452</v>
      </c>
      <c r="H68" s="13">
        <v>8.4221015999999995</v>
      </c>
      <c r="I68" s="13">
        <v>5.5480194000000003</v>
      </c>
      <c r="J68" s="13">
        <v>5.6200716000000002</v>
      </c>
      <c r="K68" s="13">
        <v>18.413340000000002</v>
      </c>
      <c r="L68" s="13">
        <v>24161.584458000001</v>
      </c>
      <c r="M68" s="12">
        <v>43193</v>
      </c>
      <c r="N68" s="13">
        <v>0.80059999999999998</v>
      </c>
      <c r="O68" s="12">
        <f t="shared" si="1"/>
        <v>43193</v>
      </c>
      <c r="P68" s="15">
        <f>(SUMPRODUCT(B68:K68,$B$3:$K$3)+$R$1)/Calculate!$B$22-1</f>
        <v>-2.0730314643027103E-3</v>
      </c>
      <c r="Q68" s="28">
        <f>(SUMPRODUCT(B68:K68,$B$3:$K$3)+$R$1+$Q$5-$Q$4*L68)/(Calculate!$B$22)-1</f>
        <v>1.7943542735926021E-2</v>
      </c>
      <c r="R68" s="28">
        <f>(SUMPRODUCT(B68:K68,$B$3:$K$3)+$R$1+$R$5-$R$4*L68)/Calculate!$B$22-1</f>
        <v>-1.4526471700160415E-2</v>
      </c>
      <c r="S68" s="15">
        <f>(SUMPRODUCT(B68:K68,$B$3:$K$3)+$R$1+$S$5-$S$4*L68)/Calculate!$B$22-1</f>
        <v>5.3490411850368957E-2</v>
      </c>
      <c r="T68" s="15">
        <f>(SUMPRODUCT(B68:K68,$B$3:$K$3)+$R$1+$T$5-$T$4*L68)/Calculate!$B$22-1</f>
        <v>9.7119025503971113E-3</v>
      </c>
      <c r="U68" s="15">
        <f>(SUMPRODUCT(B68:K68,$B$3:$K$3)+$R$1)/Calculate!$B$22-1</f>
        <v>-2.0730314643027103E-3</v>
      </c>
      <c r="V68" s="15">
        <f>(SUMPRODUCT(B68:K68,$B$3:$K$3)+$R$1)/Calculate!$B$22-1</f>
        <v>-2.0730314643027103E-3</v>
      </c>
      <c r="W68" s="14">
        <f t="shared" si="2"/>
        <v>-3.3912108220599424E-2</v>
      </c>
      <c r="X68" s="14">
        <f t="shared" si="3"/>
        <v>-4.2229931810025101E-2</v>
      </c>
      <c r="Y68" s="14"/>
      <c r="Z68" s="12">
        <f t="shared" si="4"/>
        <v>43193</v>
      </c>
      <c r="AA68" s="15">
        <f>(SUMPRODUCT(B68:K68,$B$4:$K$4)+$AC$1)/Calculate!$B$22-1</f>
        <v>-1.445334206690907E-3</v>
      </c>
      <c r="AB68" s="28">
        <f>(SUMPRODUCT(B68:K68,$B$4:$K$4)+$AC$1+$AB$5-$AB$4*L68)/Calculate!$B$22-1</f>
        <v>1.2569202715023486E-2</v>
      </c>
      <c r="AC68" s="15">
        <f>(SUMPRODUCT(B68:K68,$B$4:$K$4)+$AC$1+$AC$5-$AC$4*L68)/Calculate!$B$22-1</f>
        <v>-1.0161841906119684E-2</v>
      </c>
      <c r="AD68" s="15">
        <f>(SUMPRODUCT(B68:K68,$B$4:$K$4)+$AC$1+$AD$5-$AD$4*L68)/Calculate!$B$22-1</f>
        <v>3.7445303985723433E-2</v>
      </c>
      <c r="AE68" s="15">
        <f>(SUMPRODUCT(B68:K68,$B$4:$K$4)+$AC$1+$AE$5-$AE$4*L68)/Calculate!$B$22-1</f>
        <v>6.8002043431290016E-3</v>
      </c>
      <c r="AF68" s="15">
        <f>(SUMPRODUCT(B68:K68,$B$4:$K$4)+$AC$1)/Calculate!$B$22-1</f>
        <v>-1.445334206690907E-3</v>
      </c>
      <c r="AG68" s="15">
        <f>(SUMPRODUCT(B68:K68,$B$4:$K$4)+$AC$1)/Calculate!$B$22-1</f>
        <v>-1.445334206690907E-3</v>
      </c>
      <c r="AH68" s="14">
        <f t="shared" si="5"/>
        <v>-3.3912108220599424E-2</v>
      </c>
      <c r="AI68" s="14">
        <f t="shared" si="6"/>
        <v>-4.2229931810025101E-2</v>
      </c>
      <c r="AJ68" s="14"/>
      <c r="AK68" s="12">
        <f t="shared" si="9"/>
        <v>43193</v>
      </c>
      <c r="AL68" s="15">
        <f>(SUMPRODUCT(B68:K68,$B$5:$K$5)+$AN$1)/Calculate!$B$22-1</f>
        <v>-1.0354632624398619E-3</v>
      </c>
      <c r="AM68" s="15">
        <f>(SUMPRODUCT(B68:K68,$B$5:$K$5)+$AN$1+$AM$5-$AM$4*L68)/Calculate!$B$22-1</f>
        <v>8.972823837674504E-3</v>
      </c>
      <c r="AN68" s="15">
        <f>(SUMPRODUCT(B68:K68,$B$5:$K$5)+$AN$1+$AN$5-$AN$4*L68)/Calculate!$B$22-1</f>
        <v>-7.2576810520113E-3</v>
      </c>
      <c r="AO68" s="15">
        <f>(SUMPRODUCT(B68:K68,$B$5:$K$5)+$AN$1+$AO$5-$AO$4*L68)/Calculate!$B$22-1</f>
        <v>2.6727397755617277E-2</v>
      </c>
      <c r="AP68" s="15">
        <f>(SUMPRODUCT(B68:K68,$B$5:$K$5)+$AN$1+$AP$5-$AP$4*L68)/Calculate!$B$22-1</f>
        <v>4.8530884844402156E-3</v>
      </c>
      <c r="AQ68" s="15">
        <f>(SUMPRODUCT(B68:K68,$B$5:$K$5)+$AN$1)/Calculate!$B$22-1</f>
        <v>-1.0354632624398619E-3</v>
      </c>
      <c r="AR68" s="15">
        <f>(SUMPRODUCT(B68:K68,$B$5:$K$5)+$AN$1)/Calculate!$B$22-1</f>
        <v>-1.0354632624398619E-3</v>
      </c>
      <c r="AS68" s="14">
        <f t="shared" si="7"/>
        <v>-3.3912108220599424E-2</v>
      </c>
      <c r="AT68" s="14">
        <f t="shared" si="8"/>
        <v>-4.2229931810025101E-2</v>
      </c>
    </row>
    <row r="69" spans="1:46" x14ac:dyDescent="0.15">
      <c r="A69" s="12">
        <v>43194</v>
      </c>
      <c r="B69" s="13">
        <v>1742.7984959999999</v>
      </c>
      <c r="C69" s="13">
        <v>220.42977800000003</v>
      </c>
      <c r="D69" s="13">
        <v>233.77009000000001</v>
      </c>
      <c r="E69" s="13">
        <v>650.21435800000006</v>
      </c>
      <c r="F69" s="13">
        <v>1082.7676819999999</v>
      </c>
      <c r="G69" s="13">
        <v>318.77182400000004</v>
      </c>
      <c r="H69" s="13">
        <v>8.0494696000000001</v>
      </c>
      <c r="I69" s="13">
        <v>5.3315710000000012</v>
      </c>
      <c r="J69" s="13">
        <v>5.6121800000000004</v>
      </c>
      <c r="K69" s="13">
        <v>17.758541000000001</v>
      </c>
      <c r="L69" s="13">
        <v>23666.314520600001</v>
      </c>
      <c r="M69" s="12">
        <v>43194</v>
      </c>
      <c r="N69" s="13">
        <v>0.80169999999999997</v>
      </c>
      <c r="O69" s="12">
        <f t="shared" si="1"/>
        <v>43194</v>
      </c>
      <c r="P69" s="15">
        <f>(SUMPRODUCT(B69:K69,$B$3:$K$3)+$R$1)/Calculate!$B$22-1</f>
        <v>-1.5349884182793927E-2</v>
      </c>
      <c r="Q69" s="28">
        <f>(SUMPRODUCT(B69:K69,$B$3:$K$3)+$R$1+$Q$5-$Q$4*L69)/(Calculate!$B$22)-1</f>
        <v>2.3968067006394644E-2</v>
      </c>
      <c r="R69" s="28">
        <f>(SUMPRODUCT(B69:K69,$B$3:$K$3)+$R$1+$R$5-$R$4*L69)/Calculate!$B$22-1</f>
        <v>-8.2330866065314368E-3</v>
      </c>
      <c r="S69" s="15">
        <f>(SUMPRODUCT(B69:K69,$B$3:$K$3)+$R$1+$S$5-$S$4*L69)/Calculate!$B$22-1</f>
        <v>6.1057348211597695E-2</v>
      </c>
      <c r="T69" s="15">
        <f>(SUMPRODUCT(B69:K69,$B$3:$K$3)+$R$1+$T$5-$T$4*L69)/Calculate!$B$22-1</f>
        <v>1.773165714010605E-2</v>
      </c>
      <c r="U69" s="15">
        <f>(SUMPRODUCT(B69:K69,$B$3:$K$3)+$R$1)/Calculate!$B$22-1</f>
        <v>-1.5349884182793927E-2</v>
      </c>
      <c r="V69" s="15">
        <f>(SUMPRODUCT(B69:K69,$B$3:$K$3)+$R$1)/Calculate!$B$22-1</f>
        <v>-1.5349884182793927E-2</v>
      </c>
      <c r="W69" s="14">
        <f t="shared" si="2"/>
        <v>-5.3715208903678091E-2</v>
      </c>
      <c r="X69" s="14">
        <f t="shared" si="3"/>
        <v>-4.0913984926426616E-2</v>
      </c>
      <c r="Y69" s="14"/>
      <c r="Z69" s="12">
        <f t="shared" si="4"/>
        <v>43194</v>
      </c>
      <c r="AA69" s="15">
        <f>(SUMPRODUCT(B69:K69,$B$4:$K$4)+$AC$1)/Calculate!$B$22-1</f>
        <v>-1.073962605474843E-2</v>
      </c>
      <c r="AB69" s="28">
        <f>(SUMPRODUCT(B69:K69,$B$4:$K$4)+$AC$1+$AB$5-$AB$4*L69)/Calculate!$B$22-1</f>
        <v>1.6788704873165861E-2</v>
      </c>
      <c r="AC69" s="15">
        <f>(SUMPRODUCT(B69:K69,$B$4:$K$4)+$AC$1+$AC$5-$AC$4*L69)/Calculate!$B$22-1</f>
        <v>-5.7583823426570202E-3</v>
      </c>
      <c r="AD69" s="15">
        <f>(SUMPRODUCT(B69:K69,$B$4:$K$4)+$AC$1+$AD$5-$AD$4*L69)/Calculate!$B$22-1</f>
        <v>4.2740249436505673E-2</v>
      </c>
      <c r="AE69" s="15">
        <f>(SUMPRODUCT(B69:K69,$B$4:$K$4)+$AC$1+$AE$5-$AE$4*L69)/Calculate!$B$22-1</f>
        <v>1.2406462325991408E-2</v>
      </c>
      <c r="AF69" s="15">
        <f>(SUMPRODUCT(B69:K69,$B$4:$K$4)+$AC$1)/Calculate!$B$22-1</f>
        <v>-1.073962605474843E-2</v>
      </c>
      <c r="AG69" s="15">
        <f>(SUMPRODUCT(B69:K69,$B$4:$K$4)+$AC$1)/Calculate!$B$22-1</f>
        <v>-1.073962605474843E-2</v>
      </c>
      <c r="AH69" s="14">
        <f t="shared" si="5"/>
        <v>-5.3715208903678091E-2</v>
      </c>
      <c r="AI69" s="14">
        <f t="shared" si="6"/>
        <v>-4.0913984926426616E-2</v>
      </c>
      <c r="AJ69" s="14"/>
      <c r="AK69" s="12">
        <f t="shared" si="9"/>
        <v>43194</v>
      </c>
      <c r="AL69" s="15">
        <f>(SUMPRODUCT(B69:K69,$B$5:$K$5)+$AN$1)/Calculate!$B$22-1</f>
        <v>-7.6739916645084394E-3</v>
      </c>
      <c r="AM69" s="15">
        <f>(SUMPRODUCT(B69:K69,$B$5:$K$5)+$AN$1+$AM$5-$AM$4*L69)/Calculate!$B$22-1</f>
        <v>1.1984983930086068E-2</v>
      </c>
      <c r="AN69" s="15">
        <f>(SUMPRODUCT(B69:K69,$B$5:$K$5)+$AN$1+$AN$5-$AN$4*L69)/Calculate!$B$22-1</f>
        <v>-4.1181658328400816E-3</v>
      </c>
      <c r="AO69" s="15">
        <f>(SUMPRODUCT(B69:K69,$B$5:$K$5)+$AN$1+$AO$5-$AO$4*L69)/Calculate!$B$22-1</f>
        <v>3.0503688608588764E-2</v>
      </c>
      <c r="AP69" s="15">
        <f>(SUMPRODUCT(B69:K69,$B$5:$K$5)+$AN$1+$AP$5-$AP$4*L69)/Calculate!$B$22-1</f>
        <v>8.8557884516515806E-3</v>
      </c>
      <c r="AQ69" s="15">
        <f>(SUMPRODUCT(B69:K69,$B$5:$K$5)+$AN$1)/Calculate!$B$22-1</f>
        <v>-7.6739916645084394E-3</v>
      </c>
      <c r="AR69" s="15">
        <f>(SUMPRODUCT(B69:K69,$B$5:$K$5)+$AN$1)/Calculate!$B$22-1</f>
        <v>-7.6739916645084394E-3</v>
      </c>
      <c r="AS69" s="14">
        <f t="shared" si="7"/>
        <v>-5.3715208903678091E-2</v>
      </c>
      <c r="AT69" s="14">
        <f t="shared" si="8"/>
        <v>-4.0913984926426616E-2</v>
      </c>
    </row>
    <row r="70" spans="1:46" x14ac:dyDescent="0.15">
      <c r="A70" s="12">
        <v>43199</v>
      </c>
      <c r="B70" s="13">
        <v>1770.4108139999998</v>
      </c>
      <c r="C70" s="13">
        <v>228.346452</v>
      </c>
      <c r="D70" s="13">
        <v>232.196406</v>
      </c>
      <c r="E70" s="13">
        <v>635.74732200000005</v>
      </c>
      <c r="F70" s="13">
        <v>1072.117518</v>
      </c>
      <c r="G70" s="13">
        <v>329.69739999999996</v>
      </c>
      <c r="H70" s="13">
        <v>8.3791387999999998</v>
      </c>
      <c r="I70" s="13">
        <v>5.5807316</v>
      </c>
      <c r="J70" s="13">
        <v>5.7335181999999998</v>
      </c>
      <c r="K70" s="13">
        <v>18.857082999999999</v>
      </c>
      <c r="L70" s="13">
        <v>24308.8144612</v>
      </c>
      <c r="M70" s="12">
        <v>43199</v>
      </c>
      <c r="N70" s="13">
        <v>0.80410000000000004</v>
      </c>
      <c r="O70" s="12">
        <f t="shared" si="1"/>
        <v>43199</v>
      </c>
      <c r="P70" s="15">
        <f>(SUMPRODUCT(B70:K70,$B$3:$K$3)+$R$1)/Calculate!$B$22-1</f>
        <v>5.0801002983429377E-3</v>
      </c>
      <c r="Q70" s="28">
        <f>(SUMPRODUCT(B70:K70,$B$3:$K$3)+$R$1+$Q$5-$Q$4*L70)/(Calculate!$B$22)-1</f>
        <v>1.935891094529163E-2</v>
      </c>
      <c r="R70" s="28">
        <f>(SUMPRODUCT(B70:K70,$B$3:$K$3)+$R$1+$R$5-$R$4*L70)/Calculate!$B$22-1</f>
        <v>-1.3191028349674339E-2</v>
      </c>
      <c r="S70" s="15">
        <f>(SUMPRODUCT(B70:K70,$B$3:$K$3)+$R$1+$S$5-$S$4*L70)/Calculate!$B$22-1</f>
        <v>5.4447263764054732E-2</v>
      </c>
      <c r="T70" s="15">
        <f>(SUMPRODUCT(B70:K70,$B$3:$K$3)+$R$1+$T$5-$T$4*L70)/Calculate!$B$22-1</f>
        <v>1.0534144175442739E-2</v>
      </c>
      <c r="U70" s="15">
        <f>(SUMPRODUCT(B70:K70,$B$3:$K$3)+$R$1)/Calculate!$B$22-1</f>
        <v>5.0801002983429377E-3</v>
      </c>
      <c r="V70" s="15">
        <f>(SUMPRODUCT(B70:K70,$B$3:$K$3)+$R$1)/Calculate!$B$22-1</f>
        <v>5.0801002983429377E-3</v>
      </c>
      <c r="W70" s="14">
        <f t="shared" si="2"/>
        <v>-2.8025196141409858E-2</v>
      </c>
      <c r="X70" s="14">
        <f t="shared" si="3"/>
        <v>-3.8042828089484337E-2</v>
      </c>
      <c r="Y70" s="14"/>
      <c r="Z70" s="12">
        <f t="shared" si="4"/>
        <v>43199</v>
      </c>
      <c r="AA70" s="15">
        <f>(SUMPRODUCT(B70:K70,$B$4:$K$4)+$AC$1)/Calculate!$B$22-1</f>
        <v>3.5611833327944264E-3</v>
      </c>
      <c r="AB70" s="28">
        <f>(SUMPRODUCT(B70:K70,$B$4:$K$4)+$AC$1+$AB$5-$AB$4*L70)/Calculate!$B$22-1</f>
        <v>1.3558444452909102E-2</v>
      </c>
      <c r="AC70" s="15">
        <f>(SUMPRODUCT(B70:K70,$B$4:$K$4)+$AC$1+$AC$5-$AC$4*L70)/Calculate!$B$22-1</f>
        <v>-9.2272855979940172E-3</v>
      </c>
      <c r="AD70" s="15">
        <f>(SUMPRODUCT(B70:K70,$B$4:$K$4)+$AC$1+$AD$5-$AD$4*L70)/Calculate!$B$22-1</f>
        <v>3.8114846288088922E-2</v>
      </c>
      <c r="AE70" s="15">
        <f>(SUMPRODUCT(B70:K70,$B$4:$K$4)+$AC$1+$AE$5-$AE$4*L70)/Calculate!$B$22-1</f>
        <v>7.3772020720546116E-3</v>
      </c>
      <c r="AF70" s="15">
        <f>(SUMPRODUCT(B70:K70,$B$4:$K$4)+$AC$1)/Calculate!$B$22-1</f>
        <v>3.5611833327944264E-3</v>
      </c>
      <c r="AG70" s="15">
        <f>(SUMPRODUCT(B70:K70,$B$4:$K$4)+$AC$1)/Calculate!$B$22-1</f>
        <v>3.5611833327944264E-3</v>
      </c>
      <c r="AH70" s="14">
        <f t="shared" si="5"/>
        <v>-2.8025196141409858E-2</v>
      </c>
      <c r="AI70" s="14">
        <f t="shared" si="6"/>
        <v>-3.8042828089484337E-2</v>
      </c>
      <c r="AJ70" s="14"/>
      <c r="AK70" s="12">
        <f t="shared" si="9"/>
        <v>43199</v>
      </c>
      <c r="AL70" s="15">
        <f>(SUMPRODUCT(B70:K70,$B$5:$K$5)+$AN$1)/Calculate!$B$22-1</f>
        <v>2.5410701902057742E-3</v>
      </c>
      <c r="AM70" s="15">
        <f>(SUMPRODUCT(B70:K70,$B$5:$K$5)+$AN$1+$AM$5-$AM$4*L70)/Calculate!$B$22-1</f>
        <v>9.6804755136803422E-3</v>
      </c>
      <c r="AN70" s="15">
        <f>(SUMPRODUCT(B70:K70,$B$5:$K$5)+$AN$1+$AN$5-$AN$4*L70)/Calculate!$B$22-1</f>
        <v>-6.5878885196860582E-3</v>
      </c>
      <c r="AO70" s="15">
        <f>(SUMPRODUCT(B70:K70,$B$5:$K$5)+$AN$1+$AO$5-$AO$4*L70)/Calculate!$B$22-1</f>
        <v>2.7207894569542868E-2</v>
      </c>
      <c r="AP70" s="15">
        <f>(SUMPRODUCT(B70:K70,$B$5:$K$5)+$AN$1+$AP$5-$AP$4*L70)/Calculate!$B$22-1</f>
        <v>5.2662801540455106E-3</v>
      </c>
      <c r="AQ70" s="15">
        <f>(SUMPRODUCT(B70:K70,$B$5:$K$5)+$AN$1)/Calculate!$B$22-1</f>
        <v>2.5410701902057742E-3</v>
      </c>
      <c r="AR70" s="15">
        <f>(SUMPRODUCT(B70:K70,$B$5:$K$5)+$AN$1)/Calculate!$B$22-1</f>
        <v>2.5410701902057742E-3</v>
      </c>
      <c r="AS70" s="14">
        <f t="shared" si="7"/>
        <v>-2.8025196141409858E-2</v>
      </c>
      <c r="AT70" s="14">
        <f t="shared" si="8"/>
        <v>-3.8042828089484337E-2</v>
      </c>
    </row>
    <row r="71" spans="1:46" x14ac:dyDescent="0.15">
      <c r="A71" s="12">
        <v>43200</v>
      </c>
      <c r="B71" s="13">
        <v>1781.692679</v>
      </c>
      <c r="C71" s="13">
        <v>232.542777</v>
      </c>
      <c r="D71" s="13">
        <v>233.04734500000004</v>
      </c>
      <c r="E71" s="13">
        <v>619.92485900000008</v>
      </c>
      <c r="F71" s="13">
        <v>1116.98741</v>
      </c>
      <c r="G71" s="13">
        <v>335.228544</v>
      </c>
      <c r="H71" s="13">
        <v>8.7262272000000003</v>
      </c>
      <c r="I71" s="13">
        <v>5.9540832000000004</v>
      </c>
      <c r="J71" s="13">
        <v>5.6326751999999995</v>
      </c>
      <c r="K71" s="13">
        <v>19.405007999999999</v>
      </c>
      <c r="L71" s="13">
        <v>24691.157164800003</v>
      </c>
      <c r="M71" s="12">
        <v>43200</v>
      </c>
      <c r="N71" s="13">
        <v>0.80349999999999999</v>
      </c>
      <c r="O71" s="12">
        <f t="shared" si="1"/>
        <v>43200</v>
      </c>
      <c r="P71" s="15">
        <f>(SUMPRODUCT(B71:K71,$B$3:$K$3)+$R$1)/Calculate!$B$22-1</f>
        <v>2.4522554483880077E-2</v>
      </c>
      <c r="Q71" s="28">
        <f>(SUMPRODUCT(B71:K71,$B$3:$K$3)+$R$1+$Q$5-$Q$4*L71)/(Calculate!$B$22)-1</f>
        <v>2.3900923767674609E-2</v>
      </c>
      <c r="R71" s="28">
        <f>(SUMPRODUCT(B71:K71,$B$3:$K$3)+$R$1+$R$5-$R$4*L71)/Calculate!$B$22-1</f>
        <v>-8.8565729949604544E-3</v>
      </c>
      <c r="S71" s="15">
        <f>(SUMPRODUCT(B71:K71,$B$3:$K$3)+$R$1+$S$5-$S$4*L71)/Calculate!$B$22-1</f>
        <v>5.7798552166654638E-2</v>
      </c>
      <c r="T71" s="15">
        <f>(SUMPRODUCT(B71:K71,$B$3:$K$3)+$R$1+$T$5-$T$4*L71)/Calculate!$B$22-1</f>
        <v>1.3535862106180074E-2</v>
      </c>
      <c r="U71" s="15">
        <f>(SUMPRODUCT(B71:K71,$B$3:$K$3)+$R$1)/Calculate!$B$22-1</f>
        <v>2.4522554483880077E-2</v>
      </c>
      <c r="V71" s="15">
        <f>(SUMPRODUCT(B71:K71,$B$3:$K$3)+$R$1)/Calculate!$B$22-1</f>
        <v>2.4522554483880077E-2</v>
      </c>
      <c r="W71" s="14">
        <f t="shared" si="2"/>
        <v>-1.2737429848588722E-2</v>
      </c>
      <c r="X71" s="14">
        <f t="shared" si="3"/>
        <v>-3.8760617298719935E-2</v>
      </c>
      <c r="Y71" s="14"/>
      <c r="Z71" s="12">
        <f t="shared" si="4"/>
        <v>43200</v>
      </c>
      <c r="AA71" s="15">
        <f>(SUMPRODUCT(B71:K71,$B$4:$K$4)+$AC$1)/Calculate!$B$22-1</f>
        <v>1.717052835739441E-2</v>
      </c>
      <c r="AB71" s="28">
        <f>(SUMPRODUCT(B71:K71,$B$4:$K$4)+$AC$1+$AB$5-$AB$4*L71)/Calculate!$B$22-1</f>
        <v>1.6735295707851705E-2</v>
      </c>
      <c r="AC71" s="15">
        <f>(SUMPRODUCT(B71:K71,$B$4:$K$4)+$AC$1+$AC$5-$AC$4*L71)/Calculate!$B$22-1</f>
        <v>-6.1924473472458885E-3</v>
      </c>
      <c r="AD71" s="15">
        <f>(SUMPRODUCT(B71:K71,$B$4:$K$4)+$AC$1+$AD$5-$AD$4*L71)/Calculate!$B$22-1</f>
        <v>4.0461467672357365E-2</v>
      </c>
      <c r="AE71" s="15">
        <f>(SUMPRODUCT(B71:K71,$B$4:$K$4)+$AC$1+$AE$5-$AE$4*L71)/Calculate!$B$22-1</f>
        <v>9.4834937569170386E-3</v>
      </c>
      <c r="AF71" s="15">
        <f>(SUMPRODUCT(B71:K71,$B$4:$K$4)+$AC$1)/Calculate!$B$22-1</f>
        <v>1.717052835739441E-2</v>
      </c>
      <c r="AG71" s="15">
        <f>(SUMPRODUCT(B71:K71,$B$4:$K$4)+$AC$1)/Calculate!$B$22-1</f>
        <v>1.717052835739441E-2</v>
      </c>
      <c r="AH71" s="14">
        <f t="shared" si="5"/>
        <v>-1.2737429848588722E-2</v>
      </c>
      <c r="AI71" s="14">
        <f t="shared" si="6"/>
        <v>-3.8760617298719935E-2</v>
      </c>
      <c r="AJ71" s="14"/>
      <c r="AK71" s="12">
        <f t="shared" ref="AK71:AK102" si="10">A71</f>
        <v>43200</v>
      </c>
      <c r="AL71" s="15">
        <f>(SUMPRODUCT(B71:K71,$B$5:$K$5)+$AN$1)/Calculate!$B$22-1</f>
        <v>1.2262445251159937E-2</v>
      </c>
      <c r="AM71" s="15">
        <f>(SUMPRODUCT(B71:K71,$B$5:$K$5)+$AN$1+$AM$5-$AM$4*L71)/Calculate!$B$22-1</f>
        <v>1.1951629893057314E-2</v>
      </c>
      <c r="AN71" s="15">
        <f>(SUMPRODUCT(B71:K71,$B$5:$K$5)+$AN$1+$AN$5-$AN$4*L71)/Calculate!$B$22-1</f>
        <v>-4.4150508355202955E-3</v>
      </c>
      <c r="AO71" s="15">
        <f>(SUMPRODUCT(B71:K71,$B$5:$K$5)+$AN$1+$AO$5-$AO$4*L71)/Calculate!$B$22-1</f>
        <v>2.8889148777651252E-2</v>
      </c>
      <c r="AP71" s="15">
        <f>(SUMPRODUCT(B71:K71,$B$5:$K$5)+$AN$1+$AP$5-$AP$4*L71)/Calculate!$B$22-1</f>
        <v>6.7727491262228323E-3</v>
      </c>
      <c r="AQ71" s="15">
        <f>(SUMPRODUCT(B71:K71,$B$5:$K$5)+$AN$1)/Calculate!$B$22-1</f>
        <v>1.2262445251159937E-2</v>
      </c>
      <c r="AR71" s="15">
        <f>(SUMPRODUCT(B71:K71,$B$5:$K$5)+$AN$1)/Calculate!$B$22-1</f>
        <v>1.2262445251159937E-2</v>
      </c>
      <c r="AS71" s="14">
        <f t="shared" si="7"/>
        <v>-1.2737429848588722E-2</v>
      </c>
      <c r="AT71" s="14">
        <f t="shared" si="8"/>
        <v>-3.8760617298719935E-2</v>
      </c>
    </row>
    <row r="72" spans="1:46" x14ac:dyDescent="0.15">
      <c r="A72" s="12">
        <v>43201</v>
      </c>
      <c r="B72" s="13">
        <v>1772.454514</v>
      </c>
      <c r="C72" s="13">
        <v>234.09183100000001</v>
      </c>
      <c r="D72" s="13">
        <v>235.28713999999999</v>
      </c>
      <c r="E72" s="13">
        <v>618.85550699999999</v>
      </c>
      <c r="F72" s="13">
        <v>1103.207296</v>
      </c>
      <c r="G72" s="13">
        <v>336.28842000000003</v>
      </c>
      <c r="H72" s="13">
        <v>8.8800659999999993</v>
      </c>
      <c r="I72" s="13">
        <v>5.8345560000000001</v>
      </c>
      <c r="J72" s="13">
        <v>5.8024979999999999</v>
      </c>
      <c r="K72" s="13">
        <v>19.034437499999999</v>
      </c>
      <c r="L72" s="13">
        <v>24762.969679499998</v>
      </c>
      <c r="M72" s="12">
        <v>43201</v>
      </c>
      <c r="N72" s="13">
        <v>0.80149999999999999</v>
      </c>
      <c r="O72" s="12">
        <f t="shared" ref="O72:O119" si="11">A72</f>
        <v>43201</v>
      </c>
      <c r="P72" s="15">
        <f>(SUMPRODUCT(B72:K72,$B$3:$K$3)+$R$1)/Calculate!$B$22-1</f>
        <v>2.5770100440088539E-2</v>
      </c>
      <c r="Q72" s="28">
        <f>(SUMPRODUCT(B72:K72,$B$3:$K$3)+$R$1+$Q$5-$Q$4*L72)/(Calculate!$B$22)-1</f>
        <v>2.2349833436717592E-2</v>
      </c>
      <c r="R72" s="28">
        <f>(SUMPRODUCT(B72:K72,$B$3:$K$3)+$R$1+$R$5-$R$4*L72)/Calculate!$B$22-1</f>
        <v>-1.0446647262468911E-2</v>
      </c>
      <c r="S72" s="15">
        <f>(SUMPRODUCT(B72:K72,$B$3:$K$3)+$R$1+$S$5-$S$4*L72)/Calculate!$B$22-1</f>
        <v>5.6023817147059951E-2</v>
      </c>
      <c r="T72" s="15">
        <f>(SUMPRODUCT(B72:K72,$B$3:$K$3)+$R$1+$T$5-$T$4*L72)/Calculate!$B$22-1</f>
        <v>1.1695469930288693E-2</v>
      </c>
      <c r="U72" s="15">
        <f>(SUMPRODUCT(B72:K72,$B$3:$K$3)+$R$1)/Calculate!$B$22-1</f>
        <v>2.5770100440088539E-2</v>
      </c>
      <c r="V72" s="15">
        <f>(SUMPRODUCT(B72:K72,$B$3:$K$3)+$R$1)/Calculate!$B$22-1</f>
        <v>2.5770100440088539E-2</v>
      </c>
      <c r="W72" s="14">
        <f t="shared" ref="W72:W119" si="12">L72/$L$7-1</f>
        <v>-9.8660452731899051E-3</v>
      </c>
      <c r="X72" s="14">
        <f t="shared" ref="X72:X119" si="13">N72/$N$7-1</f>
        <v>-4.1153247996171816E-2</v>
      </c>
      <c r="Y72" s="14"/>
      <c r="Z72" s="12">
        <f t="shared" ref="Z72:Z119" si="14">A72</f>
        <v>43201</v>
      </c>
      <c r="AA72" s="15">
        <f>(SUMPRODUCT(B72:K72,$B$4:$K$4)+$AC$1)/Calculate!$B$22-1</f>
        <v>1.8043999117177245E-2</v>
      </c>
      <c r="AB72" s="28">
        <f>(SUMPRODUCT(B72:K72,$B$4:$K$4)+$AC$1+$AB$5-$AB$4*L72)/Calculate!$B$22-1</f>
        <v>1.5649310709391795E-2</v>
      </c>
      <c r="AC72" s="15">
        <f>(SUMPRODUCT(B72:K72,$B$4:$K$4)+$AC$1+$AC$5-$AC$4*L72)/Calculate!$B$22-1</f>
        <v>-7.3051055654512753E-3</v>
      </c>
      <c r="AD72" s="15">
        <f>(SUMPRODUCT(B72:K72,$B$4:$K$4)+$AC$1+$AD$5-$AD$4*L72)/Calculate!$B$22-1</f>
        <v>3.9219546927691695E-2</v>
      </c>
      <c r="AE72" s="15">
        <f>(SUMPRODUCT(B72:K72,$B$4:$K$4)+$AC$1+$AE$5-$AE$4*L72)/Calculate!$B$22-1</f>
        <v>8.1964337172975021E-3</v>
      </c>
      <c r="AF72" s="15">
        <f>(SUMPRODUCT(B72:K72,$B$4:$K$4)+$AC$1)/Calculate!$B$22-1</f>
        <v>1.8043999117177245E-2</v>
      </c>
      <c r="AG72" s="15">
        <f>(SUMPRODUCT(B72:K72,$B$4:$K$4)+$AC$1)/Calculate!$B$22-1</f>
        <v>1.8043999117177245E-2</v>
      </c>
      <c r="AH72" s="14">
        <f t="shared" ref="AH72:AH119" si="15">L72/$L$7-1</f>
        <v>-9.8660452731899051E-3</v>
      </c>
      <c r="AI72" s="14">
        <f t="shared" ref="AI72:AI119" si="16">N72/$N$7-1</f>
        <v>-4.1153247996171816E-2</v>
      </c>
      <c r="AJ72" s="14"/>
      <c r="AK72" s="12">
        <f t="shared" si="10"/>
        <v>43201</v>
      </c>
      <c r="AL72" s="15">
        <f>(SUMPRODUCT(B72:K72,$B$5:$K$5)+$AN$1)/Calculate!$B$22-1</f>
        <v>1.2886216180077126E-2</v>
      </c>
      <c r="AM72" s="15">
        <f>(SUMPRODUCT(B72:K72,$B$5:$K$5)+$AN$1+$AM$5-$AM$4*L72)/Calculate!$B$22-1</f>
        <v>1.1176082678391763E-2</v>
      </c>
      <c r="AN72" s="15">
        <f>(SUMPRODUCT(B72:K72,$B$5:$K$5)+$AN$1+$AN$5-$AN$4*L72)/Calculate!$B$22-1</f>
        <v>-5.209064125394347E-3</v>
      </c>
      <c r="AO72" s="15">
        <f>(SUMPRODUCT(B72:K72,$B$5:$K$5)+$AN$1+$AO$5-$AO$4*L72)/Calculate!$B$22-1</f>
        <v>2.8002805111734252E-2</v>
      </c>
      <c r="AP72" s="15">
        <f>(SUMPRODUCT(B72:K72,$B$5:$K$5)+$AN$1+$AP$5-$AP$4*L72)/Calculate!$B$22-1</f>
        <v>5.8535768821572631E-3</v>
      </c>
      <c r="AQ72" s="15">
        <f>(SUMPRODUCT(B72:K72,$B$5:$K$5)+$AN$1)/Calculate!$B$22-1</f>
        <v>1.2886216180077126E-2</v>
      </c>
      <c r="AR72" s="15">
        <f>(SUMPRODUCT(B72:K72,$B$5:$K$5)+$AN$1)/Calculate!$B$22-1</f>
        <v>1.2886216180077126E-2</v>
      </c>
      <c r="AS72" s="14">
        <f t="shared" ref="AS72:AS119" si="17">L72/$L$7-1</f>
        <v>-9.8660452731899051E-3</v>
      </c>
      <c r="AT72" s="14">
        <f t="shared" ref="AT72:AT119" si="18">N72/$N$7-1</f>
        <v>-4.1153247996171816E-2</v>
      </c>
    </row>
    <row r="73" spans="1:46" x14ac:dyDescent="0.15">
      <c r="A73" s="12">
        <v>43202</v>
      </c>
      <c r="B73" s="13">
        <v>1733.0245540000001</v>
      </c>
      <c r="C73" s="13">
        <v>238.01519200000004</v>
      </c>
      <c r="D73" s="13">
        <v>222.36952600000001</v>
      </c>
      <c r="E73" s="13">
        <v>609.55263400000001</v>
      </c>
      <c r="F73" s="13">
        <v>1105.375728</v>
      </c>
      <c r="G73" s="13">
        <v>330.75833599999999</v>
      </c>
      <c r="H73" s="13">
        <v>9.0774431999999994</v>
      </c>
      <c r="I73" s="13">
        <v>5.5313167999999999</v>
      </c>
      <c r="J73" s="13">
        <v>5.7474463999999994</v>
      </c>
      <c r="K73" s="13">
        <v>18.771255999999997</v>
      </c>
      <c r="L73" s="13">
        <v>24679.823014399997</v>
      </c>
      <c r="M73" s="12">
        <v>43202</v>
      </c>
      <c r="N73" s="13">
        <v>0.80049999999999999</v>
      </c>
      <c r="O73" s="12">
        <f t="shared" si="11"/>
        <v>43202</v>
      </c>
      <c r="P73" s="15">
        <f>(SUMPRODUCT(B73:K73,$B$3:$K$3)+$R$1)/Calculate!$B$22-1</f>
        <v>9.9566068971259636E-3</v>
      </c>
      <c r="Q73" s="28">
        <f>(SUMPRODUCT(B73:K73,$B$3:$K$3)+$R$1+$Q$5-$Q$4*L73)/(Calculate!$B$22)-1</f>
        <v>9.776684213652187E-3</v>
      </c>
      <c r="R73" s="28">
        <f>(SUMPRODUCT(B73:K73,$B$3:$K$3)+$R$1+$R$5-$R$4*L73)/Calculate!$B$22-1</f>
        <v>-2.2974659724479873E-2</v>
      </c>
      <c r="S73" s="15">
        <f>(SUMPRODUCT(B73:K73,$B$3:$K$3)+$R$1+$S$5-$S$4*L73)/Calculate!$B$22-1</f>
        <v>4.3709610395306076E-2</v>
      </c>
      <c r="T73" s="15">
        <f>(SUMPRODUCT(B73:K73,$B$3:$K$3)+$R$1+$T$5-$T$4*L73)/Calculate!$B$22-1</f>
        <v>-5.4271701337371692E-4</v>
      </c>
      <c r="U73" s="15">
        <f>(SUMPRODUCT(B73:K73,$B$3:$K$3)+$R$1)/Calculate!$B$22-1</f>
        <v>9.9566068971259636E-3</v>
      </c>
      <c r="V73" s="15">
        <f>(SUMPRODUCT(B73:K73,$B$3:$K$3)+$R$1)/Calculate!$B$22-1</f>
        <v>9.9566068971259636E-3</v>
      </c>
      <c r="W73" s="14">
        <f t="shared" si="12"/>
        <v>-1.3190619724612218E-2</v>
      </c>
      <c r="X73" s="14">
        <f t="shared" si="13"/>
        <v>-4.23495633448977E-2</v>
      </c>
      <c r="Y73" s="14"/>
      <c r="Z73" s="12">
        <f t="shared" si="14"/>
        <v>43202</v>
      </c>
      <c r="AA73" s="15">
        <f>(SUMPRODUCT(B73:K73,$B$4:$K$4)+$AC$1)/Calculate!$B$22-1</f>
        <v>6.9748422218174344E-3</v>
      </c>
      <c r="AB73" s="28">
        <f>(SUMPRODUCT(B73:K73,$B$4:$K$4)+$AC$1+$AB$5-$AB$4*L73)/Calculate!$B$22-1</f>
        <v>6.8488699617603732E-3</v>
      </c>
      <c r="AC73" s="15">
        <f>(SUMPRODUCT(B73:K73,$B$4:$K$4)+$AC$1+$AC$5-$AC$4*L73)/Calculate!$B$22-1</f>
        <v>-1.6074663266045452E-2</v>
      </c>
      <c r="AD73" s="15">
        <f>(SUMPRODUCT(B73:K73,$B$4:$K$4)+$AC$1+$AD$5-$AD$4*L73)/Calculate!$B$22-1</f>
        <v>3.0599653224277601E-2</v>
      </c>
      <c r="AE73" s="15">
        <f>(SUMPRODUCT(B73:K73,$B$4:$K$4)+$AC$1+$AE$5-$AE$4*L73)/Calculate!$B$22-1</f>
        <v>-3.7119636805393874E-4</v>
      </c>
      <c r="AF73" s="15">
        <f>(SUMPRODUCT(B73:K73,$B$4:$K$4)+$AC$1)/Calculate!$B$22-1</f>
        <v>6.9748422218174344E-3</v>
      </c>
      <c r="AG73" s="15">
        <f>(SUMPRODUCT(B73:K73,$B$4:$K$4)+$AC$1)/Calculate!$B$22-1</f>
        <v>6.9748422218174344E-3</v>
      </c>
      <c r="AH73" s="14">
        <f t="shared" si="15"/>
        <v>-1.3190619724612218E-2</v>
      </c>
      <c r="AI73" s="14">
        <f t="shared" si="16"/>
        <v>-4.23495633448977E-2</v>
      </c>
      <c r="AJ73" s="14"/>
      <c r="AK73" s="12">
        <f t="shared" si="10"/>
        <v>43202</v>
      </c>
      <c r="AL73" s="15">
        <f>(SUMPRODUCT(B73:K73,$B$5:$K$5)+$AN$1)/Calculate!$B$22-1</f>
        <v>4.9795515308170835E-3</v>
      </c>
      <c r="AM73" s="15">
        <f>(SUMPRODUCT(B73:K73,$B$5:$K$5)+$AN$1+$AM$5-$AM$4*L73)/Calculate!$B$22-1</f>
        <v>4.8895901890801952E-3</v>
      </c>
      <c r="AN73" s="15">
        <f>(SUMPRODUCT(B73:K73,$B$5:$K$5)+$AN$1+$AN$5-$AN$4*L73)/Calculate!$B$22-1</f>
        <v>-1.1474176043680284E-2</v>
      </c>
      <c r="AO73" s="15">
        <f>(SUMPRODUCT(B73:K73,$B$5:$K$5)+$AN$1+$AO$5-$AO$4*L73)/Calculate!$B$22-1</f>
        <v>2.1844596048577136E-2</v>
      </c>
      <c r="AP73" s="15">
        <f>(SUMPRODUCT(B73:K73,$B$5:$K$5)+$AN$1+$AP$5-$AP$4*L73)/Calculate!$B$22-1</f>
        <v>-2.66622276954398E-4</v>
      </c>
      <c r="AQ73" s="15">
        <f>(SUMPRODUCT(B73:K73,$B$5:$K$5)+$AN$1)/Calculate!$B$22-1</f>
        <v>4.9795515308170835E-3</v>
      </c>
      <c r="AR73" s="15">
        <f>(SUMPRODUCT(B73:K73,$B$5:$K$5)+$AN$1)/Calculate!$B$22-1</f>
        <v>4.9795515308170835E-3</v>
      </c>
      <c r="AS73" s="14">
        <f t="shared" si="17"/>
        <v>-1.3190619724612218E-2</v>
      </c>
      <c r="AT73" s="14">
        <f t="shared" si="18"/>
        <v>-4.23495633448977E-2</v>
      </c>
    </row>
    <row r="74" spans="1:46" x14ac:dyDescent="0.15">
      <c r="A74" s="12">
        <v>43203</v>
      </c>
      <c r="B74" s="13">
        <v>1717.0525020000002</v>
      </c>
      <c r="C74" s="13">
        <v>228.44553600000003</v>
      </c>
      <c r="D74" s="13">
        <v>218.06736600000002</v>
      </c>
      <c r="E74" s="13">
        <v>575.32800600000007</v>
      </c>
      <c r="F74" s="13">
        <v>1082.0971919999999</v>
      </c>
      <c r="G74" s="13">
        <v>326.91408000000001</v>
      </c>
      <c r="H74" s="13">
        <v>8.8298852000000014</v>
      </c>
      <c r="I74" s="13">
        <v>5.6408704000000007</v>
      </c>
      <c r="J74" s="13">
        <v>5.745034200000001</v>
      </c>
      <c r="K74" s="13">
        <v>18.749484000000002</v>
      </c>
      <c r="L74" s="13">
        <v>24685.522558800003</v>
      </c>
      <c r="M74" s="12">
        <v>43203</v>
      </c>
      <c r="N74" s="13">
        <v>0.80130000000000001</v>
      </c>
      <c r="O74" s="12">
        <f t="shared" si="11"/>
        <v>43203</v>
      </c>
      <c r="P74" s="15">
        <f>(SUMPRODUCT(B74:K74,$B$3:$K$3)+$R$1)/Calculate!$B$22-1</f>
        <v>-7.4239888805540666E-3</v>
      </c>
      <c r="Q74" s="28">
        <f>(SUMPRODUCT(B74:K74,$B$3:$K$3)+$R$1+$Q$5-$Q$4*L74)/(Calculate!$B$22)-1</f>
        <v>-7.8260309515024717E-3</v>
      </c>
      <c r="R74" s="28">
        <f>(SUMPRODUCT(B74:K74,$B$3:$K$3)+$R$1+$R$5-$R$4*L74)/Calculate!$B$22-1</f>
        <v>-4.0580468928023139E-2</v>
      </c>
      <c r="S74" s="15">
        <f>(SUMPRODUCT(B74:K74,$B$3:$K$3)+$R$1+$S$5-$S$4*L74)/Calculate!$B$22-1</f>
        <v>2.6089145220448806E-2</v>
      </c>
      <c r="T74" s="15">
        <f>(SUMPRODUCT(B74:K74,$B$3:$K$3)+$R$1+$T$5-$T$4*L74)/Calculate!$B$22-1</f>
        <v>-1.8168393200254207E-2</v>
      </c>
      <c r="U74" s="15">
        <f>(SUMPRODUCT(B74:K74,$B$3:$K$3)+$R$1)/Calculate!$B$22-1</f>
        <v>-7.4239888805540666E-3</v>
      </c>
      <c r="V74" s="15">
        <f>(SUMPRODUCT(B74:K74,$B$3:$K$3)+$R$1)/Calculate!$B$22-1</f>
        <v>-7.4239888805540666E-3</v>
      </c>
      <c r="W74" s="14">
        <f t="shared" si="12"/>
        <v>-1.2962726523192525E-2</v>
      </c>
      <c r="X74" s="14">
        <f t="shared" si="13"/>
        <v>-4.1392511065916904E-2</v>
      </c>
      <c r="Y74" s="14"/>
      <c r="Z74" s="12">
        <f t="shared" si="14"/>
        <v>43203</v>
      </c>
      <c r="AA74" s="15">
        <f>(SUMPRODUCT(B74:K74,$B$4:$K$4)+$AC$1)/Calculate!$B$22-1</f>
        <v>-5.1913439101427539E-3</v>
      </c>
      <c r="AB74" s="28">
        <f>(SUMPRODUCT(B74:K74,$B$4:$K$4)+$AC$1+$AB$5-$AB$4*L74)/Calculate!$B$22-1</f>
        <v>-5.4728323102569698E-3</v>
      </c>
      <c r="AC74" s="15">
        <f>(SUMPRODUCT(B74:K74,$B$4:$K$4)+$AC$1+$AC$5-$AC$4*L74)/Calculate!$B$22-1</f>
        <v>-2.8398482511697076E-2</v>
      </c>
      <c r="AD74" s="15">
        <f>(SUMPRODUCT(B74:K74,$B$4:$K$4)+$AC$1+$AD$5-$AD$4*L74)/Calculate!$B$22-1</f>
        <v>1.8265574798705719E-2</v>
      </c>
      <c r="AE74" s="15">
        <f>(SUMPRODUCT(B74:K74,$B$4:$K$4)+$AC$1+$AE$5-$AE$4*L74)/Calculate!$B$22-1</f>
        <v>-1.2708857364391424E-2</v>
      </c>
      <c r="AF74" s="15">
        <f>(SUMPRODUCT(B74:K74,$B$4:$K$4)+$AC$1)/Calculate!$B$22-1</f>
        <v>-5.1913439101427539E-3</v>
      </c>
      <c r="AG74" s="15">
        <f>(SUMPRODUCT(B74:K74,$B$4:$K$4)+$AC$1)/Calculate!$B$22-1</f>
        <v>-5.1913439101427539E-3</v>
      </c>
      <c r="AH74" s="14">
        <f t="shared" si="15"/>
        <v>-1.2962726523192525E-2</v>
      </c>
      <c r="AI74" s="14">
        <f t="shared" si="16"/>
        <v>-4.1392511065916904E-2</v>
      </c>
      <c r="AJ74" s="14"/>
      <c r="AK74" s="12">
        <f t="shared" si="10"/>
        <v>43203</v>
      </c>
      <c r="AL74" s="15">
        <f>(SUMPRODUCT(B74:K74,$B$5:$K$5)+$AN$1)/Calculate!$B$22-1</f>
        <v>-3.7101184428740552E-3</v>
      </c>
      <c r="AM74" s="15">
        <f>(SUMPRODUCT(B74:K74,$B$5:$K$5)+$AN$1+$AM$5-$AM$4*L74)/Calculate!$B$22-1</f>
        <v>-3.9111394783484243E-3</v>
      </c>
      <c r="AN74" s="15">
        <f>(SUMPRODUCT(B74:K74,$B$5:$K$5)+$AN$1+$AN$5-$AN$4*L74)/Calculate!$B$22-1</f>
        <v>-2.0276371308239893E-2</v>
      </c>
      <c r="AO74" s="15">
        <f>(SUMPRODUCT(B74:K74,$B$5:$K$5)+$AN$1+$AO$5-$AO$4*L74)/Calculate!$B$22-1</f>
        <v>1.3035072798360137E-2</v>
      </c>
      <c r="AP74" s="15">
        <f>(SUMPRODUCT(B74:K74,$B$5:$K$5)+$AN$1+$AP$5-$AP$4*L74)/Calculate!$B$22-1</f>
        <v>-9.0787510331826748E-3</v>
      </c>
      <c r="AQ74" s="15">
        <f>(SUMPRODUCT(B74:K74,$B$5:$K$5)+$AN$1)/Calculate!$B$22-1</f>
        <v>-3.7101184428740552E-3</v>
      </c>
      <c r="AR74" s="15">
        <f>(SUMPRODUCT(B74:K74,$B$5:$K$5)+$AN$1)/Calculate!$B$22-1</f>
        <v>-3.7101184428740552E-3</v>
      </c>
      <c r="AS74" s="14">
        <f t="shared" si="17"/>
        <v>-1.2962726523192525E-2</v>
      </c>
      <c r="AT74" s="14">
        <f t="shared" si="18"/>
        <v>-4.1392511065916904E-2</v>
      </c>
    </row>
    <row r="75" spans="1:46" x14ac:dyDescent="0.15">
      <c r="A75" s="12">
        <v>43206</v>
      </c>
      <c r="B75" s="13">
        <v>1714.720912</v>
      </c>
      <c r="C75" s="13">
        <v>225.37625600000004</v>
      </c>
      <c r="D75" s="13">
        <v>216.25807600000002</v>
      </c>
      <c r="E75" s="13">
        <v>584.443896</v>
      </c>
      <c r="F75" s="13">
        <v>1098.58348</v>
      </c>
      <c r="G75" s="13">
        <v>322.83121</v>
      </c>
      <c r="H75" s="13">
        <v>9.0200481999999997</v>
      </c>
      <c r="I75" s="13">
        <v>5.5834578999999991</v>
      </c>
      <c r="J75" s="13">
        <v>5.6875969999999993</v>
      </c>
      <c r="K75" s="13">
        <v>18.384556499999999</v>
      </c>
      <c r="L75" s="13">
        <v>24284.9096813</v>
      </c>
      <c r="M75" s="12">
        <v>43206</v>
      </c>
      <c r="N75" s="13">
        <v>0.80110000000000003</v>
      </c>
      <c r="O75" s="12">
        <f t="shared" si="11"/>
        <v>43206</v>
      </c>
      <c r="P75" s="15">
        <f>(SUMPRODUCT(B75:K75,$B$3:$K$3)+$R$1)/Calculate!$B$22-1</f>
        <v>-9.8332015649597038E-3</v>
      </c>
      <c r="Q75" s="28">
        <f>(SUMPRODUCT(B75:K75,$B$3:$K$3)+$R$1+$Q$5-$Q$4*L75)/(Calculate!$B$22)-1</f>
        <v>5.3772125043776153E-3</v>
      </c>
      <c r="R75" s="28">
        <f>(SUMPRODUCT(B75:K75,$B$3:$K$3)+$R$1+$R$5-$R$4*L75)/Calculate!$B$22-1</f>
        <v>-2.7159749910071529E-2</v>
      </c>
      <c r="S75" s="15">
        <f>(SUMPRODUCT(B75:K75,$B$3:$K$3)+$R$1+$S$5-$S$4*L75)/Calculate!$B$22-1</f>
        <v>4.0540011637685947E-2</v>
      </c>
      <c r="T75" s="15">
        <f>(SUMPRODUCT(B75:K75,$B$3:$K$3)+$R$1+$T$5-$T$4*L75)/Calculate!$B$22-1</f>
        <v>-3.3512521521598115E-3</v>
      </c>
      <c r="U75" s="15">
        <f>(SUMPRODUCT(B75:K75,$B$3:$K$3)+$R$1)/Calculate!$B$22-1</f>
        <v>-9.8332015649597038E-3</v>
      </c>
      <c r="V75" s="15">
        <f>(SUMPRODUCT(B75:K75,$B$3:$K$3)+$R$1)/Calculate!$B$22-1</f>
        <v>-9.8332015649597038E-3</v>
      </c>
      <c r="W75" s="14">
        <f t="shared" si="12"/>
        <v>-2.8981015841777036E-2</v>
      </c>
      <c r="X75" s="14">
        <f t="shared" si="13"/>
        <v>-4.1631774135662103E-2</v>
      </c>
      <c r="Y75" s="14"/>
      <c r="Z75" s="12">
        <f t="shared" si="14"/>
        <v>43206</v>
      </c>
      <c r="AA75" s="15">
        <f>(SUMPRODUCT(B75:K75,$B$4:$K$4)+$AC$1)/Calculate!$B$22-1</f>
        <v>-6.8778744954484106E-3</v>
      </c>
      <c r="AB75" s="28">
        <f>(SUMPRODUCT(B75:K75,$B$4:$K$4)+$AC$1+$AB$5-$AB$4*L75)/Calculate!$B$22-1</f>
        <v>3.7716456190803882E-3</v>
      </c>
      <c r="AC75" s="15">
        <f>(SUMPRODUCT(B75:K75,$B$4:$K$4)+$AC$1+$AC$5-$AC$4*L75)/Calculate!$B$22-1</f>
        <v>-1.9005205513574208E-2</v>
      </c>
      <c r="AD75" s="15">
        <f>(SUMPRODUCT(B75:K75,$B$4:$K$4)+$AC$1+$AD$5-$AD$4*L75)/Calculate!$B$22-1</f>
        <v>2.8379954976328836E-2</v>
      </c>
      <c r="AE75" s="15">
        <f>(SUMPRODUCT(B75:K75,$B$4:$K$4)+$AC$1+$AE$5-$AE$4*L75)/Calculate!$B$22-1</f>
        <v>-2.3426633780538886E-3</v>
      </c>
      <c r="AF75" s="15">
        <f>(SUMPRODUCT(B75:K75,$B$4:$K$4)+$AC$1)/Calculate!$B$22-1</f>
        <v>-6.8778744954484106E-3</v>
      </c>
      <c r="AG75" s="15">
        <f>(SUMPRODUCT(B75:K75,$B$4:$K$4)+$AC$1)/Calculate!$B$22-1</f>
        <v>-6.8778744954484106E-3</v>
      </c>
      <c r="AH75" s="14">
        <f t="shared" si="15"/>
        <v>-2.8981015841777036E-2</v>
      </c>
      <c r="AI75" s="14">
        <f t="shared" si="16"/>
        <v>-4.1631774135662103E-2</v>
      </c>
      <c r="AJ75" s="14"/>
      <c r="AK75" s="12">
        <f t="shared" si="10"/>
        <v>43206</v>
      </c>
      <c r="AL75" s="15">
        <f>(SUMPRODUCT(B75:K75,$B$5:$K$5)+$AN$1)/Calculate!$B$22-1</f>
        <v>-4.914807848405367E-3</v>
      </c>
      <c r="AM75" s="15">
        <f>(SUMPRODUCT(B75:K75,$B$5:$K$5)+$AN$1+$AM$5-$AM$4*L75)/Calculate!$B$22-1</f>
        <v>2.690399186263237E-3</v>
      </c>
      <c r="AN75" s="15">
        <f>(SUMPRODUCT(B75:K75,$B$5:$K$5)+$AN$1+$AN$5-$AN$4*L75)/Calculate!$B$22-1</f>
        <v>-1.357181790369999E-2</v>
      </c>
      <c r="AO75" s="15">
        <f>(SUMPRODUCT(B75:K75,$B$5:$K$5)+$AN$1+$AO$5-$AO$4*L75)/Calculate!$B$22-1</f>
        <v>2.0254699902543027E-2</v>
      </c>
      <c r="AP75" s="15">
        <f>(SUMPRODUCT(B75:K75,$B$5:$K$5)+$AN$1+$AP$5-$AP$4*L75)/Calculate!$B$22-1</f>
        <v>-1.6759866135712675E-3</v>
      </c>
      <c r="AQ75" s="15">
        <f>(SUMPRODUCT(B75:K75,$B$5:$K$5)+$AN$1)/Calculate!$B$22-1</f>
        <v>-4.914807848405367E-3</v>
      </c>
      <c r="AR75" s="15">
        <f>(SUMPRODUCT(B75:K75,$B$5:$K$5)+$AN$1)/Calculate!$B$22-1</f>
        <v>-4.914807848405367E-3</v>
      </c>
      <c r="AS75" s="14">
        <f t="shared" si="17"/>
        <v>-2.8981015841777036E-2</v>
      </c>
      <c r="AT75" s="14">
        <f t="shared" si="18"/>
        <v>-4.1631774135662103E-2</v>
      </c>
    </row>
    <row r="76" spans="1:46" x14ac:dyDescent="0.15">
      <c r="A76" s="12">
        <v>43207</v>
      </c>
      <c r="B76" s="13">
        <v>1746.1636780000003</v>
      </c>
      <c r="C76" s="13">
        <v>227.29379100000003</v>
      </c>
      <c r="D76" s="13">
        <v>222.33488200000005</v>
      </c>
      <c r="E76" s="13">
        <v>598.3959430000001</v>
      </c>
      <c r="F76" s="13">
        <v>1121.71777</v>
      </c>
      <c r="G76" s="13">
        <v>317.62098000000003</v>
      </c>
      <c r="H76" s="13">
        <v>8.6841990000000013</v>
      </c>
      <c r="I76" s="13">
        <v>5.2936830000000006</v>
      </c>
      <c r="J76" s="13">
        <v>5.5575675000000011</v>
      </c>
      <c r="K76" s="13">
        <v>17.91216</v>
      </c>
      <c r="L76" s="13">
        <v>24039.678037500002</v>
      </c>
      <c r="M76" s="12">
        <v>43207</v>
      </c>
      <c r="N76" s="13">
        <v>0.79969999999999997</v>
      </c>
      <c r="O76" s="12">
        <f t="shared" si="11"/>
        <v>43207</v>
      </c>
      <c r="P76" s="15">
        <f>(SUMPRODUCT(B76:K76,$B$3:$K$3)+$R$1)/Calculate!$B$22-1</f>
        <v>-1.5278971403353991E-2</v>
      </c>
      <c r="Q76" s="28">
        <f>(SUMPRODUCT(B76:K76,$B$3:$K$3)+$R$1+$Q$5-$Q$4*L76)/(Calculate!$B$22)-1</f>
        <v>9.4884701557886864E-3</v>
      </c>
      <c r="R76" s="28">
        <f>(SUMPRODUCT(B76:K76,$B$3:$K$3)+$R$1+$R$5-$R$4*L76)/Calculate!$B$22-1</f>
        <v>-2.2915366509168478E-2</v>
      </c>
      <c r="S76" s="15">
        <f>(SUMPRODUCT(B76:K76,$B$3:$K$3)+$R$1+$S$5-$S$4*L76)/Calculate!$B$22-1</f>
        <v>4.5414990694074842E-2</v>
      </c>
      <c r="T76" s="15">
        <f>(SUMPRODUCT(B76:K76,$B$3:$K$3)+$R$1+$T$5-$T$4*L76)/Calculate!$B$22-1</f>
        <v>1.7479386928458407E-3</v>
      </c>
      <c r="U76" s="15">
        <f>(SUMPRODUCT(B76:K76,$B$3:$K$3)+$R$1)/Calculate!$B$22-1</f>
        <v>-1.5278971403353991E-2</v>
      </c>
      <c r="V76" s="15">
        <f>(SUMPRODUCT(B76:K76,$B$3:$K$3)+$R$1)/Calculate!$B$22-1</f>
        <v>-1.5278971403353991E-2</v>
      </c>
      <c r="W76" s="14">
        <f t="shared" si="12"/>
        <v>-3.8786470536528728E-2</v>
      </c>
      <c r="X76" s="14">
        <f t="shared" si="13"/>
        <v>-4.3306615623878497E-2</v>
      </c>
      <c r="Y76" s="14"/>
      <c r="Z76" s="12">
        <f t="shared" si="14"/>
        <v>43207</v>
      </c>
      <c r="AA76" s="15">
        <f>(SUMPRODUCT(B76:K76,$B$4:$K$4)+$AC$1)/Calculate!$B$22-1</f>
        <v>-1.0690469117608292E-2</v>
      </c>
      <c r="AB76" s="28">
        <f>(SUMPRODUCT(B76:K76,$B$4:$K$4)+$AC$1+$AB$5-$AB$4*L76)/Calculate!$B$22-1</f>
        <v>6.6503715634631533E-3</v>
      </c>
      <c r="AC76" s="15">
        <f>(SUMPRODUCT(B76:K76,$B$4:$K$4)+$AC$1+$AC$5-$AC$4*L76)/Calculate!$B$22-1</f>
        <v>-1.6035393530065445E-2</v>
      </c>
      <c r="AD76" s="15">
        <f>(SUMPRODUCT(B76:K76,$B$4:$K$4)+$AC$1+$AD$5-$AD$4*L76)/Calculate!$B$22-1</f>
        <v>3.1791183918677524E-2</v>
      </c>
      <c r="AE76" s="15">
        <f>(SUMPRODUCT(B76:K76,$B$4:$K$4)+$AC$1+$AE$5-$AE$4*L76)/Calculate!$B$22-1</f>
        <v>1.2227111689691039E-3</v>
      </c>
      <c r="AF76" s="15">
        <f>(SUMPRODUCT(B76:K76,$B$4:$K$4)+$AC$1)/Calculate!$B$22-1</f>
        <v>-1.0690469117608292E-2</v>
      </c>
      <c r="AG76" s="15">
        <f>(SUMPRODUCT(B76:K76,$B$4:$K$4)+$AC$1)/Calculate!$B$22-1</f>
        <v>-1.0690469117608292E-2</v>
      </c>
      <c r="AH76" s="14">
        <f t="shared" si="15"/>
        <v>-3.8786470536528728E-2</v>
      </c>
      <c r="AI76" s="14">
        <f t="shared" si="16"/>
        <v>-4.3306615623878497E-2</v>
      </c>
      <c r="AJ76" s="14"/>
      <c r="AK76" s="12">
        <f t="shared" si="10"/>
        <v>43207</v>
      </c>
      <c r="AL76" s="15">
        <f>(SUMPRODUCT(B76:K76,$B$5:$K$5)+$AN$1)/Calculate!$B$22-1</f>
        <v>-7.6379037899085844E-3</v>
      </c>
      <c r="AM76" s="15">
        <f>(SUMPRODUCT(B76:K76,$B$5:$K$5)+$AN$1+$AM$5-$AM$4*L76)/Calculate!$B$22-1</f>
        <v>4.745816989663032E-3</v>
      </c>
      <c r="AN76" s="15">
        <f>(SUMPRODUCT(B76:K76,$B$5:$K$5)+$AN$1+$AN$5-$AN$4*L76)/Calculate!$B$22-1</f>
        <v>-1.1453340534751777E-2</v>
      </c>
      <c r="AO76" s="15">
        <f>(SUMPRODUCT(B76:K76,$B$5:$K$5)+$AN$1+$AO$5-$AO$4*L76)/Calculate!$B$22-1</f>
        <v>2.2688475099233996E-2</v>
      </c>
      <c r="AP76" s="15">
        <f>(SUMPRODUCT(B76:K76,$B$5:$K$5)+$AN$1+$AP$5-$AP$4*L76)/Calculate!$B$22-1</f>
        <v>8.6989447742835679E-4</v>
      </c>
      <c r="AQ76" s="15">
        <f>(SUMPRODUCT(B76:K76,$B$5:$K$5)+$AN$1)/Calculate!$B$22-1</f>
        <v>-7.6379037899085844E-3</v>
      </c>
      <c r="AR76" s="15">
        <f>(SUMPRODUCT(B76:K76,$B$5:$K$5)+$AN$1)/Calculate!$B$22-1</f>
        <v>-7.6379037899085844E-3</v>
      </c>
      <c r="AS76" s="14">
        <f t="shared" si="17"/>
        <v>-3.8786470536528728E-2</v>
      </c>
      <c r="AT76" s="14">
        <f t="shared" si="18"/>
        <v>-4.3306615623878497E-2</v>
      </c>
    </row>
    <row r="77" spans="1:46" x14ac:dyDescent="0.15">
      <c r="A77" s="12">
        <v>43208</v>
      </c>
      <c r="B77" s="13">
        <v>1741.4128740000001</v>
      </c>
      <c r="C77" s="13">
        <v>229.72176899999999</v>
      </c>
      <c r="D77" s="13">
        <v>222.68626500000002</v>
      </c>
      <c r="E77" s="13">
        <v>601.47277499999996</v>
      </c>
      <c r="F77" s="13">
        <v>1147.5409560000001</v>
      </c>
      <c r="G77" s="13">
        <v>320.09199999999998</v>
      </c>
      <c r="H77" s="13">
        <v>8.6584886000000001</v>
      </c>
      <c r="I77" s="13">
        <v>5.5295893000000005</v>
      </c>
      <c r="J77" s="13">
        <v>5.5375915999999998</v>
      </c>
      <c r="K77" s="13">
        <v>17.485025500000003</v>
      </c>
      <c r="L77" s="13">
        <v>24234.365377499998</v>
      </c>
      <c r="M77" s="12">
        <v>43208</v>
      </c>
      <c r="N77" s="13">
        <v>0.80020000000000002</v>
      </c>
      <c r="O77" s="12">
        <f t="shared" si="11"/>
        <v>43208</v>
      </c>
      <c r="P77" s="15">
        <f>(SUMPRODUCT(B77:K77,$B$3:$K$3)+$R$1)/Calculate!$B$22-1</f>
        <v>-8.4845843268571697E-3</v>
      </c>
      <c r="Q77" s="28">
        <f>(SUMPRODUCT(B77:K77,$B$3:$K$3)+$R$1+$Q$5-$Q$4*L77)/(Calculate!$B$22)-1</f>
        <v>8.6956134677145247E-3</v>
      </c>
      <c r="R77" s="28">
        <f>(SUMPRODUCT(B77:K77,$B$3:$K$3)+$R$1+$R$5-$R$4*L77)/Calculate!$B$22-1</f>
        <v>-2.3813910610385847E-2</v>
      </c>
      <c r="S77" s="15">
        <f>(SUMPRODUCT(B77:K77,$B$3:$K$3)+$R$1+$S$5-$S$4*L77)/Calculate!$B$22-1</f>
        <v>4.4015822004285665E-2</v>
      </c>
      <c r="T77" s="15">
        <f>(SUMPRODUCT(B77:K77,$B$3:$K$3)+$R$1+$T$5-$T$4*L77)/Calculate!$B$22-1</f>
        <v>1.7077014934296919E-4</v>
      </c>
      <c r="U77" s="15">
        <f>(SUMPRODUCT(B77:K77,$B$3:$K$3)+$R$1)/Calculate!$B$22-1</f>
        <v>-8.4845843268571697E-3</v>
      </c>
      <c r="V77" s="15">
        <f>(SUMPRODUCT(B77:K77,$B$3:$K$3)+$R$1)/Calculate!$B$22-1</f>
        <v>-8.4845843268571697E-3</v>
      </c>
      <c r="W77" s="14">
        <f t="shared" si="12"/>
        <v>-3.1002002502833137E-2</v>
      </c>
      <c r="X77" s="14">
        <f t="shared" si="13"/>
        <v>-4.2708457949515388E-2</v>
      </c>
      <c r="Y77" s="14"/>
      <c r="Z77" s="12">
        <f t="shared" si="14"/>
        <v>43208</v>
      </c>
      <c r="AA77" s="15">
        <f>(SUMPRODUCT(B77:K77,$B$4:$K$4)+$AC$1)/Calculate!$B$22-1</f>
        <v>-5.9344619980654656E-3</v>
      </c>
      <c r="AB77" s="28">
        <f>(SUMPRODUCT(B77:K77,$B$4:$K$4)+$AC$1+$AB$5-$AB$4*L77)/Calculate!$B$22-1</f>
        <v>6.0941955487203714E-3</v>
      </c>
      <c r="AC77" s="15">
        <f>(SUMPRODUCT(B77:K77,$B$4:$K$4)+$AC$1+$AC$5-$AC$4*L77)/Calculate!$B$22-1</f>
        <v>-1.6663881985379714E-2</v>
      </c>
      <c r="AD77" s="15">
        <f>(SUMPRODUCT(B77:K77,$B$4:$K$4)+$AC$1+$AD$5-$AD$4*L77)/Calculate!$B$22-1</f>
        <v>3.0812258251363023E-2</v>
      </c>
      <c r="AE77" s="15">
        <f>(SUMPRODUCT(B77:K77,$B$4:$K$4)+$AC$1+$AE$5-$AE$4*L77)/Calculate!$B$22-1</f>
        <v>1.2141060222603528E-4</v>
      </c>
      <c r="AF77" s="15">
        <f>(SUMPRODUCT(B77:K77,$B$4:$K$4)+$AC$1)/Calculate!$B$22-1</f>
        <v>-5.9344619980654656E-3</v>
      </c>
      <c r="AG77" s="15">
        <f>(SUMPRODUCT(B77:K77,$B$4:$K$4)+$AC$1)/Calculate!$B$22-1</f>
        <v>-5.9344619980654656E-3</v>
      </c>
      <c r="AH77" s="14">
        <f t="shared" si="15"/>
        <v>-3.1002002502833137E-2</v>
      </c>
      <c r="AI77" s="14">
        <f t="shared" si="16"/>
        <v>-4.2708457949515388E-2</v>
      </c>
      <c r="AJ77" s="14"/>
      <c r="AK77" s="12">
        <f t="shared" si="10"/>
        <v>43208</v>
      </c>
      <c r="AL77" s="15">
        <f>(SUMPRODUCT(B77:K77,$B$5:$K$5)+$AN$1)/Calculate!$B$22-1</f>
        <v>-4.2407857926798354E-3</v>
      </c>
      <c r="AM77" s="15">
        <f>(SUMPRODUCT(B77:K77,$B$5:$K$5)+$AN$1+$AM$5-$AM$4*L77)/Calculate!$B$22-1</f>
        <v>4.3493131046061784E-3</v>
      </c>
      <c r="AN77" s="15">
        <f>(SUMPRODUCT(B77:K77,$B$5:$K$5)+$AN$1+$AN$5-$AN$4*L77)/Calculate!$B$22-1</f>
        <v>-1.1899906878665711E-2</v>
      </c>
      <c r="AO77" s="15">
        <f>(SUMPRODUCT(B77:K77,$B$5:$K$5)+$AN$1+$AO$5-$AO$4*L77)/Calculate!$B$22-1</f>
        <v>2.1991596461034213E-2</v>
      </c>
      <c r="AP77" s="15">
        <f>(SUMPRODUCT(B77:K77,$B$5:$K$5)+$AN$1+$AP$5-$AP$4*L77)/Calculate!$B$22-1</f>
        <v>8.4015912371393497E-5</v>
      </c>
      <c r="AQ77" s="15">
        <f>(SUMPRODUCT(B77:K77,$B$5:$K$5)+$AN$1)/Calculate!$B$22-1</f>
        <v>-4.2407857926798354E-3</v>
      </c>
      <c r="AR77" s="15">
        <f>(SUMPRODUCT(B77:K77,$B$5:$K$5)+$AN$1)/Calculate!$B$22-1</f>
        <v>-4.2407857926798354E-3</v>
      </c>
      <c r="AS77" s="14">
        <f t="shared" si="17"/>
        <v>-3.1002002502833137E-2</v>
      </c>
      <c r="AT77" s="14">
        <f t="shared" si="18"/>
        <v>-4.2708457949515388E-2</v>
      </c>
    </row>
    <row r="78" spans="1:46" x14ac:dyDescent="0.15">
      <c r="A78" s="12">
        <v>43209</v>
      </c>
      <c r="B78" s="13">
        <v>1728.7596480000002</v>
      </c>
      <c r="C78" s="13">
        <v>233.29521600000004</v>
      </c>
      <c r="D78" s="13">
        <v>224.68723200000002</v>
      </c>
      <c r="E78" s="13">
        <v>599.41728000000012</v>
      </c>
      <c r="F78" s="13">
        <v>1139.709648</v>
      </c>
      <c r="G78" s="13">
        <v>324.83072600000003</v>
      </c>
      <c r="H78" s="13">
        <v>9.2854519999999994</v>
      </c>
      <c r="I78" s="13">
        <v>5.3711536999999998</v>
      </c>
      <c r="J78" s="13">
        <v>5.5952853000000005</v>
      </c>
      <c r="K78" s="13">
        <v>17.570316500000001</v>
      </c>
      <c r="L78" s="13">
        <v>24581.1849668</v>
      </c>
      <c r="M78" s="12">
        <v>43209</v>
      </c>
      <c r="N78" s="13">
        <v>0.80049999999999999</v>
      </c>
      <c r="O78" s="12">
        <f t="shared" si="11"/>
        <v>43209</v>
      </c>
      <c r="P78" s="15">
        <f>(SUMPRODUCT(B78:K78,$B$3:$K$3)+$R$1)/Calculate!$B$22-1</f>
        <v>7.7831122614879789E-4</v>
      </c>
      <c r="Q78" s="28">
        <f>(SUMPRODUCT(B78:K78,$B$3:$K$3)+$R$1+$Q$5-$Q$4*L78)/(Calculate!$B$22)-1</f>
        <v>4.4424541691430175E-3</v>
      </c>
      <c r="R78" s="28">
        <f>(SUMPRODUCT(B78:K78,$B$3:$K$3)+$R$1+$R$5-$R$4*L78)/Calculate!$B$22-1</f>
        <v>-2.8255343400291455E-2</v>
      </c>
      <c r="S78" s="15">
        <f>(SUMPRODUCT(B78:K78,$B$3:$K$3)+$R$1+$S$5-$S$4*L78)/Calculate!$B$22-1</f>
        <v>3.8682567413323321E-2</v>
      </c>
      <c r="T78" s="15">
        <f>(SUMPRODUCT(B78:K78,$B$3:$K$3)+$R$1+$T$5-$T$4*L78)/Calculate!$B$22-1</f>
        <v>-5.4795766375513866E-3</v>
      </c>
      <c r="U78" s="15">
        <f>(SUMPRODUCT(B78:K78,$B$3:$K$3)+$R$1)/Calculate!$B$22-1</f>
        <v>7.7831122614879789E-4</v>
      </c>
      <c r="V78" s="15">
        <f>(SUMPRODUCT(B78:K78,$B$3:$K$3)+$R$1)/Calculate!$B$22-1</f>
        <v>7.7831122614879789E-4</v>
      </c>
      <c r="W78" s="14">
        <f t="shared" si="12"/>
        <v>-1.7134608730000722E-2</v>
      </c>
      <c r="X78" s="14">
        <f t="shared" si="13"/>
        <v>-4.23495633448977E-2</v>
      </c>
      <c r="Y78" s="14"/>
      <c r="Z78" s="12">
        <f t="shared" si="14"/>
        <v>43209</v>
      </c>
      <c r="AA78" s="15">
        <f>(SUMPRODUCT(B78:K78,$B$4:$K$4)+$AC$1)/Calculate!$B$22-1</f>
        <v>5.4980513920610541E-4</v>
      </c>
      <c r="AB78" s="28">
        <f>(SUMPRODUCT(B78:K78,$B$4:$K$4)+$AC$1+$AB$5-$AB$4*L78)/Calculate!$B$22-1</f>
        <v>3.115242463663348E-3</v>
      </c>
      <c r="AC78" s="15">
        <f>(SUMPRODUCT(B78:K78,$B$4:$K$4)+$AC$1+$AC$5-$AC$4*L78)/Calculate!$B$22-1</f>
        <v>-1.977165377503376E-2</v>
      </c>
      <c r="AD78" s="15">
        <f>(SUMPRODUCT(B78:K78,$B$4:$K$4)+$AC$1+$AD$5-$AD$4*L78)/Calculate!$B$22-1</f>
        <v>2.7080211200969151E-2</v>
      </c>
      <c r="AE78" s="15">
        <f>(SUMPRODUCT(B78:K78,$B$4:$K$4)+$AC$1+$AE$5-$AE$4*L78)/Calculate!$B$22-1</f>
        <v>-3.8286373328708656E-3</v>
      </c>
      <c r="AF78" s="15">
        <f>(SUMPRODUCT(B78:K78,$B$4:$K$4)+$AC$1)/Calculate!$B$22-1</f>
        <v>5.4980513920610541E-4</v>
      </c>
      <c r="AG78" s="15">
        <f>(SUMPRODUCT(B78:K78,$B$4:$K$4)+$AC$1)/Calculate!$B$22-1</f>
        <v>5.4980513920610541E-4</v>
      </c>
      <c r="AH78" s="14">
        <f t="shared" si="15"/>
        <v>-1.7134608730000722E-2</v>
      </c>
      <c r="AI78" s="14">
        <f t="shared" si="16"/>
        <v>-4.23495633448977E-2</v>
      </c>
      <c r="AJ78" s="14"/>
      <c r="AK78" s="12">
        <f t="shared" si="10"/>
        <v>43209</v>
      </c>
      <c r="AL78" s="15">
        <f>(SUMPRODUCT(B78:K78,$B$5:$K$5)+$AN$1)/Calculate!$B$22-1</f>
        <v>3.9063238709746706E-4</v>
      </c>
      <c r="AM78" s="15">
        <f>(SUMPRODUCT(B78:K78,$B$5:$K$5)+$AN$1+$AM$5-$AM$4*L78)/Calculate!$B$22-1</f>
        <v>2.2227038585949099E-3</v>
      </c>
      <c r="AN78" s="15">
        <f>(SUMPRODUCT(B78:K78,$B$5:$K$5)+$AN$1+$AN$5-$AN$4*L78)/Calculate!$B$22-1</f>
        <v>-1.4115698304782764E-2</v>
      </c>
      <c r="AO78" s="15">
        <f>(SUMPRODUCT(B78:K78,$B$5:$K$5)+$AN$1+$AO$5-$AO$4*L78)/Calculate!$B$22-1</f>
        <v>1.9329894134388681E-2</v>
      </c>
      <c r="AP78" s="15">
        <f>(SUMPRODUCT(B78:K78,$B$5:$K$5)+$AN$1+$AP$5-$AP$4*L78)/Calculate!$B$22-1</f>
        <v>-2.7362325122398667E-3</v>
      </c>
      <c r="AQ78" s="15">
        <f>(SUMPRODUCT(B78:K78,$B$5:$K$5)+$AN$1)/Calculate!$B$22-1</f>
        <v>3.9063238709746706E-4</v>
      </c>
      <c r="AR78" s="15">
        <f>(SUMPRODUCT(B78:K78,$B$5:$K$5)+$AN$1)/Calculate!$B$22-1</f>
        <v>3.9063238709746706E-4</v>
      </c>
      <c r="AS78" s="14">
        <f t="shared" si="17"/>
        <v>-1.7134608730000722E-2</v>
      </c>
      <c r="AT78" s="14">
        <f t="shared" si="18"/>
        <v>-4.23495633448977E-2</v>
      </c>
    </row>
    <row r="79" spans="1:46" x14ac:dyDescent="0.15">
      <c r="A79" s="12">
        <v>43210</v>
      </c>
      <c r="B79" s="13">
        <v>1674.9471100000001</v>
      </c>
      <c r="C79" s="13">
        <v>232.21572399999999</v>
      </c>
      <c r="D79" s="13">
        <v>228.50480099999999</v>
      </c>
      <c r="E79" s="13">
        <v>584.25023299999998</v>
      </c>
      <c r="F79" s="13">
        <v>1126.5481670000001</v>
      </c>
      <c r="G79" s="13">
        <v>320.72828399999997</v>
      </c>
      <c r="H79" s="13">
        <v>8.9117903999999992</v>
      </c>
      <c r="I79" s="13">
        <v>5.257315199999999</v>
      </c>
      <c r="J79" s="13">
        <v>5.5618547999999999</v>
      </c>
      <c r="K79" s="13">
        <v>17.551097999999996</v>
      </c>
      <c r="L79" s="13">
        <v>24377.8580286</v>
      </c>
      <c r="M79" s="12">
        <v>43210</v>
      </c>
      <c r="N79" s="13">
        <v>0.8014</v>
      </c>
      <c r="O79" s="12">
        <f t="shared" si="11"/>
        <v>43210</v>
      </c>
      <c r="P79" s="15">
        <f>(SUMPRODUCT(B79:K79,$B$3:$K$3)+$R$1)/Calculate!$B$22-1</f>
        <v>-1.1884695730697059E-2</v>
      </c>
      <c r="Q79" s="28">
        <f>(SUMPRODUCT(B79:K79,$B$3:$K$3)+$R$1+$Q$5-$Q$4*L79)/(Calculate!$B$22)-1</f>
        <v>-2.9661153899385173E-4</v>
      </c>
      <c r="R79" s="28">
        <f>(SUMPRODUCT(B79:K79,$B$3:$K$3)+$R$1+$R$5-$R$4*L79)/Calculate!$B$22-1</f>
        <v>-3.2884031627691601E-2</v>
      </c>
      <c r="S79" s="15">
        <f>(SUMPRODUCT(B79:K79,$B$3:$K$3)+$R$1+$S$5-$S$4*L79)/Calculate!$B$22-1</f>
        <v>3.4576719884151341E-2</v>
      </c>
      <c r="T79" s="15">
        <f>(SUMPRODUCT(B79:K79,$B$3:$K$3)+$R$1+$T$5-$T$4*L79)/Calculate!$B$22-1</f>
        <v>-9.3995252517971029E-3</v>
      </c>
      <c r="U79" s="15">
        <f>(SUMPRODUCT(B79:K79,$B$3:$K$3)+$R$1)/Calculate!$B$22-1</f>
        <v>-1.1884695730697059E-2</v>
      </c>
      <c r="V79" s="15">
        <f>(SUMPRODUCT(B79:K79,$B$3:$K$3)+$R$1)/Calculate!$B$22-1</f>
        <v>-1.1884695730697059E-2</v>
      </c>
      <c r="W79" s="14">
        <f t="shared" si="12"/>
        <v>-2.5264526426791445E-2</v>
      </c>
      <c r="X79" s="14">
        <f t="shared" si="13"/>
        <v>-4.1272879531044304E-2</v>
      </c>
      <c r="Y79" s="14"/>
      <c r="Z79" s="12">
        <f t="shared" si="14"/>
        <v>43210</v>
      </c>
      <c r="AA79" s="15">
        <f>(SUMPRODUCT(B79:K79,$B$4:$K$4)+$AC$1)/Calculate!$B$22-1</f>
        <v>-8.3137159120112436E-3</v>
      </c>
      <c r="AB79" s="28">
        <f>(SUMPRODUCT(B79:K79,$B$4:$K$4)+$AC$1+$AB$5-$AB$4*L79)/Calculate!$B$22-1</f>
        <v>-2.0035784523952938E-4</v>
      </c>
      <c r="AC79" s="15">
        <f>(SUMPRODUCT(B79:K79,$B$4:$K$4)+$AC$1+$AC$5-$AC$4*L79)/Calculate!$B$22-1</f>
        <v>-2.3011732649748429E-2</v>
      </c>
      <c r="AD79" s="15">
        <f>(SUMPRODUCT(B79:K79,$B$4:$K$4)+$AC$1+$AD$5-$AD$4*L79)/Calculate!$B$22-1</f>
        <v>2.4206120815014387E-2</v>
      </c>
      <c r="AE79" s="15">
        <f>(SUMPRODUCT(B79:K79,$B$4:$K$4)+$AC$1+$AE$5-$AE$4*L79)/Calculate!$B$22-1</f>
        <v>-6.5749222148141495E-3</v>
      </c>
      <c r="AF79" s="15">
        <f>(SUMPRODUCT(B79:K79,$B$4:$K$4)+$AC$1)/Calculate!$B$22-1</f>
        <v>-8.3137159120112436E-3</v>
      </c>
      <c r="AG79" s="15">
        <f>(SUMPRODUCT(B79:K79,$B$4:$K$4)+$AC$1)/Calculate!$B$22-1</f>
        <v>-8.3137159120112436E-3</v>
      </c>
      <c r="AH79" s="14">
        <f t="shared" si="15"/>
        <v>-2.5264526426791445E-2</v>
      </c>
      <c r="AI79" s="14">
        <f t="shared" si="16"/>
        <v>-4.1272879531044304E-2</v>
      </c>
      <c r="AJ79" s="14"/>
      <c r="AK79" s="12">
        <f t="shared" si="10"/>
        <v>43210</v>
      </c>
      <c r="AL79" s="15">
        <f>(SUMPRODUCT(B79:K79,$B$5:$K$5)+$AN$1)/Calculate!$B$22-1</f>
        <v>-5.9406317590741109E-3</v>
      </c>
      <c r="AM79" s="15">
        <f>(SUMPRODUCT(B79:K79,$B$5:$K$5)+$AN$1+$AM$5-$AM$4*L79)/Calculate!$B$22-1</f>
        <v>-1.4658966322267375E-4</v>
      </c>
      <c r="AN79" s="15">
        <f>(SUMPRODUCT(B79:K79,$B$5:$K$5)+$AN$1+$AN$5-$AN$4*L79)/Calculate!$B$22-1</f>
        <v>-1.6432707756776854E-2</v>
      </c>
      <c r="AO79" s="15">
        <f>(SUMPRODUCT(B79:K79,$B$5:$K$5)+$AN$1+$AO$5-$AO$4*L79)/Calculate!$B$22-1</f>
        <v>1.7274305031508952E-2</v>
      </c>
      <c r="AP79" s="15">
        <f>(SUMPRODUCT(B79:K79,$B$5:$K$5)+$AN$1+$AP$5-$AP$4*L79)/Calculate!$B$22-1</f>
        <v>-4.6988721576567416E-3</v>
      </c>
      <c r="AQ79" s="15">
        <f>(SUMPRODUCT(B79:K79,$B$5:$K$5)+$AN$1)/Calculate!$B$22-1</f>
        <v>-5.9406317590741109E-3</v>
      </c>
      <c r="AR79" s="15">
        <f>(SUMPRODUCT(B79:K79,$B$5:$K$5)+$AN$1)/Calculate!$B$22-1</f>
        <v>-5.9406317590741109E-3</v>
      </c>
      <c r="AS79" s="14">
        <f t="shared" si="17"/>
        <v>-2.5264526426791445E-2</v>
      </c>
      <c r="AT79" s="14">
        <f t="shared" si="18"/>
        <v>-4.1272879531044304E-2</v>
      </c>
    </row>
    <row r="80" spans="1:46" x14ac:dyDescent="0.15">
      <c r="A80" s="12">
        <v>43213</v>
      </c>
      <c r="B80" s="13">
        <v>1643.8006519999999</v>
      </c>
      <c r="C80" s="13">
        <v>225.03138000000001</v>
      </c>
      <c r="D80" s="13">
        <v>230.57837199999997</v>
      </c>
      <c r="E80" s="13">
        <v>593.65421200000003</v>
      </c>
      <c r="F80" s="13">
        <v>1106.687938</v>
      </c>
      <c r="G80" s="13">
        <v>316.57506000000001</v>
      </c>
      <c r="H80" s="13">
        <v>8.9187390000000004</v>
      </c>
      <c r="I80" s="13">
        <v>5.1825105000000002</v>
      </c>
      <c r="J80" s="13">
        <v>5.6324649000000004</v>
      </c>
      <c r="K80" s="13">
        <v>17.114337000000003</v>
      </c>
      <c r="L80" s="13">
        <v>24309.107856000002</v>
      </c>
      <c r="M80" s="12">
        <v>43213</v>
      </c>
      <c r="N80" s="13">
        <v>0.80349999999999999</v>
      </c>
      <c r="O80" s="12">
        <f t="shared" si="11"/>
        <v>43213</v>
      </c>
      <c r="P80" s="15">
        <f>(SUMPRODUCT(B80:K80,$B$3:$K$3)+$R$1)/Calculate!$B$22-1</f>
        <v>-1.9653030320728515E-2</v>
      </c>
      <c r="Q80" s="28">
        <f>(SUMPRODUCT(B80:K80,$B$3:$K$3)+$R$1+$Q$5-$Q$4*L80)/(Calculate!$B$22)-1</f>
        <v>-5.3856536882711525E-3</v>
      </c>
      <c r="R80" s="28">
        <f>(SUMPRODUCT(B80:K80,$B$3:$K$3)+$R$1+$R$5-$R$4*L80)/Calculate!$B$22-1</f>
        <v>-3.793575225470025E-2</v>
      </c>
      <c r="S80" s="15">
        <f>(SUMPRODUCT(B80:K80,$B$3:$K$3)+$R$1+$S$5-$S$4*L80)/Calculate!$B$22-1</f>
        <v>2.9701785415257032E-2</v>
      </c>
      <c r="T80" s="15">
        <f>(SUMPRODUCT(B80:K80,$B$3:$K$3)+$R$1+$T$5-$T$4*L80)/Calculate!$B$22-1</f>
        <v>-1.4211602420028613E-2</v>
      </c>
      <c r="U80" s="15">
        <f>(SUMPRODUCT(B80:K80,$B$3:$K$3)+$R$1)/Calculate!$B$22-1</f>
        <v>-1.9653030320728515E-2</v>
      </c>
      <c r="V80" s="15">
        <f>(SUMPRODUCT(B80:K80,$B$3:$K$3)+$R$1)/Calculate!$B$22-1</f>
        <v>-1.9653030320728515E-2</v>
      </c>
      <c r="W80" s="14">
        <f t="shared" si="12"/>
        <v>-2.8013464908953289E-2</v>
      </c>
      <c r="X80" s="14">
        <f t="shared" si="13"/>
        <v>-3.8760617298719935E-2</v>
      </c>
      <c r="Y80" s="14"/>
      <c r="Z80" s="12">
        <f t="shared" si="14"/>
        <v>43213</v>
      </c>
      <c r="AA80" s="15">
        <f>(SUMPRODUCT(B80:K80,$B$4:$K$4)+$AC$1)/Calculate!$B$22-1</f>
        <v>-1.3751061882868454E-2</v>
      </c>
      <c r="AB80" s="28">
        <f>(SUMPRODUCT(B80:K80,$B$4:$K$4)+$AC$1+$AB$5-$AB$4*L80)/Calculate!$B$22-1</f>
        <v>-3.7618062494396698E-3</v>
      </c>
      <c r="AC80" s="15">
        <f>(SUMPRODUCT(B80:K80,$B$4:$K$4)+$AC$1+$AC$5-$AC$4*L80)/Calculate!$B$22-1</f>
        <v>-2.654764527555431E-2</v>
      </c>
      <c r="AD80" s="15">
        <f>(SUMPRODUCT(B80:K80,$B$4:$K$4)+$AC$1+$AD$5-$AD$4*L80)/Calculate!$B$22-1</f>
        <v>2.0793958499888632E-2</v>
      </c>
      <c r="AE80" s="15">
        <f>(SUMPRODUCT(B80:K80,$B$4:$K$4)+$AC$1+$AE$5-$AE$4*L80)/Calculate!$B$22-1</f>
        <v>-9.9438701357341674E-3</v>
      </c>
      <c r="AF80" s="15">
        <f>(SUMPRODUCT(B80:K80,$B$4:$K$4)+$AC$1)/Calculate!$B$22-1</f>
        <v>-1.3751061882868454E-2</v>
      </c>
      <c r="AG80" s="15">
        <f>(SUMPRODUCT(B80:K80,$B$4:$K$4)+$AC$1)/Calculate!$B$22-1</f>
        <v>-1.3751061882868454E-2</v>
      </c>
      <c r="AH80" s="14">
        <f t="shared" si="15"/>
        <v>-2.8013464908953289E-2</v>
      </c>
      <c r="AI80" s="14">
        <f t="shared" si="16"/>
        <v>-3.8760617298719935E-2</v>
      </c>
      <c r="AJ80" s="14"/>
      <c r="AK80" s="12">
        <f t="shared" si="10"/>
        <v>43213</v>
      </c>
      <c r="AL80" s="15">
        <f>(SUMPRODUCT(B80:K80,$B$5:$K$5)+$AN$1)/Calculate!$B$22-1</f>
        <v>-9.824823554345552E-3</v>
      </c>
      <c r="AM80" s="15">
        <f>(SUMPRODUCT(B80:K80,$B$5:$K$5)+$AN$1+$AM$5-$AM$4*L80)/Calculate!$B$22-1</f>
        <v>-2.6911352381168152E-3</v>
      </c>
      <c r="AN80" s="15">
        <f>(SUMPRODUCT(B80:K80,$B$5:$K$5)+$AN$1+$AN$5-$AN$4*L80)/Calculate!$B$22-1</f>
        <v>-1.8959574715859961E-2</v>
      </c>
      <c r="AO80" s="15">
        <f>(SUMPRODUCT(B80:K80,$B$5:$K$5)+$AN$1+$AO$5-$AO$4*L80)/Calculate!$B$22-1</f>
        <v>1.4835831151482903E-2</v>
      </c>
      <c r="AP80" s="15">
        <f>(SUMPRODUCT(B80:K80,$B$5:$K$5)+$AN$1+$AP$5-$AP$4*L80)/Calculate!$B$22-1</f>
        <v>-7.1059173873514458E-3</v>
      </c>
      <c r="AQ80" s="15">
        <f>(SUMPRODUCT(B80:K80,$B$5:$K$5)+$AN$1)/Calculate!$B$22-1</f>
        <v>-9.824823554345552E-3</v>
      </c>
      <c r="AR80" s="15">
        <f>(SUMPRODUCT(B80:K80,$B$5:$K$5)+$AN$1)/Calculate!$B$22-1</f>
        <v>-9.824823554345552E-3</v>
      </c>
      <c r="AS80" s="14">
        <f t="shared" si="17"/>
        <v>-2.8013464908953289E-2</v>
      </c>
      <c r="AT80" s="14">
        <f t="shared" si="18"/>
        <v>-3.8760617298719935E-2</v>
      </c>
    </row>
    <row r="81" spans="1:47" x14ac:dyDescent="0.15">
      <c r="A81" s="12">
        <v>43214</v>
      </c>
      <c r="B81" s="13">
        <v>1606.6488899999999</v>
      </c>
      <c r="C81" s="13">
        <v>233.37823899999998</v>
      </c>
      <c r="D81" s="13">
        <v>221.68087400000002</v>
      </c>
      <c r="E81" s="13">
        <v>585.18439499999999</v>
      </c>
      <c r="F81" s="13">
        <v>1094.4307610000001</v>
      </c>
      <c r="G81" s="13">
        <v>319.71908999999999</v>
      </c>
      <c r="H81" s="13">
        <v>9.109494999999999</v>
      </c>
      <c r="I81" s="13">
        <v>5.2802824999999993</v>
      </c>
      <c r="J81" s="13">
        <v>5.7236649999999996</v>
      </c>
      <c r="K81" s="13">
        <v>17.453147499999996</v>
      </c>
      <c r="L81" s="13">
        <v>24697.404876000001</v>
      </c>
      <c r="M81" s="12">
        <v>43214</v>
      </c>
      <c r="N81" s="13">
        <v>0.80620000000000003</v>
      </c>
      <c r="O81" s="12">
        <f t="shared" si="11"/>
        <v>43214</v>
      </c>
      <c r="P81" s="15">
        <f>(SUMPRODUCT(B81:K81,$B$3:$K$3)+$R$1)/Calculate!$B$22-1</f>
        <v>-1.6642188218925713E-2</v>
      </c>
      <c r="Q81" s="28">
        <f>(SUMPRODUCT(B81:K81,$B$3:$K$3)+$R$1+$Q$5-$Q$4*L81)/(Calculate!$B$22)-1</f>
        <v>-1.7507301165896605E-2</v>
      </c>
      <c r="R81" s="28">
        <f>(SUMPRODUCT(B81:K81,$B$3:$K$3)+$R$1+$R$5-$R$4*L81)/Calculate!$B$22-1</f>
        <v>-5.0268189543182906E-2</v>
      </c>
      <c r="S81" s="15">
        <f>(SUMPRODUCT(B81:K81,$B$3:$K$3)+$R$1+$S$5-$S$4*L81)/Calculate!$B$22-1</f>
        <v>1.6370870075345989E-2</v>
      </c>
      <c r="T81" s="15">
        <f>(SUMPRODUCT(B81:K81,$B$3:$K$3)+$R$1+$T$5-$T$4*L81)/Calculate!$B$22-1</f>
        <v>-2.7897532178225437E-2</v>
      </c>
      <c r="U81" s="15">
        <f>(SUMPRODUCT(B81:K81,$B$3:$K$3)+$R$1)/Calculate!$B$22-1</f>
        <v>-1.6642188218925713E-2</v>
      </c>
      <c r="V81" s="15">
        <f>(SUMPRODUCT(B81:K81,$B$3:$K$3)+$R$1)/Calculate!$B$22-1</f>
        <v>-1.6642188218925713E-2</v>
      </c>
      <c r="W81" s="14">
        <f t="shared" si="12"/>
        <v>-1.2487618494033459E-2</v>
      </c>
      <c r="X81" s="14">
        <f t="shared" si="13"/>
        <v>-3.5530565857159857E-2</v>
      </c>
      <c r="Y81" s="14"/>
      <c r="Z81" s="12">
        <f t="shared" si="14"/>
        <v>43214</v>
      </c>
      <c r="AA81" s="15">
        <f>(SUMPRODUCT(B81:K81,$B$4:$K$4)+$AC$1)/Calculate!$B$22-1</f>
        <v>-1.1643020317522956E-2</v>
      </c>
      <c r="AB81" s="28">
        <f>(SUMPRODUCT(B81:K81,$B$4:$K$4)+$AC$1+$AB$5-$AB$4*L81)/Calculate!$B$22-1</f>
        <v>-1.2248726229808549E-2</v>
      </c>
      <c r="AC81" s="15">
        <f>(SUMPRODUCT(B81:K81,$B$4:$K$4)+$AC$1+$AC$5-$AC$4*L81)/Calculate!$B$22-1</f>
        <v>-3.5178789863351656E-2</v>
      </c>
      <c r="AD81" s="15">
        <f>(SUMPRODUCT(B81:K81,$B$4:$K$4)+$AC$1+$AD$5-$AD$4*L81)/Calculate!$B$22-1</f>
        <v>1.1463879276091271E-2</v>
      </c>
      <c r="AE81" s="15">
        <f>(SUMPRODUCT(B81:K81,$B$4:$K$4)+$AC$1+$AE$5-$AE$4*L81)/Calculate!$B$22-1</f>
        <v>-1.9518021772102823E-2</v>
      </c>
      <c r="AF81" s="15">
        <f>(SUMPRODUCT(B81:K81,$B$4:$K$4)+$AC$1)/Calculate!$B$22-1</f>
        <v>-1.1643020317522956E-2</v>
      </c>
      <c r="AG81" s="15">
        <f>(SUMPRODUCT(B81:K81,$B$4:$K$4)+$AC$1)/Calculate!$B$22-1</f>
        <v>-1.1643020317522956E-2</v>
      </c>
      <c r="AH81" s="14">
        <f t="shared" si="15"/>
        <v>-1.2487618494033459E-2</v>
      </c>
      <c r="AI81" s="14">
        <f t="shared" si="16"/>
        <v>-3.5530565857159857E-2</v>
      </c>
      <c r="AJ81" s="14"/>
      <c r="AK81" s="12">
        <f t="shared" si="10"/>
        <v>43214</v>
      </c>
      <c r="AL81" s="15">
        <f>(SUMPRODUCT(B81:K81,$B$5:$K$5)+$AN$1)/Calculate!$B$22-1</f>
        <v>-8.3194097088801211E-3</v>
      </c>
      <c r="AM81" s="15">
        <f>(SUMPRODUCT(B81:K81,$B$5:$K$5)+$AN$1+$AM$5-$AM$4*L81)/Calculate!$B$22-1</f>
        <v>-8.7519661823656225E-3</v>
      </c>
      <c r="AN81" s="15">
        <f>(SUMPRODUCT(B81:K81,$B$5:$K$5)+$AN$1+$AN$5-$AN$4*L81)/Calculate!$B$22-1</f>
        <v>-2.5120253465251818E-2</v>
      </c>
      <c r="AO81" s="15">
        <f>(SUMPRODUCT(B81:K81,$B$5:$K$5)+$AN$1+$AO$5-$AO$4*L81)/Calculate!$B$22-1</f>
        <v>8.1759133763767977E-3</v>
      </c>
      <c r="AP81" s="15">
        <f>(SUMPRODUCT(B81:K81,$B$5:$K$5)+$AN$1+$AP$5-$AP$4*L81)/Calculate!$B$22-1</f>
        <v>-1.394334237160022E-2</v>
      </c>
      <c r="AQ81" s="15">
        <f>(SUMPRODUCT(B81:K81,$B$5:$K$5)+$AN$1)/Calculate!$B$22-1</f>
        <v>-8.3194097088801211E-3</v>
      </c>
      <c r="AR81" s="15">
        <f>(SUMPRODUCT(B81:K81,$B$5:$K$5)+$AN$1)/Calculate!$B$22-1</f>
        <v>-8.3194097088801211E-3</v>
      </c>
      <c r="AS81" s="14">
        <f t="shared" si="17"/>
        <v>-1.2487618494033459E-2</v>
      </c>
      <c r="AT81" s="14">
        <f t="shared" si="18"/>
        <v>-3.5530565857159857E-2</v>
      </c>
    </row>
    <row r="82" spans="1:47" x14ac:dyDescent="0.15">
      <c r="A82" s="12">
        <v>43215</v>
      </c>
      <c r="B82" s="13">
        <v>1570.7848619999997</v>
      </c>
      <c r="C82" s="13">
        <v>223.44283799999999</v>
      </c>
      <c r="D82" s="13">
        <v>216.31637999999995</v>
      </c>
      <c r="E82" s="13">
        <v>579.51347399999997</v>
      </c>
      <c r="F82" s="13">
        <v>1073.509452</v>
      </c>
      <c r="G82" s="13">
        <v>310.878896</v>
      </c>
      <c r="H82" s="13">
        <v>9.2427799999999998</v>
      </c>
      <c r="I82" s="13">
        <v>5.2482915999999999</v>
      </c>
      <c r="J82" s="13">
        <v>5.6501516000000001</v>
      </c>
      <c r="K82" s="13">
        <v>17.038864</v>
      </c>
      <c r="L82" s="13">
        <v>24375.340717999999</v>
      </c>
      <c r="M82" s="12">
        <v>43215</v>
      </c>
      <c r="N82" s="13">
        <v>0.80369999999999997</v>
      </c>
      <c r="O82" s="12">
        <f t="shared" si="11"/>
        <v>43215</v>
      </c>
      <c r="P82" s="15">
        <f>(SUMPRODUCT(B82:K82,$B$3:$K$3)+$R$1)/Calculate!$B$22-1</f>
        <v>-3.3718576249982646E-2</v>
      </c>
      <c r="Q82" s="28">
        <f>(SUMPRODUCT(B82:K82,$B$3:$K$3)+$R$1+$Q$5-$Q$4*L82)/(Calculate!$B$22)-1</f>
        <v>-2.2032388868039376E-2</v>
      </c>
      <c r="R82" s="28">
        <f>(SUMPRODUCT(B82:K82,$B$3:$K$3)+$R$1+$R$5-$R$4*L82)/Calculate!$B$22-1</f>
        <v>-5.4618442416697111E-2</v>
      </c>
      <c r="S82" s="15">
        <f>(SUMPRODUCT(B82:K82,$B$3:$K$3)+$R$1+$S$5-$S$4*L82)/Calculate!$B$22-1</f>
        <v>1.2848782179546214E-2</v>
      </c>
      <c r="T82" s="15">
        <f>(SUMPRODUCT(B82:K82,$B$3:$K$3)+$R$1+$T$5-$T$4*L82)/Calculate!$B$22-1</f>
        <v>-3.1125161415282321E-2</v>
      </c>
      <c r="U82" s="15">
        <f>(SUMPRODUCT(B82:K82,$B$3:$K$3)+$R$1)/Calculate!$B$22-1</f>
        <v>-3.3718576249982646E-2</v>
      </c>
      <c r="V82" s="15">
        <f>(SUMPRODUCT(B82:K82,$B$3:$K$3)+$R$1)/Calculate!$B$22-1</f>
        <v>-3.3718576249982646E-2</v>
      </c>
      <c r="W82" s="14">
        <f t="shared" si="12"/>
        <v>-2.5365179730167942E-2</v>
      </c>
      <c r="X82" s="14">
        <f t="shared" si="13"/>
        <v>-3.8521354228974736E-2</v>
      </c>
      <c r="Y82" s="14"/>
      <c r="Z82" s="12">
        <f t="shared" si="14"/>
        <v>43215</v>
      </c>
      <c r="AA82" s="15">
        <f>(SUMPRODUCT(B82:K82,$B$4:$K$4)+$AC$1)/Calculate!$B$22-1</f>
        <v>-2.3596042082159818E-2</v>
      </c>
      <c r="AB82" s="28">
        <f>(SUMPRODUCT(B82:K82,$B$4:$K$4)+$AC$1+$AB$5-$AB$4*L82)/Calculate!$B$22-1</f>
        <v>-1.5413997397588419E-2</v>
      </c>
      <c r="AC82" s="15">
        <f>(SUMPRODUCT(B82:K82,$B$4:$K$4)+$AC$1+$AC$5-$AC$4*L82)/Calculate!$B$22-1</f>
        <v>-3.8224437201017092E-2</v>
      </c>
      <c r="AD82" s="15">
        <f>(SUMPRODUCT(B82:K82,$B$4:$K$4)+$AC$1+$AD$5-$AD$4*L82)/Calculate!$B$22-1</f>
        <v>8.9979474228258916E-3</v>
      </c>
      <c r="AE82" s="15">
        <f>(SUMPRODUCT(B82:K82,$B$4:$K$4)+$AC$1+$AE$5-$AE$4*L82)/Calculate!$B$22-1</f>
        <v>-2.1781513297482458E-2</v>
      </c>
      <c r="AF82" s="15">
        <f>(SUMPRODUCT(B82:K82,$B$4:$K$4)+$AC$1)/Calculate!$B$22-1</f>
        <v>-2.3596042082159818E-2</v>
      </c>
      <c r="AG82" s="15">
        <f>(SUMPRODUCT(B82:K82,$B$4:$K$4)+$AC$1)/Calculate!$B$22-1</f>
        <v>-2.3596042082159818E-2</v>
      </c>
      <c r="AH82" s="14">
        <f t="shared" si="15"/>
        <v>-2.5365179730167942E-2</v>
      </c>
      <c r="AI82" s="14">
        <f t="shared" si="16"/>
        <v>-3.8521354228974736E-2</v>
      </c>
      <c r="AJ82" s="14"/>
      <c r="AK82" s="12">
        <f t="shared" si="10"/>
        <v>43215</v>
      </c>
      <c r="AL82" s="15">
        <f>(SUMPRODUCT(B82:K82,$B$5:$K$5)+$AN$1)/Calculate!$B$22-1</f>
        <v>-1.6857376305674188E-2</v>
      </c>
      <c r="AM82" s="15">
        <f>(SUMPRODUCT(B82:K82,$B$5:$K$5)+$AN$1+$AM$5-$AM$4*L82)/Calculate!$B$22-1</f>
        <v>-1.1014282614702608E-2</v>
      </c>
      <c r="AN82" s="15">
        <f>(SUMPRODUCT(B82:K82,$B$5:$K$5)+$AN$1+$AN$5-$AN$4*L82)/Calculate!$B$22-1</f>
        <v>-2.7299753399817384E-2</v>
      </c>
      <c r="AO82" s="15">
        <f>(SUMPRODUCT(B82:K82,$B$5:$K$5)+$AN$1+$AO$5-$AO$4*L82)/Calculate!$B$22-1</f>
        <v>6.4104959306687803E-3</v>
      </c>
      <c r="AP82" s="15">
        <f>(SUMPRODUCT(B82:K82,$B$5:$K$5)+$AN$1+$AP$5-$AP$4*L82)/Calculate!$B$22-1</f>
        <v>-1.5561530487937181E-2</v>
      </c>
      <c r="AQ82" s="15">
        <f>(SUMPRODUCT(B82:K82,$B$5:$K$5)+$AN$1)/Calculate!$B$22-1</f>
        <v>-1.6857376305674188E-2</v>
      </c>
      <c r="AR82" s="15">
        <f>(SUMPRODUCT(B82:K82,$B$5:$K$5)+$AN$1)/Calculate!$B$22-1</f>
        <v>-1.6857376305674188E-2</v>
      </c>
      <c r="AS82" s="14">
        <f t="shared" si="17"/>
        <v>-2.5365179730167942E-2</v>
      </c>
      <c r="AT82" s="14">
        <f t="shared" si="18"/>
        <v>-3.8521354228974736E-2</v>
      </c>
    </row>
    <row r="83" spans="1:47" x14ac:dyDescent="0.15">
      <c r="A83" s="12">
        <v>43216</v>
      </c>
      <c r="B83" s="13">
        <v>1585.4922820000002</v>
      </c>
      <c r="C83" s="13">
        <v>231.99547799999999</v>
      </c>
      <c r="D83" s="13">
        <v>226.046876</v>
      </c>
      <c r="E83" s="13">
        <v>585.74744800000008</v>
      </c>
      <c r="F83" s="13">
        <v>1100.4913700000002</v>
      </c>
      <c r="G83" s="13">
        <v>308.23665599999998</v>
      </c>
      <c r="H83" s="13">
        <v>8.9680575999999999</v>
      </c>
      <c r="I83" s="13">
        <v>5.2824439999999999</v>
      </c>
      <c r="J83" s="13">
        <v>5.5243879999999992</v>
      </c>
      <c r="K83" s="13">
        <v>16.694136</v>
      </c>
      <c r="L83" s="13">
        <v>24200.593766400001</v>
      </c>
      <c r="M83" s="12">
        <v>43216</v>
      </c>
      <c r="N83" s="13">
        <v>0.80649999999999999</v>
      </c>
      <c r="O83" s="12">
        <f t="shared" si="11"/>
        <v>43216</v>
      </c>
      <c r="P83" s="15">
        <f>(SUMPRODUCT(B83:K83,$B$3:$K$3)+$R$1)/Calculate!$B$22-1</f>
        <v>-2.6394991117022704E-2</v>
      </c>
      <c r="Q83" s="28">
        <f>(SUMPRODUCT(B83:K83,$B$3:$K$3)+$R$1+$Q$5-$Q$4*L83)/(Calculate!$B$22)-1</f>
        <v>-7.8986653927252126E-3</v>
      </c>
      <c r="R83" s="28">
        <f>(SUMPRODUCT(B83:K83,$B$3:$K$3)+$R$1+$R$5-$R$4*L83)/Calculate!$B$22-1</f>
        <v>-4.0389856310514505E-2</v>
      </c>
      <c r="S83" s="15">
        <f>(SUMPRODUCT(B83:K83,$B$3:$K$3)+$R$1+$S$5-$S$4*L83)/Calculate!$B$22-1</f>
        <v>2.7526717589843042E-2</v>
      </c>
      <c r="T83" s="15">
        <f>(SUMPRODUCT(B83:K83,$B$3:$K$3)+$R$1+$T$5-$T$4*L83)/Calculate!$B$22-1</f>
        <v>-1.628745736352244E-2</v>
      </c>
      <c r="U83" s="15">
        <f>(SUMPRODUCT(B83:K83,$B$3:$K$3)+$R$1)/Calculate!$B$22-1</f>
        <v>-2.6394991117022704E-2</v>
      </c>
      <c r="V83" s="15">
        <f>(SUMPRODUCT(B83:K83,$B$3:$K$3)+$R$1)/Calculate!$B$22-1</f>
        <v>-2.6394991117022704E-2</v>
      </c>
      <c r="W83" s="14">
        <f t="shared" si="12"/>
        <v>-3.2352342114306265E-2</v>
      </c>
      <c r="X83" s="14">
        <f t="shared" si="13"/>
        <v>-3.5171671252542169E-2</v>
      </c>
      <c r="Y83" s="14"/>
      <c r="Z83" s="12">
        <f t="shared" si="14"/>
        <v>43216</v>
      </c>
      <c r="AA83" s="15">
        <f>(SUMPRODUCT(B83:K83,$B$4:$K$4)+$AC$1)/Calculate!$B$22-1</f>
        <v>-1.8469956492719874E-2</v>
      </c>
      <c r="AB83" s="28">
        <f>(SUMPRODUCT(B83:K83,$B$4:$K$4)+$AC$1+$AB$5-$AB$4*L83)/Calculate!$B$22-1</f>
        <v>-5.5198164144911743E-3</v>
      </c>
      <c r="AC83" s="15">
        <f>(SUMPRODUCT(B83:K83,$B$4:$K$4)+$AC$1+$AC$5-$AC$4*L83)/Calculate!$B$22-1</f>
        <v>-2.826535020732579E-2</v>
      </c>
      <c r="AD83" s="15">
        <f>(SUMPRODUCT(B83:K83,$B$4:$K$4)+$AC$1+$AD$5-$AD$4*L83)/Calculate!$B$22-1</f>
        <v>1.9271578929397348E-2</v>
      </c>
      <c r="AE83" s="15">
        <f>(SUMPRODUCT(B83:K83,$B$4:$K$4)+$AC$1+$AE$5-$AE$4*L83)/Calculate!$B$22-1</f>
        <v>-1.1398040849905589E-2</v>
      </c>
      <c r="AF83" s="15">
        <f>(SUMPRODUCT(B83:K83,$B$4:$K$4)+$AC$1)/Calculate!$B$22-1</f>
        <v>-1.8469956492719874E-2</v>
      </c>
      <c r="AG83" s="15">
        <f>(SUMPRODUCT(B83:K83,$B$4:$K$4)+$AC$1)/Calculate!$B$22-1</f>
        <v>-1.8469956492719874E-2</v>
      </c>
      <c r="AH83" s="14">
        <f t="shared" si="15"/>
        <v>-3.2352342114306265E-2</v>
      </c>
      <c r="AI83" s="14">
        <f t="shared" si="16"/>
        <v>-3.5171671252542169E-2</v>
      </c>
      <c r="AJ83" s="14"/>
      <c r="AK83" s="12">
        <f t="shared" si="10"/>
        <v>43216</v>
      </c>
      <c r="AL83" s="15">
        <f>(SUMPRODUCT(B83:K83,$B$5:$K$5)+$AN$1)/Calculate!$B$22-1</f>
        <v>-1.3195786615137095E-2</v>
      </c>
      <c r="AM83" s="15">
        <f>(SUMPRODUCT(B83:K83,$B$5:$K$5)+$AN$1+$AM$5-$AM$4*L83)/Calculate!$B$22-1</f>
        <v>-3.947623752988183E-3</v>
      </c>
      <c r="AN83" s="15">
        <f>(SUMPRODUCT(B83:K83,$B$5:$K$5)+$AN$1+$AN$5-$AN$4*L83)/Calculate!$B$22-1</f>
        <v>-2.0188159607691603E-2</v>
      </c>
      <c r="AO83" s="15">
        <f>(SUMPRODUCT(B83:K83,$B$5:$K$5)+$AN$1+$AO$5-$AO$4*L83)/Calculate!$B$22-1</f>
        <v>1.3746764374851228E-2</v>
      </c>
      <c r="AP83" s="15">
        <f>(SUMPRODUCT(B83:K83,$B$5:$K$5)+$AN$1+$AP$5-$AP$4*L83)/Calculate!$B$22-1</f>
        <v>-8.1453777230228175E-3</v>
      </c>
      <c r="AQ83" s="15">
        <f>(SUMPRODUCT(B83:K83,$B$5:$K$5)+$AN$1)/Calculate!$B$22-1</f>
        <v>-1.3195786615137095E-2</v>
      </c>
      <c r="AR83" s="15">
        <f>(SUMPRODUCT(B83:K83,$B$5:$K$5)+$AN$1)/Calculate!$B$22-1</f>
        <v>-1.3195786615137095E-2</v>
      </c>
      <c r="AS83" s="14">
        <f t="shared" si="17"/>
        <v>-3.2352342114306265E-2</v>
      </c>
      <c r="AT83" s="14">
        <f t="shared" si="18"/>
        <v>-3.5171671252542169E-2</v>
      </c>
    </row>
    <row r="84" spans="1:47" x14ac:dyDescent="0.15">
      <c r="A84" s="12">
        <v>43217</v>
      </c>
      <c r="B84" s="13">
        <v>1609.7384489999999</v>
      </c>
      <c r="C84" s="13">
        <v>227.58086999999998</v>
      </c>
      <c r="D84" s="13">
        <v>226.629975</v>
      </c>
      <c r="E84" s="13">
        <v>591.32990399999994</v>
      </c>
      <c r="F84" s="13">
        <v>1123.0703879999999</v>
      </c>
      <c r="G84" s="13">
        <v>313.76893999999999</v>
      </c>
      <c r="H84" s="13">
        <v>9.0479199999999995</v>
      </c>
      <c r="I84" s="13">
        <v>5.2187109999999999</v>
      </c>
      <c r="J84" s="13">
        <v>5.4125949999999996</v>
      </c>
      <c r="K84" s="13">
        <v>16.762887499999998</v>
      </c>
      <c r="L84" s="13">
        <v>24462.239259499998</v>
      </c>
      <c r="M84" s="12">
        <v>43217</v>
      </c>
      <c r="N84" s="13">
        <v>0.80789999999999995</v>
      </c>
      <c r="O84" s="12">
        <f t="shared" si="11"/>
        <v>43217</v>
      </c>
      <c r="P84" s="15">
        <f>(SUMPRODUCT(B84:K84,$B$3:$K$3)+$R$1)/Calculate!$B$22-1</f>
        <v>-2.4370379056111169E-2</v>
      </c>
      <c r="Q84" s="28">
        <f>(SUMPRODUCT(B84:K84,$B$3:$K$3)+$R$1+$Q$5-$Q$4*L84)/(Calculate!$B$22)-1</f>
        <v>-1.6070751977196762E-2</v>
      </c>
      <c r="R84" s="28">
        <f>(SUMPRODUCT(B84:K84,$B$3:$K$3)+$R$1+$R$5-$R$4*L84)/Calculate!$B$22-1</f>
        <v>-4.8703979019811494E-2</v>
      </c>
      <c r="S84" s="15">
        <f>(SUMPRODUCT(B84:K84,$B$3:$K$3)+$R$1+$S$5-$S$4*L84)/Calculate!$B$22-1</f>
        <v>1.8539792184003145E-2</v>
      </c>
      <c r="T84" s="15">
        <f>(SUMPRODUCT(B84:K84,$B$3:$K$3)+$R$1+$T$5-$T$4*L84)/Calculate!$B$22-1</f>
        <v>-2.5513601505911088E-2</v>
      </c>
      <c r="U84" s="15">
        <f>(SUMPRODUCT(B84:K84,$B$3:$K$3)+$R$1)/Calculate!$B$22-1</f>
        <v>-2.4370379056111169E-2</v>
      </c>
      <c r="V84" s="15">
        <f>(SUMPRODUCT(B84:K84,$B$3:$K$3)+$R$1)/Calculate!$B$22-1</f>
        <v>-2.4370379056111169E-2</v>
      </c>
      <c r="W84" s="14">
        <f t="shared" si="12"/>
        <v>-2.1890588529314692E-2</v>
      </c>
      <c r="X84" s="14">
        <f t="shared" si="13"/>
        <v>-3.3496829764325886E-2</v>
      </c>
      <c r="Y84" s="14"/>
      <c r="Z84" s="12">
        <f t="shared" si="14"/>
        <v>43217</v>
      </c>
      <c r="AA84" s="15">
        <f>(SUMPRODUCT(B84:K84,$B$4:$K$4)+$AC$1)/Calculate!$B$22-1</f>
        <v>-1.7052983870365579E-2</v>
      </c>
      <c r="AB84" s="28">
        <f>(SUMPRODUCT(B84:K84,$B$4:$K$4)+$AC$1+$AB$5-$AB$4*L84)/Calculate!$B$22-1</f>
        <v>-1.1242027961008261E-2</v>
      </c>
      <c r="AC84" s="15">
        <f>(SUMPRODUCT(B84:K84,$B$4:$K$4)+$AC$1+$AC$5-$AC$4*L84)/Calculate!$B$22-1</f>
        <v>-3.4084744365565744E-2</v>
      </c>
      <c r="AD84" s="15">
        <f>(SUMPRODUCT(B84:K84,$B$4:$K$4)+$AC$1+$AD$5-$AD$4*L84)/Calculate!$B$22-1</f>
        <v>1.2981222883577503E-2</v>
      </c>
      <c r="AE84" s="15">
        <f>(SUMPRODUCT(B84:K84,$B$4:$K$4)+$AC$1+$AE$5-$AE$4*L84)/Calculate!$B$22-1</f>
        <v>-1.7852859777102714E-2</v>
      </c>
      <c r="AF84" s="15">
        <f>(SUMPRODUCT(B84:K84,$B$4:$K$4)+$AC$1)/Calculate!$B$22-1</f>
        <v>-1.7052983870365579E-2</v>
      </c>
      <c r="AG84" s="15">
        <f>(SUMPRODUCT(B84:K84,$B$4:$K$4)+$AC$1)/Calculate!$B$22-1</f>
        <v>-1.7052983870365579E-2</v>
      </c>
      <c r="AH84" s="14">
        <f t="shared" si="15"/>
        <v>-2.1890588529314692E-2</v>
      </c>
      <c r="AI84" s="14">
        <f t="shared" si="16"/>
        <v>-3.3496829764325886E-2</v>
      </c>
      <c r="AJ84" s="14"/>
      <c r="AK84" s="12">
        <f t="shared" si="10"/>
        <v>43217</v>
      </c>
      <c r="AL84" s="15">
        <f>(SUMPRODUCT(B84:K84,$B$5:$K$5)+$AN$1)/Calculate!$B$22-1</f>
        <v>-1.2183498480808574E-2</v>
      </c>
      <c r="AM84" s="15">
        <f>(SUMPRODUCT(B84:K84,$B$5:$K$5)+$AN$1+$AM$5-$AM$4*L84)/Calculate!$B$22-1</f>
        <v>-8.0336849413513711E-3</v>
      </c>
      <c r="AN84" s="15">
        <f>(SUMPRODUCT(B84:K84,$B$5:$K$5)+$AN$1+$AN$5-$AN$4*L84)/Calculate!$B$22-1</f>
        <v>-2.4341501065708537E-2</v>
      </c>
      <c r="AO84" s="15">
        <f>(SUMPRODUCT(B84:K84,$B$5:$K$5)+$AN$1+$AO$5-$AO$4*L84)/Calculate!$B$22-1</f>
        <v>9.2570215685632284E-3</v>
      </c>
      <c r="AP84" s="15">
        <f>(SUMPRODUCT(B84:K84,$B$5:$K$5)+$AN$1+$AP$5-$AP$4*L84)/Calculate!$B$22-1</f>
        <v>-1.2754729897585526E-2</v>
      </c>
      <c r="AQ84" s="15">
        <f>(SUMPRODUCT(B84:K84,$B$5:$K$5)+$AN$1)/Calculate!$B$22-1</f>
        <v>-1.2183498480808574E-2</v>
      </c>
      <c r="AR84" s="15">
        <f>(SUMPRODUCT(B84:K84,$B$5:$K$5)+$AN$1)/Calculate!$B$22-1</f>
        <v>-1.2183498480808574E-2</v>
      </c>
      <c r="AS84" s="14">
        <f t="shared" si="17"/>
        <v>-2.1890588529314692E-2</v>
      </c>
      <c r="AT84" s="14">
        <f t="shared" si="18"/>
        <v>-3.3496829764325886E-2</v>
      </c>
    </row>
    <row r="85" spans="1:47" x14ac:dyDescent="0.15">
      <c r="A85" s="12">
        <v>43222</v>
      </c>
      <c r="B85" s="13">
        <v>1622.1205900000002</v>
      </c>
      <c r="C85" s="13">
        <v>230.35806000000002</v>
      </c>
      <c r="D85" s="13">
        <v>225.58281000000002</v>
      </c>
      <c r="E85" s="13">
        <v>620.46415000000013</v>
      </c>
      <c r="F85" s="13">
        <v>1155.29215</v>
      </c>
      <c r="G85" s="13">
        <v>319.10247600000002</v>
      </c>
      <c r="H85" s="13">
        <v>9.1821048000000012</v>
      </c>
      <c r="I85" s="13">
        <v>5.4508608000000001</v>
      </c>
      <c r="J85" s="13">
        <v>5.5806432000000008</v>
      </c>
      <c r="K85" s="13">
        <v>17.561181000000001</v>
      </c>
      <c r="L85" s="13">
        <v>24921.368023200004</v>
      </c>
      <c r="M85" s="12">
        <v>43222</v>
      </c>
      <c r="N85" s="13">
        <v>0.81110000000000004</v>
      </c>
      <c r="O85" s="12">
        <f t="shared" si="11"/>
        <v>43222</v>
      </c>
      <c r="P85" s="15">
        <f>(SUMPRODUCT(B85:K85,$B$3:$K$3)+$R$1)/Calculate!$B$22-1</f>
        <v>-2.4053952831768477E-3</v>
      </c>
      <c r="Q85" s="28">
        <f>(SUMPRODUCT(B85:K85,$B$3:$K$3)+$R$1+$Q$5-$Q$4*L85)/(Calculate!$B$22)-1</f>
        <v>-1.1998672023885382E-2</v>
      </c>
      <c r="R85" s="28">
        <f>(SUMPRODUCT(B85:K85,$B$3:$K$3)+$R$1+$R$5-$R$4*L85)/Calculate!$B$22-1</f>
        <v>-4.4881140395365837E-2</v>
      </c>
      <c r="S85" s="15">
        <f>(SUMPRODUCT(B85:K85,$B$3:$K$3)+$R$1+$S$5-$S$4*L85)/Calculate!$B$22-1</f>
        <v>2.1182013987505854E-2</v>
      </c>
      <c r="T85" s="15">
        <f>(SUMPRODUCT(B85:K85,$B$3:$K$3)+$R$1+$T$5-$T$4*L85)/Calculate!$B$22-1</f>
        <v>-2.3291154572077089E-2</v>
      </c>
      <c r="U85" s="15">
        <f>(SUMPRODUCT(B85:K85,$B$3:$K$3)+$R$1)/Calculate!$B$22-1</f>
        <v>-2.4053952831768477E-3</v>
      </c>
      <c r="V85" s="15">
        <f>(SUMPRODUCT(B85:K85,$B$3:$K$3)+$R$1)/Calculate!$B$22-1</f>
        <v>-2.4053952831768477E-3</v>
      </c>
      <c r="W85" s="14">
        <f t="shared" si="12"/>
        <v>-3.5325731371843583E-3</v>
      </c>
      <c r="X85" s="14">
        <f t="shared" si="13"/>
        <v>-2.966862064840281E-2</v>
      </c>
      <c r="Y85" s="14"/>
      <c r="Z85" s="12">
        <f t="shared" si="14"/>
        <v>43222</v>
      </c>
      <c r="AA85" s="15">
        <f>(SUMPRODUCT(B85:K85,$B$4:$K$4)+$AC$1)/Calculate!$B$22-1</f>
        <v>-1.6776740763998488E-3</v>
      </c>
      <c r="AB85" s="28">
        <f>(SUMPRODUCT(B85:K85,$B$4:$K$4)+$AC$1+$AB$5-$AB$4*L85)/Calculate!$B$22-1</f>
        <v>-8.3943744337141579E-3</v>
      </c>
      <c r="AC85" s="15">
        <f>(SUMPRODUCT(B85:K85,$B$4:$K$4)+$AC$1+$AC$5-$AC$4*L85)/Calculate!$B$22-1</f>
        <v>-3.1407624379074628E-2</v>
      </c>
      <c r="AD85" s="15">
        <f>(SUMPRODUCT(B85:K85,$B$4:$K$4)+$AC$1+$AD$5-$AD$4*L85)/Calculate!$B$22-1</f>
        <v>1.4831911095408934E-2</v>
      </c>
      <c r="AE85" s="15">
        <f>(SUMPRODUCT(B85:K85,$B$4:$K$4)+$AC$1+$AE$5-$AE$4*L85)/Calculate!$B$22-1</f>
        <v>-1.6290766788168654E-2</v>
      </c>
      <c r="AF85" s="15">
        <f>(SUMPRODUCT(B85:K85,$B$4:$K$4)+$AC$1)/Calculate!$B$22-1</f>
        <v>-1.6776740763998488E-3</v>
      </c>
      <c r="AG85" s="15">
        <f>(SUMPRODUCT(B85:K85,$B$4:$K$4)+$AC$1)/Calculate!$B$22-1</f>
        <v>-1.6776740763998488E-3</v>
      </c>
      <c r="AH85" s="14">
        <f t="shared" si="15"/>
        <v>-3.5325731371843583E-3</v>
      </c>
      <c r="AI85" s="14">
        <f t="shared" si="16"/>
        <v>-2.966862064840281E-2</v>
      </c>
      <c r="AJ85" s="14"/>
      <c r="AK85" s="12">
        <f t="shared" si="10"/>
        <v>43222</v>
      </c>
      <c r="AL85" s="15">
        <f>(SUMPRODUCT(B85:K85,$B$5:$K$5)+$AN$1)/Calculate!$B$22-1</f>
        <v>-1.2014791095427135E-3</v>
      </c>
      <c r="AM85" s="15">
        <f>(SUMPRODUCT(B85:K85,$B$5:$K$5)+$AN$1+$AM$5-$AM$4*L85)/Calculate!$B$22-1</f>
        <v>-5.9981174798969805E-3</v>
      </c>
      <c r="AN85" s="15">
        <f>(SUMPRODUCT(B85:K85,$B$5:$K$5)+$AN$1+$AN$5-$AN$4*L85)/Calculate!$B$22-1</f>
        <v>-2.2423995286348863E-2</v>
      </c>
      <c r="AO85" s="15">
        <f>(SUMPRODUCT(B85:K85,$B$5:$K$5)+$AN$1+$AO$5-$AO$4*L85)/Calculate!$B$22-1</f>
        <v>1.0584218937451428E-2</v>
      </c>
      <c r="AP85" s="15">
        <f>(SUMPRODUCT(B85:K85,$B$5:$K$5)+$AN$1+$AP$5-$AP$4*L85)/Calculate!$B$22-1</f>
        <v>-1.1637419963531404E-2</v>
      </c>
      <c r="AQ85" s="15">
        <f>(SUMPRODUCT(B85:K85,$B$5:$K$5)+$AN$1)/Calculate!$B$22-1</f>
        <v>-1.2014791095427135E-3</v>
      </c>
      <c r="AR85" s="15">
        <f>(SUMPRODUCT(B85:K85,$B$5:$K$5)+$AN$1)/Calculate!$B$22-1</f>
        <v>-1.2014791095427135E-3</v>
      </c>
      <c r="AS85" s="14">
        <f t="shared" si="17"/>
        <v>-3.5325731371843583E-3</v>
      </c>
      <c r="AT85" s="14">
        <f t="shared" si="18"/>
        <v>-2.966862064840281E-2</v>
      </c>
    </row>
    <row r="86" spans="1:47" x14ac:dyDescent="0.15">
      <c r="A86" s="12">
        <v>43223</v>
      </c>
      <c r="B86" s="13">
        <v>1588.2651720000001</v>
      </c>
      <c r="C86" s="13">
        <v>237.21050400000001</v>
      </c>
      <c r="D86" s="13">
        <v>223.57185600000003</v>
      </c>
      <c r="E86" s="13">
        <v>607.30222800000013</v>
      </c>
      <c r="F86" s="13">
        <v>1162.79034</v>
      </c>
      <c r="G86" s="13">
        <v>312.61229999999995</v>
      </c>
      <c r="H86" s="13">
        <v>9.1753739999999997</v>
      </c>
      <c r="I86" s="13">
        <v>5.2778699999999992</v>
      </c>
      <c r="J86" s="13">
        <v>5.488984799999999</v>
      </c>
      <c r="K86" s="13">
        <v>17.457569999999997</v>
      </c>
      <c r="L86" s="13">
        <v>24613.850172599996</v>
      </c>
      <c r="M86" s="12">
        <v>43223</v>
      </c>
      <c r="N86" s="13">
        <v>0.81200000000000006</v>
      </c>
      <c r="O86" s="12">
        <f t="shared" si="11"/>
        <v>43223</v>
      </c>
      <c r="P86" s="15">
        <f>(SUMPRODUCT(B86:K86,$B$3:$K$3)+$R$1)/Calculate!$B$22-1</f>
        <v>-9.9261448466456681E-3</v>
      </c>
      <c r="Q86" s="28">
        <f>(SUMPRODUCT(B86:K86,$B$3:$K$3)+$R$1+$Q$5-$Q$4*L86)/(Calculate!$B$22)-1</f>
        <v>-7.5350116382566501E-3</v>
      </c>
      <c r="R86" s="28">
        <f>(SUMPRODUCT(B86:K86,$B$3:$K$3)+$R$1+$R$5-$R$4*L86)/Calculate!$B$22-1</f>
        <v>-4.0250541747983037E-2</v>
      </c>
      <c r="S86" s="15">
        <f>(SUMPRODUCT(B86:K86,$B$3:$K$3)+$R$1+$S$5-$S$4*L86)/Calculate!$B$22-1</f>
        <v>2.6603372822146421E-2</v>
      </c>
      <c r="T86" s="15">
        <f>(SUMPRODUCT(B86:K86,$B$3:$K$3)+$R$1+$T$5-$T$4*L86)/Calculate!$B$22-1</f>
        <v>-1.7588636559745408E-2</v>
      </c>
      <c r="U86" s="15">
        <f>(SUMPRODUCT(B86:K86,$B$3:$K$3)+$R$1)/Calculate!$B$22-1</f>
        <v>-9.9261448466456681E-3</v>
      </c>
      <c r="V86" s="15">
        <f>(SUMPRODUCT(B86:K86,$B$3:$K$3)+$R$1)/Calculate!$B$22-1</f>
        <v>-9.9261448466456681E-3</v>
      </c>
      <c r="W86" s="14">
        <f t="shared" si="12"/>
        <v>-1.5828508136278674E-2</v>
      </c>
      <c r="X86" s="14">
        <f t="shared" si="13"/>
        <v>-2.8591936834549525E-2</v>
      </c>
      <c r="Y86" s="14"/>
      <c r="Z86" s="12">
        <f t="shared" si="14"/>
        <v>43223</v>
      </c>
      <c r="AA86" s="15">
        <f>(SUMPRODUCT(B86:K86,$B$4:$K$4)+$AC$1)/Calculate!$B$22-1</f>
        <v>-6.9420600545713196E-3</v>
      </c>
      <c r="AB86" s="28">
        <f>(SUMPRODUCT(B86:K86,$B$4:$K$4)+$AC$1+$AB$5-$AB$4*L86)/Calculate!$B$22-1</f>
        <v>-5.2679162026567639E-3</v>
      </c>
      <c r="AC86" s="15">
        <f>(SUMPRODUCT(B86:K86,$B$4:$K$4)+$AC$1+$AC$5-$AC$4*L86)/Calculate!$B$22-1</f>
        <v>-2.8166945232079743E-2</v>
      </c>
      <c r="AD86" s="15">
        <f>(SUMPRODUCT(B86:K86,$B$4:$K$4)+$AC$1+$AD$5-$AD$4*L86)/Calculate!$B$22-1</f>
        <v>1.8626122373482934E-2</v>
      </c>
      <c r="AE86" s="15">
        <f>(SUMPRODUCT(B86:K86,$B$4:$K$4)+$AC$1+$AE$5-$AE$4*L86)/Calculate!$B$22-1</f>
        <v>-1.2303258575430909E-2</v>
      </c>
      <c r="AF86" s="15">
        <f>(SUMPRODUCT(B86:K86,$B$4:$K$4)+$AC$1)/Calculate!$B$22-1</f>
        <v>-6.9420600545713196E-3</v>
      </c>
      <c r="AG86" s="15">
        <f>(SUMPRODUCT(B86:K86,$B$4:$K$4)+$AC$1)/Calculate!$B$22-1</f>
        <v>-6.9420600545713196E-3</v>
      </c>
      <c r="AH86" s="14">
        <f t="shared" si="15"/>
        <v>-1.5828508136278674E-2</v>
      </c>
      <c r="AI86" s="14">
        <f t="shared" si="16"/>
        <v>-2.8591936834549525E-2</v>
      </c>
      <c r="AJ86" s="14"/>
      <c r="AK86" s="12">
        <f t="shared" si="10"/>
        <v>43223</v>
      </c>
      <c r="AL86" s="15">
        <f>(SUMPRODUCT(B86:K86,$B$5:$K$5)+$AN$1)/Calculate!$B$22-1</f>
        <v>-4.9617597082685094E-3</v>
      </c>
      <c r="AM86" s="15">
        <f>(SUMPRODUCT(B86:K86,$B$5:$K$5)+$AN$1+$AM$5-$AM$4*L86)/Calculate!$B$22-1</f>
        <v>-3.7661931040742225E-3</v>
      </c>
      <c r="AN86" s="15">
        <f>(SUMPRODUCT(B86:K86,$B$5:$K$5)+$AN$1+$AN$5-$AN$4*L86)/Calculate!$B$22-1</f>
        <v>-2.011299489179974E-2</v>
      </c>
      <c r="AO86" s="15">
        <f>(SUMPRODUCT(B86:K86,$B$5:$K$5)+$AN$1+$AO$5-$AO$4*L86)/Calculate!$B$22-1</f>
        <v>1.3290599425628713E-2</v>
      </c>
      <c r="AP86" s="15">
        <f>(SUMPRODUCT(B86:K86,$B$5:$K$5)+$AN$1+$AP$5-$AP$4*L86)/Calculate!$B$22-1</f>
        <v>-8.7904598865082839E-3</v>
      </c>
      <c r="AQ86" s="15">
        <f>(SUMPRODUCT(B86:K86,$B$5:$K$5)+$AN$1)/Calculate!$B$22-1</f>
        <v>-4.9617597082685094E-3</v>
      </c>
      <c r="AR86" s="15">
        <f>(SUMPRODUCT(B86:K86,$B$5:$K$5)+$AN$1)/Calculate!$B$22-1</f>
        <v>-4.9617597082685094E-3</v>
      </c>
      <c r="AS86" s="14">
        <f t="shared" si="17"/>
        <v>-1.5828508136278674E-2</v>
      </c>
      <c r="AT86" s="14">
        <f t="shared" si="18"/>
        <v>-2.8591936834549525E-2</v>
      </c>
    </row>
    <row r="87" spans="1:47" x14ac:dyDescent="0.15">
      <c r="A87" s="12">
        <v>43224</v>
      </c>
      <c r="B87" s="13">
        <v>1597.997797</v>
      </c>
      <c r="C87" s="13">
        <v>236.67924599999998</v>
      </c>
      <c r="D87" s="13">
        <v>224.61025599999999</v>
      </c>
      <c r="E87" s="13">
        <v>614.50215400000002</v>
      </c>
      <c r="F87" s="13">
        <v>1199.8481689999999</v>
      </c>
      <c r="G87" s="13">
        <v>309.77707200000003</v>
      </c>
      <c r="H87" s="13">
        <v>9.0958576000000004</v>
      </c>
      <c r="I87" s="13">
        <v>5.1710436</v>
      </c>
      <c r="J87" s="13">
        <v>5.5999408000000006</v>
      </c>
      <c r="K87" s="13">
        <v>16.913115999999999</v>
      </c>
      <c r="L87" s="13">
        <v>24217.720860000001</v>
      </c>
      <c r="M87" s="12">
        <v>43224</v>
      </c>
      <c r="N87" s="13">
        <v>0.80920000000000003</v>
      </c>
      <c r="O87" s="12">
        <f t="shared" si="11"/>
        <v>43224</v>
      </c>
      <c r="P87" s="15">
        <f>(SUMPRODUCT(B87:K87,$B$3:$K$3)+$R$1)/Calculate!$B$22-1</f>
        <v>-9.6026924381313883E-3</v>
      </c>
      <c r="Q87" s="28">
        <f>(SUMPRODUCT(B87:K87,$B$3:$K$3)+$R$1+$Q$5-$Q$4*L87)/(Calculate!$B$22)-1</f>
        <v>8.2261659812974397E-3</v>
      </c>
      <c r="R87" s="28">
        <f>(SUMPRODUCT(B87:K87,$B$3:$K$3)+$R$1+$R$5-$R$4*L87)/Calculate!$B$22-1</f>
        <v>-2.4274322501588896E-2</v>
      </c>
      <c r="S87" s="15">
        <f>(SUMPRODUCT(B87:K87,$B$3:$K$3)+$R$1+$S$5-$S$4*L87)/Calculate!$B$22-1</f>
        <v>4.3598210300940021E-2</v>
      </c>
      <c r="T87" s="15">
        <f>(SUMPRODUCT(B87:K87,$B$3:$K$3)+$R$1+$T$5-$T$4*L87)/Calculate!$B$22-1</f>
        <v>-2.3162370943130561E-4</v>
      </c>
      <c r="U87" s="15">
        <f>(SUMPRODUCT(B87:K87,$B$3:$K$3)+$R$1)/Calculate!$B$22-1</f>
        <v>-9.6026924381313883E-3</v>
      </c>
      <c r="V87" s="15">
        <f>(SUMPRODUCT(B87:K87,$B$3:$K$3)+$R$1)/Calculate!$B$22-1</f>
        <v>-9.6026924381313883E-3</v>
      </c>
      <c r="W87" s="14">
        <f t="shared" si="12"/>
        <v>-3.1667524536340919E-2</v>
      </c>
      <c r="X87" s="14">
        <f t="shared" si="13"/>
        <v>-3.1941619810982091E-2</v>
      </c>
      <c r="Y87" s="14"/>
      <c r="Z87" s="12">
        <f t="shared" si="14"/>
        <v>43224</v>
      </c>
      <c r="AA87" s="15">
        <f>(SUMPRODUCT(B87:K87,$B$4:$K$4)+$AC$1)/Calculate!$B$22-1</f>
        <v>-6.715988681051388E-3</v>
      </c>
      <c r="AB87" s="28">
        <f>(SUMPRODUCT(B87:K87,$B$4:$K$4)+$AC$1+$AB$5-$AB$4*L87)/Calculate!$B$22-1</f>
        <v>5.7668264146630843E-3</v>
      </c>
      <c r="AC87" s="15">
        <f>(SUMPRODUCT(B87:K87,$B$4:$K$4)+$AC$1+$AC$5-$AC$4*L87)/Calculate!$B$22-1</f>
        <v>-1.6985068870080111E-2</v>
      </c>
      <c r="AD87" s="15">
        <f>(SUMPRODUCT(B87:K87,$B$4:$K$4)+$AC$1+$AD$5-$AD$4*L87)/Calculate!$B$22-1</f>
        <v>3.0521031498162987E-2</v>
      </c>
      <c r="AE87" s="15">
        <f>(SUMPRODUCT(B87:K87,$B$4:$K$4)+$AC$1+$AE$5-$AE$4*L87)/Calculate!$B$22-1</f>
        <v>-1.5935388283150331E-4</v>
      </c>
      <c r="AF87" s="15">
        <f>(SUMPRODUCT(B87:K87,$B$4:$K$4)+$AC$1)/Calculate!$B$22-1</f>
        <v>-6.715988681051388E-3</v>
      </c>
      <c r="AG87" s="15">
        <f>(SUMPRODUCT(B87:K87,$B$4:$K$4)+$AC$1)/Calculate!$B$22-1</f>
        <v>-6.715988681051388E-3</v>
      </c>
      <c r="AH87" s="14">
        <f t="shared" si="15"/>
        <v>-3.1667524536340919E-2</v>
      </c>
      <c r="AI87" s="14">
        <f t="shared" si="16"/>
        <v>-3.1941619810982091E-2</v>
      </c>
      <c r="AJ87" s="14"/>
      <c r="AK87" s="12">
        <f t="shared" si="10"/>
        <v>43224</v>
      </c>
      <c r="AL87" s="15">
        <f>(SUMPRODUCT(B87:K87,$B$5:$K$5)+$AN$1)/Calculate!$B$22-1</f>
        <v>-4.8001183307428974E-3</v>
      </c>
      <c r="AM87" s="15">
        <f>(SUMPRODUCT(B87:K87,$B$5:$K$5)+$AN$1+$AM$5-$AM$4*L87)/Calculate!$B$22-1</f>
        <v>4.1143108789714056E-3</v>
      </c>
      <c r="AN87" s="15">
        <f>(SUMPRODUCT(B87:K87,$B$5:$K$5)+$AN$1+$AN$5-$AN$4*L87)/Calculate!$B$22-1</f>
        <v>-1.2130629085514322E-2</v>
      </c>
      <c r="AO87" s="15">
        <f>(SUMPRODUCT(B87:K87,$B$5:$K$5)+$AN$1+$AO$5-$AO$4*L87)/Calculate!$B$22-1</f>
        <v>2.1782274348114417E-2</v>
      </c>
      <c r="AP87" s="15">
        <f>(SUMPRODUCT(B87:K87,$B$5:$K$5)+$AN$1+$AP$5-$AP$4*L87)/Calculate!$B$22-1</f>
        <v>-1.1769727826294041E-4</v>
      </c>
      <c r="AQ87" s="15">
        <f>(SUMPRODUCT(B87:K87,$B$5:$K$5)+$AN$1)/Calculate!$B$22-1</f>
        <v>-4.8001183307428974E-3</v>
      </c>
      <c r="AR87" s="15">
        <f>(SUMPRODUCT(B87:K87,$B$5:$K$5)+$AN$1)/Calculate!$B$22-1</f>
        <v>-4.8001183307428974E-3</v>
      </c>
      <c r="AS87" s="14">
        <f t="shared" si="17"/>
        <v>-3.1667524536340919E-2</v>
      </c>
      <c r="AT87" s="14">
        <f t="shared" si="18"/>
        <v>-3.1941619810982091E-2</v>
      </c>
    </row>
    <row r="88" spans="1:47" x14ac:dyDescent="0.15">
      <c r="A88" s="12">
        <v>43227</v>
      </c>
      <c r="B88" s="13">
        <v>1624.952704</v>
      </c>
      <c r="C88" s="13">
        <v>245.75216</v>
      </c>
      <c r="D88" s="13">
        <v>241.80995200000004</v>
      </c>
      <c r="E88" s="13">
        <v>660.51059199999997</v>
      </c>
      <c r="F88" s="13">
        <v>1242.1134400000001</v>
      </c>
      <c r="G88" s="13">
        <v>307.81899999999996</v>
      </c>
      <c r="H88" s="13">
        <v>9.3479769999999984</v>
      </c>
      <c r="I88" s="13">
        <v>5.2329229999999995</v>
      </c>
      <c r="J88" s="13">
        <v>5.6298474999999994</v>
      </c>
      <c r="K88" s="13">
        <v>17.659089999999999</v>
      </c>
      <c r="L88" s="13">
        <v>24296.850312999995</v>
      </c>
      <c r="M88" s="12">
        <v>43227</v>
      </c>
      <c r="N88" s="13">
        <v>0.81010000000000004</v>
      </c>
      <c r="O88" s="12">
        <f t="shared" si="11"/>
        <v>43227</v>
      </c>
      <c r="P88" s="15">
        <f>(SUMPRODUCT(B88:K88,$B$3:$K$3)+$R$1)/Calculate!$B$22-1</f>
        <v>2.4650754231902994E-2</v>
      </c>
      <c r="Q88" s="28">
        <f>(SUMPRODUCT(B88:K88,$B$3:$K$3)+$R$1+$Q$5-$Q$4*L88)/(Calculate!$B$22)-1</f>
        <v>3.9395824825845915E-2</v>
      </c>
      <c r="R88" s="28">
        <f>(SUMPRODUCT(B88:K88,$B$3:$K$3)+$R$1+$R$5-$R$4*L88)/Calculate!$B$22-1</f>
        <v>6.8523803541888917E-3</v>
      </c>
      <c r="S88" s="15">
        <f>(SUMPRODUCT(B88:K88,$B$3:$K$3)+$R$1+$S$5-$S$4*L88)/Calculate!$B$22-1</f>
        <v>7.4521437420431935E-2</v>
      </c>
      <c r="T88" s="15">
        <f>(SUMPRODUCT(B88:K88,$B$3:$K$3)+$R$1+$T$5-$T$4*L88)/Calculate!$B$22-1</f>
        <v>3.0619256481603019E-2</v>
      </c>
      <c r="U88" s="15">
        <f>(SUMPRODUCT(B88:K88,$B$3:$K$3)+$R$1)/Calculate!$B$22-1</f>
        <v>2.4650754231902994E-2</v>
      </c>
      <c r="V88" s="15">
        <f>(SUMPRODUCT(B88:K88,$B$3:$K$3)+$R$1)/Calculate!$B$22-1</f>
        <v>2.4650754231902994E-2</v>
      </c>
      <c r="W88" s="14">
        <f t="shared" si="12"/>
        <v>-2.8503576138862785E-2</v>
      </c>
      <c r="X88" s="14">
        <f t="shared" si="13"/>
        <v>-3.0864935997128806E-2</v>
      </c>
      <c r="Y88" s="14"/>
      <c r="Z88" s="12">
        <f t="shared" si="14"/>
        <v>43227</v>
      </c>
      <c r="AA88" s="15">
        <f>(SUMPRODUCT(B88:K88,$B$4:$K$4)+$AC$1)/Calculate!$B$22-1</f>
        <v>1.7260893862334425E-2</v>
      </c>
      <c r="AB88" s="28">
        <f>(SUMPRODUCT(B88:K88,$B$4:$K$4)+$AC$1+$AB$5-$AB$4*L88)/Calculate!$B$22-1</f>
        <v>2.7584605311905985E-2</v>
      </c>
      <c r="AC88" s="15">
        <f>(SUMPRODUCT(B88:K88,$B$4:$K$4)+$AC$1+$AC$5-$AC$4*L88)/Calculate!$B$22-1</f>
        <v>4.8033190874772203E-3</v>
      </c>
      <c r="AD88" s="15">
        <f>(SUMPRODUCT(B88:K88,$B$4:$K$4)+$AC$1+$AD$5-$AD$4*L88)/Calculate!$B$22-1</f>
        <v>5.2166986440320029E-2</v>
      </c>
      <c r="AE88" s="15">
        <f>(SUMPRODUCT(B88:K88,$B$4:$K$4)+$AC$1+$AE$5-$AE$4*L88)/Calculate!$B$22-1</f>
        <v>2.1436862546011737E-2</v>
      </c>
      <c r="AF88" s="15">
        <f>(SUMPRODUCT(B88:K88,$B$4:$K$4)+$AC$1)/Calculate!$B$22-1</f>
        <v>1.7260893862334425E-2</v>
      </c>
      <c r="AG88" s="15">
        <f>(SUMPRODUCT(B88:K88,$B$4:$K$4)+$AC$1)/Calculate!$B$22-1</f>
        <v>1.7260893862334425E-2</v>
      </c>
      <c r="AH88" s="14">
        <f t="shared" si="15"/>
        <v>-2.8503576138862785E-2</v>
      </c>
      <c r="AI88" s="14">
        <f t="shared" si="16"/>
        <v>-3.0864935997128806E-2</v>
      </c>
      <c r="AJ88" s="14"/>
      <c r="AK88" s="12">
        <f t="shared" si="10"/>
        <v>43227</v>
      </c>
      <c r="AL88" s="15">
        <f>(SUMPRODUCT(B88:K88,$B$5:$K$5)+$AN$1)/Calculate!$B$22-1</f>
        <v>1.2325802985348577E-2</v>
      </c>
      <c r="AM88" s="15">
        <f>(SUMPRODUCT(B88:K88,$B$5:$K$5)+$AN$1+$AM$5-$AM$4*L88)/Calculate!$B$22-1</f>
        <v>1.9698338282320149E-2</v>
      </c>
      <c r="AN88" s="15">
        <f>(SUMPRODUCT(B88:K88,$B$5:$K$5)+$AN$1+$AN$5-$AN$4*L88)/Calculate!$B$22-1</f>
        <v>3.4330507442059677E-3</v>
      </c>
      <c r="AO88" s="15">
        <f>(SUMPRODUCT(B88:K88,$B$5:$K$5)+$AN$1+$AO$5-$AO$4*L88)/Calculate!$B$22-1</f>
        <v>3.7244216309691769E-2</v>
      </c>
      <c r="AP88" s="15">
        <f>(SUMPRODUCT(B88:K88,$B$5:$K$5)+$AN$1+$AP$5-$AP$4*L88)/Calculate!$B$22-1</f>
        <v>1.5308071219086061E-2</v>
      </c>
      <c r="AQ88" s="15">
        <f>(SUMPRODUCT(B88:K88,$B$5:$K$5)+$AN$1)/Calculate!$B$22-1</f>
        <v>1.2325802985348577E-2</v>
      </c>
      <c r="AR88" s="15">
        <f>(SUMPRODUCT(B88:K88,$B$5:$K$5)+$AN$1)/Calculate!$B$22-1</f>
        <v>1.2325802985348577E-2</v>
      </c>
      <c r="AS88" s="14">
        <f t="shared" si="17"/>
        <v>-2.8503576138862785E-2</v>
      </c>
      <c r="AT88" s="14">
        <f t="shared" si="18"/>
        <v>-3.0864935997128806E-2</v>
      </c>
    </row>
    <row r="89" spans="1:47" x14ac:dyDescent="0.15">
      <c r="A89" s="12">
        <v>43228</v>
      </c>
      <c r="B89" s="13">
        <v>1643.807984</v>
      </c>
      <c r="C89" s="13">
        <v>250.55719000000002</v>
      </c>
      <c r="D89" s="13">
        <v>243.42570199999997</v>
      </c>
      <c r="E89" s="13">
        <v>671.25130799999999</v>
      </c>
      <c r="F89" s="13">
        <v>1249.9842940000001</v>
      </c>
      <c r="G89" s="13">
        <v>316.83909600000004</v>
      </c>
      <c r="H89" s="13">
        <v>9.571688</v>
      </c>
      <c r="I89" s="13">
        <v>5.3374328000000002</v>
      </c>
      <c r="J89" s="13">
        <v>5.5807807999999994</v>
      </c>
      <c r="K89" s="13">
        <v>18.616122000000001</v>
      </c>
      <c r="L89" s="13">
        <v>24661.5433596</v>
      </c>
      <c r="M89" s="12">
        <v>43228</v>
      </c>
      <c r="N89" s="13">
        <v>0.81120000000000003</v>
      </c>
      <c r="O89" s="12">
        <f t="shared" si="11"/>
        <v>43228</v>
      </c>
      <c r="P89" s="15">
        <f>(SUMPRODUCT(B89:K89,$B$3:$K$3)+$R$1)/Calculate!$B$22-1</f>
        <v>4.225523079407445E-2</v>
      </c>
      <c r="Q89" s="28">
        <f>(SUMPRODUCT(B89:K89,$B$3:$K$3)+$R$1+$Q$5-$Q$4*L89)/(Calculate!$B$22)-1</f>
        <v>4.2787692371949015E-2</v>
      </c>
      <c r="R89" s="28">
        <f>(SUMPRODUCT(B89:K89,$B$3:$K$3)+$R$1+$R$5-$R$4*L89)/Calculate!$B$22-1</f>
        <v>1.0046271674994056E-2</v>
      </c>
      <c r="S89" s="15">
        <f>(SUMPRODUCT(B89:K89,$B$3:$K$3)+$R$1+$S$5-$S$4*L89)/Calculate!$B$22-1</f>
        <v>7.6777546621409121E-2</v>
      </c>
      <c r="T89" s="15">
        <f>(SUMPRODUCT(B89:K89,$B$3:$K$3)+$R$1+$T$5-$T$4*L89)/Calculate!$B$22-1</f>
        <v>3.2541932039974464E-2</v>
      </c>
      <c r="U89" s="15">
        <f>(SUMPRODUCT(B89:K89,$B$3:$K$3)+$R$1)/Calculate!$B$22-1</f>
        <v>4.225523079407445E-2</v>
      </c>
      <c r="V89" s="15">
        <f>(SUMPRODUCT(B89:K89,$B$3:$K$3)+$R$1)/Calculate!$B$22-1</f>
        <v>4.225523079407445E-2</v>
      </c>
      <c r="W89" s="14">
        <f t="shared" si="12"/>
        <v>-1.3921521839036055E-2</v>
      </c>
      <c r="X89" s="14">
        <f t="shared" si="13"/>
        <v>-2.9548989113530211E-2</v>
      </c>
      <c r="Y89" s="14"/>
      <c r="Z89" s="12">
        <f t="shared" si="14"/>
        <v>43228</v>
      </c>
      <c r="AA89" s="15">
        <f>(SUMPRODUCT(B89:K89,$B$4:$K$4)+$AC$1)/Calculate!$B$22-1</f>
        <v>2.9583909690366061E-2</v>
      </c>
      <c r="AB89" s="28">
        <f>(SUMPRODUCT(B89:K89,$B$4:$K$4)+$AC$1+$AB$5-$AB$4*L89)/Calculate!$B$22-1</f>
        <v>2.9956710868423331E-2</v>
      </c>
      <c r="AC89" s="15">
        <f>(SUMPRODUCT(B89:K89,$B$4:$K$4)+$AC$1+$AC$5-$AC$4*L89)/Calculate!$B$22-1</f>
        <v>7.0399672266860946E-3</v>
      </c>
      <c r="AD89" s="15">
        <f>(SUMPRODUCT(B89:K89,$B$4:$K$4)+$AC$1+$AD$5-$AD$4*L89)/Calculate!$B$22-1</f>
        <v>5.3747187095648963E-2</v>
      </c>
      <c r="AE89" s="15">
        <f>(SUMPRODUCT(B89:K89,$B$4:$K$4)+$AC$1+$AE$5-$AE$4*L89)/Calculate!$B$22-1</f>
        <v>2.2787827572049002E-2</v>
      </c>
      <c r="AF89" s="15">
        <f>(SUMPRODUCT(B89:K89,$B$4:$K$4)+$AC$1)/Calculate!$B$22-1</f>
        <v>2.9583909690366061E-2</v>
      </c>
      <c r="AG89" s="15">
        <f>(SUMPRODUCT(B89:K89,$B$4:$K$4)+$AC$1)/Calculate!$B$22-1</f>
        <v>2.9583909690366061E-2</v>
      </c>
      <c r="AH89" s="14">
        <f t="shared" si="15"/>
        <v>-1.3921521839036055E-2</v>
      </c>
      <c r="AI89" s="14">
        <f t="shared" si="16"/>
        <v>-2.9548989113530211E-2</v>
      </c>
      <c r="AJ89" s="14"/>
      <c r="AK89" s="12">
        <f t="shared" si="10"/>
        <v>43228</v>
      </c>
      <c r="AL89" s="15">
        <f>(SUMPRODUCT(B89:K89,$B$5:$K$5)+$AN$1)/Calculate!$B$22-1</f>
        <v>2.1127800823594445E-2</v>
      </c>
      <c r="AM89" s="15">
        <f>(SUMPRODUCT(B89:K89,$B$5:$K$5)+$AN$1+$AM$5-$AM$4*L89)/Calculate!$B$22-1</f>
        <v>2.1394031612531617E-2</v>
      </c>
      <c r="AN89" s="15">
        <f>(SUMPRODUCT(B89:K89,$B$5:$K$5)+$AN$1+$AN$5-$AN$4*L89)/Calculate!$B$22-1</f>
        <v>5.0349658624342375E-3</v>
      </c>
      <c r="AO89" s="15">
        <f>(SUMPRODUCT(B89:K89,$B$5:$K$5)+$AN$1+$AO$5-$AO$4*L89)/Calculate!$B$22-1</f>
        <v>3.8377240368005605E-2</v>
      </c>
      <c r="AP89" s="15">
        <f>(SUMPRODUCT(B89:K89,$B$5:$K$5)+$AN$1+$AP$5-$AP$4*L89)/Calculate!$B$22-1</f>
        <v>1.6274378456097027E-2</v>
      </c>
      <c r="AQ89" s="15">
        <f>(SUMPRODUCT(B89:K89,$B$5:$K$5)+$AN$1)/Calculate!$B$22-1</f>
        <v>2.1127800823594445E-2</v>
      </c>
      <c r="AR89" s="15">
        <f>(SUMPRODUCT(B89:K89,$B$5:$K$5)+$AN$1)/Calculate!$B$22-1</f>
        <v>2.1127800823594445E-2</v>
      </c>
      <c r="AS89" s="14">
        <f t="shared" si="17"/>
        <v>-1.3921521839036055E-2</v>
      </c>
      <c r="AT89" s="14">
        <f t="shared" si="18"/>
        <v>-2.9548989113530211E-2</v>
      </c>
    </row>
    <row r="90" spans="1:47" x14ac:dyDescent="0.15">
      <c r="A90" s="12">
        <v>43229</v>
      </c>
      <c r="B90" s="13">
        <v>1656.739335</v>
      </c>
      <c r="C90" s="13">
        <v>254.93200000000002</v>
      </c>
      <c r="D90" s="13">
        <v>239.38114800000002</v>
      </c>
      <c r="E90" s="13">
        <v>639.17825700000003</v>
      </c>
      <c r="F90" s="13">
        <v>1245.5340190000002</v>
      </c>
      <c r="G90" s="13">
        <v>320.38363200000003</v>
      </c>
      <c r="H90" s="13">
        <v>9.7268015999999999</v>
      </c>
      <c r="I90" s="13">
        <v>5.5210559999999997</v>
      </c>
      <c r="J90" s="13">
        <v>5.6672016000000003</v>
      </c>
      <c r="K90" s="13">
        <v>18.552372000000002</v>
      </c>
      <c r="L90" s="13">
        <v>24792.902788799998</v>
      </c>
      <c r="M90" s="12">
        <v>43229</v>
      </c>
      <c r="N90" s="13">
        <v>0.81189999999999996</v>
      </c>
      <c r="O90" s="12">
        <f t="shared" si="11"/>
        <v>43229</v>
      </c>
      <c r="P90" s="15">
        <f>(SUMPRODUCT(B90:K90,$B$3:$K$3)+$R$1)/Calculate!$B$22-1</f>
        <v>4.5456803558137304E-2</v>
      </c>
      <c r="Q90" s="28">
        <f>(SUMPRODUCT(B90:K90,$B$3:$K$3)+$R$1+$Q$5-$Q$4*L90)/(Calculate!$B$22)-1</f>
        <v>4.0870000523760552E-2</v>
      </c>
      <c r="R90" s="28">
        <f>(SUMPRODUCT(B90:K90,$B$3:$K$3)+$R$1+$R$5-$R$4*L90)/Calculate!$B$22-1</f>
        <v>8.0572704223829117E-3</v>
      </c>
      <c r="S90" s="15">
        <f>(SUMPRODUCT(B90:K90,$B$3:$K$3)+$R$1+$S$5-$S$4*L90)/Calculate!$B$22-1</f>
        <v>7.4450763979426515E-2</v>
      </c>
      <c r="T90" s="15">
        <f>(SUMPRODUCT(B90:K90,$B$3:$K$3)+$R$1+$T$5-$T$4*L90)/Calculate!$B$22-1</f>
        <v>3.0095049348437541E-2</v>
      </c>
      <c r="U90" s="15">
        <f>(SUMPRODUCT(B90:K90,$B$3:$K$3)+$R$1)/Calculate!$B$22-1</f>
        <v>4.5456803558137304E-2</v>
      </c>
      <c r="V90" s="15">
        <f>(SUMPRODUCT(B90:K90,$B$3:$K$3)+$R$1)/Calculate!$B$22-1</f>
        <v>4.5456803558137304E-2</v>
      </c>
      <c r="W90" s="14">
        <f t="shared" si="12"/>
        <v>-8.6691860809333665E-3</v>
      </c>
      <c r="X90" s="14">
        <f t="shared" si="13"/>
        <v>-2.8711568369422236E-2</v>
      </c>
      <c r="Y90" s="14"/>
      <c r="Z90" s="12">
        <f t="shared" si="14"/>
        <v>43229</v>
      </c>
      <c r="AA90" s="15">
        <f>(SUMPRODUCT(B90:K90,$B$4:$K$4)+$AC$1)/Calculate!$B$22-1</f>
        <v>3.1824819340240174E-2</v>
      </c>
      <c r="AB90" s="28">
        <f>(SUMPRODUCT(B90:K90,$B$4:$K$4)+$AC$1+$AB$5-$AB$4*L90)/Calculate!$B$22-1</f>
        <v>2.8613384664411656E-2</v>
      </c>
      <c r="AC90" s="15">
        <f>(SUMPRODUCT(B90:K90,$B$4:$K$4)+$AC$1+$AC$5-$AC$4*L90)/Calculate!$B$22-1</f>
        <v>5.6478503775430067E-3</v>
      </c>
      <c r="AD90" s="15">
        <f>(SUMPRODUCT(B90:K90,$B$4:$K$4)+$AC$1+$AD$5-$AD$4*L90)/Calculate!$B$22-1</f>
        <v>5.2118623273945897E-2</v>
      </c>
      <c r="AE90" s="15">
        <f>(SUMPRODUCT(B90:K90,$B$4:$K$4)+$AC$1+$AE$5-$AE$4*L90)/Calculate!$B$22-1</f>
        <v>2.1076694966277509E-2</v>
      </c>
      <c r="AF90" s="15">
        <f>(SUMPRODUCT(B90:K90,$B$4:$K$4)+$AC$1)/Calculate!$B$22-1</f>
        <v>3.1824819340240174E-2</v>
      </c>
      <c r="AG90" s="15">
        <f>(SUMPRODUCT(B90:K90,$B$4:$K$4)+$AC$1)/Calculate!$B$22-1</f>
        <v>3.1824819340240174E-2</v>
      </c>
      <c r="AH90" s="14">
        <f t="shared" si="15"/>
        <v>-8.6691860809333665E-3</v>
      </c>
      <c r="AI90" s="14">
        <f t="shared" si="16"/>
        <v>-2.8711568369422236E-2</v>
      </c>
      <c r="AJ90" s="14"/>
      <c r="AK90" s="12">
        <f t="shared" si="10"/>
        <v>43229</v>
      </c>
      <c r="AL90" s="15">
        <f>(SUMPRODUCT(B90:K90,$B$5:$K$5)+$AN$1)/Calculate!$B$22-1</f>
        <v>2.2728978966400026E-2</v>
      </c>
      <c r="AM90" s="15">
        <f>(SUMPRODUCT(B90:K90,$B$5:$K$5)+$AN$1+$AM$5-$AM$4*L90)/Calculate!$B$22-1</f>
        <v>2.0435577449211761E-2</v>
      </c>
      <c r="AN90" s="15">
        <f>(SUMPRODUCT(B90:K90,$B$5:$K$5)+$AN$1+$AN$5-$AN$4*L90)/Calculate!$B$22-1</f>
        <v>4.0427335601769254E-3</v>
      </c>
      <c r="AO90" s="15">
        <f>(SUMPRODUCT(B90:K90,$B$5:$K$5)+$AN$1+$AO$5-$AO$4*L90)/Calculate!$B$22-1</f>
        <v>3.7216117371062785E-2</v>
      </c>
      <c r="AP90" s="15">
        <f>(SUMPRODUCT(B90:K90,$B$5:$K$5)+$AN$1+$AP$5-$AP$4*L90)/Calculate!$B$22-1</f>
        <v>1.5053205434377048E-2</v>
      </c>
      <c r="AQ90" s="15">
        <f>(SUMPRODUCT(B90:K90,$B$5:$K$5)+$AN$1)/Calculate!$B$22-1</f>
        <v>2.2728978966400026E-2</v>
      </c>
      <c r="AR90" s="15">
        <f>(SUMPRODUCT(B90:K90,$B$5:$K$5)+$AN$1)/Calculate!$B$22-1</f>
        <v>2.2728978966400026E-2</v>
      </c>
      <c r="AS90" s="14">
        <f t="shared" si="17"/>
        <v>-8.6691860809333665E-3</v>
      </c>
      <c r="AT90" s="14">
        <f t="shared" si="18"/>
        <v>-2.8711568369422236E-2</v>
      </c>
    </row>
    <row r="91" spans="1:47" x14ac:dyDescent="0.15">
      <c r="A91" s="12">
        <v>43230</v>
      </c>
      <c r="B91" s="13">
        <v>1701.8403839999999</v>
      </c>
      <c r="C91" s="13">
        <v>267.82559999999995</v>
      </c>
      <c r="D91" s="13">
        <v>245.06042399999998</v>
      </c>
      <c r="E91" s="13">
        <v>661.59299999999996</v>
      </c>
      <c r="F91" s="13">
        <v>1249.597728</v>
      </c>
      <c r="G91" s="13">
        <v>329.98875599999997</v>
      </c>
      <c r="H91" s="13">
        <v>9.7485599999999994</v>
      </c>
      <c r="I91" s="13">
        <v>5.5972982</v>
      </c>
      <c r="J91" s="13">
        <v>5.6866599999999998</v>
      </c>
      <c r="K91" s="13">
        <v>18.441026000000001</v>
      </c>
      <c r="L91" s="13">
        <v>25028.7941436</v>
      </c>
      <c r="M91" s="12">
        <v>43230</v>
      </c>
      <c r="N91" s="13">
        <v>0.81240000000000001</v>
      </c>
      <c r="O91" s="12">
        <f t="shared" si="11"/>
        <v>43230</v>
      </c>
      <c r="P91" s="15">
        <f>(SUMPRODUCT(B91:K91,$B$3:$K$3)+$R$1)/Calculate!$B$22-1</f>
        <v>6.5439852438297308E-2</v>
      </c>
      <c r="Q91" s="28">
        <f>(SUMPRODUCT(B91:K91,$B$3:$K$3)+$R$1+$Q$5-$Q$4*L91)/(Calculate!$B$22)-1</f>
        <v>5.1660026319714447E-2</v>
      </c>
      <c r="R91" s="28">
        <f>(SUMPRODUCT(B91:K91,$B$3:$K$3)+$R$1+$R$5-$R$4*L91)/Calculate!$B$22-1</f>
        <v>1.8719240911445389E-2</v>
      </c>
      <c r="S91" s="15">
        <f>(SUMPRODUCT(B91:K91,$B$3:$K$3)+$R$1+$S$5-$S$4*L91)/Calculate!$B$22-1</f>
        <v>8.4506156699003299E-2</v>
      </c>
      <c r="T91" s="15">
        <f>(SUMPRODUCT(B91:K91,$B$3:$K$3)+$R$1+$T$5-$T$4*L91)/Calculate!$B$22-1</f>
        <v>3.9934769972197248E-2</v>
      </c>
      <c r="U91" s="15">
        <f>(SUMPRODUCT(B91:K91,$B$3:$K$3)+$R$1)/Calculate!$B$22-1</f>
        <v>6.5439852438297308E-2</v>
      </c>
      <c r="V91" s="15">
        <f>(SUMPRODUCT(B91:K91,$B$3:$K$3)+$R$1)/Calculate!$B$22-1</f>
        <v>6.5439852438297308E-2</v>
      </c>
      <c r="W91" s="14">
        <f t="shared" si="12"/>
        <v>7.6280220790847508E-4</v>
      </c>
      <c r="X91" s="14">
        <f t="shared" si="13"/>
        <v>-2.8113410695059127E-2</v>
      </c>
      <c r="Y91" s="14"/>
      <c r="Z91" s="12">
        <f t="shared" si="14"/>
        <v>43230</v>
      </c>
      <c r="AA91" s="15">
        <f>(SUMPRODUCT(B91:K91,$B$4:$K$4)+$AC$1)/Calculate!$B$22-1</f>
        <v>4.5812532819354379E-2</v>
      </c>
      <c r="AB91" s="28">
        <f>(SUMPRODUCT(B91:K91,$B$4:$K$4)+$AC$1+$AB$5-$AB$4*L91)/Calculate!$B$22-1</f>
        <v>3.6164634033983178E-2</v>
      </c>
      <c r="AC91" s="15">
        <f>(SUMPRODUCT(B91:K91,$B$4:$K$4)+$AC$1+$AC$5-$AC$4*L91)/Calculate!$B$22-1</f>
        <v>1.3111482958188203E-2</v>
      </c>
      <c r="AD91" s="15">
        <f>(SUMPRODUCT(B91:K91,$B$4:$K$4)+$AC$1+$AD$5-$AD$4*L91)/Calculate!$B$22-1</f>
        <v>5.9157651415951751E-2</v>
      </c>
      <c r="AE91" s="15">
        <f>(SUMPRODUCT(B91:K91,$B$4:$K$4)+$AC$1+$AE$5-$AE$4*L91)/Calculate!$B$22-1</f>
        <v>2.7967448542408402E-2</v>
      </c>
      <c r="AF91" s="15">
        <f>(SUMPRODUCT(B91:K91,$B$4:$K$4)+$AC$1)/Calculate!$B$22-1</f>
        <v>4.5812532819354379E-2</v>
      </c>
      <c r="AG91" s="15">
        <f>(SUMPRODUCT(B91:K91,$B$4:$K$4)+$AC$1)/Calculate!$B$22-1</f>
        <v>4.5812532819354379E-2</v>
      </c>
      <c r="AH91" s="14">
        <f t="shared" si="15"/>
        <v>7.6280220790847508E-4</v>
      </c>
      <c r="AI91" s="14">
        <f t="shared" si="16"/>
        <v>-2.8113410695059127E-2</v>
      </c>
      <c r="AJ91" s="14"/>
      <c r="AK91" s="12">
        <f t="shared" si="10"/>
        <v>43230</v>
      </c>
      <c r="AL91" s="15">
        <f>(SUMPRODUCT(B91:K91,$B$5:$K$5)+$AN$1)/Calculate!$B$22-1</f>
        <v>3.2719999192228677E-2</v>
      </c>
      <c r="AM91" s="15">
        <f>(SUMPRODUCT(B91:K91,$B$5:$K$5)+$AN$1+$AM$5-$AM$4*L91)/Calculate!$B$22-1</f>
        <v>2.5830086132937247E-2</v>
      </c>
      <c r="AN91" s="15">
        <f>(SUMPRODUCT(B91:K91,$B$5:$K$5)+$AN$1+$AN$5-$AN$4*L91)/Calculate!$B$22-1</f>
        <v>9.3765844669544407E-3</v>
      </c>
      <c r="AO91" s="15">
        <f>(SUMPRODUCT(B91:K91,$B$5:$K$5)+$AN$1+$AO$5-$AO$4*L91)/Calculate!$B$22-1</f>
        <v>4.2246679393097342E-2</v>
      </c>
      <c r="AP91" s="15">
        <f>(SUMPRODUCT(B91:K91,$B$5:$K$5)+$AN$1+$AP$5-$AP$4*L91)/Calculate!$B$22-1</f>
        <v>1.9975931408503289E-2</v>
      </c>
      <c r="AQ91" s="15">
        <f>(SUMPRODUCT(B91:K91,$B$5:$K$5)+$AN$1)/Calculate!$B$22-1</f>
        <v>3.2719999192228677E-2</v>
      </c>
      <c r="AR91" s="15">
        <f>(SUMPRODUCT(B91:K91,$B$5:$K$5)+$AN$1)/Calculate!$B$22-1</f>
        <v>3.2719999192228677E-2</v>
      </c>
      <c r="AS91" s="14">
        <f t="shared" si="17"/>
        <v>7.6280220790847508E-4</v>
      </c>
      <c r="AT91" s="14">
        <f t="shared" si="18"/>
        <v>-2.8113410695059127E-2</v>
      </c>
    </row>
    <row r="92" spans="1:47" x14ac:dyDescent="0.15">
      <c r="A92" s="12">
        <v>43231</v>
      </c>
      <c r="B92" s="13">
        <v>1700.53748</v>
      </c>
      <c r="C92" s="13">
        <v>261.08364</v>
      </c>
      <c r="D92" s="13">
        <v>239.676052</v>
      </c>
      <c r="E92" s="13">
        <v>651.50214400000004</v>
      </c>
      <c r="F92" s="13">
        <v>1234.6524640000002</v>
      </c>
      <c r="G92" s="13">
        <v>330.82140000000004</v>
      </c>
      <c r="H92" s="13">
        <v>9.7110000000000003</v>
      </c>
      <c r="I92" s="13">
        <v>5.6485650000000005</v>
      </c>
      <c r="J92" s="13">
        <v>5.6647499999999997</v>
      </c>
      <c r="K92" s="13">
        <v>19.057837500000002</v>
      </c>
      <c r="L92" s="13">
        <v>25185.527055000002</v>
      </c>
      <c r="M92" s="12">
        <v>43231</v>
      </c>
      <c r="N92" s="13">
        <v>0.80930000000000002</v>
      </c>
      <c r="O92" s="12">
        <f t="shared" si="11"/>
        <v>43231</v>
      </c>
      <c r="P92" s="15">
        <f>(SUMPRODUCT(B92:K92,$B$3:$K$3)+$R$1)/Calculate!$B$22-1</f>
        <v>5.9011293768288731E-2</v>
      </c>
      <c r="Q92" s="28">
        <f>(SUMPRODUCT(B92:K92,$B$3:$K$3)+$R$1+$Q$5-$Q$4*L92)/(Calculate!$B$22)-1</f>
        <v>3.9123362188288713E-2</v>
      </c>
      <c r="R92" s="28">
        <f>(SUMPRODUCT(B92:K92,$B$3:$K$3)+$R$1+$R$5-$R$4*L92)/Calculate!$B$22-1</f>
        <v>6.0974931995454451E-3</v>
      </c>
      <c r="S92" s="15">
        <f>(SUMPRODUCT(B92:K92,$B$3:$K$3)+$R$1+$S$5-$S$4*L92)/Calculate!$B$22-1</f>
        <v>7.1481381500645647E-2</v>
      </c>
      <c r="T92" s="15">
        <f>(SUMPRODUCT(B92:K92,$B$3:$K$3)+$R$1+$T$5-$T$4*L92)/Calculate!$B$22-1</f>
        <v>2.6766696111988564E-2</v>
      </c>
      <c r="U92" s="15">
        <f>(SUMPRODUCT(B92:K92,$B$3:$K$3)+$R$1)/Calculate!$B$22-1</f>
        <v>5.9011293768288731E-2</v>
      </c>
      <c r="V92" s="15">
        <f>(SUMPRODUCT(B92:K92,$B$3:$K$3)+$R$1)/Calculate!$B$22-1</f>
        <v>5.9011293768288731E-2</v>
      </c>
      <c r="W92" s="14">
        <f t="shared" si="12"/>
        <v>7.0296829338014621E-3</v>
      </c>
      <c r="X92" s="14">
        <f t="shared" si="13"/>
        <v>-3.1821988276109492E-2</v>
      </c>
      <c r="Y92" s="14"/>
      <c r="Z92" s="12">
        <f t="shared" si="14"/>
        <v>43231</v>
      </c>
      <c r="AA92" s="15">
        <f>(SUMPRODUCT(B92:K92,$B$4:$K$4)+$AC$1)/Calculate!$B$22-1</f>
        <v>4.1312682874805828E-2</v>
      </c>
      <c r="AB92" s="28">
        <f>(SUMPRODUCT(B92:K92,$B$4:$K$4)+$AC$1+$AB$5-$AB$4*L92)/Calculate!$B$22-1</f>
        <v>2.7388214649805898E-2</v>
      </c>
      <c r="AC92" s="15">
        <f>(SUMPRODUCT(B92:K92,$B$4:$K$4)+$AC$1+$AC$5-$AC$4*L92)/Calculate!$B$22-1</f>
        <v>4.2768484926340999E-3</v>
      </c>
      <c r="AD92" s="15">
        <f>(SUMPRODUCT(B92:K92,$B$4:$K$4)+$AC$1+$AD$5-$AD$4*L92)/Calculate!$B$22-1</f>
        <v>5.0040897709877408E-2</v>
      </c>
      <c r="AE92" s="15">
        <f>(SUMPRODUCT(B92:K92,$B$4:$K$4)+$AC$1+$AE$5-$AE$4*L92)/Calculate!$B$22-1</f>
        <v>1.8752177006311266E-2</v>
      </c>
      <c r="AF92" s="15">
        <f>(SUMPRODUCT(B92:K92,$B$4:$K$4)+$AC$1)/Calculate!$B$22-1</f>
        <v>4.1312682874805828E-2</v>
      </c>
      <c r="AG92" s="15">
        <f>(SUMPRODUCT(B92:K92,$B$4:$K$4)+$AC$1)/Calculate!$B$22-1</f>
        <v>4.1312682874805828E-2</v>
      </c>
      <c r="AH92" s="14">
        <f t="shared" si="15"/>
        <v>7.0296829338014621E-3</v>
      </c>
      <c r="AI92" s="14">
        <f t="shared" si="16"/>
        <v>-3.1821988276109492E-2</v>
      </c>
      <c r="AJ92" s="14"/>
      <c r="AK92" s="12">
        <f t="shared" si="10"/>
        <v>43231</v>
      </c>
      <c r="AL92" s="15">
        <f>(SUMPRODUCT(B92:K92,$B$5:$K$5)+$AN$1)/Calculate!$B$22-1</f>
        <v>2.9505951318620216E-2</v>
      </c>
      <c r="AM92" s="15">
        <f>(SUMPRODUCT(B92:K92,$B$5:$K$5)+$AN$1+$AM$5-$AM$4*L92)/Calculate!$B$22-1</f>
        <v>1.9561985528620207E-2</v>
      </c>
      <c r="AN92" s="15">
        <f>(SUMPRODUCT(B92:K92,$B$5:$K$5)+$AN$1+$AN$5-$AN$4*L92)/Calculate!$B$22-1</f>
        <v>3.0681811139916526E-3</v>
      </c>
      <c r="AO92" s="15">
        <f>(SUMPRODUCT(B92:K92,$B$5:$K$5)+$AN$1+$AO$5-$AO$4*L92)/Calculate!$B$22-1</f>
        <v>3.5736762296906033E-2</v>
      </c>
      <c r="AP92" s="15">
        <f>(SUMPRODUCT(B92:K92,$B$5:$K$5)+$AN$1+$AP$5-$AP$4*L92)/Calculate!$B$22-1</f>
        <v>1.3394364981385909E-2</v>
      </c>
      <c r="AQ92" s="15">
        <f>(SUMPRODUCT(B92:K92,$B$5:$K$5)+$AN$1)/Calculate!$B$22-1</f>
        <v>2.9505951318620216E-2</v>
      </c>
      <c r="AR92" s="15">
        <f>(SUMPRODUCT(B92:K92,$B$5:$K$5)+$AN$1)/Calculate!$B$22-1</f>
        <v>2.9505951318620216E-2</v>
      </c>
      <c r="AS92" s="14">
        <f t="shared" si="17"/>
        <v>7.0296829338014621E-3</v>
      </c>
      <c r="AT92" s="14">
        <f t="shared" si="18"/>
        <v>-3.1821988276109492E-2</v>
      </c>
    </row>
    <row r="93" spans="1:47" x14ac:dyDescent="0.15">
      <c r="A93" s="12">
        <v>43234</v>
      </c>
      <c r="B93" s="13">
        <v>1707.4644750000002</v>
      </c>
      <c r="C93" s="13">
        <v>257.30739</v>
      </c>
      <c r="D93" s="13">
        <v>239.127375</v>
      </c>
      <c r="E93" s="13">
        <v>668.92319999999995</v>
      </c>
      <c r="F93" s="13">
        <v>1258.2850799999999</v>
      </c>
      <c r="G93" s="13">
        <v>332.30201</v>
      </c>
      <c r="H93" s="13">
        <v>9.7802339999999983</v>
      </c>
      <c r="I93" s="13">
        <v>5.6163719999999993</v>
      </c>
      <c r="J93" s="13">
        <v>5.632511</v>
      </c>
      <c r="K93" s="13">
        <v>19.205410000000001</v>
      </c>
      <c r="L93" s="13">
        <v>25452.074506000001</v>
      </c>
      <c r="M93" s="12">
        <v>43234</v>
      </c>
      <c r="N93" s="13">
        <v>0.80689999999999995</v>
      </c>
      <c r="O93" s="12">
        <f t="shared" si="11"/>
        <v>43234</v>
      </c>
      <c r="P93" s="15">
        <f>(SUMPRODUCT(B93:K93,$B$3:$K$3)+$R$1)/Calculate!$B$22-1</f>
        <v>6.2377538762817153E-2</v>
      </c>
      <c r="Q93" s="28">
        <f>(SUMPRODUCT(B93:K93,$B$3:$K$3)+$R$1+$Q$5-$Q$4*L93)/(Calculate!$B$22)-1</f>
        <v>3.2101872235274831E-2</v>
      </c>
      <c r="R93" s="28">
        <f>(SUMPRODUCT(B93:K93,$B$3:$K$3)+$R$1+$R$5-$R$4*L93)/Calculate!$B$22-1</f>
        <v>-1.0686939411543861E-3</v>
      </c>
      <c r="S93" s="15">
        <f>(SUMPRODUCT(B93:K93,$B$3:$K$3)+$R$1+$S$5-$S$4*L93)/Calculate!$B$22-1</f>
        <v>6.362978662880292E-2</v>
      </c>
      <c r="T93" s="15">
        <f>(SUMPRODUCT(B93:K93,$B$3:$K$3)+$R$1+$T$5-$T$4*L93)/Calculate!$B$22-1</f>
        <v>1.8671400713517361E-2</v>
      </c>
      <c r="U93" s="15">
        <f>(SUMPRODUCT(B93:K93,$B$3:$K$3)+$R$1)/Calculate!$B$22-1</f>
        <v>6.2377538762817153E-2</v>
      </c>
      <c r="V93" s="15">
        <f>(SUMPRODUCT(B93:K93,$B$3:$K$3)+$R$1)/Calculate!$B$22-1</f>
        <v>6.2377538762817153E-2</v>
      </c>
      <c r="W93" s="14">
        <f t="shared" si="12"/>
        <v>1.7687438655219045E-2</v>
      </c>
      <c r="X93" s="14">
        <f t="shared" si="13"/>
        <v>-3.4693145113051882E-2</v>
      </c>
      <c r="Y93" s="14"/>
      <c r="Z93" s="12">
        <f t="shared" si="14"/>
        <v>43234</v>
      </c>
      <c r="AA93" s="15">
        <f>(SUMPRODUCT(B93:K93,$B$4:$K$4)+$AC$1)/Calculate!$B$22-1</f>
        <v>4.3668948317948653E-2</v>
      </c>
      <c r="AB93" s="28">
        <f>(SUMPRODUCT(B93:K93,$B$4:$K$4)+$AC$1+$AB$5-$AB$4*L93)/Calculate!$B$22-1</f>
        <v>2.2471542501377284E-2</v>
      </c>
      <c r="AC93" s="15">
        <f>(SUMPRODUCT(B93:K93,$B$4:$K$4)+$AC$1+$AC$5-$AC$4*L93)/Calculate!$B$22-1</f>
        <v>-7.3882699473737379E-4</v>
      </c>
      <c r="AD93" s="28">
        <f>(SUMPRODUCT(B93:K93,$B$4:$K$4)+$AC$1+$AD$5-$AD$4*L93)/Calculate!$B$22-1</f>
        <v>4.4545436810705885E-2</v>
      </c>
      <c r="AE93" s="28">
        <f>(SUMPRODUCT(B93:K93,$B$4:$K$4)+$AC$1+$AE$5-$AE$4*L93)/Calculate!$B$22-1</f>
        <v>1.3089171995082971E-2</v>
      </c>
      <c r="AF93" s="28">
        <f>(SUMPRODUCT(B93:K93,$B$4:$K$4)+$AC$1)/Calculate!$B$22-1</f>
        <v>4.3668948317948653E-2</v>
      </c>
      <c r="AG93" s="28">
        <f>(SUMPRODUCT(B93:K93,$B$4:$K$4)+$AC$1)/Calculate!$B$22-1</f>
        <v>4.3668948317948653E-2</v>
      </c>
      <c r="AH93" s="35">
        <f t="shared" si="15"/>
        <v>1.7687438655219045E-2</v>
      </c>
      <c r="AI93" s="14">
        <f t="shared" si="16"/>
        <v>-3.4693145113051882E-2</v>
      </c>
      <c r="AJ93" s="35"/>
      <c r="AK93" s="29">
        <f t="shared" si="10"/>
        <v>43234</v>
      </c>
      <c r="AL93" s="28">
        <f>(SUMPRODUCT(B93:K93,$B$5:$K$5)+$AN$1)/Calculate!$B$22-1</f>
        <v>3.1188876252748798E-2</v>
      </c>
      <c r="AM93" s="28">
        <f>(SUMPRODUCT(B93:K93,$B$5:$K$5)+$AN$1+$AM$5-$AM$4*L93)/Calculate!$B$22-1</f>
        <v>1.6051042988977526E-2</v>
      </c>
      <c r="AN93" s="28">
        <f>(SUMPRODUCT(B93:K93,$B$5:$K$5)+$AN$1+$AN$5-$AN$4*L93)/Calculate!$B$22-1</f>
        <v>-5.1130219876593941E-4</v>
      </c>
      <c r="AO93" s="28">
        <f>(SUMPRODUCT(B93:K93,$B$5:$K$5)+$AN$1+$AO$5-$AO$4*L93)/Calculate!$B$22-1</f>
        <v>3.1814575118576993E-2</v>
      </c>
      <c r="AP93" s="28">
        <f>(SUMPRODUCT(B93:K93,$B$5:$K$5)+$AN$1+$AP$5-$AP$4*L93)/Calculate!$B$22-1</f>
        <v>9.3503275397428531E-3</v>
      </c>
      <c r="AQ93" s="28">
        <f>(SUMPRODUCT(B93:K93,$B$5:$K$5)+$AN$1)/Calculate!$B$22-1</f>
        <v>3.1188876252748798E-2</v>
      </c>
      <c r="AR93" s="28">
        <f>(SUMPRODUCT(B93:K93,$B$5:$K$5)+$AN$1)/Calculate!$B$22-1</f>
        <v>3.1188876252748798E-2</v>
      </c>
      <c r="AS93" s="35">
        <f t="shared" si="17"/>
        <v>1.7687438655219045E-2</v>
      </c>
      <c r="AT93" s="14">
        <f t="shared" si="18"/>
        <v>-3.4693145113051882E-2</v>
      </c>
      <c r="AU93" s="36"/>
    </row>
    <row r="94" spans="1:47" x14ac:dyDescent="0.15">
      <c r="A94" s="12">
        <v>43235</v>
      </c>
      <c r="B94" s="13">
        <v>1690.9496100000001</v>
      </c>
      <c r="C94" s="13">
        <v>258.51499200000001</v>
      </c>
      <c r="D94" s="13">
        <v>237.183696</v>
      </c>
      <c r="E94" s="13">
        <v>660.82577400000002</v>
      </c>
      <c r="F94" s="13">
        <v>1248.1982460000002</v>
      </c>
      <c r="G94" s="13">
        <v>321.89046000000002</v>
      </c>
      <c r="H94" s="13">
        <v>10.158151200000001</v>
      </c>
      <c r="I94" s="13">
        <v>5.8716701999999996</v>
      </c>
      <c r="J94" s="13">
        <v>5.6290392000000002</v>
      </c>
      <c r="K94" s="13">
        <v>18.763463999999999</v>
      </c>
      <c r="L94" s="13">
        <v>25194.827303099999</v>
      </c>
      <c r="M94" s="12">
        <v>43235</v>
      </c>
      <c r="N94" s="13">
        <v>0.80879999999999996</v>
      </c>
      <c r="O94" s="12">
        <f t="shared" si="11"/>
        <v>43235</v>
      </c>
      <c r="P94" s="15">
        <f>(SUMPRODUCT(B94:K94,$B$3:$K$3)+$R$1)/Calculate!$B$22-1</f>
        <v>6.3918056599280071E-2</v>
      </c>
      <c r="Q94" s="28">
        <f>(SUMPRODUCT(B94:K94,$B$3:$K$3)+$R$1+$Q$5-$Q$4*L94)/(Calculate!$B$22)-1</f>
        <v>4.3667681064754493E-2</v>
      </c>
      <c r="R94" s="28">
        <f>(SUMPRODUCT(B94:K94,$B$3:$K$3)+$R$1+$R$5-$R$4*L94)/Calculate!$B$22-1</f>
        <v>1.0636763369899827E-2</v>
      </c>
      <c r="S94" s="15">
        <f>(SUMPRODUCT(B94:K94,$B$3:$K$3)+$R$1+$S$5-$S$4*L94)/Calculate!$B$22-1</f>
        <v>7.599673674731422E-2</v>
      </c>
      <c r="T94" s="15">
        <f>(SUMPRODUCT(B94:K94,$B$3:$K$3)+$R$1+$T$5-$T$4*L94)/Calculate!$B$22-1</f>
        <v>3.1273548274680207E-2</v>
      </c>
      <c r="U94" s="15">
        <f>(SUMPRODUCT(B94:K94,$B$3:$K$3)+$R$1)/Calculate!$B$22-1</f>
        <v>6.3918056599280071E-2</v>
      </c>
      <c r="V94" s="15">
        <f>(SUMPRODUCT(B94:K94,$B$3:$K$3)+$R$1)/Calculate!$B$22-1</f>
        <v>6.3918056599280071E-2</v>
      </c>
      <c r="W94" s="14">
        <f t="shared" si="12"/>
        <v>7.4015483259726178E-3</v>
      </c>
      <c r="X94" s="14">
        <f t="shared" si="13"/>
        <v>-3.2420145950472601E-2</v>
      </c>
      <c r="Y94" s="14"/>
      <c r="Z94" s="12">
        <f t="shared" si="14"/>
        <v>43235</v>
      </c>
      <c r="AA94" s="15">
        <f>(SUMPRODUCT(B94:K94,$B$4:$K$4)+$AC$1)/Calculate!$B$22-1</f>
        <v>4.474734754730858E-2</v>
      </c>
      <c r="AB94" s="28">
        <f>(SUMPRODUCT(B94:K94,$B$4:$K$4)+$AC$1+$AB$5-$AB$4*L94)/Calculate!$B$22-1</f>
        <v>3.0569115409865955E-2</v>
      </c>
      <c r="AC94" s="15">
        <f>(SUMPRODUCT(B94:K94,$B$4:$K$4)+$AC$1+$AC$5-$AC$4*L94)/Calculate!$B$22-1</f>
        <v>7.4542948748284044E-3</v>
      </c>
      <c r="AD94" s="28">
        <f>(SUMPRODUCT(B94:K94,$B$4:$K$4)+$AC$1+$AD$5-$AD$4*L94)/Calculate!$B$22-1</f>
        <v>5.3201603645491868E-2</v>
      </c>
      <c r="AE94" s="28">
        <f>(SUMPRODUCT(B94:K94,$B$4:$K$4)+$AC$1+$AE$5-$AE$4*L94)/Calculate!$B$22-1</f>
        <v>2.1907037071691393E-2</v>
      </c>
      <c r="AF94" s="28">
        <f>(SUMPRODUCT(B94:K94,$B$4:$K$4)+$AC$1)/Calculate!$B$22-1</f>
        <v>4.474734754730858E-2</v>
      </c>
      <c r="AG94" s="28">
        <f>(SUMPRODUCT(B94:K94,$B$4:$K$4)+$AC$1)/Calculate!$B$22-1</f>
        <v>4.474734754730858E-2</v>
      </c>
      <c r="AH94" s="35">
        <f t="shared" si="15"/>
        <v>7.4015483259726178E-3</v>
      </c>
      <c r="AI94" s="14">
        <f t="shared" si="16"/>
        <v>-3.2420145950472601E-2</v>
      </c>
      <c r="AJ94" s="35"/>
      <c r="AK94" s="29">
        <f t="shared" si="10"/>
        <v>43235</v>
      </c>
      <c r="AL94" s="28">
        <f>(SUMPRODUCT(B94:K94,$B$5:$K$5)+$AN$1)/Calculate!$B$22-1</f>
        <v>3.1959230864617272E-2</v>
      </c>
      <c r="AM94" s="28">
        <f>(SUMPRODUCT(B94:K94,$B$5:$K$5)+$AN$1+$AM$5-$AM$4*L94)/Calculate!$B$22-1</f>
        <v>2.1834043097354705E-2</v>
      </c>
      <c r="AN94" s="28">
        <f>(SUMPRODUCT(B94:K94,$B$5:$K$5)+$AN$1+$AN$5-$AN$4*L94)/Calculate!$B$22-1</f>
        <v>5.3378471903571256E-3</v>
      </c>
      <c r="AO94" s="28">
        <f>(SUMPRODUCT(B94:K94,$B$5:$K$5)+$AN$1+$AO$5-$AO$4*L94)/Calculate!$B$22-1</f>
        <v>3.7994470911428824E-2</v>
      </c>
      <c r="AP94" s="28">
        <f>(SUMPRODUCT(B94:K94,$B$5:$K$5)+$AN$1+$AP$5-$AP$4*L94)/Calculate!$B$22-1</f>
        <v>1.5647822053920013E-2</v>
      </c>
      <c r="AQ94" s="28">
        <f>(SUMPRODUCT(B94:K94,$B$5:$K$5)+$AN$1)/Calculate!$B$22-1</f>
        <v>3.1959230864617272E-2</v>
      </c>
      <c r="AR94" s="28">
        <f>(SUMPRODUCT(B94:K94,$B$5:$K$5)+$AN$1)/Calculate!$B$22-1</f>
        <v>3.1959230864617272E-2</v>
      </c>
      <c r="AS94" s="35">
        <f t="shared" si="17"/>
        <v>7.4015483259726178E-3</v>
      </c>
      <c r="AT94" s="14">
        <f t="shared" si="18"/>
        <v>-3.2420145950472601E-2</v>
      </c>
      <c r="AU94" s="36"/>
    </row>
    <row r="95" spans="1:47" x14ac:dyDescent="0.15">
      <c r="A95" s="12">
        <v>43236</v>
      </c>
      <c r="B95" s="13">
        <v>1695.617</v>
      </c>
      <c r="C95" s="13">
        <v>260.71705000000003</v>
      </c>
      <c r="D95" s="13">
        <v>237.76884999999999</v>
      </c>
      <c r="E95" s="13">
        <v>667.53764000000001</v>
      </c>
      <c r="F95" s="13">
        <v>1262.8521950000002</v>
      </c>
      <c r="G95" s="13">
        <v>321.73817200000002</v>
      </c>
      <c r="H95" s="13">
        <v>10.199473600000001</v>
      </c>
      <c r="I95" s="13">
        <v>6.0092440000000007</v>
      </c>
      <c r="J95" s="13">
        <v>5.8955555999999998</v>
      </c>
      <c r="K95" s="13">
        <v>18.839791999999999</v>
      </c>
      <c r="L95" s="13">
        <v>25263.349012000002</v>
      </c>
      <c r="M95" s="12">
        <v>43236</v>
      </c>
      <c r="N95" s="13">
        <v>0.81210000000000004</v>
      </c>
      <c r="O95" s="12">
        <f t="shared" si="11"/>
        <v>43236</v>
      </c>
      <c r="P95" s="15">
        <f>(SUMPRODUCT(B95:K95,$B$3:$K$3)+$R$1)/Calculate!$B$22-1</f>
        <v>7.5243143751994479E-2</v>
      </c>
      <c r="Q95" s="28">
        <f>(SUMPRODUCT(B95:K95,$B$3:$K$3)+$R$1+$Q$5-$Q$4*L95)/(Calculate!$B$22)-1</f>
        <v>5.2322379333480384E-2</v>
      </c>
      <c r="R95" s="28">
        <f>(SUMPRODUCT(B95:K95,$B$3:$K$3)+$R$1+$R$5-$R$4*L95)/Calculate!$B$22-1</f>
        <v>1.925426413950837E-2</v>
      </c>
      <c r="S95" s="15">
        <f>(SUMPRODUCT(B95:K95,$B$3:$K$3)+$R$1+$S$5-$S$4*L95)/Calculate!$B$22-1</f>
        <v>8.443803883689438E-2</v>
      </c>
      <c r="T95" s="15">
        <f>(SUMPRODUCT(B95:K95,$B$3:$K$3)+$R$1+$T$5-$T$4*L95)/Calculate!$B$22-1</f>
        <v>3.9652201944694321E-2</v>
      </c>
      <c r="U95" s="15">
        <f>(SUMPRODUCT(B95:K95,$B$3:$K$3)+$R$1)/Calculate!$B$22-1</f>
        <v>7.5243143751994479E-2</v>
      </c>
      <c r="V95" s="15">
        <f>(SUMPRODUCT(B95:K95,$B$3:$K$3)+$R$1)/Calculate!$B$22-1</f>
        <v>7.5243143751994479E-2</v>
      </c>
      <c r="W95" s="14">
        <f t="shared" si="12"/>
        <v>1.0141351810607491E-2</v>
      </c>
      <c r="X95" s="14">
        <f t="shared" si="13"/>
        <v>-2.8472305299676925E-2</v>
      </c>
      <c r="Y95" s="14"/>
      <c r="Z95" s="12">
        <f t="shared" si="14"/>
        <v>43236</v>
      </c>
      <c r="AA95" s="15">
        <f>(SUMPRODUCT(B95:K95,$B$4:$K$4)+$AC$1)/Calculate!$B$22-1</f>
        <v>5.2674766601040091E-2</v>
      </c>
      <c r="AB95" s="28">
        <f>(SUMPRODUCT(B95:K95,$B$4:$K$4)+$AC$1+$AB$5-$AB$4*L95)/Calculate!$B$22-1</f>
        <v>3.6626870692183067E-2</v>
      </c>
      <c r="AC95" s="15">
        <f>(SUMPRODUCT(B95:K95,$B$4:$K$4)+$AC$1+$AC$5-$AC$4*L95)/Calculate!$B$22-1</f>
        <v>1.3486599236697261E-2</v>
      </c>
      <c r="AD95" s="28">
        <f>(SUMPRODUCT(B95:K95,$B$4:$K$4)+$AC$1+$AD$5-$AD$4*L95)/Calculate!$B$22-1</f>
        <v>5.9110568931339813E-2</v>
      </c>
      <c r="AE95" s="28">
        <f>(SUMPRODUCT(B95:K95,$B$4:$K$4)+$AC$1+$AE$5-$AE$4*L95)/Calculate!$B$22-1</f>
        <v>2.7772931569088888E-2</v>
      </c>
      <c r="AF95" s="28">
        <f>(SUMPRODUCT(B95:K95,$B$4:$K$4)+$AC$1)/Calculate!$B$22-1</f>
        <v>5.2674766601040091E-2</v>
      </c>
      <c r="AG95" s="28">
        <f>(SUMPRODUCT(B95:K95,$B$4:$K$4)+$AC$1)/Calculate!$B$22-1</f>
        <v>5.2674766601040091E-2</v>
      </c>
      <c r="AH95" s="35">
        <f t="shared" si="15"/>
        <v>1.0141351810607491E-2</v>
      </c>
      <c r="AI95" s="14">
        <f t="shared" si="16"/>
        <v>-2.8472305299676925E-2</v>
      </c>
      <c r="AJ95" s="35"/>
      <c r="AK95" s="29">
        <f t="shared" si="10"/>
        <v>43236</v>
      </c>
      <c r="AL95" s="28">
        <f>(SUMPRODUCT(B95:K95,$B$5:$K$5)+$AN$1)/Calculate!$B$22-1</f>
        <v>3.7621643453142894E-2</v>
      </c>
      <c r="AM95" s="28">
        <f>(SUMPRODUCT(B95:K95,$B$5:$K$5)+$AN$1+$AM$5-$AM$4*L95)/Calculate!$B$22-1</f>
        <v>2.6161261243885958E-2</v>
      </c>
      <c r="AN95" s="28">
        <f>(SUMPRODUCT(B95:K95,$B$5:$K$5)+$AN$1+$AN$5-$AN$4*L95)/Calculate!$B$22-1</f>
        <v>9.6474454688855182E-3</v>
      </c>
      <c r="AO95" s="28">
        <f>(SUMPRODUCT(B95:K95,$B$5:$K$5)+$AN$1+$AO$5-$AO$4*L95)/Calculate!$B$22-1</f>
        <v>4.2215969849942914E-2</v>
      </c>
      <c r="AP95" s="28">
        <f>(SUMPRODUCT(B95:K95,$B$5:$K$5)+$AN$1+$AP$5-$AP$4*L95)/Calculate!$B$22-1</f>
        <v>1.9837996782651413E-2</v>
      </c>
      <c r="AQ95" s="28">
        <f>(SUMPRODUCT(B95:K95,$B$5:$K$5)+$AN$1)/Calculate!$B$22-1</f>
        <v>3.7621643453142894E-2</v>
      </c>
      <c r="AR95" s="28">
        <f>(SUMPRODUCT(B95:K95,$B$5:$K$5)+$AN$1)/Calculate!$B$22-1</f>
        <v>3.7621643453142894E-2</v>
      </c>
      <c r="AS95" s="35">
        <f t="shared" si="17"/>
        <v>1.0141351810607491E-2</v>
      </c>
      <c r="AT95" s="14">
        <f t="shared" si="18"/>
        <v>-2.8472305299676925E-2</v>
      </c>
      <c r="AU95" s="36"/>
    </row>
    <row r="96" spans="1:47" x14ac:dyDescent="0.15">
      <c r="A96" s="12">
        <v>43237</v>
      </c>
      <c r="B96" s="13">
        <v>1567.522264</v>
      </c>
      <c r="C96" s="13">
        <v>260.638147</v>
      </c>
      <c r="D96" s="13">
        <v>243.954249</v>
      </c>
      <c r="E96" s="13">
        <v>690.40771799999993</v>
      </c>
      <c r="F96" s="13">
        <v>1248.235758</v>
      </c>
      <c r="G96" s="13">
        <v>333.41963999999996</v>
      </c>
      <c r="H96" s="13">
        <v>10.692143199999999</v>
      </c>
      <c r="I96" s="13">
        <v>6.0599627999999992</v>
      </c>
      <c r="J96" s="13">
        <v>5.7111295999999996</v>
      </c>
      <c r="K96" s="13">
        <v>18.699082000000001</v>
      </c>
      <c r="L96" s="13">
        <v>25101.509765999999</v>
      </c>
      <c r="M96" s="12">
        <v>43237</v>
      </c>
      <c r="N96" s="13">
        <v>0.81120000000000003</v>
      </c>
      <c r="O96" s="12">
        <f t="shared" si="11"/>
        <v>43237</v>
      </c>
      <c r="P96" s="15">
        <f>(SUMPRODUCT(B96:K96,$B$3:$K$3)+$R$1)/Calculate!$B$22-1</f>
        <v>8.274301999810274E-2</v>
      </c>
      <c r="Q96" s="28">
        <f>(SUMPRODUCT(B96:K96,$B$3:$K$3)+$R$1+$Q$5-$Q$4*L96)/(Calculate!$B$22)-1</f>
        <v>6.6129362195131547E-2</v>
      </c>
      <c r="R96" s="28">
        <f>(SUMPRODUCT(B96:K96,$B$3:$K$3)+$R$1+$R$5-$R$4*L96)/Calculate!$B$22-1</f>
        <v>3.3149102591845114E-2</v>
      </c>
      <c r="S96" s="15">
        <f>(SUMPRODUCT(B96:K96,$B$3:$K$3)+$R$1+$S$5-$S$4*L96)/Calculate!$B$22-1</f>
        <v>9.8749035350374159E-2</v>
      </c>
      <c r="T96" s="15">
        <f>(SUMPRODUCT(B96:K96,$B$3:$K$3)+$R$1+$T$5-$T$4*L96)/Calculate!$B$22-1</f>
        <v>5.4111165768802705E-2</v>
      </c>
      <c r="U96" s="15">
        <f>(SUMPRODUCT(B96:K96,$B$3:$K$3)+$R$1)/Calculate!$B$22-1</f>
        <v>8.274301999810274E-2</v>
      </c>
      <c r="V96" s="15">
        <f>(SUMPRODUCT(B96:K96,$B$3:$K$3)+$R$1)/Calculate!$B$22-1</f>
        <v>8.274301999810274E-2</v>
      </c>
      <c r="W96" s="14">
        <f t="shared" si="12"/>
        <v>3.6702970564337356E-3</v>
      </c>
      <c r="X96" s="14">
        <f t="shared" si="13"/>
        <v>-2.9548989113530211E-2</v>
      </c>
      <c r="Y96" s="14"/>
      <c r="Z96" s="12">
        <f t="shared" si="14"/>
        <v>43237</v>
      </c>
      <c r="AA96" s="15">
        <f>(SUMPRODUCT(B96:K96,$B$4:$K$4)+$AC$1)/Calculate!$B$22-1</f>
        <v>5.792649895282298E-2</v>
      </c>
      <c r="AB96" s="28">
        <f>(SUMPRODUCT(B96:K96,$B$4:$K$4)+$AC$1+$AB$5-$AB$4*L96)/Calculate!$B$22-1</f>
        <v>4.629450247053768E-2</v>
      </c>
      <c r="AC96" s="15">
        <f>(SUMPRODUCT(B96:K96,$B$4:$K$4)+$AC$1+$AC$5-$AC$4*L96)/Calculate!$B$22-1</f>
        <v>2.3214342734994453E-2</v>
      </c>
      <c r="AD96" s="28">
        <f>(SUMPRODUCT(B96:K96,$B$4:$K$4)+$AC$1+$AD$5-$AD$4*L96)/Calculate!$B$22-1</f>
        <v>6.9129623072437196E-2</v>
      </c>
      <c r="AE96" s="28">
        <f>(SUMPRODUCT(B96:K96,$B$4:$K$4)+$AC$1+$AE$5-$AE$4*L96)/Calculate!$B$22-1</f>
        <v>3.7893713236243132E-2</v>
      </c>
      <c r="AF96" s="28">
        <f>(SUMPRODUCT(B96:K96,$B$4:$K$4)+$AC$1)/Calculate!$B$22-1</f>
        <v>5.792649895282298E-2</v>
      </c>
      <c r="AG96" s="28">
        <f>(SUMPRODUCT(B96:K96,$B$4:$K$4)+$AC$1)/Calculate!$B$22-1</f>
        <v>5.792649895282298E-2</v>
      </c>
      <c r="AH96" s="35">
        <f t="shared" si="15"/>
        <v>3.6702970564337356E-3</v>
      </c>
      <c r="AI96" s="14">
        <f t="shared" si="16"/>
        <v>-2.9548989113530211E-2</v>
      </c>
      <c r="AJ96" s="35"/>
      <c r="AK96" s="29">
        <f t="shared" si="10"/>
        <v>43237</v>
      </c>
      <c r="AL96" s="28">
        <f>(SUMPRODUCT(B96:K96,$B$5:$K$5)+$AN$1)/Calculate!$B$22-1</f>
        <v>4.1371250235434198E-2</v>
      </c>
      <c r="AM96" s="28">
        <f>(SUMPRODUCT(B96:K96,$B$5:$K$5)+$AN$1+$AM$5-$AM$4*L96)/Calculate!$B$22-1</f>
        <v>3.3064421333948602E-2</v>
      </c>
      <c r="AN96" s="28">
        <f>(SUMPRODUCT(B96:K96,$B$5:$K$5)+$AN$1+$AN$5-$AN$4*L96)/Calculate!$B$22-1</f>
        <v>1.6592221365062887E-2</v>
      </c>
      <c r="AO96" s="28">
        <f>(SUMPRODUCT(B96:K96,$B$5:$K$5)+$AN$1+$AO$5-$AO$4*L96)/Calculate!$B$22-1</f>
        <v>4.9368824776691689E-2</v>
      </c>
      <c r="AP96" s="28">
        <f>(SUMPRODUCT(B96:K96,$B$5:$K$5)+$AN$1+$AP$5-$AP$4*L96)/Calculate!$B$22-1</f>
        <v>2.7064835364714268E-2</v>
      </c>
      <c r="AQ96" s="28">
        <f>(SUMPRODUCT(B96:K96,$B$5:$K$5)+$AN$1)/Calculate!$B$22-1</f>
        <v>4.1371250235434198E-2</v>
      </c>
      <c r="AR96" s="28">
        <f>(SUMPRODUCT(B96:K96,$B$5:$K$5)+$AN$1)/Calculate!$B$22-1</f>
        <v>4.1371250235434198E-2</v>
      </c>
      <c r="AS96" s="35">
        <f t="shared" si="17"/>
        <v>3.6702970564337356E-3</v>
      </c>
      <c r="AT96" s="14">
        <f t="shared" si="18"/>
        <v>-2.9548989113530211E-2</v>
      </c>
      <c r="AU96" s="36"/>
    </row>
    <row r="97" spans="1:47" x14ac:dyDescent="0.15">
      <c r="A97" s="12">
        <v>43238</v>
      </c>
      <c r="B97" s="13">
        <v>1570.6739789999999</v>
      </c>
      <c r="C97" s="13">
        <v>264.425161</v>
      </c>
      <c r="D97" s="13">
        <v>253.39416199999999</v>
      </c>
      <c r="E97" s="13">
        <v>684.11322700000005</v>
      </c>
      <c r="F97" s="13">
        <v>1243.3785</v>
      </c>
      <c r="G97" s="13">
        <v>333.84707999999995</v>
      </c>
      <c r="H97" s="13">
        <v>10.673359199999998</v>
      </c>
      <c r="I97" s="13">
        <v>5.9783807999999992</v>
      </c>
      <c r="J97" s="13">
        <v>5.4260303999999993</v>
      </c>
      <c r="K97" s="13">
        <v>18.601211999999997</v>
      </c>
      <c r="L97" s="13">
        <v>25219.596334799997</v>
      </c>
      <c r="M97" s="12">
        <v>43238</v>
      </c>
      <c r="N97" s="13">
        <v>0.81230000000000002</v>
      </c>
      <c r="O97" s="12">
        <f t="shared" si="11"/>
        <v>43238</v>
      </c>
      <c r="P97" s="15">
        <f>(SUMPRODUCT(B97:K97,$B$3:$K$3)+$R$1)/Calculate!$B$22-1</f>
        <v>8.3146399459582687E-2</v>
      </c>
      <c r="Q97" s="28">
        <f>(SUMPRODUCT(B97:K97,$B$3:$K$3)+$R$1+$Q$5-$Q$4*L97)/(Calculate!$B$22)-1</f>
        <v>6.1930739375377408E-2</v>
      </c>
      <c r="R97" s="28">
        <f>(SUMPRODUCT(B97:K97,$B$3:$K$3)+$R$1+$R$5-$R$4*L97)/Calculate!$B$22-1</f>
        <v>2.8886375634742611E-2</v>
      </c>
      <c r="S97" s="15">
        <f>(SUMPRODUCT(B97:K97,$B$3:$K$3)+$R$1+$S$5-$S$4*L97)/Calculate!$B$22-1</f>
        <v>9.4182657216357102E-2</v>
      </c>
      <c r="T97" s="15">
        <f>(SUMPRODUCT(B97:K97,$B$3:$K$3)+$R$1+$T$5-$T$4*L97)/Calculate!$B$22-1</f>
        <v>4.9436822771883104E-2</v>
      </c>
      <c r="U97" s="15">
        <f>(SUMPRODUCT(B97:K97,$B$3:$K$3)+$R$1)/Calculate!$B$22-1</f>
        <v>8.3146399459582687E-2</v>
      </c>
      <c r="V97" s="15">
        <f>(SUMPRODUCT(B97:K97,$B$3:$K$3)+$R$1)/Calculate!$B$22-1</f>
        <v>8.3146399459582687E-2</v>
      </c>
      <c r="W97" s="14">
        <f t="shared" si="12"/>
        <v>8.3919246673116454E-3</v>
      </c>
      <c r="X97" s="14">
        <f t="shared" si="13"/>
        <v>-2.8233042229931726E-2</v>
      </c>
      <c r="Y97" s="14"/>
      <c r="Z97" s="12">
        <f t="shared" si="14"/>
        <v>43238</v>
      </c>
      <c r="AA97" s="15">
        <f>(SUMPRODUCT(B97:K97,$B$4:$K$4)+$AC$1)/Calculate!$B$22-1</f>
        <v>5.8208815642217138E-2</v>
      </c>
      <c r="AB97" s="28">
        <f>(SUMPRODUCT(B97:K97,$B$4:$K$4)+$AC$1+$AB$5-$AB$4*L97)/Calculate!$B$22-1</f>
        <v>4.3354742782674593E-2</v>
      </c>
      <c r="AC97" s="15">
        <f>(SUMPRODUCT(B97:K97,$B$4:$K$4)+$AC$1+$AC$5-$AC$4*L97)/Calculate!$B$22-1</f>
        <v>2.0230722321577188E-2</v>
      </c>
      <c r="AD97" s="28">
        <f>(SUMPRODUCT(B97:K97,$B$4:$K$4)+$AC$1+$AD$5-$AD$4*L97)/Calculate!$B$22-1</f>
        <v>6.5933446835180209E-2</v>
      </c>
      <c r="AE97" s="28">
        <f>(SUMPRODUCT(B97:K97,$B$4:$K$4)+$AC$1+$AE$5-$AE$4*L97)/Calculate!$B$22-1</f>
        <v>3.4623311155740355E-2</v>
      </c>
      <c r="AF97" s="28">
        <f>(SUMPRODUCT(B97:K97,$B$4:$K$4)+$AC$1)/Calculate!$B$22-1</f>
        <v>5.8208815642217138E-2</v>
      </c>
      <c r="AG97" s="28">
        <f>(SUMPRODUCT(B97:K97,$B$4:$K$4)+$AC$1)/Calculate!$B$22-1</f>
        <v>5.8208815642217138E-2</v>
      </c>
      <c r="AH97" s="35">
        <f t="shared" si="15"/>
        <v>8.3919246673116454E-3</v>
      </c>
      <c r="AI97" s="14">
        <f t="shared" si="16"/>
        <v>-2.8233042229931726E-2</v>
      </c>
      <c r="AJ97" s="35"/>
      <c r="AK97" s="29">
        <f t="shared" si="10"/>
        <v>43238</v>
      </c>
      <c r="AL97" s="28">
        <f>(SUMPRODUCT(B97:K97,$B$5:$K$5)+$AN$1)/Calculate!$B$22-1</f>
        <v>4.1572978619216938E-2</v>
      </c>
      <c r="AM97" s="28">
        <f>(SUMPRODUCT(B97:K97,$B$5:$K$5)+$AN$1+$AM$5-$AM$4*L97)/Calculate!$B$22-1</f>
        <v>3.0965148577114521E-2</v>
      </c>
      <c r="AN97" s="28">
        <f>(SUMPRODUCT(B97:K97,$B$5:$K$5)+$AN$1+$AN$5-$AN$4*L97)/Calculate!$B$22-1</f>
        <v>1.4462583490536973E-2</v>
      </c>
      <c r="AO97" s="28">
        <f>(SUMPRODUCT(B97:K97,$B$5:$K$5)+$AN$1+$AO$5-$AO$4*L97)/Calculate!$B$22-1</f>
        <v>4.7087361313708387E-2</v>
      </c>
      <c r="AP97" s="28">
        <f>(SUMPRODUCT(B97:K97,$B$5:$K$5)+$AN$1+$AP$5-$AP$4*L97)/Calculate!$B$22-1</f>
        <v>2.4729389470279806E-2</v>
      </c>
      <c r="AQ97" s="28">
        <f>(SUMPRODUCT(B97:K97,$B$5:$K$5)+$AN$1)/Calculate!$B$22-1</f>
        <v>4.1572978619216938E-2</v>
      </c>
      <c r="AR97" s="28">
        <f>(SUMPRODUCT(B97:K97,$B$5:$K$5)+$AN$1)/Calculate!$B$22-1</f>
        <v>4.1572978619216938E-2</v>
      </c>
      <c r="AS97" s="35">
        <f t="shared" si="17"/>
        <v>8.3919246673116454E-3</v>
      </c>
      <c r="AT97" s="14">
        <f t="shared" si="18"/>
        <v>-2.8233042229931726E-2</v>
      </c>
      <c r="AU97" s="36"/>
    </row>
    <row r="98" spans="1:47" x14ac:dyDescent="0.15">
      <c r="A98" s="12">
        <v>43241</v>
      </c>
      <c r="B98" s="13">
        <v>1491.5188680000001</v>
      </c>
      <c r="C98" s="13">
        <v>272.00952000000001</v>
      </c>
      <c r="D98" s="13">
        <v>254.70562800000002</v>
      </c>
      <c r="E98" s="13">
        <v>674.91564000000005</v>
      </c>
      <c r="F98" s="13">
        <v>1261.970928</v>
      </c>
      <c r="G98" s="13">
        <v>331.87536</v>
      </c>
      <c r="H98" s="13">
        <v>10.5907284</v>
      </c>
      <c r="I98" s="13">
        <v>6.0193080000000005</v>
      </c>
      <c r="J98" s="13">
        <v>5.3360351999999995</v>
      </c>
      <c r="K98" s="13">
        <v>18.952686</v>
      </c>
      <c r="L98" s="13">
        <v>25406.644977</v>
      </c>
      <c r="M98" s="12">
        <v>43241</v>
      </c>
      <c r="N98" s="13">
        <v>0.81340000000000001</v>
      </c>
      <c r="O98" s="29">
        <f t="shared" si="11"/>
        <v>43241</v>
      </c>
      <c r="P98" s="28">
        <f>(SUMPRODUCT(B98:K98,$B$3:$K$3)+$R$1)/Calculate!$B$22-1</f>
        <v>8.4146747363034402E-2</v>
      </c>
      <c r="Q98" s="28">
        <f>(SUMPRODUCT(B98:K98,$B$3:$K$3)+$R$1+$Q$5-$Q$4*L98)/(Calculate!$B$22)-1</f>
        <v>5.5641534479949017E-2</v>
      </c>
      <c r="R98" s="28">
        <f>(SUMPRODUCT(B98:K98,$B$3:$K$3)+$R$1+$R$5-$R$4*L98)/Calculate!$B$22-1</f>
        <v>2.2495630047834059E-2</v>
      </c>
      <c r="S98" s="28">
        <f>(SUMPRODUCT(B98:K98,$B$3:$K$3)+$R$1+$S$5-$S$4*L98)/Calculate!$B$22-1</f>
        <v>8.7310929406648974E-2</v>
      </c>
      <c r="T98" s="28">
        <f>(SUMPRODUCT(B98:K98,$B$3:$K$3)+$R$1+$T$5-$T$4*L98)/Calculate!$B$22-1</f>
        <v>4.2394079060734668E-2</v>
      </c>
      <c r="U98" s="28">
        <f>(SUMPRODUCT(B98:K98,$B$3:$K$3)+$R$1)/Calculate!$B$22-1</f>
        <v>8.4146747363034402E-2</v>
      </c>
      <c r="V98" s="28">
        <f>(SUMPRODUCT(B98:K98,$B$3:$K$3)+$R$1)/Calculate!$B$22-1</f>
        <v>8.4146747363034402E-2</v>
      </c>
      <c r="W98" s="35">
        <f t="shared" si="12"/>
        <v>1.5870963499277302E-2</v>
      </c>
      <c r="X98" s="14">
        <f t="shared" si="13"/>
        <v>-2.6917095346333242E-2</v>
      </c>
      <c r="Y98" s="35"/>
      <c r="Z98" s="12">
        <f t="shared" si="14"/>
        <v>43241</v>
      </c>
      <c r="AA98" s="15">
        <f>(SUMPRODUCT(B98:K98,$B$4:$K$4)+$AC$1)/Calculate!$B$22-1</f>
        <v>5.8909730924480153E-2</v>
      </c>
      <c r="AB98" s="28">
        <f>(SUMPRODUCT(B98:K98,$B$4:$K$4)+$AC$1+$AB$5-$AB$4*L98)/Calculate!$B$22-1</f>
        <v>3.8951902256337156E-2</v>
      </c>
      <c r="AC98" s="15">
        <f>(SUMPRODUCT(B98:K98,$B$4:$K$4)+$AC$1+$AC$5-$AC$4*L98)/Calculate!$B$22-1</f>
        <v>1.5758406585280049E-2</v>
      </c>
      <c r="AD98" s="28">
        <f>(SUMPRODUCT(B98:K98,$B$4:$K$4)+$AC$1+$AD$5-$AD$4*L98)/Calculate!$B$22-1</f>
        <v>6.1124443542923235E-2</v>
      </c>
      <c r="AE98" s="28">
        <f>(SUMPRODUCT(B98:K98,$B$4:$K$4)+$AC$1+$AE$5-$AE$4*L98)/Calculate!$B$22-1</f>
        <v>2.9696734431242877E-2</v>
      </c>
      <c r="AF98" s="28">
        <f>(SUMPRODUCT(B98:K98,$B$4:$K$4)+$AC$1)/Calculate!$B$22-1</f>
        <v>5.8909730924480153E-2</v>
      </c>
      <c r="AG98" s="28">
        <f>(SUMPRODUCT(B98:K98,$B$4:$K$4)+$AC$1)/Calculate!$B$22-1</f>
        <v>5.8909730924480153E-2</v>
      </c>
      <c r="AH98" s="35">
        <f t="shared" si="15"/>
        <v>1.5870963499277302E-2</v>
      </c>
      <c r="AI98" s="14">
        <f t="shared" si="16"/>
        <v>-2.6917095346333242E-2</v>
      </c>
      <c r="AJ98" s="35"/>
      <c r="AK98" s="29">
        <f t="shared" si="10"/>
        <v>43241</v>
      </c>
      <c r="AL98" s="28">
        <f>(SUMPRODUCT(B98:K98,$B$5:$K$5)+$AN$1)/Calculate!$B$22-1</f>
        <v>4.2073171191765679E-2</v>
      </c>
      <c r="AM98" s="28">
        <f>(SUMPRODUCT(B98:K98,$B$5:$K$5)+$AN$1+$AM$5-$AM$4*L98)/Calculate!$B$22-1</f>
        <v>2.7820564750222987E-2</v>
      </c>
      <c r="AN98" s="28">
        <f>(SUMPRODUCT(B98:K98,$B$5:$K$5)+$AN$1+$AN$5-$AN$4*L98)/Calculate!$B$22-1</f>
        <v>1.1269901441365526E-2</v>
      </c>
      <c r="AO98" s="28">
        <f>(SUMPRODUCT(B98:K98,$B$5:$K$5)+$AN$1+$AO$5-$AO$4*L98)/Calculate!$B$22-1</f>
        <v>4.3654188153137152E-2</v>
      </c>
      <c r="AP98" s="28">
        <f>(SUMPRODUCT(B98:K98,$B$5:$K$5)+$AN$1+$AP$5-$AP$4*L98)/Calculate!$B$22-1</f>
        <v>2.1210708358988084E-2</v>
      </c>
      <c r="AQ98" s="28">
        <f>(SUMPRODUCT(B98:K98,$B$5:$K$5)+$AN$1)/Calculate!$B$22-1</f>
        <v>4.2073171191765679E-2</v>
      </c>
      <c r="AR98" s="28">
        <f>(SUMPRODUCT(B98:K98,$B$5:$K$5)+$AN$1)/Calculate!$B$22-1</f>
        <v>4.2073171191765679E-2</v>
      </c>
      <c r="AS98" s="35">
        <f t="shared" si="17"/>
        <v>1.5870963499277302E-2</v>
      </c>
      <c r="AT98" s="14">
        <f t="shared" si="18"/>
        <v>-2.6917095346333242E-2</v>
      </c>
      <c r="AU98" s="36"/>
    </row>
    <row r="99" spans="1:47" x14ac:dyDescent="0.15">
      <c r="A99" s="12">
        <v>43242</v>
      </c>
      <c r="B99" s="13">
        <v>1501.7008619999999</v>
      </c>
      <c r="C99" s="13">
        <v>271.97513700000002</v>
      </c>
      <c r="D99" s="13">
        <v>252.70783900000001</v>
      </c>
      <c r="E99" s="13">
        <v>675.95040500000005</v>
      </c>
      <c r="F99" s="13">
        <v>1249.6310130000002</v>
      </c>
      <c r="G99" s="13">
        <v>331.65503999999999</v>
      </c>
      <c r="H99" s="13">
        <v>10.583697599999999</v>
      </c>
      <c r="I99" s="13">
        <v>6.0153119999999998</v>
      </c>
      <c r="J99" s="13">
        <v>5.3324927999999989</v>
      </c>
      <c r="K99" s="13">
        <v>18.940103999999998</v>
      </c>
      <c r="L99" s="13">
        <v>25389.778427999998</v>
      </c>
      <c r="M99" s="12">
        <v>43242</v>
      </c>
      <c r="N99" s="13">
        <v>0.81289999999999996</v>
      </c>
      <c r="O99" s="29">
        <f t="shared" si="11"/>
        <v>43242</v>
      </c>
      <c r="P99" s="28">
        <f>(SUMPRODUCT(B99:K99,$B$3:$K$3)+$R$1)/Calculate!$B$22-1</f>
        <v>8.2034531885800011E-2</v>
      </c>
      <c r="Q99" s="28">
        <f>(SUMPRODUCT(B99:K99,$B$3:$K$3)+$R$1+$Q$5-$Q$4*L99)/(Calculate!$B$22)-1</f>
        <v>5.4186632512314592E-2</v>
      </c>
      <c r="R99" s="28">
        <f>(SUMPRODUCT(B99:K99,$B$3:$K$3)+$R$1+$R$5-$R$4*L99)/Calculate!$B$22-1</f>
        <v>2.1049884206799652E-2</v>
      </c>
      <c r="S99" s="28">
        <f>(SUMPRODUCT(B99:K99,$B$3:$K$3)+$R$1+$S$5-$S$4*L99)/Calculate!$B$22-1</f>
        <v>8.5908554691614736E-2</v>
      </c>
      <c r="T99" s="28">
        <f>(SUMPRODUCT(B99:K99,$B$3:$K$3)+$R$1+$T$5-$T$4*L99)/Calculate!$B$22-1</f>
        <v>4.1007125190499982E-2</v>
      </c>
      <c r="U99" s="28">
        <f>(SUMPRODUCT(B99:K99,$B$3:$K$3)+$R$1)/Calculate!$B$22-1</f>
        <v>8.2034531885800011E-2</v>
      </c>
      <c r="V99" s="28">
        <f>(SUMPRODUCT(B99:K99,$B$3:$K$3)+$R$1)/Calculate!$B$22-1</f>
        <v>8.2034531885800011E-2</v>
      </c>
      <c r="W99" s="35">
        <f t="shared" si="12"/>
        <v>1.5196563656281414E-2</v>
      </c>
      <c r="X99" s="14">
        <f t="shared" si="13"/>
        <v>-2.751525302069624E-2</v>
      </c>
      <c r="Y99" s="35"/>
      <c r="Z99" s="12">
        <f t="shared" si="14"/>
        <v>43242</v>
      </c>
      <c r="AA99" s="15">
        <f>(SUMPRODUCT(B99:K99,$B$4:$K$4)+$AC$1)/Calculate!$B$22-1</f>
        <v>5.7431133743017559E-2</v>
      </c>
      <c r="AB99" s="28">
        <f>(SUMPRODUCT(B99:K99,$B$4:$K$4)+$AC$1+$AB$5-$AB$4*L99)/Calculate!$B$22-1</f>
        <v>3.7933520911874963E-2</v>
      </c>
      <c r="AC99" s="15">
        <f>(SUMPRODUCT(B99:K99,$B$4:$K$4)+$AC$1+$AC$5-$AC$4*L99)/Calculate!$B$22-1</f>
        <v>1.4746289959017611E-2</v>
      </c>
      <c r="AD99" s="28">
        <f>(SUMPRODUCT(B99:K99,$B$4:$K$4)+$AC$1+$AD$5-$AD$4*L99)/Calculate!$B$22-1</f>
        <v>6.0142686704860449E-2</v>
      </c>
      <c r="AE99" s="28">
        <f>(SUMPRODUCT(B99:K99,$B$4:$K$4)+$AC$1+$AE$5-$AE$4*L99)/Calculate!$B$22-1</f>
        <v>2.8725579423980685E-2</v>
      </c>
      <c r="AF99" s="28">
        <f>(SUMPRODUCT(B99:K99,$B$4:$K$4)+$AC$1)/Calculate!$B$22-1</f>
        <v>5.7431133743017559E-2</v>
      </c>
      <c r="AG99" s="28">
        <f>(SUMPRODUCT(B99:K99,$B$4:$K$4)+$AC$1)/Calculate!$B$22-1</f>
        <v>5.7431133743017559E-2</v>
      </c>
      <c r="AH99" s="35">
        <f t="shared" si="15"/>
        <v>1.5196563656281414E-2</v>
      </c>
      <c r="AI99" s="14">
        <f t="shared" si="16"/>
        <v>-2.751525302069624E-2</v>
      </c>
      <c r="AJ99" s="35"/>
      <c r="AK99" s="29">
        <f t="shared" si="10"/>
        <v>43242</v>
      </c>
      <c r="AL99" s="28">
        <f>(SUMPRODUCT(B99:K99,$B$5:$K$5)+$AN$1)/Calculate!$B$22-1</f>
        <v>4.1017049499245672E-2</v>
      </c>
      <c r="AM99" s="28">
        <f>(SUMPRODUCT(B99:K99,$B$5:$K$5)+$AN$1+$AM$5-$AM$4*L99)/Calculate!$B$22-1</f>
        <v>2.7093099812502963E-2</v>
      </c>
      <c r="AN99" s="28">
        <f>(SUMPRODUCT(B99:K99,$B$5:$K$5)+$AN$1+$AN$5-$AN$4*L99)/Calculate!$B$22-1</f>
        <v>1.0546773616245453E-2</v>
      </c>
      <c r="AO99" s="28">
        <f>(SUMPRODUCT(B99:K99,$B$5:$K$5)+$AN$1+$AO$5-$AO$4*L99)/Calculate!$B$22-1</f>
        <v>4.2952745891017052E-2</v>
      </c>
      <c r="AP99" s="28">
        <f>(SUMPRODUCT(B99:K99,$B$5:$K$5)+$AN$1+$AP$5-$AP$4*L99)/Calculate!$B$22-1</f>
        <v>2.0516976519268315E-2</v>
      </c>
      <c r="AQ99" s="28">
        <f>(SUMPRODUCT(B99:K99,$B$5:$K$5)+$AN$1)/Calculate!$B$22-1</f>
        <v>4.1017049499245672E-2</v>
      </c>
      <c r="AR99" s="28">
        <f>(SUMPRODUCT(B99:K99,$B$5:$K$5)+$AN$1)/Calculate!$B$22-1</f>
        <v>4.1017049499245672E-2</v>
      </c>
      <c r="AS99" s="35">
        <f t="shared" si="17"/>
        <v>1.5196563656281414E-2</v>
      </c>
      <c r="AT99" s="14">
        <f t="shared" si="18"/>
        <v>-2.751525302069624E-2</v>
      </c>
      <c r="AU99" s="36"/>
    </row>
    <row r="100" spans="1:47" x14ac:dyDescent="0.15">
      <c r="A100" s="12">
        <v>43243</v>
      </c>
      <c r="B100" s="13">
        <v>1482.9135690000001</v>
      </c>
      <c r="C100" s="13">
        <v>278.87932899999998</v>
      </c>
      <c r="D100" s="13">
        <v>251.648258</v>
      </c>
      <c r="E100" s="13">
        <v>676.75907600000005</v>
      </c>
      <c r="F100" s="13">
        <v>1255.0526400000001</v>
      </c>
      <c r="G100" s="13">
        <v>330.65494000000001</v>
      </c>
      <c r="H100" s="13">
        <v>11.000166800000001</v>
      </c>
      <c r="I100" s="13">
        <v>5.9469144000000007</v>
      </c>
      <c r="J100" s="13">
        <v>5.3375994000000002</v>
      </c>
      <c r="K100" s="13">
        <v>18.482555000000001</v>
      </c>
      <c r="L100" s="13">
        <v>24913.3792488</v>
      </c>
      <c r="M100" s="12">
        <v>43243</v>
      </c>
      <c r="N100" s="13">
        <v>0.81240000000000001</v>
      </c>
      <c r="O100" s="29">
        <f t="shared" si="11"/>
        <v>43243</v>
      </c>
      <c r="P100" s="28">
        <f>(SUMPRODUCT(B100:K100,$B$3:$K$3)+$R$1)/Calculate!$B$22-1</f>
        <v>8.6548242058097191E-2</v>
      </c>
      <c r="Q100" s="28">
        <f>(SUMPRODUCT(B100:K100,$B$3:$K$3)+$R$1+$Q$5-$Q$4*L100)/(Calculate!$B$22)-1</f>
        <v>7.726629926829176E-2</v>
      </c>
      <c r="R100" s="28">
        <f>(SUMPRODUCT(B100:K100,$B$3:$K$3)+$R$1+$R$5-$R$4*L100)/Calculate!$B$22-1</f>
        <v>4.4388167660056821E-2</v>
      </c>
      <c r="S100" s="28">
        <f>(SUMPRODUCT(B100:K100,$B$3:$K$3)+$R$1+$S$5-$S$4*L100)/Calculate!$B$22-1</f>
        <v>0.11047186460567193</v>
      </c>
      <c r="T100" s="28">
        <f>(SUMPRODUCT(B100:K100,$B$3:$K$3)+$R$1+$T$5-$T$4*L100)/Calculate!$B$22-1</f>
        <v>6.6006000068397297E-2</v>
      </c>
      <c r="U100" s="28">
        <f>(SUMPRODUCT(B100:K100,$B$3:$K$3)+$R$1+$U$5-$U$4*L100)/Calculate!$B$22-1</f>
        <v>8.6548242058097191E-2</v>
      </c>
      <c r="V100" s="28">
        <f>(SUMPRODUCT(B100:K100,$B$3:$K$3)+$R$1)/Calculate!$B$22-1</f>
        <v>8.6548242058097191E-2</v>
      </c>
      <c r="W100" s="35">
        <f t="shared" si="12"/>
        <v>-3.8519999624995194E-3</v>
      </c>
      <c r="X100" s="14">
        <f t="shared" si="13"/>
        <v>-2.8113410695059127E-2</v>
      </c>
      <c r="Y100" s="35"/>
      <c r="Z100" s="29">
        <f t="shared" si="14"/>
        <v>43243</v>
      </c>
      <c r="AA100" s="15">
        <f>(SUMPRODUCT(B100:K100,$B$4:$K$4)+$AC$1)/Calculate!$B$22-1</f>
        <v>6.059084601605158E-2</v>
      </c>
      <c r="AB100" s="28">
        <f>(SUMPRODUCT(B100:K100,$B$4:$K$4)+$AC$1+$AB$5-$AB$4*L100)/Calculate!$B$22-1</f>
        <v>5.4092125074508779E-2</v>
      </c>
      <c r="AC100" s="15">
        <f>(SUMPRODUCT(B100:K100,$B$4:$K$4)+$AC$1+$AC$5-$AC$4*L100)/Calculate!$B$22-1</f>
        <v>3.1081842388211323E-2</v>
      </c>
      <c r="AD100" s="28">
        <f>(SUMPRODUCT(B100:K100,$B$4:$K$4)+$AC$1+$AD$5-$AD$4*L100)/Calculate!$B$22-1</f>
        <v>7.7335757656614268E-2</v>
      </c>
      <c r="AE100" s="28">
        <f>(SUMPRODUCT(B100:K100,$B$4:$K$4)+$AC$1+$AE$5-$AE$4*L100)/Calculate!$B$22-1</f>
        <v>4.6218101288374447E-2</v>
      </c>
      <c r="AF100" s="28">
        <f>(SUMPRODUCT(B100:K100,$B$4:$K$4)+$AC$1+$AF$5-$AF$4*L100)/Calculate!$B$22-1</f>
        <v>6.059084601605158E-2</v>
      </c>
      <c r="AG100" s="28">
        <f>(SUMPRODUCT(B100:K100,$B$4:$K$4)+$AC$1)/Calculate!$B$22-1</f>
        <v>6.059084601605158E-2</v>
      </c>
      <c r="AH100" s="35">
        <f t="shared" si="15"/>
        <v>-3.8519999624995194E-3</v>
      </c>
      <c r="AI100" s="14">
        <f t="shared" si="16"/>
        <v>-2.8113410695059127E-2</v>
      </c>
      <c r="AJ100" s="35"/>
      <c r="AK100" s="29">
        <f t="shared" si="10"/>
        <v>43243</v>
      </c>
      <c r="AL100" s="28">
        <f>(SUMPRODUCT(B100:K100,$B$5:$K$5)+$AN$1)/Calculate!$B$22-1</f>
        <v>4.3273795965599993E-2</v>
      </c>
      <c r="AM100" s="28">
        <f>(SUMPRODUCT(B100:K100,$B$5:$K$5)+$AN$1+$AM$5-$AM$4*L100)/Calculate!$B$22-1</f>
        <v>3.8632824570697277E-2</v>
      </c>
      <c r="AN100" s="28">
        <f>(SUMPRODUCT(B100:K100,$B$5:$K$5)+$AN$1+$AN$5-$AN$4*L100)/Calculate!$B$22-1</f>
        <v>2.2209001020519592E-2</v>
      </c>
      <c r="AO100" s="28">
        <f>(SUMPRODUCT(B100:K100,$B$5:$K$5)+$AN$1+$AO$5-$AO$4*L100)/Calculate!$B$22-1</f>
        <v>5.5227486525691427E-2</v>
      </c>
      <c r="AP100" s="28">
        <f>(SUMPRODUCT(B100:K100,$B$5:$K$5)+$AN$1+$AP$5-$AP$4*L100)/Calculate!$B$22-1</f>
        <v>3.3009499635862971E-2</v>
      </c>
      <c r="AQ100" s="28">
        <f>(SUMPRODUCT(B100:K100,$B$5:$K$5)+$AN$1+$AQ$5-$AQ$4*L100)/Calculate!$B$22-1</f>
        <v>4.3273795965599993E-2</v>
      </c>
      <c r="AR100" s="28">
        <f>(SUMPRODUCT(B100:K100,$B$5:$K$5)+$AN$1)/Calculate!$B$22-1</f>
        <v>4.3273795965599993E-2</v>
      </c>
      <c r="AS100" s="35">
        <f t="shared" si="17"/>
        <v>-3.8519999624995194E-3</v>
      </c>
      <c r="AT100" s="14">
        <f t="shared" si="18"/>
        <v>-2.8113410695059127E-2</v>
      </c>
      <c r="AU100" s="36"/>
    </row>
    <row r="101" spans="1:47" s="47" customFormat="1" x14ac:dyDescent="0.15">
      <c r="A101" s="43">
        <v>43244</v>
      </c>
      <c r="B101" s="44">
        <v>1423.2882479999998</v>
      </c>
      <c r="C101" s="44">
        <v>275.94038399999999</v>
      </c>
      <c r="D101" s="44">
        <v>250.86069599999999</v>
      </c>
      <c r="E101" s="44">
        <v>682.51211999999998</v>
      </c>
      <c r="F101" s="44">
        <v>1259.536392</v>
      </c>
      <c r="G101" s="44">
        <v>330.95612</v>
      </c>
      <c r="H101" s="44">
        <v>11.709504000000001</v>
      </c>
      <c r="I101" s="44">
        <v>5.8710151999999995</v>
      </c>
      <c r="J101" s="44">
        <v>5.4563036</v>
      </c>
      <c r="K101" s="44">
        <v>18.458731999999998</v>
      </c>
      <c r="L101" s="44">
        <v>25013.134995600001</v>
      </c>
      <c r="M101" s="43">
        <v>43244</v>
      </c>
      <c r="N101" s="44">
        <v>0.81320000000000003</v>
      </c>
      <c r="O101" s="43">
        <f t="shared" si="11"/>
        <v>43244</v>
      </c>
      <c r="P101" s="45">
        <f>(SUMPRODUCT(B101:K101,$B$3:$K$3)+$R$1)/Calculate!$B$22-1</f>
        <v>9.2570271733685816E-2</v>
      </c>
      <c r="Q101" s="45">
        <f>(SUMPRODUCT(B101:K101,$B$3:$K$3)+$R$1+$Q$5-$Q$4*L101)/(Calculate!$B$22)-1</f>
        <v>7.9400704982874881E-2</v>
      </c>
      <c r="R101" s="45">
        <f>(SUMPRODUCT(B101:K101,$B$3:$K$3)+$R$1+$R$5-$R$4*L101)/Calculate!$B$22-1</f>
        <v>4.6468420254948573E-2</v>
      </c>
      <c r="S101" s="45">
        <f>(SUMPRODUCT(B101:K101,$B$3:$K$3)+$R$1+$S$5-$S$4*L101)/Calculate!$B$22-1</f>
        <v>0.11229560242307746</v>
      </c>
      <c r="T101" s="45">
        <f>(SUMPRODUCT(B101:K101,$B$3:$K$3)+$R$1+$T$5-$T$4*L101)/Calculate!$B$22-1</f>
        <v>6.7738532631586024E-2</v>
      </c>
      <c r="U101" s="45">
        <f>(SUMPRODUCT(B101:K101,$B$3:$K$3)+$R$1+$U$5-$U$4*L101)/Calculate!$B$22-1</f>
        <v>8.8220921173205902E-2</v>
      </c>
      <c r="V101" s="45">
        <f>(SUMPRODUCT(B101:K101,$B$3:$K$3)+$R$1)/Calculate!$B$22-1</f>
        <v>9.2570271733685816E-2</v>
      </c>
      <c r="W101" s="46">
        <f t="shared" si="12"/>
        <v>1.366796411257365E-4</v>
      </c>
      <c r="X101" s="46">
        <f t="shared" si="13"/>
        <v>-2.7156358416078441E-2</v>
      </c>
      <c r="Y101" s="46"/>
      <c r="Z101" s="43">
        <f t="shared" si="14"/>
        <v>43244</v>
      </c>
      <c r="AA101" s="45">
        <f>(SUMPRODUCT(B101:K101,$B$4:$K$4)+$AC$1)/Calculate!$B$22-1</f>
        <v>6.4806975511428666E-2</v>
      </c>
      <c r="AB101" s="45">
        <f>(SUMPRODUCT(B101:K101,$B$4:$K$4)+$AC$1+$AB$5-$AB$4*L101)/Calculate!$B$22-1</f>
        <v>5.5586347764343014E-2</v>
      </c>
      <c r="AC101" s="45">
        <f>(SUMPRODUCT(B101:K101,$B$4:$K$4)+$AC$1+$AC$5-$AC$4*L101)/Calculate!$B$22-1</f>
        <v>3.2539012943520129E-2</v>
      </c>
      <c r="AD101" s="45">
        <f>(SUMPRODUCT(B101:K101,$B$4:$K$4)+$AC$1+$AD$5-$AD$4*L101)/Calculate!$B$22-1</f>
        <v>7.8613367867683026E-2</v>
      </c>
      <c r="AE101" s="45">
        <f>(SUMPRODUCT(B101:K101,$B$4:$K$4)+$AC$1+$AE$5-$AE$4*L101)/Calculate!$B$22-1</f>
        <v>4.7433007887168976E-2</v>
      </c>
      <c r="AF101" s="45">
        <f>(SUMPRODUCT(B101:K101,$B$4:$K$4)+$AC$1+$AF$5-$AF$4*L101)/Calculate!$B$22-1</f>
        <v>6.1763000151931369E-2</v>
      </c>
      <c r="AG101" s="45">
        <f>(SUMPRODUCT(B101:K101,$B$4:$K$4)+$AC$1)/Calculate!$B$22-1</f>
        <v>6.4806975511428666E-2</v>
      </c>
      <c r="AH101" s="46">
        <f t="shared" si="15"/>
        <v>1.366796411257365E-4</v>
      </c>
      <c r="AI101" s="46">
        <f t="shared" si="16"/>
        <v>-2.7156358416078441E-2</v>
      </c>
      <c r="AJ101" s="46"/>
      <c r="AK101" s="43">
        <f t="shared" si="10"/>
        <v>43244</v>
      </c>
      <c r="AL101" s="45">
        <f>(SUMPRODUCT(B101:K101,$B$5:$K$5)+$AN$1)/Calculate!$B$22-1</f>
        <v>4.6284761893194526E-2</v>
      </c>
      <c r="AM101" s="45">
        <f>(SUMPRODUCT(B101:K101,$B$5:$K$5)+$AN$1+$AM$5-$AM$4*L101)/Calculate!$B$22-1</f>
        <v>3.969997851778917E-2</v>
      </c>
      <c r="AN101" s="45">
        <f>(SUMPRODUCT(B101:K101,$B$5:$K$5)+$AN$1+$AN$5-$AN$4*L101)/Calculate!$B$22-1</f>
        <v>2.3250503489862906E-2</v>
      </c>
      <c r="AO101" s="45">
        <f>(SUMPRODUCT(B101:K101,$B$5:$K$5)+$AN$1+$AO$5-$AO$4*L101)/Calculate!$B$22-1</f>
        <v>5.6140731606291405E-2</v>
      </c>
      <c r="AP101" s="45">
        <f>(SUMPRODUCT(B101:K101,$B$5:$K$5)+$AN$1+$AP$5-$AP$4*L101)/Calculate!$B$22-1</f>
        <v>3.3877142089354439E-2</v>
      </c>
      <c r="AQ101" s="45">
        <f>(SUMPRODUCT(B101:K101,$B$5:$K$5)+$AN$1+$AQ$5-$AQ$4*L101)/Calculate!$B$22-1</f>
        <v>4.4110086612954458E-2</v>
      </c>
      <c r="AR101" s="45">
        <f>(SUMPRODUCT(B101:K101,$B$5:$K$5)+$AN$1)/Calculate!$B$22-1</f>
        <v>4.6284761893194526E-2</v>
      </c>
      <c r="AS101" s="46">
        <f t="shared" si="17"/>
        <v>1.366796411257365E-4</v>
      </c>
      <c r="AT101" s="46">
        <f t="shared" si="18"/>
        <v>-2.7156358416078441E-2</v>
      </c>
    </row>
    <row r="102" spans="1:47" x14ac:dyDescent="0.15">
      <c r="A102" s="12">
        <v>43245</v>
      </c>
      <c r="B102" s="13">
        <v>1459.744152</v>
      </c>
      <c r="C102" s="13">
        <v>274.43649899999997</v>
      </c>
      <c r="D102" s="13">
        <v>248.761965</v>
      </c>
      <c r="E102" s="13">
        <v>657.8300999999999</v>
      </c>
      <c r="F102" s="13">
        <v>1272.2306399999998</v>
      </c>
      <c r="G102" s="13">
        <v>328.79943999999995</v>
      </c>
      <c r="H102" s="13">
        <v>11.589366399999999</v>
      </c>
      <c r="I102" s="13">
        <v>6.2667219999999997</v>
      </c>
      <c r="J102" s="13">
        <v>5.3877531999999997</v>
      </c>
      <c r="K102" s="13">
        <v>18.067691999999997</v>
      </c>
      <c r="L102" s="13">
        <v>24894.382234399996</v>
      </c>
      <c r="M102" s="12">
        <v>43245</v>
      </c>
      <c r="N102" s="13">
        <v>0.81389999999999996</v>
      </c>
      <c r="O102" s="29">
        <f t="shared" si="11"/>
        <v>43245</v>
      </c>
      <c r="P102" s="28">
        <f>(SUMPRODUCT(B102:K102,$B$3:$K$3)+$R$1)/Calculate!$B$22-1</f>
        <v>9.2690479584205843E-2</v>
      </c>
      <c r="Q102" s="28">
        <f>(SUMPRODUCT(B102:K102,$B$3:$K$3)+$R$1+$Q$5-$Q$4*L102)/(Calculate!$B$22)-1</f>
        <v>8.4148877584160342E-2</v>
      </c>
      <c r="R102" s="28">
        <f>(SUMPRODUCT(B102:K102,$B$3:$K$3)+$R$1+$R$5-$R$4*L102)/Calculate!$B$22-1</f>
        <v>5.1281058640885613E-2</v>
      </c>
      <c r="S102" s="28">
        <f>(SUMPRODUCT(B102:K102,$B$3:$K$3)+$R$1+$S$5-$S$4*L102)/Calculate!$B$22-1</f>
        <v>0.11741360505210063</v>
      </c>
      <c r="T102" s="28">
        <f>(SUMPRODUCT(B102:K102,$B$3:$K$3)+$R$1+$T$5-$T$4*L102)/Calculate!$B$22-1</f>
        <v>7.2965109213706025E-2</v>
      </c>
      <c r="U102" s="28">
        <f>(SUMPRODUCT(B102:K102,$B$3:$K$3)+$R$1+$U$5-$U$4*L102)/Calculate!$B$22-1</f>
        <v>9.3518749412045965E-2</v>
      </c>
      <c r="V102" s="28">
        <f>(SUMPRODUCT(B102:K102,$B$3:$K$3)+$R$1)/Calculate!$B$22-1</f>
        <v>9.2690479584205843E-2</v>
      </c>
      <c r="W102" s="35">
        <f t="shared" si="12"/>
        <v>-4.6115853126946771E-3</v>
      </c>
      <c r="X102" s="14">
        <f t="shared" si="13"/>
        <v>-2.6318937671970355E-2</v>
      </c>
      <c r="Y102" s="35"/>
      <c r="Z102" s="12">
        <f t="shared" si="14"/>
        <v>43245</v>
      </c>
      <c r="AA102" s="15">
        <f>(SUMPRODUCT(B102:K102,$B$4:$K$4)+$AC$1)/Calculate!$B$22-1</f>
        <v>6.4890534315508619E-2</v>
      </c>
      <c r="AB102" s="28">
        <f>(SUMPRODUCT(B102:K102,$B$4:$K$4)+$AC$1+$AB$5-$AB$4*L102)/Calculate!$B$22-1</f>
        <v>5.891016048116593E-2</v>
      </c>
      <c r="AC102" s="15">
        <f>(SUMPRODUCT(B102:K102,$B$4:$K$4)+$AC$1+$AC$5-$AC$4*L102)/Calculate!$B$22-1</f>
        <v>3.5906933828788512E-2</v>
      </c>
      <c r="AD102" s="15">
        <f>(SUMPRODUCT(B102:K102,$B$4:$K$4)+$AC$1+$AD$5-$AD$4*L102)/Calculate!$B$22-1</f>
        <v>8.2195043723111594E-2</v>
      </c>
      <c r="AE102" s="15">
        <f>(SUMPRODUCT(B102:K102,$B$4:$K$4)+$AC$1+$AE$5-$AE$4*L102)/Calculate!$B$22-1</f>
        <v>5.1089328335351514E-2</v>
      </c>
      <c r="AF102" s="28">
        <f>(SUMPRODUCT(B102:K102,$B$4:$K$4)+$AC$1+$AF$5-$AF$4*L102)/Calculate!$B$22-1</f>
        <v>6.5470214640628965E-2</v>
      </c>
      <c r="AG102" s="15">
        <f>(SUMPRODUCT(B102:K102,$B$4:$K$4)+$AC$1)/Calculate!$B$22-1</f>
        <v>6.4890534315508619E-2</v>
      </c>
      <c r="AH102" s="14">
        <f t="shared" si="15"/>
        <v>-4.6115853126946771E-3</v>
      </c>
      <c r="AI102" s="14">
        <f t="shared" si="16"/>
        <v>-2.6318937671970355E-2</v>
      </c>
      <c r="AJ102" s="14"/>
      <c r="AK102" s="12">
        <f t="shared" si="10"/>
        <v>43245</v>
      </c>
      <c r="AL102" s="15">
        <f>(SUMPRODUCT(B102:K102,$B$5:$K$5)+$AN$1)/Calculate!$B$22-1</f>
        <v>4.6345241552394167E-2</v>
      </c>
      <c r="AM102" s="15">
        <f>(SUMPRODUCT(B102:K102,$B$5:$K$5)+$AN$1+$AM$5-$AM$4*L102)/Calculate!$B$22-1</f>
        <v>4.2074440552371639E-2</v>
      </c>
      <c r="AN102" s="15">
        <f>(SUMPRODUCT(B102:K102,$B$5:$K$5)+$AN$1+$AN$5-$AN$4*L102)/Calculate!$B$22-1</f>
        <v>2.56555019487541E-2</v>
      </c>
      <c r="AO102" s="15">
        <f>(SUMPRODUCT(B102:K102,$B$5:$K$5)+$AN$1+$AO$5-$AO$4*L102)/Calculate!$B$22-1</f>
        <v>5.8698412186725557E-2</v>
      </c>
      <c r="AP102" s="15">
        <f>(SUMPRODUCT(B102:K102,$B$5:$K$5)+$AN$1+$AP$5-$AP$4*L102)/Calculate!$B$22-1</f>
        <v>3.6489109646336892E-2</v>
      </c>
      <c r="AQ102" s="15">
        <f>(SUMPRODUCT(B102:K102,$B$5:$K$5)+$AN$1+$AQ$5-$AQ$4*L102)/Calculate!$B$22-1</f>
        <v>4.675937646631434E-2</v>
      </c>
      <c r="AR102" s="15">
        <f>(SUMPRODUCT(B102:K102,$B$5:$K$5)+$AN$1)/Calculate!$B$22-1</f>
        <v>4.6345241552394167E-2</v>
      </c>
      <c r="AS102" s="14">
        <f t="shared" si="17"/>
        <v>-4.6115853126946771E-3</v>
      </c>
      <c r="AT102" s="14">
        <f t="shared" si="18"/>
        <v>-2.6318937671970355E-2</v>
      </c>
    </row>
    <row r="103" spans="1:47" x14ac:dyDescent="0.15">
      <c r="A103" s="12">
        <v>43248</v>
      </c>
      <c r="B103" s="13">
        <v>1461.9154720000001</v>
      </c>
      <c r="C103" s="13">
        <v>274.84471400000001</v>
      </c>
      <c r="D103" s="13">
        <v>249.13199000000003</v>
      </c>
      <c r="E103" s="13">
        <v>658.80860000000007</v>
      </c>
      <c r="F103" s="13">
        <v>1274.1230399999999</v>
      </c>
      <c r="G103" s="13">
        <v>330.35955999999999</v>
      </c>
      <c r="H103" s="13">
        <v>12.017522000000001</v>
      </c>
      <c r="I103" s="13">
        <v>6.68546</v>
      </c>
      <c r="J103" s="13">
        <v>5.2668379999999999</v>
      </c>
      <c r="K103" s="13">
        <v>18.629605000000002</v>
      </c>
      <c r="L103" s="13">
        <v>25104.929577999999</v>
      </c>
      <c r="M103" s="12">
        <v>43248</v>
      </c>
      <c r="N103" s="13">
        <v>0.81530000000000002</v>
      </c>
      <c r="O103" s="29">
        <f t="shared" si="11"/>
        <v>43248</v>
      </c>
      <c r="P103" s="28">
        <f>(SUMPRODUCT(B103:K103,$B$3:$K$3)+$R$1)/Calculate!$B$22-1</f>
        <v>0.10848180481130298</v>
      </c>
      <c r="Q103" s="28">
        <f>(SUMPRODUCT(B103:K103,$B$3:$K$3)+$R$1+$Q$5-$Q$4*L103)/(Calculate!$B$22)-1</f>
        <v>9.173487204924613E-2</v>
      </c>
      <c r="R103" s="28">
        <f>(SUMPRODUCT(B103:K103,$B$3:$K$3)+$R$1+$R$5-$R$4*L103)/Calculate!$B$22-1</f>
        <v>5.8752755976588356E-2</v>
      </c>
      <c r="S103" s="28">
        <f>(SUMPRODUCT(B103:K103,$B$3:$K$3)+$R$1+$S$5-$S$4*L103)/Calculate!$B$22-1</f>
        <v>0.12434389493283193</v>
      </c>
      <c r="T103" s="28">
        <f>(SUMPRODUCT(B103:K103,$B$3:$K$3)+$R$1+$T$5-$T$4*L103)/Calculate!$B$22-1</f>
        <v>7.9702898666002886E-2</v>
      </c>
      <c r="U103" s="28">
        <f>(SUMPRODUCT(B103:K103,$B$3:$K$3)+$R$1+$U$5-$U$4*L103)/Calculate!$B$22-1</f>
        <v>0.10013021045818293</v>
      </c>
      <c r="V103" s="28">
        <f>(SUMPRODUCT(B103:K103,$B$3:$K$3)+$R$1)/Calculate!$B$22-1</f>
        <v>0.10848180481130298</v>
      </c>
      <c r="W103" s="35">
        <f t="shared" si="12"/>
        <v>3.8070363903588422E-3</v>
      </c>
      <c r="X103" s="14">
        <f t="shared" si="13"/>
        <v>-2.4644096183753961E-2</v>
      </c>
      <c r="Y103" s="35"/>
      <c r="Z103" s="12">
        <f t="shared" si="14"/>
        <v>43248</v>
      </c>
      <c r="AA103" s="15">
        <f>(SUMPRODUCT(B103:K103,$B$4:$K$4)+$AC$1)/Calculate!$B$22-1</f>
        <v>7.5944451553520143E-2</v>
      </c>
      <c r="AB103" s="28">
        <f>(SUMPRODUCT(B103:K103,$B$4:$K$4)+$AC$1+$AB$5-$AB$4*L103)/Calculate!$B$22-1</f>
        <v>6.4219143058091843E-2</v>
      </c>
      <c r="AC103" s="15">
        <f>(SUMPRODUCT(B103:K103,$B$4:$K$4)+$AC$1+$AC$5-$AC$4*L103)/Calculate!$B$22-1</f>
        <v>4.113771310666281E-2</v>
      </c>
      <c r="AD103" s="28">
        <f>(SUMPRODUCT(B103:K103,$B$4:$K$4)+$AC$1+$AD$5-$AD$4*L103)/Calculate!$B$22-1</f>
        <v>8.7046837782505992E-2</v>
      </c>
      <c r="AE103" s="28">
        <f>(SUMPRODUCT(B103:K103,$B$4:$K$4)+$AC$1+$AE$5-$AE$4*L103)/Calculate!$B$22-1</f>
        <v>5.5808778350197485E-2</v>
      </c>
      <c r="AF103" s="28">
        <f>(SUMPRODUCT(B103:K103,$B$4:$K$4)+$AC$1+$AF$5-$AF$4*L103)/Calculate!$B$22-1</f>
        <v>7.0099430079645808E-2</v>
      </c>
      <c r="AG103" s="28">
        <f>(SUMPRODUCT(B103:K103,$B$4:$K$4)+$AC$1)/Calculate!$B$22-1</f>
        <v>7.5944451553520143E-2</v>
      </c>
      <c r="AH103" s="35">
        <f t="shared" si="15"/>
        <v>3.8070363903588422E-3</v>
      </c>
      <c r="AI103" s="14">
        <f t="shared" si="16"/>
        <v>-2.4644096183753961E-2</v>
      </c>
      <c r="AJ103" s="35"/>
      <c r="AK103" s="29">
        <f t="shared" ref="AK103:AK119" si="19">A103</f>
        <v>43248</v>
      </c>
      <c r="AL103" s="28">
        <f>(SUMPRODUCT(B103:K103,$B$5:$K$5)+$AN$1)/Calculate!$B$22-1</f>
        <v>5.4240864229920138E-2</v>
      </c>
      <c r="AM103" s="28">
        <f>(SUMPRODUCT(B103:K103,$B$5:$K$5)+$AN$1+$AM$5-$AM$4*L103)/Calculate!$B$22-1</f>
        <v>4.5867397848891711E-2</v>
      </c>
      <c r="AN103" s="28">
        <f>(SUMPRODUCT(B103:K103,$B$5:$K$5)+$AN$1+$AN$5-$AN$4*L103)/Calculate!$B$22-1</f>
        <v>2.9394318499777139E-2</v>
      </c>
      <c r="AO103" s="28">
        <f>(SUMPRODUCT(B103:K103,$B$5:$K$5)+$AN$1+$AO$5-$AO$4*L103)/Calculate!$B$22-1</f>
        <v>6.2166525010262763E-2</v>
      </c>
      <c r="AP103" s="28">
        <f>(SUMPRODUCT(B103:K103,$B$5:$K$5)+$AN$1+$AP$5-$AP$4*L103)/Calculate!$B$22-1</f>
        <v>3.9860972255656879E-2</v>
      </c>
      <c r="AQ103" s="28">
        <f>(SUMPRODUCT(B103:K103,$B$5:$K$5)+$AN$1+$AQ$5-$AQ$4*L103)/Calculate!$B$22-1</f>
        <v>5.0065067053360224E-2</v>
      </c>
      <c r="AR103" s="28">
        <f>(SUMPRODUCT(B103:K103,$B$5:$K$5)+$AN$1)/Calculate!$B$22-1</f>
        <v>5.4240864229920138E-2</v>
      </c>
      <c r="AS103" s="35">
        <f t="shared" si="17"/>
        <v>3.8070363903588422E-3</v>
      </c>
      <c r="AT103" s="14">
        <f t="shared" si="18"/>
        <v>-2.4644096183753961E-2</v>
      </c>
    </row>
    <row r="104" spans="1:47" x14ac:dyDescent="0.15">
      <c r="A104" s="12">
        <v>43249</v>
      </c>
      <c r="B104" s="13">
        <v>1474.4036300000002</v>
      </c>
      <c r="C104" s="13">
        <v>273.113586</v>
      </c>
      <c r="D104" s="13">
        <v>287.19820600000003</v>
      </c>
      <c r="E104" s="13">
        <v>685.60088900000005</v>
      </c>
      <c r="F104" s="13">
        <v>1267.6158000000003</v>
      </c>
      <c r="G104" s="13">
        <v>328.0521</v>
      </c>
      <c r="H104" s="13">
        <v>11.179885000000001</v>
      </c>
      <c r="I104" s="13">
        <v>6.4467950000000007</v>
      </c>
      <c r="J104" s="13">
        <v>5.1819175</v>
      </c>
      <c r="K104" s="13">
        <v>18.565137500000002</v>
      </c>
      <c r="L104" s="13">
        <v>24876.941509000004</v>
      </c>
      <c r="M104" s="12">
        <v>43249</v>
      </c>
      <c r="N104" s="13">
        <v>0.81610000000000005</v>
      </c>
      <c r="O104" s="29">
        <f t="shared" si="11"/>
        <v>43249</v>
      </c>
      <c r="P104" s="28">
        <f>(SUMPRODUCT(B104:K104,$B$3:$K$3)+$R$1)/Calculate!$B$22-1</f>
        <v>0.11718115545028884</v>
      </c>
      <c r="Q104" s="28">
        <f>(SUMPRODUCT(B104:K104,$B$3:$K$3)+$R$1+$Q$5-$Q$4*L104)/(Calculate!$B$22)-1</f>
        <v>0.10931924343440325</v>
      </c>
      <c r="R104" s="28">
        <f>(SUMPRODUCT(B104:K104,$B$3:$K$3)+$R$1+$R$5-$R$4*L104)/Calculate!$B$22-1</f>
        <v>7.6460892313488404E-2</v>
      </c>
      <c r="S104" s="28">
        <f>(SUMPRODUCT(B104:K104,$B$3:$K$3)+$R$1+$S$5-$S$4*L104)/Calculate!$B$22-1</f>
        <v>0.14263828630430297</v>
      </c>
      <c r="T104" s="28">
        <f>(SUMPRODUCT(B104:K104,$B$3:$K$3)+$R$1+$T$5-$T$4*L104)/Calculate!$B$22-1</f>
        <v>9.820573627198903E-2</v>
      </c>
      <c r="U104" s="28">
        <f>(SUMPRODUCT(B104:K104,$B$3:$K$3)+$R$1+$U$5-$U$4*L104)/Calculate!$B$22-1</f>
        <v>0.11876984090556864</v>
      </c>
      <c r="V104" s="28">
        <f>(SUMPRODUCT(B104:K104,$B$3:$K$3)+$R$1)/Calculate!$B$22-1</f>
        <v>0.11718115545028884</v>
      </c>
      <c r="W104" s="35">
        <f t="shared" si="12"/>
        <v>-5.3089432886201937E-3</v>
      </c>
      <c r="X104" s="14">
        <f t="shared" si="13"/>
        <v>-2.3687043904773164E-2</v>
      </c>
      <c r="Y104" s="35"/>
      <c r="Z104" s="12">
        <f t="shared" si="14"/>
        <v>43249</v>
      </c>
      <c r="AA104" s="15">
        <f>(SUMPRODUCT(B104:K104,$B$4:$K$4)+$AC$1)/Calculate!$B$22-1</f>
        <v>8.2033938829820352E-2</v>
      </c>
      <c r="AB104" s="28">
        <f>(SUMPRODUCT(B104:K104,$B$4:$K$4)+$AC$1+$AB$5-$AB$4*L104)/Calculate!$B$22-1</f>
        <v>7.6529447645677484E-2</v>
      </c>
      <c r="AC104" s="15">
        <f>(SUMPRODUCT(B104:K104,$B$4:$K$4)+$AC$1+$AC$5-$AC$4*L104)/Calculate!$B$22-1</f>
        <v>5.3532698977019955E-2</v>
      </c>
      <c r="AD104" s="28">
        <f>(SUMPRODUCT(B104:K104,$B$4:$K$4)+$AC$1+$AD$5-$AD$4*L104)/Calculate!$B$22-1</f>
        <v>9.9852202177063365E-2</v>
      </c>
      <c r="AE104" s="28">
        <f>(SUMPRODUCT(B104:K104,$B$4:$K$4)+$AC$1+$AE$5-$AE$4*L104)/Calculate!$B$22-1</f>
        <v>6.8757449530983061E-2</v>
      </c>
      <c r="AF104" s="28">
        <f>(SUMPRODUCT(B104:K104,$B$4:$K$4)+$AC$1+$AF$5-$AF$4*L104)/Calculate!$B$22-1</f>
        <v>8.3145810432860179E-2</v>
      </c>
      <c r="AG104" s="28">
        <f>(SUMPRODUCT(B104:K104,$B$4:$K$4)+$AC$1)/Calculate!$B$22-1</f>
        <v>8.2033938829820352E-2</v>
      </c>
      <c r="AH104" s="35">
        <f t="shared" si="15"/>
        <v>-5.3089432886201937E-3</v>
      </c>
      <c r="AI104" s="14">
        <f t="shared" si="16"/>
        <v>-2.3687043904773164E-2</v>
      </c>
      <c r="AJ104" s="35"/>
      <c r="AK104" s="29">
        <f t="shared" si="19"/>
        <v>43249</v>
      </c>
      <c r="AL104" s="28">
        <f>(SUMPRODUCT(B104:K104,$B$5:$K$5)+$AN$1)/Calculate!$B$22-1</f>
        <v>5.859019782953423E-2</v>
      </c>
      <c r="AM104" s="28">
        <f>(SUMPRODUCT(B104:K104,$B$5:$K$5)+$AN$1+$AM$5-$AM$4*L104)/Calculate!$B$22-1</f>
        <v>5.4659241821591653E-2</v>
      </c>
      <c r="AN104" s="28">
        <f>(SUMPRODUCT(B104:K104,$B$5:$K$5)+$AN$1+$AN$5-$AN$4*L104)/Calculate!$B$22-1</f>
        <v>3.8244787975934225E-2</v>
      </c>
      <c r="AO104" s="28">
        <f>(SUMPRODUCT(B104:K104,$B$5:$K$5)+$AN$1+$AO$5-$AO$4*L104)/Calculate!$B$22-1</f>
        <v>7.1310122003705567E-2</v>
      </c>
      <c r="AP104" s="28">
        <f>(SUMPRODUCT(B104:K104,$B$5:$K$5)+$AN$1+$AP$5-$AP$4*L104)/Calculate!$B$22-1</f>
        <v>4.9108792366356901E-2</v>
      </c>
      <c r="AQ104" s="28">
        <f>(SUMPRODUCT(B104:K104,$B$5:$K$5)+$AN$1+$AQ$5-$AQ$4*L104)/Calculate!$B$22-1</f>
        <v>5.9384540557174237E-2</v>
      </c>
      <c r="AR104" s="28">
        <f>(SUMPRODUCT(B104:K104,$B$5:$K$5)+$AN$1)/Calculate!$B$22-1</f>
        <v>5.859019782953423E-2</v>
      </c>
      <c r="AS104" s="35">
        <f t="shared" si="17"/>
        <v>-5.3089432886201937E-3</v>
      </c>
      <c r="AT104" s="14">
        <f t="shared" si="18"/>
        <v>-2.3687043904773164E-2</v>
      </c>
    </row>
    <row r="105" spans="1:47" ht="15" customHeight="1" x14ac:dyDescent="0.15">
      <c r="A105" s="12">
        <v>43250</v>
      </c>
      <c r="B105" s="13">
        <v>1457.5631069999999</v>
      </c>
      <c r="C105" s="13">
        <v>272.55871500000001</v>
      </c>
      <c r="D105" s="13">
        <v>276.92479100000003</v>
      </c>
      <c r="E105" s="13">
        <v>741.07719399999996</v>
      </c>
      <c r="F105" s="13">
        <v>1271.1701860000001</v>
      </c>
      <c r="G105" s="13">
        <v>323.26405</v>
      </c>
      <c r="H105" s="13">
        <v>11.342885399999998</v>
      </c>
      <c r="I105" s="13">
        <v>6.5062004999999994</v>
      </c>
      <c r="J105" s="13">
        <v>5.2295120999999991</v>
      </c>
      <c r="K105" s="13">
        <v>18.127338499999997</v>
      </c>
      <c r="L105" s="13">
        <v>24598.176368099997</v>
      </c>
      <c r="M105" s="12">
        <v>43250</v>
      </c>
      <c r="N105" s="13">
        <v>0.81840000000000002</v>
      </c>
      <c r="O105" s="29">
        <f t="shared" si="11"/>
        <v>43250</v>
      </c>
      <c r="P105" s="28">
        <f>(SUMPRODUCT(B105:K105,$B$3:$K$3)+$R$1)/Calculate!$B$22-1</f>
        <v>0.11819104075421705</v>
      </c>
      <c r="Q105" s="28">
        <f>(SUMPRODUCT(B105:K105,$B$3:$K$3)+$R$1+$Q$5-$Q$4*L105)/(Calculate!$B$22)-1</f>
        <v>0.12119300451512038</v>
      </c>
      <c r="R105" s="28">
        <f>(SUMPRODUCT(B105:K105,$B$3:$K$3)+$R$1+$R$5-$R$4*L105)/Calculate!$B$22-1</f>
        <v>8.848598304212274E-2</v>
      </c>
      <c r="S105" s="28">
        <f>(SUMPRODUCT(B105:K105,$B$3:$K$3)+$R$1+$S$5-$S$4*L105)/Calculate!$B$22-1</f>
        <v>0.15538020168096578</v>
      </c>
      <c r="T105" s="28">
        <f>(SUMPRODUCT(B105:K105,$B$3:$K$3)+$R$1+$T$5-$T$4*L105)/Calculate!$B$22-1</f>
        <v>0.11120252263461738</v>
      </c>
      <c r="U105" s="28">
        <f>(SUMPRODUCT(B105:K105,$B$3:$K$3)+$R$1+$U$5-$U$4*L105)/Calculate!$B$22-1</f>
        <v>0.13193388635273706</v>
      </c>
      <c r="V105" s="28">
        <f>(SUMPRODUCT(B105:K105,$B$3:$K$3)+$R$1+$V$5-$V$4*L105)/Calculate!$B$22-1</f>
        <v>0.11819104075421705</v>
      </c>
      <c r="W105" s="35">
        <f t="shared" si="12"/>
        <v>-1.6455216735289935E-2</v>
      </c>
      <c r="X105" s="14">
        <f t="shared" si="13"/>
        <v>-2.0935518602703596E-2</v>
      </c>
      <c r="Y105" s="35"/>
      <c r="Z105" s="29">
        <f t="shared" si="14"/>
        <v>43250</v>
      </c>
      <c r="AA105" s="15">
        <f>(SUMPRODUCT(B105:K105,$B$4:$K$4)+$AC$1)/Calculate!$B$22-1</f>
        <v>8.2741113740662842E-2</v>
      </c>
      <c r="AB105" s="28">
        <f>(SUMPRODUCT(B105:K105,$B$4:$K$4)+$AC$1+$AB$5-$AB$4*L105)/Calculate!$B$22-1</f>
        <v>8.4842928543934493E-2</v>
      </c>
      <c r="AC105" s="15">
        <f>(SUMPRODUCT(B105:K105,$B$4:$K$4)+$AC$1+$AC$5-$AC$4*L105)/Calculate!$B$22-1</f>
        <v>6.1949721213325537E-2</v>
      </c>
      <c r="AD105" s="28">
        <f>(SUMPRODUCT(B105:K105,$B$4:$K$4)+$AC$1+$AD$5-$AD$4*L105)/Calculate!$B$22-1</f>
        <v>0.10877100166698894</v>
      </c>
      <c r="AE105" s="28">
        <f>(SUMPRODUCT(B105:K105,$B$4:$K$4)+$AC$1+$AE$5-$AE$4*L105)/Calculate!$B$22-1</f>
        <v>7.7851472823759815E-2</v>
      </c>
      <c r="AF105" s="28">
        <f>(SUMPRODUCT(B105:K105,$B$4:$K$4)+$AC$1+$AF$5-$AF$4*L105)/Calculate!$B$22-1</f>
        <v>9.2359304500308603E-2</v>
      </c>
      <c r="AG105" s="28">
        <f>(SUMPRODUCT(B105:K105,$B$4:$K$4)+$AC$1+$AG$5-$AG$4*L105)/Calculate!$B$22-1</f>
        <v>8.2741113740663064E-2</v>
      </c>
      <c r="AH105" s="35">
        <f t="shared" si="15"/>
        <v>-1.6455216735289935E-2</v>
      </c>
      <c r="AI105" s="14">
        <f t="shared" si="16"/>
        <v>-2.0935518602703596E-2</v>
      </c>
      <c r="AJ105" s="35"/>
      <c r="AK105" s="29">
        <f t="shared" si="19"/>
        <v>43250</v>
      </c>
      <c r="AL105" s="28">
        <f>(SUMPRODUCT(B105:K105,$B$5:$K$5)+$AN$1)/Calculate!$B$22-1</f>
        <v>5.9094358966628846E-2</v>
      </c>
      <c r="AM105" s="28">
        <f>(SUMPRODUCT(B105:K105,$B$5:$K$5)+$AN$1+$AM$5-$AM$4*L105)/Calculate!$B$22-1</f>
        <v>6.0595340847080292E-2</v>
      </c>
      <c r="AN105" s="28">
        <f>(SUMPRODUCT(B105:K105,$B$5:$K$5)+$AN$1+$AN$5-$AN$4*L105)/Calculate!$B$22-1</f>
        <v>4.4252569466225911E-2</v>
      </c>
      <c r="AO105" s="28">
        <f>(SUMPRODUCT(B105:K105,$B$5:$K$5)+$AN$1+$AO$5-$AO$4*L105)/Calculate!$B$22-1</f>
        <v>7.7676315818011821E-2</v>
      </c>
      <c r="AP105" s="28">
        <f>(SUMPRODUCT(B105:K105,$B$5:$K$5)+$AN$1+$AP$5-$AP$4*L105)/Calculate!$B$22-1</f>
        <v>5.5602421673646152E-2</v>
      </c>
      <c r="AQ105" s="28">
        <f>(SUMPRODUCT(B105:K105,$B$5:$K$5)+$AN$1+$AQ$5-$AQ$4*L105)/Calculate!$B$22-1</f>
        <v>6.596578176588852E-2</v>
      </c>
      <c r="AR105" s="28">
        <f>(SUMPRODUCT(B105:K105,$B$5:$K$5)+$AN$1+$AR$5-$AR$4*L105)/Calculate!$B$22-1</f>
        <v>5.9094358966629068E-2</v>
      </c>
      <c r="AS105" s="35">
        <f t="shared" si="17"/>
        <v>-1.6455216735289935E-2</v>
      </c>
      <c r="AT105" s="14">
        <f t="shared" si="18"/>
        <v>-2.0935518602703596E-2</v>
      </c>
    </row>
    <row r="106" spans="1:47" s="47" customFormat="1" x14ac:dyDescent="0.15">
      <c r="A106" s="43">
        <v>43251</v>
      </c>
      <c r="B106" s="44">
        <v>1464.5358080000001</v>
      </c>
      <c r="C106" s="44">
        <v>272.35542400000003</v>
      </c>
      <c r="D106" s="44">
        <v>294.54924800000003</v>
      </c>
      <c r="E106" s="44">
        <v>747.47003200000006</v>
      </c>
      <c r="F106" s="44">
        <v>1270.1153440000001</v>
      </c>
      <c r="G106" s="44">
        <v>326.36196799999999</v>
      </c>
      <c r="H106" s="44">
        <v>12.214047600000001</v>
      </c>
      <c r="I106" s="44">
        <v>6.6220740000000005</v>
      </c>
      <c r="J106" s="44">
        <v>5.5102196000000001</v>
      </c>
      <c r="K106" s="44">
        <v>18.190265</v>
      </c>
      <c r="L106" s="44">
        <v>24909.266542400001</v>
      </c>
      <c r="M106" s="43">
        <v>43251</v>
      </c>
      <c r="N106" s="44">
        <v>0.8175</v>
      </c>
      <c r="O106" s="43">
        <f t="shared" si="11"/>
        <v>43251</v>
      </c>
      <c r="P106" s="45">
        <f>(SUMPRODUCT(B106:K106,$B$3:$K$3)+$R$1)/Calculate!$B$22-1</f>
        <v>0.14911312552453748</v>
      </c>
      <c r="Q106" s="45">
        <f>(SUMPRODUCT(B106:K106,$B$3:$K$3)+$R$1+$Q$5-$Q$4*L106)/(Calculate!$B$22)-1</f>
        <v>0.1399914607784345</v>
      </c>
      <c r="R106" s="45">
        <f>(SUMPRODUCT(B106:K106,$B$3:$K$3)+$R$1+$R$5-$R$4*L106)/Calculate!$B$22-1</f>
        <v>0.1071155617822459</v>
      </c>
      <c r="S106" s="45">
        <f>(SUMPRODUCT(B106:K106,$B$3:$K$3)+$R$1+$S$5-$S$4*L106)/Calculate!$B$22-1</f>
        <v>0.17320983425860348</v>
      </c>
      <c r="T106" s="45">
        <f>(SUMPRODUCT(B106:K106,$B$3:$K$3)+$R$1+$T$5-$T$4*L106)/Calculate!$B$22-1</f>
        <v>0.12874772991003725</v>
      </c>
      <c r="U106" s="45">
        <f>(SUMPRODUCT(B106:K106,$B$3:$K$3)+$R$1+$U$5-$U$4*L106)/Calculate!$B$22-1</f>
        <v>0.14929243952357707</v>
      </c>
      <c r="V106" s="45">
        <f>(SUMPRODUCT(B106:K106,$B$3:$K$3)+$R$1+$V$5-$V$4*L106)/Calculate!$B$22-1</f>
        <v>0.13498074332062315</v>
      </c>
      <c r="W106" s="46">
        <f t="shared" si="12"/>
        <v>-4.0164443044005127E-3</v>
      </c>
      <c r="X106" s="46">
        <f t="shared" si="13"/>
        <v>-2.2012202416556992E-2</v>
      </c>
      <c r="Y106" s="46"/>
      <c r="Z106" s="43">
        <f t="shared" si="14"/>
        <v>43251</v>
      </c>
      <c r="AA106" s="45">
        <f>(SUMPRODUCT(B106:K106,$B$4:$K$4)+$AC$1)/Calculate!$B$22-1</f>
        <v>0.10438657722452582</v>
      </c>
      <c r="AB106" s="45">
        <f>(SUMPRODUCT(B106:K106,$B$4:$K$4)+$AC$1+$AB$5-$AB$4*L106)/Calculate!$B$22-1</f>
        <v>9.8000074414754446E-2</v>
      </c>
      <c r="AC106" s="45">
        <f>(SUMPRODUCT(B106:K106,$B$4:$K$4)+$AC$1+$AC$5-$AC$4*L106)/Calculate!$B$22-1</f>
        <v>7.499131930511993E-2</v>
      </c>
      <c r="AD106" s="45">
        <f>(SUMPRODUCT(B106:K106,$B$4:$K$4)+$AC$1+$AD$5-$AD$4*L106)/Calculate!$B$22-1</f>
        <v>0.12125263744504289</v>
      </c>
      <c r="AE106" s="45">
        <f>(SUMPRODUCT(B106:K106,$B$4:$K$4)+$AC$1+$AE$5-$AE$4*L106)/Calculate!$B$22-1</f>
        <v>9.0137566206540232E-2</v>
      </c>
      <c r="AF106" s="45">
        <f>(SUMPRODUCT(B106:K106,$B$4:$K$4)+$AC$1+$AF$5-$AF$4*L106)/Calculate!$B$22-1</f>
        <v>0.10451207352267433</v>
      </c>
      <c r="AG106" s="45">
        <f>(SUMPRODUCT(B106:K106,$B$4:$K$4)+$AC$1+$AG$5-$AG$4*L106)/Calculate!$B$22-1</f>
        <v>9.4493909681785615E-2</v>
      </c>
      <c r="AH106" s="46">
        <f t="shared" si="15"/>
        <v>-4.0164443044005127E-3</v>
      </c>
      <c r="AI106" s="46">
        <f t="shared" si="16"/>
        <v>-2.2012202416556992E-2</v>
      </c>
      <c r="AJ106" s="46"/>
      <c r="AK106" s="43">
        <f t="shared" si="19"/>
        <v>43251</v>
      </c>
      <c r="AL106" s="45">
        <f>(SUMPRODUCT(B106:K106,$B$5:$K$5)+$AN$1)/Calculate!$B$22-1</f>
        <v>7.4555297930228637E-2</v>
      </c>
      <c r="AM106" s="45">
        <f>(SUMPRODUCT(B106:K106,$B$5:$K$5)+$AN$1+$AM$5-$AM$4*L106)/Calculate!$B$22-1</f>
        <v>6.9994465557177588E-2</v>
      </c>
      <c r="AN106" s="45">
        <f>(SUMPRODUCT(B106:K106,$B$5:$K$5)+$AN$1+$AN$5-$AN$4*L106)/Calculate!$B$22-1</f>
        <v>5.3571699560074348E-2</v>
      </c>
      <c r="AO106" s="45">
        <f>(SUMPRODUCT(B106:K106,$B$5:$K$5)+$AN$1+$AO$5-$AO$4*L106)/Calculate!$B$22-1</f>
        <v>8.6595472830617304E-2</v>
      </c>
      <c r="AP106" s="45">
        <f>(SUMPRODUCT(B106:K106,$B$5:$K$5)+$AN$1+$AP$5-$AP$4*L106)/Calculate!$B$22-1</f>
        <v>6.4379366035143049E-2</v>
      </c>
      <c r="AQ106" s="45">
        <f>(SUMPRODUCT(B106:K106,$B$5:$K$5)+$AN$1+$AQ$5-$AQ$4*L106)/Calculate!$B$22-1</f>
        <v>7.4644954929748542E-2</v>
      </c>
      <c r="AR106" s="45">
        <f>(SUMPRODUCT(B106:K106,$B$5:$K$5)+$AN$1+$AR$5-$AR$4*L106)/Calculate!$B$22-1</f>
        <v>6.7489106828271472E-2</v>
      </c>
      <c r="AS106" s="46">
        <f t="shared" si="17"/>
        <v>-4.0164443044005127E-3</v>
      </c>
      <c r="AT106" s="46">
        <f t="shared" si="18"/>
        <v>-2.2012202416556992E-2</v>
      </c>
    </row>
    <row r="107" spans="1:47" x14ac:dyDescent="0.15">
      <c r="A107" s="12">
        <v>43252</v>
      </c>
      <c r="B107" s="13">
        <v>1489.685344</v>
      </c>
      <c r="C107" s="13">
        <v>274.51015200000001</v>
      </c>
      <c r="D107" s="13">
        <v>317.82688000000002</v>
      </c>
      <c r="E107" s="13">
        <v>750.28930200000002</v>
      </c>
      <c r="F107" s="13">
        <v>1309.369852</v>
      </c>
      <c r="G107" s="13">
        <v>329.95488</v>
      </c>
      <c r="H107" s="13">
        <v>12.2508</v>
      </c>
      <c r="I107" s="13">
        <v>6.5582615999999998</v>
      </c>
      <c r="J107" s="13">
        <v>5.7007056</v>
      </c>
      <c r="K107" s="13">
        <v>18.131184000000001</v>
      </c>
      <c r="L107" s="13">
        <v>24904.169455200001</v>
      </c>
      <c r="M107" s="12">
        <v>43252</v>
      </c>
      <c r="N107" s="13">
        <v>0.81669999999999998</v>
      </c>
      <c r="O107" s="29">
        <f t="shared" si="11"/>
        <v>43252</v>
      </c>
      <c r="P107" s="28">
        <f>(SUMPRODUCT(B107:K107,$B$3:$K$3)+$R$1)/Calculate!$B$22-1</f>
        <v>0.17256462524396032</v>
      </c>
      <c r="Q107" s="28">
        <f>(SUMPRODUCT(B107:K107,$B$3:$K$3)+$R$1+$Q$5-$Q$4*L107)/(Calculate!$B$22)-1</f>
        <v>0.16364160126759475</v>
      </c>
      <c r="R107" s="28">
        <f>(SUMPRODUCT(B107:K107,$B$3:$K$3)+$R$1+$R$5-$R$4*L107)/Calculate!$B$22-1</f>
        <v>0.1307684692615998</v>
      </c>
      <c r="S107" s="28">
        <f>(SUMPRODUCT(B107:K107,$B$3:$K$3)+$R$1+$S$5-$S$4*L107)/Calculate!$B$22-1</f>
        <v>0.19687584853361462</v>
      </c>
      <c r="T107" s="28">
        <f>(SUMPRODUCT(B107:K107,$B$3:$K$3)+$R$1+$T$5-$T$4*L107)/Calculate!$B$22-1</f>
        <v>0.15241840437906018</v>
      </c>
      <c r="U107" s="28">
        <f>(SUMPRODUCT(B107:K107,$B$3:$K$3)+$R$1+$U$5-$U$4*L107)/Calculate!$B$22-1</f>
        <v>0.17296617224492028</v>
      </c>
      <c r="V107" s="28">
        <f>(SUMPRODUCT(B107:K107,$B$3:$K$3)+$R$1+$V$5-$V$4*L107)/Calculate!$B$22-1</f>
        <v>0.15866379642998885</v>
      </c>
      <c r="W107" s="35">
        <f t="shared" si="12"/>
        <v>-4.2202485803917167E-3</v>
      </c>
      <c r="X107" s="14">
        <f t="shared" si="13"/>
        <v>-2.2969254695537789E-2</v>
      </c>
      <c r="Y107" s="35"/>
      <c r="Z107" s="12">
        <f t="shared" si="14"/>
        <v>43252</v>
      </c>
      <c r="AA107" s="15">
        <f>(SUMPRODUCT(B107:K107,$B$4:$K$4)+$AC$1)/Calculate!$B$22-1</f>
        <v>0.12080216641441166</v>
      </c>
      <c r="AB107" s="28">
        <f>(SUMPRODUCT(B107:K107,$B$4:$K$4)+$AC$1+$AB$5-$AB$4*L107)/Calculate!$B$22-1</f>
        <v>0.11455474126966902</v>
      </c>
      <c r="AC107" s="15">
        <f>(SUMPRODUCT(B107:K107,$B$4:$K$4)+$AC$1+$AC$5-$AC$4*L107)/Calculate!$B$22-1</f>
        <v>9.1547879363851559E-2</v>
      </c>
      <c r="AD107" s="15">
        <f>(SUMPRODUCT(B107:K107,$B$4:$K$4)+$AC$1+$AD$5-$AD$4*L107)/Calculate!$B$22-1</f>
        <v>0.13781837226073446</v>
      </c>
      <c r="AE107" s="15">
        <f>(SUMPRODUCT(B107:K107,$B$4:$K$4)+$AC$1+$AE$5-$AE$4*L107)/Calculate!$B$22-1</f>
        <v>0.1067065049056144</v>
      </c>
      <c r="AF107" s="28">
        <f>(SUMPRODUCT(B107:K107,$B$4:$K$4)+$AC$1+$AF$5-$AF$4*L107)/Calculate!$B$22-1</f>
        <v>0.12108319668769152</v>
      </c>
      <c r="AG107" s="15">
        <f>(SUMPRODUCT(B107:K107,$B$4:$K$4)+$AC$1+$AG$5-$AG$4*L107)/Calculate!$B$22-1</f>
        <v>0.1110715862446312</v>
      </c>
      <c r="AH107" s="14">
        <f t="shared" si="15"/>
        <v>-4.2202485803917167E-3</v>
      </c>
      <c r="AI107" s="14">
        <f t="shared" si="16"/>
        <v>-2.2969254695537789E-2</v>
      </c>
      <c r="AJ107" s="14"/>
      <c r="AK107" s="12">
        <f t="shared" si="19"/>
        <v>43252</v>
      </c>
      <c r="AL107" s="15">
        <f>(SUMPRODUCT(B107:K107,$B$5:$K$5)+$AN$1)/Calculate!$B$22-1</f>
        <v>8.6280977963411276E-2</v>
      </c>
      <c r="AM107" s="15">
        <f>(SUMPRODUCT(B107:K107,$B$5:$K$5)+$AN$1+$AM$5-$AM$4*L107)/Calculate!$B$22-1</f>
        <v>8.1819465975228711E-2</v>
      </c>
      <c r="AN107" s="15">
        <f>(SUMPRODUCT(B107:K107,$B$5:$K$5)+$AN$1+$AN$5-$AN$4*L107)/Calculate!$B$22-1</f>
        <v>6.5398010657691019E-2</v>
      </c>
      <c r="AO107" s="15">
        <f>(SUMPRODUCT(B107:K107,$B$5:$K$5)+$AN$1+$AO$5-$AO$4*L107)/Calculate!$B$22-1</f>
        <v>9.842833732606282E-2</v>
      </c>
      <c r="AP107" s="15">
        <f>(SUMPRODUCT(B107:K107,$B$5:$K$5)+$AN$1+$AP$5-$AP$4*L107)/Calculate!$B$22-1</f>
        <v>7.621456062759413E-2</v>
      </c>
      <c r="AQ107" s="15">
        <f>(SUMPRODUCT(B107:K107,$B$5:$K$5)+$AN$1+$AQ$5-$AQ$4*L107)/Calculate!$B$22-1</f>
        <v>8.6481751463891365E-2</v>
      </c>
      <c r="AR107" s="15">
        <f>(SUMPRODUCT(B107:K107,$B$5:$K$5)+$AN$1+$AR$5-$AR$4*L107)/Calculate!$B$22-1</f>
        <v>7.9330563556425426E-2</v>
      </c>
      <c r="AS107" s="14">
        <f t="shared" si="17"/>
        <v>-4.2202485803917167E-3</v>
      </c>
      <c r="AT107" s="14">
        <f t="shared" si="18"/>
        <v>-2.2969254695537789E-2</v>
      </c>
    </row>
    <row r="108" spans="1:47" x14ac:dyDescent="0.15">
      <c r="A108" s="12">
        <v>43255</v>
      </c>
      <c r="B108" s="13">
        <v>1524.3621280000002</v>
      </c>
      <c r="C108" s="13">
        <v>268.32523200000003</v>
      </c>
      <c r="D108" s="13">
        <v>322.96624000000003</v>
      </c>
      <c r="E108" s="13">
        <v>770.43179200000009</v>
      </c>
      <c r="F108" s="13">
        <v>1341.62616</v>
      </c>
      <c r="G108" s="13">
        <v>339.62769999999995</v>
      </c>
      <c r="H108" s="13">
        <v>11.997450799999999</v>
      </c>
      <c r="I108" s="13">
        <v>6.4979371999999991</v>
      </c>
      <c r="J108" s="13">
        <v>5.8677845999999994</v>
      </c>
      <c r="K108" s="13">
        <v>18.986415999999998</v>
      </c>
      <c r="L108" s="13">
        <v>25368.126872399997</v>
      </c>
      <c r="M108" s="12">
        <v>43255</v>
      </c>
      <c r="N108" s="13">
        <v>0.81840000000000002</v>
      </c>
      <c r="O108" s="29">
        <f t="shared" si="11"/>
        <v>43255</v>
      </c>
      <c r="P108" s="28">
        <f>(SUMPRODUCT(B108:K108,$B$3:$K$3)+$R$1)/Calculate!$B$22-1</f>
        <v>0.1842926337301658</v>
      </c>
      <c r="Q108" s="28">
        <f>(SUMPRODUCT(B108:K108,$B$3:$K$3)+$R$1+$Q$5-$Q$4*L108)/(Calculate!$B$22)-1</f>
        <v>0.1572885264092061</v>
      </c>
      <c r="R108" s="28">
        <f>(SUMPRODUCT(B108:K108,$B$3:$K$3)+$R$1+$R$5-$R$4*L108)/Calculate!$B$22-1</f>
        <v>0.12416353180530315</v>
      </c>
      <c r="S108" s="28">
        <f>(SUMPRODUCT(B108:K108,$B$3:$K$3)+$R$1+$S$5-$S$4*L108)/Calculate!$B$22-1</f>
        <v>0.18907787771880336</v>
      </c>
      <c r="T108" s="28">
        <f>(SUMPRODUCT(B108:K108,$B$3:$K$3)+$R$1+$T$5-$T$4*L108)/Calculate!$B$22-1</f>
        <v>0.14419624392566566</v>
      </c>
      <c r="U108" s="28">
        <f>(SUMPRODUCT(B108:K108,$B$3:$K$3)+$R$1+$U$5-$U$4*L108)/Calculate!$B$22-1</f>
        <v>0.16446563734120567</v>
      </c>
      <c r="V108" s="28">
        <f>(SUMPRODUCT(B108:K108,$B$3:$K$3)+$R$1+$V$5-$V$4*L108)/Calculate!$B$22-1</f>
        <v>0.14931488224910905</v>
      </c>
      <c r="W108" s="35">
        <f t="shared" si="12"/>
        <v>1.4330837911361582E-2</v>
      </c>
      <c r="X108" s="14">
        <f t="shared" si="13"/>
        <v>-2.0935518602703596E-2</v>
      </c>
      <c r="Y108" s="35"/>
      <c r="Z108" s="12">
        <f t="shared" si="14"/>
        <v>43255</v>
      </c>
      <c r="AA108" s="15">
        <f>(SUMPRODUCT(B108:K108,$B$4:$K$4)+$AC$1)/Calculate!$B$22-1</f>
        <v>0.12901146305748012</v>
      </c>
      <c r="AB108" s="28">
        <f>(SUMPRODUCT(B108:K108,$B$4:$K$4)+$AC$1+$AB$5-$AB$4*L108)/Calculate!$B$22-1</f>
        <v>0.11010462838628032</v>
      </c>
      <c r="AC108" s="15">
        <f>(SUMPRODUCT(B108:K108,$B$4:$K$4)+$AC$1+$AC$5-$AC$4*L108)/Calculate!$B$22-1</f>
        <v>8.6925439439788921E-2</v>
      </c>
      <c r="AD108" s="15">
        <f>(SUMPRODUCT(B108:K108,$B$4:$K$4)+$AC$1+$AD$5-$AD$4*L108)/Calculate!$B$22-1</f>
        <v>0.13236080898571156</v>
      </c>
      <c r="AE108" s="15">
        <f>(SUMPRODUCT(B108:K108,$B$4:$K$4)+$AC$1+$AE$5-$AE$4*L108)/Calculate!$B$22-1</f>
        <v>0.10095731125406604</v>
      </c>
      <c r="AF108" s="28">
        <f>(SUMPRODUCT(B108:K108,$B$4:$K$4)+$AC$1+$AF$5-$AF$4*L108)/Calculate!$B$22-1</f>
        <v>0.11513516414305736</v>
      </c>
      <c r="AG108" s="15">
        <f>(SUMPRODUCT(B108:K108,$B$4:$K$4)+$AC$1+$AG$5-$AG$4*L108)/Calculate!$B$22-1</f>
        <v>0.10452703702073984</v>
      </c>
      <c r="AH108" s="14">
        <f t="shared" si="15"/>
        <v>1.4330837911361582E-2</v>
      </c>
      <c r="AI108" s="14">
        <f t="shared" si="16"/>
        <v>-2.0935518602703596E-2</v>
      </c>
      <c r="AJ108" s="14"/>
      <c r="AK108" s="12">
        <f t="shared" si="19"/>
        <v>43255</v>
      </c>
      <c r="AL108" s="15">
        <f>(SUMPRODUCT(B108:K108,$B$5:$K$5)+$AN$1)/Calculate!$B$22-1</f>
        <v>9.2144775076108854E-2</v>
      </c>
      <c r="AM108" s="15">
        <f>(SUMPRODUCT(B108:K108,$B$5:$K$5)+$AN$1+$AM$5-$AM$4*L108)/Calculate!$B$22-1</f>
        <v>7.8642721415629113E-2</v>
      </c>
      <c r="AN108" s="15">
        <f>(SUMPRODUCT(B108:K108,$B$5:$K$5)+$AN$1+$AN$5-$AN$4*L108)/Calculate!$B$22-1</f>
        <v>6.2101962762239893E-2</v>
      </c>
      <c r="AO108" s="15">
        <f>(SUMPRODUCT(B108:K108,$B$5:$K$5)+$AN$1+$AO$5-$AO$4*L108)/Calculate!$B$22-1</f>
        <v>9.4535772751354497E-2</v>
      </c>
      <c r="AP108" s="15">
        <f>(SUMPRODUCT(B108:K108,$B$5:$K$5)+$AN$1+$AP$5-$AP$4*L108)/Calculate!$B$22-1</f>
        <v>7.2109901233594398E-2</v>
      </c>
      <c r="AQ108" s="15">
        <f>(SUMPRODUCT(B108:K108,$B$5:$K$5)+$AN$1+$AQ$5-$AQ$4*L108)/Calculate!$B$22-1</f>
        <v>8.2231276881628901E-2</v>
      </c>
      <c r="AR108" s="15">
        <f>(SUMPRODUCT(B108:K108,$B$5:$K$5)+$AN$1+$AR$5-$AR$4*L108)/Calculate!$B$22-1</f>
        <v>7.4655899335580145E-2</v>
      </c>
      <c r="AS108" s="14">
        <f t="shared" si="17"/>
        <v>1.4330837911361582E-2</v>
      </c>
      <c r="AT108" s="14">
        <f t="shared" si="18"/>
        <v>-2.0935518602703596E-2</v>
      </c>
    </row>
    <row r="109" spans="1:47" x14ac:dyDescent="0.15">
      <c r="A109" s="12">
        <v>43256</v>
      </c>
      <c r="B109" s="13">
        <v>1529.1820950000001</v>
      </c>
      <c r="C109" s="13">
        <v>280.36609000000004</v>
      </c>
      <c r="D109" s="13">
        <v>319.05276099999998</v>
      </c>
      <c r="E109" s="13">
        <v>776.29970000000003</v>
      </c>
      <c r="F109" s="13">
        <v>1336.8394090000002</v>
      </c>
      <c r="G109" s="13">
        <v>343.40460000000002</v>
      </c>
      <c r="H109" s="13">
        <v>11.937398000000002</v>
      </c>
      <c r="I109" s="13">
        <v>6.6636845000000013</v>
      </c>
      <c r="J109" s="13">
        <v>5.7969967000000002</v>
      </c>
      <c r="K109" s="13">
        <v>19.091660500000003</v>
      </c>
      <c r="L109" s="13">
        <v>25422.937523500004</v>
      </c>
      <c r="M109" s="12">
        <v>43256</v>
      </c>
      <c r="N109" s="13">
        <v>0.81759999999999999</v>
      </c>
      <c r="O109" s="29">
        <f t="shared" si="11"/>
        <v>43256</v>
      </c>
      <c r="P109" s="28">
        <f>(SUMPRODUCT(B109:K109,$B$3:$K$3)+$R$1)/Calculate!$B$22-1</f>
        <v>0.19163197059476578</v>
      </c>
      <c r="Q109" s="28">
        <f>(SUMPRODUCT(B109:K109,$B$3:$K$3)+$R$1+$Q$5-$Q$4*L109)/(Calculate!$B$22)-1</f>
        <v>0.16249181389950862</v>
      </c>
      <c r="R109" s="28">
        <f>(SUMPRODUCT(B109:K109,$B$3:$K$3)+$R$1+$R$5-$R$4*L109)/Calculate!$B$22-1</f>
        <v>0.12933706494215125</v>
      </c>
      <c r="S109" s="28">
        <f>(SUMPRODUCT(B109:K109,$B$3:$K$3)+$R$1+$S$5-$S$4*L109)/Calculate!$B$22-1</f>
        <v>0.19411046918139441</v>
      </c>
      <c r="T109" s="28">
        <f>(SUMPRODUCT(B109:K109,$B$3:$K$3)+$R$1+$T$5-$T$4*L109)/Calculate!$B$22-1</f>
        <v>0.14917872279296551</v>
      </c>
      <c r="U109" s="28">
        <f>(SUMPRODUCT(B109:K109,$B$3:$K$3)+$R$1+$U$5-$U$4*L109)/Calculate!$B$22-1</f>
        <v>0.16941522981784529</v>
      </c>
      <c r="V109" s="28">
        <f>(SUMPRODUCT(B109:K109,$B$3:$K$3)+$R$1+$V$5-$V$4*L109)/Calculate!$B$22-1</f>
        <v>0.15416424953516583</v>
      </c>
      <c r="W109" s="35">
        <f t="shared" si="12"/>
        <v>1.6522412162640832E-2</v>
      </c>
      <c r="X109" s="14">
        <f t="shared" si="13"/>
        <v>-2.1892570881684392E-2</v>
      </c>
      <c r="Y109" s="35"/>
      <c r="Z109" s="12">
        <f t="shared" si="14"/>
        <v>43256</v>
      </c>
      <c r="AA109" s="15">
        <f>(SUMPRODUCT(B109:K109,$B$4:$K$4)+$AC$1)/Calculate!$B$22-1</f>
        <v>0.13414894760355445</v>
      </c>
      <c r="AB109" s="28">
        <f>(SUMPRODUCT(B109:K109,$B$4:$K$4)+$AC$1+$AB$5-$AB$4*L109)/Calculate!$B$22-1</f>
        <v>0.11374656516662585</v>
      </c>
      <c r="AC109" s="15">
        <f>(SUMPRODUCT(B109:K109,$B$4:$K$4)+$AC$1+$AC$5-$AC$4*L109)/Calculate!$B$22-1</f>
        <v>9.0547017978297006E-2</v>
      </c>
      <c r="AD109" s="15">
        <f>(SUMPRODUCT(B109:K109,$B$4:$K$4)+$AC$1+$AD$5-$AD$4*L109)/Calculate!$B$22-1</f>
        <v>0.13588372835224005</v>
      </c>
      <c r="AE109" s="15">
        <f>(SUMPRODUCT(B109:K109,$B$4:$K$4)+$AC$1+$AE$5-$AE$4*L109)/Calculate!$B$22-1</f>
        <v>0.10444577821133127</v>
      </c>
      <c r="AF109" s="28">
        <f>(SUMPRODUCT(B109:K109,$B$4:$K$4)+$AC$1+$AF$5-$AF$4*L109)/Calculate!$B$22-1</f>
        <v>0.11860014082128001</v>
      </c>
      <c r="AG109" s="15">
        <f>(SUMPRODUCT(B109:K109,$B$4:$K$4)+$AC$1+$AG$5-$AG$4*L109)/Calculate!$B$22-1</f>
        <v>0.10792154286183409</v>
      </c>
      <c r="AH109" s="14">
        <f t="shared" si="15"/>
        <v>1.6522412162640832E-2</v>
      </c>
      <c r="AI109" s="14">
        <f t="shared" si="16"/>
        <v>-2.1892570881684392E-2</v>
      </c>
      <c r="AJ109" s="14"/>
      <c r="AK109" s="12">
        <f t="shared" si="19"/>
        <v>43256</v>
      </c>
      <c r="AL109" s="15">
        <f>(SUMPRODUCT(B109:K109,$B$5:$K$5)+$AN$1)/Calculate!$B$22-1</f>
        <v>9.5814184655480084E-2</v>
      </c>
      <c r="AM109" s="15">
        <f>(SUMPRODUCT(B109:K109,$B$5:$K$5)+$AN$1+$AM$5-$AM$4*L109)/Calculate!$B$22-1</f>
        <v>8.1244106307851505E-2</v>
      </c>
      <c r="AN109" s="15">
        <f>(SUMPRODUCT(B109:K109,$B$5:$K$5)+$AN$1+$AN$5-$AN$4*L109)/Calculate!$B$22-1</f>
        <v>6.4689253487037135E-2</v>
      </c>
      <c r="AO109" s="15">
        <f>(SUMPRODUCT(B109:K109,$B$5:$K$5)+$AN$1+$AO$5-$AO$4*L109)/Calculate!$B$22-1</f>
        <v>9.7052592639023105E-2</v>
      </c>
      <c r="AP109" s="15">
        <f>(SUMPRODUCT(B109:K109,$B$5:$K$5)+$AN$1+$AP$5-$AP$4*L109)/Calculate!$B$22-1</f>
        <v>7.4601664823617186E-2</v>
      </c>
      <c r="AQ109" s="15">
        <f>(SUMPRODUCT(B109:K109,$B$5:$K$5)+$AN$1+$AQ$5-$AQ$4*L109)/Calculate!$B$22-1</f>
        <v>8.4705814267019619E-2</v>
      </c>
      <c r="AR109" s="15">
        <f>(SUMPRODUCT(B109:K109,$B$5:$K$5)+$AN$1+$AR$5-$AR$4*L109)/Calculate!$B$22-1</f>
        <v>7.7080324125680111E-2</v>
      </c>
      <c r="AS109" s="14">
        <f t="shared" si="17"/>
        <v>1.6522412162640832E-2</v>
      </c>
      <c r="AT109" s="14">
        <f t="shared" si="18"/>
        <v>-2.1892570881684392E-2</v>
      </c>
    </row>
    <row r="110" spans="1:47" x14ac:dyDescent="0.15">
      <c r="A110" s="12">
        <v>43257</v>
      </c>
      <c r="B110" s="13">
        <v>1523.70372</v>
      </c>
      <c r="C110" s="13">
        <v>287.02728000000002</v>
      </c>
      <c r="D110" s="13">
        <v>320.77636000000001</v>
      </c>
      <c r="E110" s="13">
        <v>670.56283999999994</v>
      </c>
      <c r="F110" s="13">
        <v>1333.9532000000002</v>
      </c>
      <c r="G110" s="13">
        <v>346.82549999999998</v>
      </c>
      <c r="H110" s="13">
        <v>12.045045599999998</v>
      </c>
      <c r="I110" s="13">
        <v>6.4876769999999997</v>
      </c>
      <c r="J110" s="13">
        <v>5.6797775999999995</v>
      </c>
      <c r="K110" s="13">
        <v>18.973394999999996</v>
      </c>
      <c r="L110" s="13">
        <v>25509.301145999994</v>
      </c>
      <c r="M110" s="12">
        <v>43257</v>
      </c>
      <c r="N110" s="13">
        <v>0.81610000000000005</v>
      </c>
      <c r="O110" s="12">
        <f t="shared" si="11"/>
        <v>43257</v>
      </c>
      <c r="P110" s="15">
        <f>(SUMPRODUCT(B110:K110,$B$3:$K$3)+$R$1)/Calculate!$B$22-1</f>
        <v>0.17807206031930889</v>
      </c>
      <c r="Q110" s="28">
        <f>(SUMPRODUCT(B110:K110,$B$3:$K$3)+$R$1+$Q$5-$Q$4*L110)/(Calculate!$B$22)-1</f>
        <v>0.14556618987862358</v>
      </c>
      <c r="R110" s="28">
        <f>(SUMPRODUCT(B110:K110,$B$3:$K$3)+$R$1+$R$5-$R$4*L110)/Calculate!$B$22-1</f>
        <v>0.11236455781190879</v>
      </c>
      <c r="S110" s="15">
        <f>(SUMPRODUCT(B110:K110,$B$3:$K$3)+$R$1+$S$5-$S$4*L110)/Calculate!$B$22-1</f>
        <v>0.17691588416472337</v>
      </c>
      <c r="T110" s="15">
        <f>(SUMPRODUCT(B110:K110,$B$3:$K$3)+$R$1+$T$5-$T$4*L110)/Calculate!$B$22-1</f>
        <v>0.13190517675000923</v>
      </c>
      <c r="U110" s="15">
        <f>(SUMPRODUCT(B110:K110,$B$3:$K$3)+$R$1+$U$5-$U$4*L110)/Calculate!$B$22-1</f>
        <v>0.15208986560138915</v>
      </c>
      <c r="V110" s="15">
        <f>(SUMPRODUCT(B110:K110,$B$3:$K$3)+$R$1+$V$5-$V$4*L110)/Calculate!$B$22-1</f>
        <v>0.13668096326613766</v>
      </c>
      <c r="W110" s="14">
        <f t="shared" si="12"/>
        <v>1.9975614916478479E-2</v>
      </c>
      <c r="X110" s="14">
        <f t="shared" si="13"/>
        <v>-2.3687043904773164E-2</v>
      </c>
      <c r="Y110" s="14"/>
      <c r="Z110" s="12">
        <f t="shared" si="14"/>
        <v>43257</v>
      </c>
      <c r="AA110" s="15">
        <f>(SUMPRODUCT(B110:K110,$B$4:$K$4)+$AC$1)/Calculate!$B$22-1</f>
        <v>0.12465679239518312</v>
      </c>
      <c r="AB110" s="28">
        <f>(SUMPRODUCT(B110:K110,$B$4:$K$4)+$AC$1+$AB$5-$AB$4*L110)/Calculate!$B$22-1</f>
        <v>0.10189791683004024</v>
      </c>
      <c r="AC110" s="15">
        <f>(SUMPRODUCT(B110:K110,$B$4:$K$4)+$AC$1+$AC$5-$AC$4*L110)/Calculate!$B$22-1</f>
        <v>7.8666291724783122E-2</v>
      </c>
      <c r="AD110" s="15">
        <f>(SUMPRODUCT(B110:K110,$B$4:$K$4)+$AC$1+$AD$5-$AD$4*L110)/Calculate!$B$22-1</f>
        <v>0.12384754757822614</v>
      </c>
      <c r="AE110" s="15">
        <f>(SUMPRODUCT(B110:K110,$B$4:$K$4)+$AC$1+$AE$5-$AE$4*L110)/Calculate!$B$22-1</f>
        <v>9.2355311731746159E-2</v>
      </c>
      <c r="AF110" s="28">
        <f>(SUMPRODUCT(B110:K110,$B$4:$K$4)+$AC$1+$AF$5-$AF$4*L110)/Calculate!$B$22-1</f>
        <v>0.10647266136062306</v>
      </c>
      <c r="AG110" s="15">
        <f>(SUMPRODUCT(B110:K110,$B$4:$K$4)+$AC$1+$AG$5-$AG$4*L110)/Calculate!$B$22-1</f>
        <v>9.5683024457962951E-2</v>
      </c>
      <c r="AH110" s="14">
        <f t="shared" si="15"/>
        <v>1.9975614916478479E-2</v>
      </c>
      <c r="AI110" s="14">
        <f t="shared" si="16"/>
        <v>-2.3687043904773164E-2</v>
      </c>
      <c r="AJ110" s="14"/>
      <c r="AK110" s="12">
        <f t="shared" si="19"/>
        <v>43257</v>
      </c>
      <c r="AL110" s="15">
        <f>(SUMPRODUCT(B110:K110,$B$5:$K$5)+$AN$1)/Calculate!$B$22-1</f>
        <v>8.903564755054294E-2</v>
      </c>
      <c r="AM110" s="15">
        <f>(SUMPRODUCT(B110:K110,$B$5:$K$5)+$AN$1+$AM$5-$AM$4*L110)/Calculate!$B$22-1</f>
        <v>7.2782712330200505E-2</v>
      </c>
      <c r="AN110" s="15">
        <f>(SUMPRODUCT(B110:K110,$B$5:$K$5)+$AN$1+$AN$5-$AN$4*L110)/Calculate!$B$22-1</f>
        <v>5.6205651720742766E-2</v>
      </c>
      <c r="AO110" s="15">
        <f>(SUMPRODUCT(B110:K110,$B$5:$K$5)+$AN$1+$AO$5-$AO$4*L110)/Calculate!$B$22-1</f>
        <v>8.8457951929514334E-2</v>
      </c>
      <c r="AP110" s="15">
        <f>(SUMPRODUCT(B110:K110,$B$5:$K$5)+$AN$1+$AP$5-$AP$4*L110)/Calculate!$B$22-1</f>
        <v>6.5967543600965906E-2</v>
      </c>
      <c r="AQ110" s="15">
        <f>(SUMPRODUCT(B110:K110,$B$5:$K$5)+$AN$1+$AQ$5-$AQ$4*L110)/Calculate!$B$22-1</f>
        <v>7.604455019158296E-2</v>
      </c>
      <c r="AR110" s="15">
        <f>(SUMPRODUCT(B110:K110,$B$5:$K$5)+$AN$1+$AR$5-$AR$4*L110)/Calculate!$B$22-1</f>
        <v>6.8340099023957102E-2</v>
      </c>
      <c r="AS110" s="14">
        <f t="shared" si="17"/>
        <v>1.9975614916478479E-2</v>
      </c>
      <c r="AT110" s="14">
        <f t="shared" si="18"/>
        <v>-2.3687043904773164E-2</v>
      </c>
    </row>
    <row r="111" spans="1:47" x14ac:dyDescent="0.15">
      <c r="A111" s="12">
        <v>43258</v>
      </c>
      <c r="B111" s="13">
        <v>1531.6909970000002</v>
      </c>
      <c r="C111" s="13">
        <v>285.65401100000003</v>
      </c>
      <c r="D111" s="13">
        <v>315.56810300000001</v>
      </c>
      <c r="E111" s="13">
        <v>697.22845200000006</v>
      </c>
      <c r="F111" s="13">
        <v>1301.5186780000001</v>
      </c>
      <c r="G111" s="13">
        <v>349.622028</v>
      </c>
      <c r="H111" s="13">
        <v>11.453135400000001</v>
      </c>
      <c r="I111" s="13">
        <v>6.4841364000000006</v>
      </c>
      <c r="J111" s="13">
        <v>5.5473578999999997</v>
      </c>
      <c r="K111" s="13">
        <v>19.590889500000003</v>
      </c>
      <c r="L111" s="13">
        <v>25669.873271700002</v>
      </c>
      <c r="M111" s="12">
        <v>43258</v>
      </c>
      <c r="N111" s="13">
        <v>0.81459999999999999</v>
      </c>
      <c r="O111" s="12">
        <f t="shared" si="11"/>
        <v>43258</v>
      </c>
      <c r="P111" s="15">
        <f>(SUMPRODUCT(B111:K111,$B$3:$K$3)+$R$1)/Calculate!$B$22-1</f>
        <v>0.16901195051655726</v>
      </c>
      <c r="Q111" s="28">
        <f>(SUMPRODUCT(B111:K111,$B$3:$K$3)+$R$1+$Q$5-$Q$4*L111)/(Calculate!$B$22)-1</f>
        <v>0.13024835494859155</v>
      </c>
      <c r="R111" s="28">
        <f>(SUMPRODUCT(B111:K111,$B$3:$K$3)+$R$1+$R$5-$R$4*L111)/Calculate!$B$22-1</f>
        <v>9.6959555156497013E-2</v>
      </c>
      <c r="S111" s="15">
        <f>(SUMPRODUCT(B111:K111,$B$3:$K$3)+$R$1+$S$5-$S$4*L111)/Calculate!$B$22-1</f>
        <v>0.16109798175751155</v>
      </c>
      <c r="T111" s="15">
        <f>(SUMPRODUCT(B111:K111,$B$3:$K$3)+$R$1+$T$5-$T$4*L111)/Calculate!$B$22-1</f>
        <v>0.11594046554215698</v>
      </c>
      <c r="U111" s="15">
        <f>(SUMPRODUCT(B111:K111,$B$3:$K$3)+$R$1+$U$5-$U$4*L111)/Calculate!$B$22-1</f>
        <v>0.13602881111811693</v>
      </c>
      <c r="V111" s="15">
        <f>(SUMPRODUCT(B111:K111,$B$3:$K$3)+$R$1+$V$5-$V$4*L111)/Calculate!$B$22-1</f>
        <v>0.12032629118158589</v>
      </c>
      <c r="W111" s="14">
        <f t="shared" si="12"/>
        <v>2.6396004550515606E-2</v>
      </c>
      <c r="X111" s="14">
        <f t="shared" si="13"/>
        <v>-2.5481516927862158E-2</v>
      </c>
      <c r="Y111" s="14"/>
      <c r="Z111" s="12">
        <f t="shared" si="14"/>
        <v>43258</v>
      </c>
      <c r="AA111" s="15">
        <f>(SUMPRODUCT(B111:K111,$B$4:$K$4)+$AC$1)/Calculate!$B$22-1</f>
        <v>0.11831493943828297</v>
      </c>
      <c r="AB111" s="28">
        <f>(SUMPRODUCT(B111:K111,$B$4:$K$4)+$AC$1+$AB$5-$AB$4*L111)/Calculate!$B$22-1</f>
        <v>9.1174738729040028E-2</v>
      </c>
      <c r="AC111" s="15">
        <f>(SUMPRODUCT(B111:K111,$B$4:$K$4)+$AC$1+$AC$5-$AC$4*L111)/Calculate!$B$22-1</f>
        <v>6.7883472548522894E-2</v>
      </c>
      <c r="AD111" s="15">
        <f>(SUMPRODUCT(B111:K111,$B$4:$K$4)+$AC$1+$AD$5-$AD$4*L111)/Calculate!$B$22-1</f>
        <v>0.1127756985757058</v>
      </c>
      <c r="AE111" s="15">
        <f>(SUMPRODUCT(B111:K111,$B$4:$K$4)+$AC$1+$AE$5-$AE$4*L111)/Calculate!$B$22-1</f>
        <v>8.1182531678785974E-2</v>
      </c>
      <c r="AF111" s="28">
        <f>(SUMPRODUCT(B111:K111,$B$4:$K$4)+$AC$1+$AF$5-$AF$4*L111)/Calculate!$B$22-1</f>
        <v>9.5231064682362865E-2</v>
      </c>
      <c r="AG111" s="15">
        <f>(SUMPRODUCT(B111:K111,$B$4:$K$4)+$AC$1+$AG$5-$AG$4*L111)/Calculate!$B$22-1</f>
        <v>8.4234977903802966E-2</v>
      </c>
      <c r="AH111" s="14">
        <f t="shared" si="15"/>
        <v>2.6396004550515606E-2</v>
      </c>
      <c r="AI111" s="14">
        <f t="shared" si="16"/>
        <v>-2.5481516927862158E-2</v>
      </c>
      <c r="AJ111" s="14"/>
      <c r="AK111" s="12">
        <f t="shared" si="19"/>
        <v>43258</v>
      </c>
      <c r="AL111" s="15">
        <f>(SUMPRODUCT(B111:K111,$B$5:$K$5)+$AN$1)/Calculate!$B$22-1</f>
        <v>8.4505231015071791E-2</v>
      </c>
      <c r="AM111" s="15">
        <f>(SUMPRODUCT(B111:K111,$B$5:$K$5)+$AN$1+$AM$5-$AM$4*L111)/Calculate!$B$22-1</f>
        <v>6.5123433231089045E-2</v>
      </c>
      <c r="AN111" s="15">
        <f>(SUMPRODUCT(B111:K111,$B$5:$K$5)+$AN$1+$AN$5-$AN$4*L111)/Calculate!$B$22-1</f>
        <v>4.8505082646451481E-2</v>
      </c>
      <c r="AO111" s="15">
        <f>(SUMPRODUCT(B111:K111,$B$5:$K$5)+$AN$1+$AO$5-$AO$4*L111)/Calculate!$B$22-1</f>
        <v>8.0550932979323253E-2</v>
      </c>
      <c r="AP111" s="15">
        <f>(SUMPRODUCT(B111:K111,$B$5:$K$5)+$AN$1+$AP$5-$AP$4*L111)/Calculate!$B$22-1</f>
        <v>5.7987120250454494E-2</v>
      </c>
      <c r="AQ111" s="15">
        <f>(SUMPRODUCT(B111:K111,$B$5:$K$5)+$AN$1+$AQ$5-$AQ$4*L111)/Calculate!$B$22-1</f>
        <v>6.8013661315851737E-2</v>
      </c>
      <c r="AR111" s="15">
        <f>(SUMPRODUCT(B111:K111,$B$5:$K$5)+$AN$1+$AR$5-$AR$4*L111)/Calculate!$B$22-1</f>
        <v>6.0162401347585659E-2</v>
      </c>
      <c r="AS111" s="14">
        <f t="shared" si="17"/>
        <v>2.6396004550515606E-2</v>
      </c>
      <c r="AT111" s="14">
        <f t="shared" si="18"/>
        <v>-2.5481516927862158E-2</v>
      </c>
    </row>
    <row r="112" spans="1:47" x14ac:dyDescent="0.15">
      <c r="A112" s="12">
        <v>43259</v>
      </c>
      <c r="B112" s="13">
        <v>1558.9850739999999</v>
      </c>
      <c r="C112" s="13">
        <v>299.53403999999995</v>
      </c>
      <c r="D112" s="13">
        <v>332.87960299999997</v>
      </c>
      <c r="E112" s="13">
        <v>698.52874199999997</v>
      </c>
      <c r="F112" s="13">
        <v>1312.5095209999999</v>
      </c>
      <c r="G112" s="13">
        <v>338.54870000000005</v>
      </c>
      <c r="H112" s="13">
        <v>11.6493384</v>
      </c>
      <c r="I112" s="13">
        <v>6.2815060000000003</v>
      </c>
      <c r="J112" s="13">
        <v>5.4983572000000009</v>
      </c>
      <c r="K112" s="13">
        <v>19.252408000000003</v>
      </c>
      <c r="L112" s="13">
        <v>25255.0885538</v>
      </c>
      <c r="M112" s="12">
        <v>43259</v>
      </c>
      <c r="N112" s="13">
        <v>0.81579999999999997</v>
      </c>
      <c r="O112" s="12">
        <f t="shared" si="11"/>
        <v>43259</v>
      </c>
      <c r="P112" s="15">
        <f>(SUMPRODUCT(B112:K112,$B$3:$K$3)+$R$1)/Calculate!$B$22-1</f>
        <v>0.18247549826343423</v>
      </c>
      <c r="Q112" s="28">
        <f>(SUMPRODUCT(B112:K112,$B$3:$K$3)+$R$1+$Q$5-$Q$4*L112)/(Calculate!$B$22)-1</f>
        <v>0.15987665570162868</v>
      </c>
      <c r="R112" s="28">
        <f>(SUMPRODUCT(B112:K112,$B$3:$K$3)+$R$1+$R$5-$R$4*L112)/Calculate!$B$22-1</f>
        <v>0.12681302475639389</v>
      </c>
      <c r="S112" s="15">
        <f>(SUMPRODUCT(B112:K112,$B$3:$K$3)+$R$1+$S$5-$S$4*L112)/Calculate!$B$22-1</f>
        <v>0.19201804063200845</v>
      </c>
      <c r="T112" s="15">
        <f>(SUMPRODUCT(B112:K112,$B$3:$K$3)+$R$1+$T$5-$T$4*L112)/Calculate!$B$22-1</f>
        <v>0.14723975615873419</v>
      </c>
      <c r="U112" s="15">
        <f>(SUMPRODUCT(B112:K112,$B$3:$K$3)+$R$1+$U$5-$U$4*L112)/Calculate!$B$22-1</f>
        <v>0.16757697256543391</v>
      </c>
      <c r="V112" s="15">
        <f>(SUMPRODUCT(B112:K112,$B$3:$K$3)+$R$1+$V$5-$V$4*L112)/Calculate!$B$22-1</f>
        <v>0.15263291611306284</v>
      </c>
      <c r="W112" s="14">
        <f t="shared" si="12"/>
        <v>9.8110618554332341E-3</v>
      </c>
      <c r="X112" s="14">
        <f t="shared" si="13"/>
        <v>-2.4045938509391074E-2</v>
      </c>
      <c r="Y112" s="14"/>
      <c r="Z112" s="12">
        <f t="shared" si="14"/>
        <v>43259</v>
      </c>
      <c r="AA112" s="15">
        <f>(SUMPRODUCT(B112:K112,$B$4:$K$4)+$AC$1)/Calculate!$B$22-1</f>
        <v>0.12773874770459437</v>
      </c>
      <c r="AB112" s="28">
        <f>(SUMPRODUCT(B112:K112,$B$4:$K$4)+$AC$1+$AB$5-$AB$4*L112)/Calculate!$B$22-1</f>
        <v>0.11191624429805169</v>
      </c>
      <c r="AC112" s="15">
        <f>(SUMPRODUCT(B112:K112,$B$4:$K$4)+$AC$1+$AC$5-$AC$4*L112)/Calculate!$B$22-1</f>
        <v>8.8779041012754467E-2</v>
      </c>
      <c r="AD112" s="15">
        <f>(SUMPRODUCT(B112:K112,$B$4:$K$4)+$AC$1+$AD$5-$AD$4*L112)/Calculate!$B$22-1</f>
        <v>0.13441787953215734</v>
      </c>
      <c r="AE112" s="15">
        <f>(SUMPRODUCT(B112:K112,$B$4:$K$4)+$AC$1+$AE$5-$AE$4*L112)/Calculate!$B$22-1</f>
        <v>0.10308543445791729</v>
      </c>
      <c r="AF112" s="28">
        <f>(SUMPRODUCT(B112:K112,$B$4:$K$4)+$AC$1+$AF$5-$AF$4*L112)/Calculate!$B$22-1</f>
        <v>0.11731173234059455</v>
      </c>
      <c r="AG112" s="15">
        <f>(SUMPRODUCT(B112:K112,$B$4:$K$4)+$AC$1+$AG$5-$AG$4*L112)/Calculate!$B$22-1</f>
        <v>0.10684894019933422</v>
      </c>
      <c r="AH112" s="14">
        <f t="shared" si="15"/>
        <v>9.8110618554332341E-3</v>
      </c>
      <c r="AI112" s="14">
        <f t="shared" si="16"/>
        <v>-2.4045938509391074E-2</v>
      </c>
      <c r="AJ112" s="14"/>
      <c r="AK112" s="12">
        <f t="shared" si="19"/>
        <v>43259</v>
      </c>
      <c r="AL112" s="15">
        <f>(SUMPRODUCT(B112:K112,$B$5:$K$5)+$AN$1)/Calculate!$B$22-1</f>
        <v>9.1236792954080048E-2</v>
      </c>
      <c r="AM112" s="15">
        <f>(SUMPRODUCT(B112:K112,$B$5:$K$5)+$AN$1+$AM$5-$AM$4*L112)/Calculate!$B$22-1</f>
        <v>7.9937371673177493E-2</v>
      </c>
      <c r="AN112" s="15">
        <f>(SUMPRODUCT(B112:K112,$B$5:$K$5)+$AN$1+$AN$5-$AN$4*L112)/Calculate!$B$22-1</f>
        <v>6.3425680016000019E-2</v>
      </c>
      <c r="AO112" s="15">
        <f>(SUMPRODUCT(B112:K112,$B$5:$K$5)+$AN$1+$AO$5-$AO$4*L112)/Calculate!$B$22-1</f>
        <v>9.6004824986171355E-2</v>
      </c>
      <c r="AP112" s="15">
        <f>(SUMPRODUCT(B112:K112,$B$5:$K$5)+$AN$1+$AP$5-$AP$4*L112)/Calculate!$B$22-1</f>
        <v>7.3630628128342757E-2</v>
      </c>
      <c r="AQ112" s="15">
        <f>(SUMPRODUCT(B112:K112,$B$5:$K$5)+$AN$1+$AQ$5-$AQ$4*L112)/Calculate!$B$22-1</f>
        <v>8.3787530105079888E-2</v>
      </c>
      <c r="AR112" s="15">
        <f>(SUMPRODUCT(B112:K112,$B$5:$K$5)+$AN$1+$AR$5-$AR$4*L112)/Calculate!$B$22-1</f>
        <v>7.6315501878894132E-2</v>
      </c>
      <c r="AS112" s="14">
        <f t="shared" si="17"/>
        <v>9.8110618554332341E-3</v>
      </c>
      <c r="AT112" s="14">
        <f t="shared" si="18"/>
        <v>-2.4045938509391074E-2</v>
      </c>
    </row>
    <row r="113" spans="1:46" x14ac:dyDescent="0.15">
      <c r="A113" s="12">
        <v>43262</v>
      </c>
      <c r="B113" s="13">
        <v>1622.1004799999998</v>
      </c>
      <c r="C113" s="13">
        <v>293.86156799999998</v>
      </c>
      <c r="D113" s="13">
        <v>338.64230399999997</v>
      </c>
      <c r="E113" s="13">
        <v>724.37164799999994</v>
      </c>
      <c r="F113" s="13">
        <v>1317.7964799999997</v>
      </c>
      <c r="G113" s="13">
        <v>342.10512</v>
      </c>
      <c r="H113" s="13">
        <v>11.773641599999999</v>
      </c>
      <c r="I113" s="13">
        <v>6.4093679999999997</v>
      </c>
      <c r="J113" s="13">
        <v>5.7480191999999999</v>
      </c>
      <c r="K113" s="13">
        <v>19.840464000000001</v>
      </c>
      <c r="L113" s="13">
        <v>25362.889776</v>
      </c>
      <c r="M113" s="12">
        <v>43262</v>
      </c>
      <c r="N113" s="13">
        <v>0.8165</v>
      </c>
      <c r="O113" s="12">
        <f t="shared" si="11"/>
        <v>43262</v>
      </c>
      <c r="P113" s="15">
        <f>(SUMPRODUCT(B113:K113,$B$3:$K$3)+$R$1)/Calculate!$B$22-1</f>
        <v>0.20133040788518297</v>
      </c>
      <c r="Q113" s="28">
        <f>(SUMPRODUCT(B113:K113,$B$3:$K$3)+$R$1+$Q$5-$Q$4*L113)/(Calculate!$B$22)-1</f>
        <v>0.17453039769249745</v>
      </c>
      <c r="R113" s="28">
        <f>(SUMPRODUCT(B113:K113,$B$3:$K$3)+$R$1+$R$5-$R$4*L113)/Calculate!$B$22-1</f>
        <v>0.14140824608378266</v>
      </c>
      <c r="S113" s="15">
        <f>(SUMPRODUCT(B113:K113,$B$3:$K$3)+$R$1+$S$5-$S$4*L113)/Calculate!$B$22-1</f>
        <v>0.20633605881659722</v>
      </c>
      <c r="T113" s="15">
        <f>(SUMPRODUCT(B113:K113,$B$3:$K$3)+$R$1+$T$5-$T$4*L113)/Calculate!$B$22-1</f>
        <v>0.16145921322588297</v>
      </c>
      <c r="U113" s="15">
        <f>(SUMPRODUCT(B113:K113,$B$3:$K$3)+$R$1+$U$5-$U$4*L113)/Calculate!$B$22-1</f>
        <v>0.18173174889926291</v>
      </c>
      <c r="V113" s="15">
        <f>(SUMPRODUCT(B113:K113,$B$3:$K$3)+$R$1+$V$5-$V$4*L113)/Calculate!$B$22-1</f>
        <v>0.1665905702120114</v>
      </c>
      <c r="W113" s="14">
        <f t="shared" si="12"/>
        <v>1.4121435443203323E-2</v>
      </c>
      <c r="X113" s="14">
        <f t="shared" si="13"/>
        <v>-2.3208517765282877E-2</v>
      </c>
      <c r="Y113" s="14"/>
      <c r="Z113" s="12">
        <f t="shared" si="14"/>
        <v>43262</v>
      </c>
      <c r="AA113" s="15">
        <f>(SUMPRODUCT(B113:K113,$B$4:$K$4)+$AC$1)/Calculate!$B$22-1</f>
        <v>0.14093661319765727</v>
      </c>
      <c r="AB113" s="28">
        <f>(SUMPRODUCT(B113:K113,$B$4:$K$4)+$AC$1+$AB$5-$AB$4*L113)/Calculate!$B$22-1</f>
        <v>0.12217267644251462</v>
      </c>
      <c r="AC113" s="15">
        <f>(SUMPRODUCT(B113:K113,$B$4:$K$4)+$AC$1+$AC$5-$AC$4*L113)/Calculate!$B$22-1</f>
        <v>9.8995432703256947E-2</v>
      </c>
      <c r="AD113" s="15">
        <f>(SUMPRODUCT(B113:K113,$B$4:$K$4)+$AC$1+$AD$5-$AD$4*L113)/Calculate!$B$22-1</f>
        <v>0.14444022902270048</v>
      </c>
      <c r="AE113" s="15">
        <f>(SUMPRODUCT(B113:K113,$B$4:$K$4)+$AC$1+$AE$5-$AE$4*L113)/Calculate!$B$22-1</f>
        <v>0.11304002318022</v>
      </c>
      <c r="AF113" s="28">
        <f>(SUMPRODUCT(B113:K113,$B$4:$K$4)+$AC$1+$AF$5-$AF$4*L113)/Calculate!$B$22-1</f>
        <v>0.12722012053909726</v>
      </c>
      <c r="AG113" s="15">
        <f>(SUMPRODUCT(B113:K113,$B$4:$K$4)+$AC$1+$AG$5-$AG$4*L113)/Calculate!$B$22-1</f>
        <v>0.11661872682643715</v>
      </c>
      <c r="AH113" s="14">
        <f t="shared" si="15"/>
        <v>1.4121435443203323E-2</v>
      </c>
      <c r="AI113" s="14">
        <f t="shared" si="16"/>
        <v>-2.3208517765282877E-2</v>
      </c>
      <c r="AJ113" s="14"/>
      <c r="AK113" s="12">
        <f t="shared" si="19"/>
        <v>43262</v>
      </c>
      <c r="AL113" s="15">
        <f>(SUMPRODUCT(B113:K113,$B$5:$K$5)+$AN$1)/Calculate!$B$22-1</f>
        <v>0.10066394761273734</v>
      </c>
      <c r="AM113" s="15">
        <f>(SUMPRODUCT(B113:K113,$B$5:$K$5)+$AN$1+$AM$5-$AM$4*L113)/Calculate!$B$22-1</f>
        <v>8.7263942516394577E-2</v>
      </c>
      <c r="AN113" s="15">
        <f>(SUMPRODUCT(B113:K113,$B$5:$K$5)+$AN$1+$AN$5-$AN$4*L113)/Calculate!$B$22-1</f>
        <v>7.0724530544937103E-2</v>
      </c>
      <c r="AO113" s="15">
        <f>(SUMPRODUCT(B113:K113,$B$5:$K$5)+$AN$1+$AO$5-$AO$4*L113)/Calculate!$B$22-1</f>
        <v>0.10316507394370866</v>
      </c>
      <c r="AP113" s="15">
        <f>(SUMPRODUCT(B113:K113,$B$5:$K$5)+$AN$1+$AP$5-$AP$4*L113)/Calculate!$B$22-1</f>
        <v>8.0741596527160064E-2</v>
      </c>
      <c r="AQ113" s="15">
        <f>(SUMPRODUCT(B113:K113,$B$5:$K$5)+$AN$1+$AQ$5-$AQ$4*L113)/Calculate!$B$22-1</f>
        <v>9.0864618119777418E-2</v>
      </c>
      <c r="AR113" s="15">
        <f>(SUMPRODUCT(B113:K113,$B$5:$K$5)+$AN$1+$AR$5-$AR$4*L113)/Calculate!$B$22-1</f>
        <v>8.3294028776151441E-2</v>
      </c>
      <c r="AS113" s="14">
        <f t="shared" si="17"/>
        <v>1.4121435443203323E-2</v>
      </c>
      <c r="AT113" s="14">
        <f t="shared" si="18"/>
        <v>-2.3208517765282877E-2</v>
      </c>
    </row>
    <row r="114" spans="1:46" x14ac:dyDescent="0.15">
      <c r="A114" s="12">
        <v>43263</v>
      </c>
      <c r="B114" s="13">
        <v>1650.7310240000002</v>
      </c>
      <c r="C114" s="13">
        <v>292.71236500000003</v>
      </c>
      <c r="D114" s="13">
        <v>339.71305799999999</v>
      </c>
      <c r="E114" s="13">
        <v>736.36556400000006</v>
      </c>
      <c r="F114" s="13">
        <v>1340.6418680000002</v>
      </c>
      <c r="G114" s="13">
        <v>341.09093200000001</v>
      </c>
      <c r="H114" s="13">
        <v>12.1596384</v>
      </c>
      <c r="I114" s="13">
        <v>6.4148629999999995</v>
      </c>
      <c r="J114" s="13">
        <v>5.6794010000000004</v>
      </c>
      <c r="K114" s="13">
        <v>19.939191999999998</v>
      </c>
      <c r="L114" s="13">
        <v>25416.798570800001</v>
      </c>
      <c r="M114" s="12">
        <v>43263</v>
      </c>
      <c r="N114" s="13">
        <v>0.81720000000000004</v>
      </c>
      <c r="O114" s="12">
        <f t="shared" si="11"/>
        <v>43263</v>
      </c>
      <c r="P114" s="15">
        <f>(SUMPRODUCT(B114:K114,$B$3:$K$3)+$R$1)/Calculate!$B$22-1</f>
        <v>0.21061250982345725</v>
      </c>
      <c r="Q114" s="28">
        <f>(SUMPRODUCT(B114:K114,$B$3:$K$3)+$R$1+$Q$5-$Q$4*L114)/(Calculate!$B$22)-1</f>
        <v>0.1817115968848515</v>
      </c>
      <c r="R114" s="28">
        <f>(SUMPRODUCT(B114:K114,$B$3:$K$3)+$R$1+$R$5-$R$4*L114)/Calculate!$B$22-1</f>
        <v>0.14856018050181707</v>
      </c>
      <c r="S114" s="15">
        <f>(SUMPRODUCT(B114:K114,$B$3:$K$3)+$R$1+$S$5-$S$4*L114)/Calculate!$B$22-1</f>
        <v>0.2133493706194316</v>
      </c>
      <c r="T114" s="15">
        <f>(SUMPRODUCT(B114:K114,$B$3:$K$3)+$R$1+$T$5-$T$4*L114)/Calculate!$B$22-1</f>
        <v>0.16842323698775696</v>
      </c>
      <c r="U114" s="15">
        <f>(SUMPRODUCT(B114:K114,$B$3:$K$3)+$R$1+$U$5-$U$4*L114)/Calculate!$B$22-1</f>
        <v>0.1886634273842569</v>
      </c>
      <c r="V114" s="15">
        <f>(SUMPRODUCT(B114:K114,$B$3:$K$3)+$R$1+$V$5-$V$4*L114)/Calculate!$B$22-1</f>
        <v>0.17342367261508596</v>
      </c>
      <c r="W114" s="14">
        <f t="shared" si="12"/>
        <v>1.6276949457908474E-2</v>
      </c>
      <c r="X114" s="14">
        <f t="shared" si="13"/>
        <v>-2.237109702117468E-2</v>
      </c>
      <c r="Y114" s="14"/>
      <c r="Z114" s="12">
        <f t="shared" si="14"/>
        <v>43263</v>
      </c>
      <c r="AA114" s="15">
        <f>(SUMPRODUCT(B114:K114,$B$4:$K$4)+$AC$1)/Calculate!$B$22-1</f>
        <v>0.14743365690718879</v>
      </c>
      <c r="AB114" s="28">
        <f>(SUMPRODUCT(B114:K114,$B$4:$K$4)+$AC$1+$AB$5-$AB$4*L114)/Calculate!$B$22-1</f>
        <v>0.12719878017964614</v>
      </c>
      <c r="AC114" s="15">
        <f>(SUMPRODUCT(B114:K114,$B$4:$K$4)+$AC$1+$AC$5-$AC$4*L114)/Calculate!$B$22-1</f>
        <v>0.10400151317374884</v>
      </c>
      <c r="AD114" s="15">
        <f>(SUMPRODUCT(B114:K114,$B$4:$K$4)+$AC$1+$AD$5-$AD$4*L114)/Calculate!$B$22-1</f>
        <v>0.14934927366255191</v>
      </c>
      <c r="AE114" s="15">
        <f>(SUMPRODUCT(B114:K114,$B$4:$K$4)+$AC$1+$AE$5-$AE$4*L114)/Calculate!$B$22-1</f>
        <v>0.11791518229191178</v>
      </c>
      <c r="AF114" s="28">
        <f>(SUMPRODUCT(B114:K114,$B$4:$K$4)+$AC$1+$AF$5-$AF$4*L114)/Calculate!$B$22-1</f>
        <v>0.13207217588158882</v>
      </c>
      <c r="AG114" s="15">
        <f>(SUMPRODUCT(B114:K114,$B$4:$K$4)+$AC$1+$AG$5-$AG$4*L114)/Calculate!$B$22-1</f>
        <v>0.12140147086132869</v>
      </c>
      <c r="AH114" s="14">
        <f t="shared" si="15"/>
        <v>1.6276949457908474E-2</v>
      </c>
      <c r="AI114" s="14">
        <f t="shared" si="16"/>
        <v>-2.237109702117468E-2</v>
      </c>
      <c r="AJ114" s="14"/>
      <c r="AK114" s="12">
        <f t="shared" si="19"/>
        <v>43263</v>
      </c>
      <c r="AL114" s="15">
        <f>(SUMPRODUCT(B114:K114,$B$5:$K$5)+$AN$1)/Calculate!$B$22-1</f>
        <v>0.10530483665426282</v>
      </c>
      <c r="AM114" s="15">
        <f>(SUMPRODUCT(B114:K114,$B$5:$K$5)+$AN$1+$AM$5-$AM$4*L114)/Calculate!$B$22-1</f>
        <v>9.0854380184960393E-2</v>
      </c>
      <c r="AN114" s="15">
        <f>(SUMPRODUCT(B114:K114,$B$5:$K$5)+$AN$1+$AN$5-$AN$4*L114)/Calculate!$B$22-1</f>
        <v>7.4301105951982693E-2</v>
      </c>
      <c r="AO114" s="15">
        <f>(SUMPRODUCT(B114:K114,$B$5:$K$5)+$AN$1+$AO$5-$AO$4*L114)/Calculate!$B$22-1</f>
        <v>0.10667233804315424</v>
      </c>
      <c r="AP114" s="15">
        <f>(SUMPRODUCT(B114:K114,$B$5:$K$5)+$AN$1+$AP$5-$AP$4*L114)/Calculate!$B$22-1</f>
        <v>8.4224216606125557E-2</v>
      </c>
      <c r="AQ114" s="15">
        <f>(SUMPRODUCT(B114:K114,$B$5:$K$5)+$AN$1+$AQ$5-$AQ$4*L114)/Calculate!$B$22-1</f>
        <v>9.4330295434662981E-2</v>
      </c>
      <c r="AR114" s="15">
        <f>(SUMPRODUCT(B114:K114,$B$5:$K$5)+$AN$1+$AR$5-$AR$4*L114)/Calculate!$B$22-1</f>
        <v>8.6710418050077065E-2</v>
      </c>
      <c r="AS114" s="14">
        <f t="shared" si="17"/>
        <v>1.6276949457908474E-2</v>
      </c>
      <c r="AT114" s="14">
        <f t="shared" si="18"/>
        <v>-2.237109702117468E-2</v>
      </c>
    </row>
    <row r="115" spans="1:46" x14ac:dyDescent="0.15">
      <c r="A115" s="12">
        <v>43264</v>
      </c>
      <c r="B115" s="13">
        <v>1637.325276</v>
      </c>
      <c r="C115" s="13">
        <v>263.745316</v>
      </c>
      <c r="D115" s="13">
        <v>341.50238799999994</v>
      </c>
      <c r="E115" s="13">
        <v>730.4160599999999</v>
      </c>
      <c r="F115" s="13">
        <v>1325.5912719999999</v>
      </c>
      <c r="G115" s="13">
        <v>339.45506399999999</v>
      </c>
      <c r="H115" s="13">
        <v>11.903819200000001</v>
      </c>
      <c r="I115" s="13">
        <v>6.4261002000000005</v>
      </c>
      <c r="J115" s="13">
        <v>5.8129227000000006</v>
      </c>
      <c r="K115" s="13">
        <v>19.4990445</v>
      </c>
      <c r="L115" s="13">
        <v>25119.960885500001</v>
      </c>
      <c r="M115" s="12">
        <v>43264</v>
      </c>
      <c r="N115" s="13">
        <v>0.81759999999999999</v>
      </c>
      <c r="O115" s="12">
        <f t="shared" si="11"/>
        <v>43264</v>
      </c>
      <c r="P115" s="15">
        <f>(SUMPRODUCT(B115:K115,$B$3:$K$3)+$R$1)/Calculate!$B$22-1</f>
        <v>0.19047610688612293</v>
      </c>
      <c r="Q115" s="28">
        <f>(SUMPRODUCT(B115:K115,$B$3:$K$3)+$R$1+$Q$5-$Q$4*L115)/(Calculate!$B$22)-1</f>
        <v>0.17314338259749484</v>
      </c>
      <c r="R115" s="28">
        <f>(SUMPRODUCT(B115:K115,$B$3:$K$3)+$R$1+$R$5-$R$4*L115)/Calculate!$B$22-1</f>
        <v>0.14015310667219416</v>
      </c>
      <c r="S115" s="15">
        <f>(SUMPRODUCT(B115:K115,$B$3:$K$3)+$R$1+$S$5-$S$4*L115)/Calculate!$B$22-1</f>
        <v>0.20570559369486596</v>
      </c>
      <c r="T115" s="15">
        <f>(SUMPRODUCT(B115:K115,$B$3:$K$3)+$R$1+$T$5-$T$4*L115)/Calculate!$B$22-1</f>
        <v>0.16105085451832313</v>
      </c>
      <c r="U115" s="15">
        <f>(SUMPRODUCT(B115:K115,$B$3:$K$3)+$R$1+$U$5-$U$4*L115)/Calculate!$B$22-1</f>
        <v>0.18146914752600307</v>
      </c>
      <c r="V115" s="15">
        <f>(SUMPRODUCT(B115:K115,$B$3:$K$3)+$R$1+$V$5-$V$4*L115)/Calculate!$B$22-1</f>
        <v>0.16677218166709418</v>
      </c>
      <c r="W115" s="14">
        <f t="shared" si="12"/>
        <v>4.4080550941862917E-3</v>
      </c>
      <c r="X115" s="14">
        <f t="shared" si="13"/>
        <v>-2.1892570881684392E-2</v>
      </c>
      <c r="Y115" s="14"/>
      <c r="Z115" s="12">
        <f t="shared" si="14"/>
        <v>43264</v>
      </c>
      <c r="AA115" s="15">
        <f>(SUMPRODUCT(B115:K115,$B$4:$K$4)+$AC$1)/Calculate!$B$22-1</f>
        <v>0.13333861551549431</v>
      </c>
      <c r="AB115" s="28">
        <f>(SUMPRODUCT(B115:K115,$B$4:$K$4)+$AC$1+$AB$5-$AB$4*L115)/Calculate!$B$22-1</f>
        <v>0.12120316705828005</v>
      </c>
      <c r="AC115" s="15">
        <f>(SUMPRODUCT(B115:K115,$B$4:$K$4)+$AC$1+$AC$5-$AC$4*L115)/Calculate!$B$22-1</f>
        <v>9.8116154049780135E-2</v>
      </c>
      <c r="AD115" s="15">
        <f>(SUMPRODUCT(B115:K115,$B$4:$K$4)+$AC$1+$AD$5-$AD$4*L115)/Calculate!$B$22-1</f>
        <v>0.14399822237212301</v>
      </c>
      <c r="AE115" s="15">
        <f>(SUMPRODUCT(B115:K115,$B$4:$K$4)+$AC$1+$AE$5-$AE$4*L115)/Calculate!$B$22-1</f>
        <v>0.1127507146893858</v>
      </c>
      <c r="AF115" s="28">
        <f>(SUMPRODUCT(B115:K115,$B$4:$K$4)+$AC$1+$AF$5-$AF$4*L115)/Calculate!$B$22-1</f>
        <v>0.12703492442990583</v>
      </c>
      <c r="AG115" s="15">
        <f>(SUMPRODUCT(B115:K115,$B$4:$K$4)+$AC$1+$AG$5-$AG$4*L115)/Calculate!$B$22-1</f>
        <v>0.11674586786217422</v>
      </c>
      <c r="AH115" s="14">
        <f t="shared" si="15"/>
        <v>4.4080550941862917E-3</v>
      </c>
      <c r="AI115" s="14">
        <f t="shared" si="16"/>
        <v>-2.1892570881684392E-2</v>
      </c>
      <c r="AJ115" s="14"/>
      <c r="AK115" s="12">
        <f t="shared" si="19"/>
        <v>43264</v>
      </c>
      <c r="AL115" s="15">
        <f>(SUMPRODUCT(B115:K115,$B$5:$K$5)+$AN$1)/Calculate!$B$22-1</f>
        <v>9.5237143775345645E-2</v>
      </c>
      <c r="AM115" s="15">
        <f>(SUMPRODUCT(B115:K115,$B$5:$K$5)+$AN$1+$AM$5-$AM$4*L115)/Calculate!$B$22-1</f>
        <v>8.6570781631031712E-2</v>
      </c>
      <c r="AN115" s="15">
        <f>(SUMPRODUCT(B115:K115,$B$5:$K$5)+$AN$1+$AN$5-$AN$4*L115)/Calculate!$B$22-1</f>
        <v>7.0093837088559763E-2</v>
      </c>
      <c r="AO115" s="15">
        <f>(SUMPRODUCT(B115:K115,$B$5:$K$5)+$AN$1+$AO$5-$AO$4*L115)/Calculate!$B$22-1</f>
        <v>0.10284671763225983</v>
      </c>
      <c r="AP115" s="15">
        <f>(SUMPRODUCT(B115:K115,$B$5:$K$5)+$AN$1+$AP$5-$AP$4*L115)/Calculate!$B$22-1</f>
        <v>8.0534293422796832E-2</v>
      </c>
      <c r="AQ115" s="15">
        <f>(SUMPRODUCT(B115:K115,$B$5:$K$5)+$AN$1+$AQ$5-$AQ$4*L115)/Calculate!$B$22-1</f>
        <v>9.0733664095285604E-2</v>
      </c>
      <c r="AR115" s="15">
        <f>(SUMPRODUCT(B115:K115,$B$5:$K$5)+$AN$1+$AR$5-$AR$4*L115)/Calculate!$B$22-1</f>
        <v>8.3385181165831268E-2</v>
      </c>
      <c r="AS115" s="14">
        <f t="shared" si="17"/>
        <v>4.4080550941862917E-3</v>
      </c>
      <c r="AT115" s="14">
        <f t="shared" si="18"/>
        <v>-2.1892570881684392E-2</v>
      </c>
    </row>
    <row r="116" spans="1:46" x14ac:dyDescent="0.15">
      <c r="A116" s="12">
        <v>43265</v>
      </c>
      <c r="B116" s="13">
        <v>1631.286848</v>
      </c>
      <c r="C116" s="13">
        <v>258.91817600000002</v>
      </c>
      <c r="D116" s="13">
        <v>344.49933200000004</v>
      </c>
      <c r="E116" s="13">
        <v>759.80459800000006</v>
      </c>
      <c r="F116" s="13">
        <v>1348.7027320000002</v>
      </c>
      <c r="G116" s="13">
        <v>335.81295999999998</v>
      </c>
      <c r="H116" s="13">
        <v>11.525231199999999</v>
      </c>
      <c r="I116" s="13">
        <v>6.3413223999999992</v>
      </c>
      <c r="J116" s="13">
        <v>5.6648059999999996</v>
      </c>
      <c r="K116" s="13">
        <v>19.113625999999996</v>
      </c>
      <c r="L116" s="13">
        <v>24811.173763599996</v>
      </c>
      <c r="M116" s="12">
        <v>43265</v>
      </c>
      <c r="N116" s="13">
        <v>0.81510000000000005</v>
      </c>
      <c r="O116" s="12">
        <f t="shared" si="11"/>
        <v>43265</v>
      </c>
      <c r="P116" s="15">
        <f>(SUMPRODUCT(B116:K116,$B$3:$K$3)+$R$1)/Calculate!$B$22-1</f>
        <v>0.18408695804529729</v>
      </c>
      <c r="Q116" s="28">
        <f>(SUMPRODUCT(B116:K116,$B$3:$K$3)+$R$1+$Q$5-$Q$4*L116)/(Calculate!$B$22)-1</f>
        <v>0.17878810902157194</v>
      </c>
      <c r="R116" s="28">
        <f>(SUMPRODUCT(B116:K116,$B$3:$K$3)+$R$1+$R$5-$R$4*L116)/Calculate!$B$22-1</f>
        <v>0.14596546039101699</v>
      </c>
      <c r="S116" s="15">
        <f>(SUMPRODUCT(B116:K116,$B$3:$K$3)+$R$1+$S$5-$S$4*L116)/Calculate!$B$22-1</f>
        <v>0.21231197144143166</v>
      </c>
      <c r="T116" s="15">
        <f>(SUMPRODUCT(B116:K116,$B$3:$K$3)+$R$1+$T$5-$T$4*L116)/Calculate!$B$22-1</f>
        <v>0.16793955191919729</v>
      </c>
      <c r="U116" s="15">
        <f>(SUMPRODUCT(B116:K116,$B$3:$K$3)+$R$1+$U$5-$U$4*L116)/Calculate!$B$22-1</f>
        <v>0.18854311720001737</v>
      </c>
      <c r="V116" s="15">
        <f>(SUMPRODUCT(B116:K116,$B$3:$K$3)+$R$1+$V$5-$V$4*L116)/Calculate!$B$22-1</f>
        <v>0.17441079064972587</v>
      </c>
      <c r="W116" s="14">
        <f t="shared" si="12"/>
        <v>-7.9386310316166275E-3</v>
      </c>
      <c r="X116" s="14">
        <f t="shared" si="13"/>
        <v>-2.488335925349916E-2</v>
      </c>
      <c r="Y116" s="14"/>
      <c r="Z116" s="12">
        <f t="shared" si="14"/>
        <v>43265</v>
      </c>
      <c r="AA116" s="15">
        <f>(SUMPRODUCT(B116:K116,$B$4:$K$4)+$AC$1)/Calculate!$B$22-1</f>
        <v>0.12886621060790882</v>
      </c>
      <c r="AB116" s="28">
        <f>(SUMPRODUCT(B116:K116,$B$4:$K$4)+$AC$1+$AB$5-$AB$4*L116)/Calculate!$B$22-1</f>
        <v>0.12515623933396647</v>
      </c>
      <c r="AC116" s="15">
        <f>(SUMPRODUCT(B116:K116,$B$4:$K$4)+$AC$1+$AC$5-$AC$4*L116)/Calculate!$B$22-1</f>
        <v>0.10218391868502885</v>
      </c>
      <c r="AD116" s="15">
        <f>(SUMPRODUCT(B116:K116,$B$4:$K$4)+$AC$1+$AD$5-$AD$4*L116)/Calculate!$B$22-1</f>
        <v>0.14862180382679191</v>
      </c>
      <c r="AE116" s="15">
        <f>(SUMPRODUCT(B116:K116,$B$4:$K$4)+$AC$1+$AE$5-$AE$4*L116)/Calculate!$B$22-1</f>
        <v>0.11756839090639182</v>
      </c>
      <c r="AF116" s="28">
        <f>(SUMPRODUCT(B116:K116,$B$4:$K$4)+$AC$1+$AF$5-$AF$4*L116)/Calculate!$B$22-1</f>
        <v>0.13198493798486899</v>
      </c>
      <c r="AG116" s="15">
        <f>(SUMPRODUCT(B116:K116,$B$4:$K$4)+$AC$1+$AG$5-$AG$4*L116)/Calculate!$B$22-1</f>
        <v>0.12209289343100882</v>
      </c>
      <c r="AH116" s="14">
        <f t="shared" si="15"/>
        <v>-7.9386310316166275E-3</v>
      </c>
      <c r="AI116" s="14">
        <f t="shared" si="16"/>
        <v>-2.488335925349916E-2</v>
      </c>
      <c r="AJ116" s="14"/>
      <c r="AK116" s="12">
        <f t="shared" si="19"/>
        <v>43265</v>
      </c>
      <c r="AL116" s="15">
        <f>(SUMPRODUCT(B116:K116,$B$5:$K$5)+$AN$1)/Calculate!$B$22-1</f>
        <v>9.2042230603308628E-2</v>
      </c>
      <c r="AM116" s="15">
        <f>(SUMPRODUCT(B116:K116,$B$5:$K$5)+$AN$1+$AM$5-$AM$4*L116)/Calculate!$B$22-1</f>
        <v>8.9392806091445731E-2</v>
      </c>
      <c r="AN116" s="15">
        <f>(SUMPRODUCT(B116:K116,$B$5:$K$5)+$AN$1+$AN$5-$AN$4*L116)/Calculate!$B$22-1</f>
        <v>7.2995263951748601E-2</v>
      </c>
      <c r="AO116" s="15">
        <f>(SUMPRODUCT(B116:K116,$B$5:$K$5)+$AN$1+$AO$5-$AO$4*L116)/Calculate!$B$22-1</f>
        <v>0.10614515650932033</v>
      </c>
      <c r="AP116" s="15">
        <f>(SUMPRODUCT(B116:K116,$B$5:$K$5)+$AN$1+$AP$5-$AP$4*L116)/Calculate!$B$22-1</f>
        <v>8.3973892127011451E-2</v>
      </c>
      <c r="AQ116" s="15">
        <f>(SUMPRODUCT(B116:K116,$B$5:$K$5)+$AN$1+$AQ$5-$AQ$4*L116)/Calculate!$B$22-1</f>
        <v>9.4270310180668559E-2</v>
      </c>
      <c r="AR116" s="15">
        <f>(SUMPRODUCT(B116:K116,$B$5:$K$5)+$AN$1+$AR$5-$AR$4*L116)/Calculate!$B$22-1</f>
        <v>8.7204146905523139E-2</v>
      </c>
      <c r="AS116" s="14">
        <f t="shared" si="17"/>
        <v>-7.9386310316166275E-3</v>
      </c>
      <c r="AT116" s="14">
        <f t="shared" si="18"/>
        <v>-2.488335925349916E-2</v>
      </c>
    </row>
    <row r="117" spans="1:46" x14ac:dyDescent="0.15">
      <c r="A117" s="12">
        <v>43266</v>
      </c>
      <c r="B117" s="13">
        <v>1639.0313279999998</v>
      </c>
      <c r="C117" s="13">
        <v>249.12144399999997</v>
      </c>
      <c r="D117" s="13">
        <v>344.68015999999994</v>
      </c>
      <c r="E117" s="13">
        <v>738.10426799999993</v>
      </c>
      <c r="F117" s="13">
        <v>1337.5647999999999</v>
      </c>
      <c r="G117" s="13">
        <v>335.90480000000002</v>
      </c>
      <c r="H117" s="13">
        <v>11.633775999999999</v>
      </c>
      <c r="I117" s="13">
        <v>6.3903840000000001</v>
      </c>
      <c r="J117" s="13">
        <v>5.4482120000000007</v>
      </c>
      <c r="K117" s="13">
        <v>19.007296</v>
      </c>
      <c r="L117" s="13">
        <v>24831.9589672</v>
      </c>
      <c r="M117" s="12">
        <v>43266</v>
      </c>
      <c r="N117" s="13">
        <v>0.81930000000000003</v>
      </c>
      <c r="O117" s="12">
        <f t="shared" si="11"/>
        <v>43266</v>
      </c>
      <c r="P117" s="15">
        <f>(SUMPRODUCT(B117:K117,$B$3:$K$3)+$R$1)/Calculate!$B$22-1</f>
        <v>0.17434598799887446</v>
      </c>
      <c r="Q117" s="28">
        <f>(SUMPRODUCT(B117:K117,$B$3:$K$3)+$R$1+$Q$5-$Q$4*L117)/(Calculate!$B$22)-1</f>
        <v>0.1682371098977089</v>
      </c>
      <c r="R117" s="28">
        <f>(SUMPRODUCT(B117:K117,$B$3:$K$3)+$R$1+$R$5-$R$4*L117)/Calculate!$B$22-1</f>
        <v>0.13540317787091416</v>
      </c>
      <c r="S117" s="15">
        <f>(SUMPRODUCT(B117:K117,$B$3:$K$3)+$R$1+$S$5-$S$4*L117)/Calculate!$B$22-1</f>
        <v>0.20169624125492924</v>
      </c>
      <c r="T117" s="15">
        <f>(SUMPRODUCT(B117:K117,$B$3:$K$3)+$R$1+$T$5-$T$4*L117)/Calculate!$B$22-1</f>
        <v>0.15730481811797459</v>
      </c>
      <c r="U117" s="15">
        <f>(SUMPRODUCT(B117:K117,$B$3:$K$3)+$R$1+$U$5-$U$4*L117)/Calculate!$B$22-1</f>
        <v>0.17789591227663437</v>
      </c>
      <c r="V117" s="15">
        <f>(SUMPRODUCT(B117:K117,$B$3:$K$3)+$R$1+$V$5-$V$4*L117)/Calculate!$B$22-1</f>
        <v>0.16372557849690295</v>
      </c>
      <c r="W117" s="14">
        <f t="shared" si="12"/>
        <v>-7.107545903030088E-3</v>
      </c>
      <c r="X117" s="14">
        <f t="shared" si="13"/>
        <v>-1.985883478885031E-2</v>
      </c>
      <c r="Y117" s="14"/>
      <c r="Z117" s="12">
        <f t="shared" si="14"/>
        <v>43266</v>
      </c>
      <c r="AA117" s="15">
        <f>(SUMPRODUCT(B117:K117,$B$4:$K$4)+$AC$1)/Calculate!$B$22-1</f>
        <v>0.1220475323091772</v>
      </c>
      <c r="AB117" s="28">
        <f>(SUMPRODUCT(B117:K117,$B$4:$K$4)+$AC$1+$AB$5-$AB$4*L117)/Calculate!$B$22-1</f>
        <v>0.11777042190843456</v>
      </c>
      <c r="AC117" s="15">
        <f>(SUMPRODUCT(B117:K117,$B$4:$K$4)+$AC$1+$AC$5-$AC$4*L117)/Calculate!$B$22-1</f>
        <v>9.4790381041017113E-2</v>
      </c>
      <c r="AD117" s="15">
        <f>(SUMPRODUCT(B117:K117,$B$4:$K$4)+$AC$1+$AD$5-$AD$4*L117)/Calculate!$B$22-1</f>
        <v>0.14119085281630039</v>
      </c>
      <c r="AE117" s="15">
        <f>(SUMPRODUCT(B117:K117,$B$4:$K$4)+$AC$1+$AE$5-$AE$4*L117)/Calculate!$B$22-1</f>
        <v>0.11012437491077987</v>
      </c>
      <c r="AF117" s="28">
        <f>(SUMPRODUCT(B117:K117,$B$4:$K$4)+$AC$1+$AF$5-$AF$4*L117)/Calculate!$B$22-1</f>
        <v>0.12453201404485736</v>
      </c>
      <c r="AG117" s="15">
        <f>(SUMPRODUCT(B117:K117,$B$4:$K$4)+$AC$1+$AG$5-$AG$4*L117)/Calculate!$B$22-1</f>
        <v>0.11461324565779729</v>
      </c>
      <c r="AH117" s="14">
        <f t="shared" si="15"/>
        <v>-7.107545903030088E-3</v>
      </c>
      <c r="AI117" s="14">
        <f t="shared" si="16"/>
        <v>-1.985883478885031E-2</v>
      </c>
      <c r="AJ117" s="14"/>
      <c r="AK117" s="12">
        <f t="shared" si="19"/>
        <v>43266</v>
      </c>
      <c r="AL117" s="15">
        <f>(SUMPRODUCT(B117:K117,$B$5:$K$5)+$AN$1)/Calculate!$B$22-1</f>
        <v>8.7172194805605896E-2</v>
      </c>
      <c r="AM117" s="15">
        <f>(SUMPRODUCT(B117:K117,$B$5:$K$5)+$AN$1+$AM$5-$AM$4*L117)/Calculate!$B$22-1</f>
        <v>8.4117755755023227E-2</v>
      </c>
      <c r="AN117" s="15">
        <f>(SUMPRODUCT(B117:K117,$B$5:$K$5)+$AN$1+$AN$5-$AN$4*L117)/Calculate!$B$22-1</f>
        <v>6.7714868848685716E-2</v>
      </c>
      <c r="AO117" s="15">
        <f>(SUMPRODUCT(B117:K117,$B$5:$K$5)+$AN$1+$AO$5-$AO$4*L117)/Calculate!$B$22-1</f>
        <v>0.10083803757305732</v>
      </c>
      <c r="AP117" s="15">
        <f>(SUMPRODUCT(B117:K117,$B$5:$K$5)+$AN$1+$AP$5-$AP$4*L117)/Calculate!$B$22-1</f>
        <v>7.8657271383388627E-2</v>
      </c>
      <c r="AQ117" s="15">
        <f>(SUMPRODUCT(B117:K117,$B$5:$K$5)+$AN$1+$AQ$5-$AQ$4*L117)/Calculate!$B$22-1</f>
        <v>8.8947156944486183E-2</v>
      </c>
      <c r="AR117" s="15">
        <f>(SUMPRODUCT(B117:K117,$B$5:$K$5)+$AN$1+$AR$5-$AR$4*L117)/Calculate!$B$22-1</f>
        <v>8.1861990054620248E-2</v>
      </c>
      <c r="AS117" s="14">
        <f t="shared" si="17"/>
        <v>-7.107545903030088E-3</v>
      </c>
      <c r="AT117" s="14">
        <f t="shared" si="18"/>
        <v>-1.985883478885031E-2</v>
      </c>
    </row>
    <row r="118" spans="1:46" x14ac:dyDescent="0.15">
      <c r="A118" s="12">
        <v>43270</v>
      </c>
      <c r="B118" s="13">
        <v>1600.6719650000002</v>
      </c>
      <c r="C118" s="13">
        <v>258.35317000000003</v>
      </c>
      <c r="D118" s="13">
        <v>328.17661500000008</v>
      </c>
      <c r="E118" s="13">
        <v>716.09178000000009</v>
      </c>
      <c r="F118" s="13">
        <v>1313.1561050000003</v>
      </c>
      <c r="G118" s="13">
        <v>324.72127999999998</v>
      </c>
      <c r="H118" s="13">
        <v>11.178660999999998</v>
      </c>
      <c r="I118" s="13">
        <v>6.0148724999999992</v>
      </c>
      <c r="J118" s="13">
        <v>5.2619904999999996</v>
      </c>
      <c r="K118" s="13">
        <v>18.003699999999998</v>
      </c>
      <c r="L118" s="13">
        <v>24115.2605525</v>
      </c>
      <c r="M118" s="12">
        <v>43270</v>
      </c>
      <c r="N118" s="13">
        <v>0.81840000000000002</v>
      </c>
      <c r="O118" s="12">
        <f t="shared" si="11"/>
        <v>43270</v>
      </c>
      <c r="P118" s="15">
        <f>(SUMPRODUCT(B118:K118,$B$3:$K$3)+$R$1)/Calculate!$B$22-1</f>
        <v>0.13821190535134598</v>
      </c>
      <c r="Q118" s="28">
        <f>(SUMPRODUCT(B118:K118,$B$3:$K$3)+$R$1+$Q$5-$Q$4*L118)/(Calculate!$B$22)-1</f>
        <v>0.16003378832591775</v>
      </c>
      <c r="R118" s="28">
        <f>(SUMPRODUCT(B118:K118,$B$3:$K$3)+$R$1+$R$5-$R$4*L118)/Calculate!$B$22-1</f>
        <v>0.12758892115281717</v>
      </c>
      <c r="S118" s="15">
        <f>(SUMPRODUCT(B118:K118,$B$3:$K$3)+$R$1+$S$5-$S$4*L118)/Calculate!$B$22-1</f>
        <v>0.19572492331748892</v>
      </c>
      <c r="T118" s="15">
        <f>(SUMPRODUCT(B118:K118,$B$3:$K$3)+$R$1+$T$5-$T$4*L118)/Calculate!$B$22-1</f>
        <v>0.15198876730254618</v>
      </c>
      <c r="U118" s="15">
        <f>(SUMPRODUCT(B118:K118,$B$3:$K$3)+$R$1+$U$5-$U$4*L118)/Calculate!$B$22-1</f>
        <v>0.17300988051002597</v>
      </c>
      <c r="V118" s="15">
        <f>(SUMPRODUCT(B118:K118,$B$3:$K$3)+$R$1+$V$5-$V$4*L118)/Calculate!$B$22-1</f>
        <v>0.16015008097431704</v>
      </c>
      <c r="W118" s="14">
        <f t="shared" si="12"/>
        <v>-3.5764344537355885E-2</v>
      </c>
      <c r="X118" s="14">
        <f t="shared" si="13"/>
        <v>-2.0935518602703596E-2</v>
      </c>
      <c r="Y118" s="14"/>
      <c r="Z118" s="12">
        <f t="shared" si="14"/>
        <v>43270</v>
      </c>
      <c r="AA118" s="15">
        <f>(SUMPRODUCT(B118:K118,$B$4:$K$4)+$AC$1)/Calculate!$B$22-1</f>
        <v>9.6753921836720158E-2</v>
      </c>
      <c r="AB118" s="28">
        <f>(SUMPRODUCT(B118:K118,$B$4:$K$4)+$AC$1+$AB$5-$AB$4*L118)/Calculate!$B$22-1</f>
        <v>0.11203243960850595</v>
      </c>
      <c r="AC118" s="15">
        <f>(SUMPRODUCT(B118:K118,$B$4:$K$4)+$AC$1+$AC$5-$AC$4*L118)/Calculate!$B$22-1</f>
        <v>8.9318601009406029E-2</v>
      </c>
      <c r="AD118" s="15">
        <f>(SUMPRODUCT(B118:K118,$B$4:$K$4)+$AC$1+$AD$5-$AD$4*L118)/Calculate!$B$22-1</f>
        <v>0.13700912993114889</v>
      </c>
      <c r="AE118" s="15">
        <f>(SUMPRODUCT(B118:K118,$B$4:$K$4)+$AC$1+$AE$5-$AE$4*L118)/Calculate!$B$22-1</f>
        <v>0.10639314817201173</v>
      </c>
      <c r="AF118" s="28">
        <f>(SUMPRODUCT(B118:K118,$B$4:$K$4)+$AC$1+$AF$5-$AF$4*L118)/Calculate!$B$22-1</f>
        <v>0.12110794376953149</v>
      </c>
      <c r="AG118" s="15">
        <f>(SUMPRODUCT(B118:K118,$B$4:$K$4)+$AC$1+$AG$5-$AG$4*L118)/Calculate!$B$22-1</f>
        <v>0.11211064477279997</v>
      </c>
      <c r="AH118" s="14">
        <f t="shared" si="15"/>
        <v>-3.5764344537355885E-2</v>
      </c>
      <c r="AI118" s="14">
        <f t="shared" si="16"/>
        <v>-2.0935518602703596E-2</v>
      </c>
      <c r="AJ118" s="14"/>
      <c r="AK118" s="12">
        <f t="shared" si="19"/>
        <v>43270</v>
      </c>
      <c r="AL118" s="15">
        <f>(SUMPRODUCT(B118:K118,$B$5:$K$5)+$AN$1)/Calculate!$B$22-1</f>
        <v>6.9105362267334325E-2</v>
      </c>
      <c r="AM118" s="15">
        <f>(SUMPRODUCT(B118:K118,$B$5:$K$5)+$AN$1+$AM$5-$AM$4*L118)/Calculate!$B$22-1</f>
        <v>8.0016303754619988E-2</v>
      </c>
      <c r="AN118" s="15">
        <f>(SUMPRODUCT(B118:K118,$B$5:$K$5)+$AN$1+$AN$5-$AN$4*L118)/Calculate!$B$22-1</f>
        <v>6.3797710726348544E-2</v>
      </c>
      <c r="AO118" s="15">
        <f>(SUMPRODUCT(B118:K118,$B$5:$K$5)+$AN$1+$AO$5-$AO$4*L118)/Calculate!$B$22-1</f>
        <v>9.7842348841048699E-2</v>
      </c>
      <c r="AP118" s="15">
        <f>(SUMPRODUCT(B118:K118,$B$5:$K$5)+$AN$1+$AP$5-$AP$4*L118)/Calculate!$B$22-1</f>
        <v>7.5989216212385857E-2</v>
      </c>
      <c r="AQ118" s="15">
        <f>(SUMPRODUCT(B118:K118,$B$5:$K$5)+$AN$1+$AQ$5-$AQ$4*L118)/Calculate!$B$22-1</f>
        <v>8.6504349846674211E-2</v>
      </c>
      <c r="AR118" s="15">
        <f>(SUMPRODUCT(B118:K118,$B$5:$K$5)+$AN$1+$AR$5-$AR$4*L118)/Calculate!$B$22-1</f>
        <v>8.0074450078820192E-2</v>
      </c>
      <c r="AS118" s="14">
        <f t="shared" si="17"/>
        <v>-3.5764344537355885E-2</v>
      </c>
      <c r="AT118" s="14">
        <f t="shared" si="18"/>
        <v>-2.0935518602703596E-2</v>
      </c>
    </row>
    <row r="119" spans="1:46" x14ac:dyDescent="0.15">
      <c r="A119" s="12">
        <v>43271</v>
      </c>
      <c r="B119" s="13">
        <v>1646.2971400000001</v>
      </c>
      <c r="C119" s="13">
        <v>256.92310800000001</v>
      </c>
      <c r="D119" s="13">
        <v>335.26592599999998</v>
      </c>
      <c r="E119" s="13">
        <v>736.2804000000001</v>
      </c>
      <c r="F119" s="13">
        <v>1331.9570780000001</v>
      </c>
      <c r="G119" s="13">
        <v>329.29256399999997</v>
      </c>
      <c r="H119" s="13">
        <v>11.7169568</v>
      </c>
      <c r="I119" s="13">
        <v>6.2040628</v>
      </c>
      <c r="J119" s="13">
        <v>5.3894709999999995</v>
      </c>
      <c r="K119" s="13">
        <v>18.472308999999999</v>
      </c>
      <c r="L119" s="13">
        <v>24434.602599399997</v>
      </c>
      <c r="M119" s="12">
        <v>43271</v>
      </c>
      <c r="N119" s="13">
        <v>0.82279999999999998</v>
      </c>
      <c r="O119" s="12">
        <f t="shared" si="11"/>
        <v>43271</v>
      </c>
      <c r="P119" s="15">
        <f>(SUMPRODUCT(B119:K119,$B$3:$K$3)+$R$1)/Calculate!$B$22-1</f>
        <v>0.16433467902038834</v>
      </c>
      <c r="Q119" s="28">
        <f>(SUMPRODUCT(B119:K119,$B$3:$K$3)+$R$1+$Q$5-$Q$4*L119)/(Calculate!$B$22)-1</f>
        <v>0.17371134622434292</v>
      </c>
      <c r="R119" s="28">
        <f>(SUMPRODUCT(B119:K119,$B$3:$K$3)+$R$1+$R$5-$R$4*L119)/Calculate!$B$22-1</f>
        <v>0.14109312194006818</v>
      </c>
      <c r="S119" s="15">
        <f>(SUMPRODUCT(B119:K119,$B$3:$K$3)+$R$1+$S$5-$S$4*L119)/Calculate!$B$22-1</f>
        <v>0.20840795884128327</v>
      </c>
      <c r="T119" s="15">
        <f>(SUMPRODUCT(B119:K119,$B$3:$K$3)+$R$1+$T$5-$T$4*L119)/Calculate!$B$22-1</f>
        <v>0.16437983295488845</v>
      </c>
      <c r="U119" s="15">
        <f>(SUMPRODUCT(B119:K119,$B$3:$K$3)+$R$1+$U$5-$U$4*L119)/Calculate!$B$22-1</f>
        <v>0.18520934093422836</v>
      </c>
      <c r="V119" s="15">
        <f>(SUMPRODUCT(B119:K119,$B$3:$K$3)+$R$1+$V$5-$V$4*L119)/Calculate!$B$22-1</f>
        <v>0.17176560165561705</v>
      </c>
      <c r="W119" s="14">
        <f t="shared" si="12"/>
        <v>-2.2995625441866729E-2</v>
      </c>
      <c r="X119" s="14">
        <f t="shared" si="13"/>
        <v>-1.5671731068309658E-2</v>
      </c>
      <c r="Y119" s="14"/>
      <c r="Z119" s="12">
        <f t="shared" si="14"/>
        <v>43271</v>
      </c>
      <c r="AA119" s="15">
        <f>(SUMPRODUCT(B119:K119,$B$4:$K$4)+$AC$1)/Calculate!$B$22-1</f>
        <v>0.1150393837696515</v>
      </c>
      <c r="AB119" s="28">
        <f>(SUMPRODUCT(B119:K119,$B$4:$K$4)+$AC$1+$AB$5-$AB$4*L119)/Calculate!$B$22-1</f>
        <v>0.12160442569030905</v>
      </c>
      <c r="AC119" s="15">
        <f>(SUMPRODUCT(B119:K119,$B$4:$K$4)+$AC$1+$AC$5-$AC$4*L119)/Calculate!$B$22-1</f>
        <v>9.8771974330931434E-2</v>
      </c>
      <c r="AD119" s="15">
        <f>(SUMPRODUCT(B119:K119,$B$4:$K$4)+$AC$1+$AD$5-$AD$4*L119)/Calculate!$B$22-1</f>
        <v>0.14588768756825488</v>
      </c>
      <c r="AE119" s="15">
        <f>(SUMPRODUCT(B119:K119,$B$4:$K$4)+$AC$1+$AE$5-$AE$4*L119)/Calculate!$B$22-1</f>
        <v>0.11507097652249443</v>
      </c>
      <c r="AF119" s="28">
        <f>(SUMPRODUCT(B119:K119,$B$4:$K$4)+$AC$1+$AF$5-$AF$4*L119)/Calculate!$B$22-1</f>
        <v>0.12964891124277167</v>
      </c>
      <c r="AG119" s="15">
        <f>(SUMPRODUCT(B119:K119,$B$4:$K$4)+$AC$1+$AG$5-$AG$4*L119)/Calculate!$B$22-1</f>
        <v>0.12024102961431193</v>
      </c>
      <c r="AH119" s="14">
        <f t="shared" si="15"/>
        <v>-2.2995625441866729E-2</v>
      </c>
      <c r="AI119" s="14">
        <f t="shared" si="16"/>
        <v>-1.5671731068309658E-2</v>
      </c>
      <c r="AJ119" s="14"/>
      <c r="AK119" s="12">
        <f t="shared" si="19"/>
        <v>43271</v>
      </c>
      <c r="AL119" s="15">
        <f>(SUMPRODUCT(B119:K119,$B$5:$K$5)+$AN$1)/Calculate!$B$22-1</f>
        <v>8.2166464035382969E-2</v>
      </c>
      <c r="AM119" s="15">
        <f>(SUMPRODUCT(B119:K119,$B$5:$K$5)+$AN$1+$AM$5-$AM$4*L119)/Calculate!$B$22-1</f>
        <v>8.6854797637360148E-2</v>
      </c>
      <c r="AN119" s="15">
        <f>(SUMPRODUCT(B119:K119,$B$5:$K$5)+$AN$1+$AN$5-$AN$4*L119)/Calculate!$B$22-1</f>
        <v>7.0554088082742661E-2</v>
      </c>
      <c r="AO119" s="15">
        <f>(SUMPRODUCT(B119:K119,$B$5:$K$5)+$AN$1+$AO$5-$AO$4*L119)/Calculate!$B$22-1</f>
        <v>0.10418814356571438</v>
      </c>
      <c r="AP119" s="15">
        <f>(SUMPRODUCT(B119:K119,$B$5:$K$5)+$AN$1+$AP$5-$AP$4*L119)/Calculate!$B$22-1</f>
        <v>8.2189026001325605E-2</v>
      </c>
      <c r="AQ119" s="15">
        <f>(SUMPRODUCT(B119:K119,$B$5:$K$5)+$AN$1+$AQ$5-$AQ$4*L119)/Calculate!$B$22-1</f>
        <v>9.260379499230309E-2</v>
      </c>
      <c r="AR119" s="15">
        <f>(SUMPRODUCT(B119:K119,$B$5:$K$5)+$AN$1+$AR$5-$AR$4*L119)/Calculate!$B$22-1</f>
        <v>8.5881925352996991E-2</v>
      </c>
      <c r="AS119" s="14">
        <f t="shared" si="17"/>
        <v>-2.2995625441866729E-2</v>
      </c>
      <c r="AT119" s="14">
        <f t="shared" si="18"/>
        <v>-1.5671731068309658E-2</v>
      </c>
    </row>
    <row r="120" spans="1:46" x14ac:dyDescent="0.15">
      <c r="A120" s="12">
        <v>43272</v>
      </c>
      <c r="B120" s="13">
        <v>1644.7618139999997</v>
      </c>
      <c r="C120" s="13">
        <v>254.74752199999995</v>
      </c>
      <c r="D120" s="13">
        <v>329.22412799999995</v>
      </c>
      <c r="E120" s="13">
        <v>724.83661199999995</v>
      </c>
      <c r="F120" s="13">
        <v>1308.420026</v>
      </c>
      <c r="G120" s="13">
        <v>327.31238400000001</v>
      </c>
      <c r="H120" s="13">
        <v>11.812281599999999</v>
      </c>
      <c r="I120" s="13">
        <v>6.2608391999999995</v>
      </c>
      <c r="J120" s="13">
        <v>5.2627343999999994</v>
      </c>
      <c r="K120" s="13">
        <v>18.064871999999998</v>
      </c>
      <c r="L120" s="13">
        <v>24165.725723999996</v>
      </c>
      <c r="M120" s="12">
        <v>43272</v>
      </c>
      <c r="N120" s="13">
        <v>0.82489999999999997</v>
      </c>
      <c r="O120" s="12">
        <f t="shared" ref="O120:O125" si="20">A120</f>
        <v>43272</v>
      </c>
      <c r="P120" s="15">
        <f>(SUMPRODUCT(B120:K120,$B$3:$K$3)+$R$1)/Calculate!$B$22-1</f>
        <v>0.15385517165701135</v>
      </c>
      <c r="Q120" s="28">
        <f>(SUMPRODUCT(B120:K120,$B$3:$K$3)+$R$1+$Q$5-$Q$4*L120)/(Calculate!$B$22)-1</f>
        <v>0.1737103548051262</v>
      </c>
      <c r="R120" s="28">
        <f>(SUMPRODUCT(B120:K120,$B$3:$K$3)+$R$1+$R$5-$R$4*L120)/Calculate!$B$22-1</f>
        <v>0.14123809225321127</v>
      </c>
      <c r="S120" s="15">
        <f>(SUMPRODUCT(B120:K120,$B$3:$K$3)+$R$1+$S$5-$S$4*L120)/Calculate!$B$22-1</f>
        <v>0.20924432683402605</v>
      </c>
      <c r="T120" s="15">
        <f>(SUMPRODUCT(B120:K120,$B$3:$K$3)+$R$1+$T$5-$T$4*L120)/Calculate!$B$22-1</f>
        <v>0.16546203123371184</v>
      </c>
      <c r="U120" s="15">
        <f>(SUMPRODUCT(B120:K120,$B$3:$K$3)+$R$1+$U$5-$U$4*L120)/Calculate!$B$22-1</f>
        <v>0.18645286533829175</v>
      </c>
      <c r="V120" s="15">
        <f>(SUMPRODUCT(B120:K120,$B$3:$K$3)+$R$1+$V$5-$V$4*L120)/Calculate!$B$22-1</f>
        <v>0.17350078663183988</v>
      </c>
      <c r="W120" s="14">
        <f t="shared" ref="W120:W125" si="21">L120/$L$7-1</f>
        <v>-3.3746521938533114E-2</v>
      </c>
      <c r="X120" s="14">
        <f t="shared" ref="X120:X125" si="22">N120/$N$7-1</f>
        <v>-1.3159468835985177E-2</v>
      </c>
      <c r="Y120" s="14"/>
      <c r="Z120" s="12">
        <f t="shared" ref="Z120:Z125" si="23">A120</f>
        <v>43272</v>
      </c>
      <c r="AA120" s="15">
        <f>(SUMPRODUCT(B120:K120,$B$4:$K$4)+$AC$1)/Calculate!$B$22-1</f>
        <v>0.10770383488344004</v>
      </c>
      <c r="AB120" s="28">
        <f>(SUMPRODUCT(B120:K120,$B$4:$K$4)+$AC$1+$AB$5-$AB$4*L120)/Calculate!$B$22-1</f>
        <v>0.12160537440429731</v>
      </c>
      <c r="AC120" s="15">
        <f>(SUMPRODUCT(B120:K120,$B$4:$K$4)+$AC$1+$AC$5-$AC$4*L120)/Calculate!$B$22-1</f>
        <v>9.8872791598640264E-2</v>
      </c>
      <c r="AD120" s="15">
        <f>(SUMPRODUCT(B120:K120,$B$4:$K$4)+$AC$1+$AD$5-$AD$4*L120)/Calculate!$B$22-1</f>
        <v>0.14647248321168305</v>
      </c>
      <c r="AE120" s="15">
        <f>(SUMPRODUCT(B120:K120,$B$4:$K$4)+$AC$1+$AE$5-$AE$4*L120)/Calculate!$B$22-1</f>
        <v>0.11582478048760292</v>
      </c>
      <c r="AF120" s="28">
        <f>(SUMPRODUCT(B120:K120,$B$4:$K$4)+$AC$1+$AF$5-$AF$4*L120)/Calculate!$B$22-1</f>
        <v>0.13051794815448003</v>
      </c>
      <c r="AG120" s="15">
        <f>(SUMPRODUCT(B120:K120,$B$4:$K$4)+$AC$1+$AG$5-$AG$4*L120)/Calculate!$B$22-1</f>
        <v>0.12145576536581992</v>
      </c>
      <c r="AH120" s="14">
        <f t="shared" ref="AH120:AH125" si="24">L120/$L$7-1</f>
        <v>-3.3746521938533114E-2</v>
      </c>
      <c r="AI120" s="14">
        <f t="shared" ref="AI120:AI125" si="25">N120/$N$7-1</f>
        <v>-1.3159468835985177E-2</v>
      </c>
      <c r="AJ120" s="14"/>
      <c r="AK120" s="12">
        <f t="shared" ref="AK120:AK125" si="26">A120</f>
        <v>43272</v>
      </c>
      <c r="AL120" s="15">
        <f>(SUMPRODUCT(B120:K120,$B$5:$K$5)+$AN$1)/Calculate!$B$22-1</f>
        <v>7.692690856383444E-2</v>
      </c>
      <c r="AM120" s="15">
        <f>(SUMPRODUCT(B120:K120,$B$5:$K$5)+$AN$1+$AM$5-$AM$4*L120)/Calculate!$B$22-1</f>
        <v>8.6854500137891977E-2</v>
      </c>
      <c r="AN120" s="15">
        <f>(SUMPRODUCT(B120:K120,$B$5:$K$5)+$AN$1+$AN$5-$AN$4*L120)/Calculate!$B$22-1</f>
        <v>7.0622930351234237E-2</v>
      </c>
      <c r="AO120" s="15">
        <f>(SUMPRODUCT(B120:K120,$B$5:$K$5)+$AN$1+$AO$5-$AO$4*L120)/Calculate!$B$22-1</f>
        <v>0.1046026846740058</v>
      </c>
      <c r="AP120" s="15">
        <f>(SUMPRODUCT(B120:K120,$B$5:$K$5)+$AN$1+$AP$5-$AP$4*L120)/Calculate!$B$22-1</f>
        <v>8.2726482252657219E-2</v>
      </c>
      <c r="AQ120" s="15">
        <f>(SUMPRODUCT(B120:K120,$B$5:$K$5)+$AN$1+$AQ$5-$AQ$4*L120)/Calculate!$B$22-1</f>
        <v>9.322575540447442E-2</v>
      </c>
      <c r="AR120" s="15">
        <f>(SUMPRODUCT(B120:K120,$B$5:$K$5)+$AN$1+$AR$5-$AR$4*L120)/Calculate!$B$22-1</f>
        <v>8.6749716051248482E-2</v>
      </c>
      <c r="AS120" s="14">
        <f t="shared" ref="AS120:AS125" si="27">L120/$L$7-1</f>
        <v>-3.3746521938533114E-2</v>
      </c>
      <c r="AT120" s="14">
        <f t="shared" ref="AT120:AT125" si="28">N120/$N$7-1</f>
        <v>-1.3159468835985177E-2</v>
      </c>
    </row>
    <row r="121" spans="1:46" x14ac:dyDescent="0.15">
      <c r="A121" s="12">
        <v>43273</v>
      </c>
      <c r="B121" s="13">
        <v>1681.0157599999998</v>
      </c>
      <c r="C121" s="13">
        <v>254.290896</v>
      </c>
      <c r="D121" s="13">
        <v>329.07471199999998</v>
      </c>
      <c r="E121" s="13">
        <v>748.74541599999998</v>
      </c>
      <c r="F121" s="13">
        <v>1309.1056039999999</v>
      </c>
      <c r="G121" s="13">
        <v>328.30803600000002</v>
      </c>
      <c r="H121" s="13">
        <v>11.945984400000002</v>
      </c>
      <c r="I121" s="13">
        <v>6.6669498000000011</v>
      </c>
      <c r="J121" s="13">
        <v>5.3286030000000011</v>
      </c>
      <c r="K121" s="13">
        <v>17.927238000000003</v>
      </c>
      <c r="L121" s="13">
        <v>24237.873618000005</v>
      </c>
      <c r="M121" s="12">
        <v>43273</v>
      </c>
      <c r="N121" s="13">
        <v>0.82609999999999995</v>
      </c>
      <c r="O121" s="12">
        <f t="shared" si="20"/>
        <v>43273</v>
      </c>
      <c r="P121" s="15">
        <f>(SUMPRODUCT(B121:K121,$B$3:$K$3)+$R$1)/Calculate!$B$22-1</f>
        <v>0.168762187826206</v>
      </c>
      <c r="Q121" s="28">
        <f>(SUMPRODUCT(B121:K121,$B$3:$K$3)+$R$1+$Q$5-$Q$4*L121)/(Calculate!$B$22)-1</f>
        <v>0.18580566447672053</v>
      </c>
      <c r="R121" s="28">
        <f>(SUMPRODUCT(B121:K121,$B$3:$K$3)+$R$1+$R$5-$R$4*L121)/Calculate!$B$22-1</f>
        <v>0.15329423592520564</v>
      </c>
      <c r="S121" s="15">
        <f>(SUMPRODUCT(B121:K121,$B$3:$K$3)+$R$1+$S$5-$S$4*L121)/Calculate!$B$22-1</f>
        <v>0.22111494735002024</v>
      </c>
      <c r="T121" s="15">
        <f>(SUMPRODUCT(B121:K121,$B$3:$K$3)+$R$1+$T$5-$T$4*L121)/Calculate!$B$22-1</f>
        <v>0.17726668796090617</v>
      </c>
      <c r="U121" s="15">
        <f>(SUMPRODUCT(B121:K121,$B$3:$K$3)+$R$1+$U$5-$U$4*L121)/Calculate!$B$22-1</f>
        <v>0.19821423332908594</v>
      </c>
      <c r="V121" s="15">
        <f>(SUMPRODUCT(B121:K121,$B$3:$K$3)+$R$1+$V$5-$V$4*L121)/Calculate!$B$22-1</f>
        <v>0.18513022704503412</v>
      </c>
      <c r="W121" s="14">
        <f t="shared" si="21"/>
        <v>-3.0861727403143524E-2</v>
      </c>
      <c r="X121" s="14">
        <f t="shared" si="22"/>
        <v>-1.1723890417514093E-2</v>
      </c>
      <c r="Y121" s="14"/>
      <c r="Z121" s="12">
        <f t="shared" si="23"/>
        <v>43273</v>
      </c>
      <c r="AA121" s="15">
        <f>(SUMPRODUCT(B121:K121,$B$4:$K$4)+$AC$1)/Calculate!$B$22-1</f>
        <v>0.11813841492852584</v>
      </c>
      <c r="AB121" s="28">
        <f>(SUMPRODUCT(B121:K121,$B$4:$K$4)+$AC$1+$AB$5-$AB$4*L121)/Calculate!$B$22-1</f>
        <v>0.13007134762738315</v>
      </c>
      <c r="AC121" s="15">
        <f>(SUMPRODUCT(B121:K121,$B$4:$K$4)+$AC$1+$AC$5-$AC$4*L121)/Calculate!$B$22-1</f>
        <v>0.10731196703252532</v>
      </c>
      <c r="AD121" s="15">
        <f>(SUMPRODUCT(B121:K121,$B$4:$K$4)+$AC$1+$AD$5-$AD$4*L121)/Calculate!$B$22-1</f>
        <v>0.15478179243636903</v>
      </c>
      <c r="AE121" s="15">
        <f>(SUMPRODUCT(B121:K121,$B$4:$K$4)+$AC$1+$AE$5-$AE$4*L121)/Calculate!$B$22-1</f>
        <v>0.12408873960748856</v>
      </c>
      <c r="AF121" s="28">
        <f>(SUMPRODUCT(B121:K121,$B$4:$K$4)+$AC$1+$AF$5-$AF$4*L121)/Calculate!$B$22-1</f>
        <v>0.13875098674836583</v>
      </c>
      <c r="AG121" s="15">
        <f>(SUMPRODUCT(B121:K121,$B$4:$K$4)+$AC$1+$AG$5-$AG$4*L121)/Calculate!$B$22-1</f>
        <v>0.12959604238170574</v>
      </c>
      <c r="AH121" s="14">
        <f t="shared" si="24"/>
        <v>-3.0861727403143524E-2</v>
      </c>
      <c r="AI121" s="14">
        <f t="shared" si="25"/>
        <v>-1.1723890417514093E-2</v>
      </c>
      <c r="AJ121" s="14"/>
      <c r="AK121" s="12">
        <f t="shared" si="26"/>
        <v>43273</v>
      </c>
      <c r="AL121" s="15">
        <f>(SUMPRODUCT(B121:K121,$B$5:$K$5)+$AN$1)/Calculate!$B$22-1</f>
        <v>8.4380075871897331E-2</v>
      </c>
      <c r="AM121" s="15">
        <f>(SUMPRODUCT(B121:K121,$B$5:$K$5)+$AN$1+$AM$5-$AM$4*L121)/Calculate!$B$22-1</f>
        <v>9.2901814197154486E-2</v>
      </c>
      <c r="AN121" s="15">
        <f>(SUMPRODUCT(B121:K121,$B$5:$K$5)+$AN$1+$AN$5-$AN$4*L121)/Calculate!$B$22-1</f>
        <v>7.6651692094897417E-2</v>
      </c>
      <c r="AO121" s="15">
        <f>(SUMPRODUCT(B121:K121,$B$5:$K$5)+$AN$1+$AO$5-$AO$4*L121)/Calculate!$B$22-1</f>
        <v>0.11053868483966878</v>
      </c>
      <c r="AP121" s="15">
        <f>(SUMPRODUCT(B121:K121,$B$5:$K$5)+$AN$1+$AP$5-$AP$4*L121)/Calculate!$B$22-1</f>
        <v>8.8629500523920157E-2</v>
      </c>
      <c r="AQ121" s="15">
        <f>(SUMPRODUCT(B121:K121,$B$5:$K$5)+$AN$1+$AQ$5-$AQ$4*L121)/Calculate!$B$22-1</f>
        <v>9.9106098623336969E-2</v>
      </c>
      <c r="AR121" s="15">
        <f>(SUMPRODUCT(B121:K121,$B$5:$K$5)+$AN$1+$AR$5-$AR$4*L121)/Calculate!$B$22-1</f>
        <v>9.2564095481311615E-2</v>
      </c>
      <c r="AS121" s="14">
        <f t="shared" si="27"/>
        <v>-3.0861727403143524E-2</v>
      </c>
      <c r="AT121" s="14">
        <f t="shared" si="28"/>
        <v>-1.1723890417514093E-2</v>
      </c>
    </row>
    <row r="122" spans="1:46" x14ac:dyDescent="0.15">
      <c r="A122" s="12">
        <v>43276</v>
      </c>
      <c r="B122" s="13">
        <v>1611.4878689999998</v>
      </c>
      <c r="C122" s="13">
        <v>241.07749499999997</v>
      </c>
      <c r="D122" s="13">
        <v>312.58958099999995</v>
      </c>
      <c r="E122" s="13">
        <v>718.81976099999986</v>
      </c>
      <c r="F122" s="13">
        <v>1241.0786249999999</v>
      </c>
      <c r="G122" s="13">
        <v>321.56092799999999</v>
      </c>
      <c r="H122" s="13">
        <v>11.446510399999999</v>
      </c>
      <c r="I122" s="13">
        <v>6.4262562000000001</v>
      </c>
      <c r="J122" s="13">
        <v>5.2518310000000001</v>
      </c>
      <c r="K122" s="13">
        <v>17.616378000000001</v>
      </c>
      <c r="L122" s="13">
        <v>23952.807213399999</v>
      </c>
      <c r="M122" s="12">
        <v>43276</v>
      </c>
      <c r="N122" s="13">
        <v>0.82709999999999995</v>
      </c>
      <c r="O122" s="12">
        <f t="shared" si="20"/>
        <v>43276</v>
      </c>
      <c r="P122" s="15">
        <f>(SUMPRODUCT(B122:K122,$B$3:$K$3)+$R$1)/Calculate!$B$22-1</f>
        <v>0.12277176686522262</v>
      </c>
      <c r="Q122" s="28">
        <f>(SUMPRODUCT(B122:K122,$B$3:$K$3)+$R$1+$Q$5-$Q$4*L122)/(Calculate!$B$22)-1</f>
        <v>0.15092468854072005</v>
      </c>
      <c r="R122" s="28">
        <f>(SUMPRODUCT(B122:K122,$B$3:$K$3)+$R$1+$R$5-$R$4*L122)/Calculate!$B$22-1</f>
        <v>0.1185680103231308</v>
      </c>
      <c r="S122" s="15">
        <f>(SUMPRODUCT(B122:K122,$B$3:$K$3)+$R$1+$S$5-$S$4*L122)/Calculate!$B$22-1</f>
        <v>0.18712174964548867</v>
      </c>
      <c r="T122" s="15">
        <f>(SUMPRODUCT(B122:K122,$B$3:$K$3)+$R$1+$T$5-$T$4*L122)/Calculate!$B$22-1</f>
        <v>0.14353412239772267</v>
      </c>
      <c r="U122" s="15">
        <f>(SUMPRODUCT(B122:K122,$B$3:$K$3)+$R$1+$U$5-$U$4*L122)/Calculate!$B$22-1</f>
        <v>0.16465270760866257</v>
      </c>
      <c r="V122" s="15">
        <f>(SUMPRODUCT(B122:K122,$B$3:$K$3)+$R$1+$V$5-$V$4*L122)/Calculate!$B$22-1</f>
        <v>0.15208996560730825</v>
      </c>
      <c r="W122" s="14">
        <f t="shared" si="21"/>
        <v>-4.2259953472128298E-2</v>
      </c>
      <c r="X122" s="14">
        <f t="shared" si="22"/>
        <v>-1.0527575068788209E-2</v>
      </c>
      <c r="Y122" s="14"/>
      <c r="Z122" s="12">
        <f t="shared" si="23"/>
        <v>43276</v>
      </c>
      <c r="AA122" s="15">
        <f>(SUMPRODUCT(B122:K122,$B$4:$K$4)+$AC$1)/Calculate!$B$22-1</f>
        <v>8.5946214785794339E-2</v>
      </c>
      <c r="AB122" s="28">
        <f>(SUMPRODUCT(B122:K122,$B$4:$K$4)+$AC$1+$AB$5-$AB$4*L122)/Calculate!$B$22-1</f>
        <v>0.10565738795302293</v>
      </c>
      <c r="AC122" s="15">
        <f>(SUMPRODUCT(B122:K122,$B$4:$K$4)+$AC$1+$AC$5-$AC$4*L122)/Calculate!$B$22-1</f>
        <v>8.3003889165588651E-2</v>
      </c>
      <c r="AD122" s="15">
        <f>(SUMPRODUCT(B122:K122,$B$4:$K$4)+$AC$1+$AD$5-$AD$4*L122)/Calculate!$B$22-1</f>
        <v>0.13098683409771161</v>
      </c>
      <c r="AE122" s="15">
        <f>(SUMPRODUCT(B122:K122,$B$4:$K$4)+$AC$1+$AE$5-$AE$4*L122)/Calculate!$B$22-1</f>
        <v>0.10047296586600885</v>
      </c>
      <c r="AF122" s="28">
        <f>(SUMPRODUCT(B122:K122,$B$4:$K$4)+$AC$1+$AF$5-$AF$4*L122)/Calculate!$B$22-1</f>
        <v>0.11525738432314281</v>
      </c>
      <c r="AG122" s="15">
        <f>(SUMPRODUCT(B122:K122,$B$4:$K$4)+$AC$1+$AG$5-$AG$4*L122)/Calculate!$B$22-1</f>
        <v>0.10646895390525413</v>
      </c>
      <c r="AH122" s="14">
        <f t="shared" si="24"/>
        <v>-4.2259953472128298E-2</v>
      </c>
      <c r="AI122" s="14">
        <f t="shared" si="25"/>
        <v>-1.0527575068788209E-2</v>
      </c>
      <c r="AJ122" s="14"/>
      <c r="AK122" s="12">
        <f t="shared" si="26"/>
        <v>43276</v>
      </c>
      <c r="AL122" s="15">
        <f>(SUMPRODUCT(B122:K122,$B$5:$K$5)+$AN$1)/Calculate!$B$22-1</f>
        <v>6.1385496678314277E-2</v>
      </c>
      <c r="AM122" s="15">
        <f>(SUMPRODUCT(B122:K122,$B$5:$K$5)+$AN$1+$AM$5-$AM$4*L122)/Calculate!$B$22-1</f>
        <v>7.5461957516062883E-2</v>
      </c>
      <c r="AN122" s="15">
        <f>(SUMPRODUCT(B122:K122,$B$5:$K$5)+$AN$1+$AN$5-$AN$4*L122)/Calculate!$B$22-1</f>
        <v>5.9285138203559962E-2</v>
      </c>
      <c r="AO122" s="15">
        <f>(SUMPRODUCT(B122:K122,$B$5:$K$5)+$AN$1+$AO$5-$AO$4*L122)/Calculate!$B$22-1</f>
        <v>9.3538644897102952E-2</v>
      </c>
      <c r="AP122" s="15">
        <f>(SUMPRODUCT(B122:K122,$B$5:$K$5)+$AN$1+$AP$5-$AP$4*L122)/Calculate!$B$22-1</f>
        <v>7.1759776652028817E-2</v>
      </c>
      <c r="AQ122" s="15">
        <f>(SUMPRODUCT(B122:K122,$B$5:$K$5)+$AN$1+$AQ$5-$AQ$4*L122)/Calculate!$B$22-1</f>
        <v>8.2325967050034254E-2</v>
      </c>
      <c r="AR122" s="15">
        <f>(SUMPRODUCT(B122:K122,$B$5:$K$5)+$AN$1+$AR$5-$AR$4*L122)/Calculate!$B$22-1</f>
        <v>7.6044596049357205E-2</v>
      </c>
      <c r="AS122" s="14">
        <f t="shared" si="27"/>
        <v>-4.2259953472128298E-2</v>
      </c>
      <c r="AT122" s="14">
        <f t="shared" si="28"/>
        <v>-1.0527575068788209E-2</v>
      </c>
    </row>
    <row r="123" spans="1:46" x14ac:dyDescent="0.15">
      <c r="A123" s="12">
        <v>43277</v>
      </c>
      <c r="B123" s="13">
        <v>1629.3696399999999</v>
      </c>
      <c r="C123" s="13">
        <v>244.29463999999996</v>
      </c>
      <c r="D123" s="13">
        <v>295.52611999999999</v>
      </c>
      <c r="E123" s="13">
        <v>714.17725999999993</v>
      </c>
      <c r="F123" s="13">
        <v>1247.6755599999999</v>
      </c>
      <c r="G123" s="13">
        <v>320.60002000000003</v>
      </c>
      <c r="H123" s="13">
        <v>11.561534400000001</v>
      </c>
      <c r="I123" s="13">
        <v>6.2708035000000004</v>
      </c>
      <c r="J123" s="13">
        <v>5.2990366</v>
      </c>
      <c r="K123" s="13">
        <v>17.317384500000003</v>
      </c>
      <c r="L123" s="13">
        <v>23988.024398000001</v>
      </c>
      <c r="M123" s="12">
        <v>43277</v>
      </c>
      <c r="N123" s="13">
        <v>0.8306</v>
      </c>
      <c r="O123" s="12">
        <f t="shared" si="20"/>
        <v>43277</v>
      </c>
      <c r="P123" s="15">
        <f>(SUMPRODUCT(B123:K123,$B$3:$K$3)+$R$1)/Calculate!$B$22-1</f>
        <v>0.11206111892973158</v>
      </c>
      <c r="Q123" s="28">
        <f>(SUMPRODUCT(B123:K123,$B$3:$K$3)+$R$1+$Q$5-$Q$4*L123)/(Calculate!$B$22)-1</f>
        <v>0.1388415766111033</v>
      </c>
      <c r="R123" s="28">
        <f>(SUMPRODUCT(B123:K123,$B$3:$K$3)+$R$1+$R$5-$R$4*L123)/Calculate!$B$22-1</f>
        <v>0.10646578049330269</v>
      </c>
      <c r="S123" s="15">
        <f>(SUMPRODUCT(B123:K123,$B$3:$K$3)+$R$1+$S$5-$S$4*L123)/Calculate!$B$22-1</f>
        <v>0.17492896134097502</v>
      </c>
      <c r="T123" s="15">
        <f>(SUMPRODUCT(B123:K123,$B$3:$K$3)+$R$1+$T$5-$T$4*L123)/Calculate!$B$22-1</f>
        <v>0.13130913552443157</v>
      </c>
      <c r="U123" s="15">
        <f>(SUMPRODUCT(B123:K123,$B$3:$K$3)+$R$1+$U$5-$U$4*L123)/Calculate!$B$22-1</f>
        <v>0.15240659042461147</v>
      </c>
      <c r="V123" s="15">
        <f>(SUMPRODUCT(B123:K123,$B$3:$K$3)+$R$1+$V$5-$V$4*L123)/Calculate!$B$22-1</f>
        <v>0.13977945128570313</v>
      </c>
      <c r="W123" s="14">
        <f t="shared" si="21"/>
        <v>-4.0851813385795577E-2</v>
      </c>
      <c r="X123" s="14">
        <f t="shared" si="22"/>
        <v>-6.340471348247334E-3</v>
      </c>
      <c r="Y123" s="14"/>
      <c r="Z123" s="12">
        <f t="shared" si="23"/>
        <v>43277</v>
      </c>
      <c r="AA123" s="15">
        <f>(SUMPRODUCT(B123:K123,$B$4:$K$4)+$AC$1)/Calculate!$B$22-1</f>
        <v>7.8448464761448733E-2</v>
      </c>
      <c r="AB123" s="28">
        <f>(SUMPRODUCT(B123:K123,$B$4:$K$4)+$AC$1+$AB$5-$AB$4*L123)/Calculate!$B$22-1</f>
        <v>9.7198711891734568E-2</v>
      </c>
      <c r="AC123" s="15">
        <f>(SUMPRODUCT(B123:K123,$B$4:$K$4)+$AC$1+$AC$5-$AC$4*L123)/Calculate!$B$22-1</f>
        <v>7.4532132435734422E-2</v>
      </c>
      <c r="AD123" s="15">
        <f>(SUMPRODUCT(B123:K123,$B$4:$K$4)+$AC$1+$AD$5-$AD$4*L123)/Calculate!$B$22-1</f>
        <v>0.12245168643557736</v>
      </c>
      <c r="AE123" s="15">
        <f>(SUMPRODUCT(B123:K123,$B$4:$K$4)+$AC$1+$AE$5-$AE$4*L123)/Calculate!$B$22-1</f>
        <v>9.1915681687840367E-2</v>
      </c>
      <c r="AF123" s="28">
        <f>(SUMPRODUCT(B123:K123,$B$4:$K$4)+$AC$1+$AF$5-$AF$4*L123)/Calculate!$B$22-1</f>
        <v>0.10668500706586026</v>
      </c>
      <c r="AG123" s="15">
        <f>(SUMPRODUCT(B123:K123,$B$4:$K$4)+$AC$1+$AG$5-$AG$4*L123)/Calculate!$B$22-1</f>
        <v>9.7851297410628701E-2</v>
      </c>
      <c r="AH123" s="14">
        <f t="shared" si="24"/>
        <v>-4.0851813385795577E-2</v>
      </c>
      <c r="AI123" s="14">
        <f t="shared" si="25"/>
        <v>-6.340471348247334E-3</v>
      </c>
      <c r="AJ123" s="14"/>
      <c r="AK123" s="12">
        <f t="shared" si="26"/>
        <v>43277</v>
      </c>
      <c r="AL123" s="15">
        <f>(SUMPRODUCT(B123:K123,$B$5:$K$5)+$AN$1)/Calculate!$B$22-1</f>
        <v>5.6030197921685732E-2</v>
      </c>
      <c r="AM123" s="15">
        <f>(SUMPRODUCT(B123:K123,$B$5:$K$5)+$AN$1+$AM$5-$AM$4*L123)/Calculate!$B$22-1</f>
        <v>6.9420426762371701E-2</v>
      </c>
      <c r="AN123" s="15">
        <f>(SUMPRODUCT(B123:K123,$B$5:$K$5)+$AN$1+$AN$5-$AN$4*L123)/Calculate!$B$22-1</f>
        <v>5.323455160239976E-2</v>
      </c>
      <c r="AO123" s="15">
        <f>(SUMPRODUCT(B123:K123,$B$5:$K$5)+$AN$1+$AO$5-$AO$4*L123)/Calculate!$B$22-1</f>
        <v>8.7442779058599873E-2</v>
      </c>
      <c r="AP123" s="15">
        <f>(SUMPRODUCT(B123:K123,$B$5:$K$5)+$AN$1+$AP$5-$AP$4*L123)/Calculate!$B$22-1</f>
        <v>6.5647811529137012E-2</v>
      </c>
      <c r="AQ123" s="15">
        <f>(SUMPRODUCT(B123:K123,$B$5:$K$5)+$AN$1+$AQ$5-$AQ$4*L123)/Calculate!$B$22-1</f>
        <v>7.6202933669125672E-2</v>
      </c>
      <c r="AR123" s="15">
        <f>(SUMPRODUCT(B123:K123,$B$5:$K$5)+$AN$1+$AR$5-$AR$4*L123)/Calculate!$B$22-1</f>
        <v>6.988936409967117E-2</v>
      </c>
      <c r="AS123" s="14">
        <f t="shared" si="27"/>
        <v>-4.0851813385795577E-2</v>
      </c>
      <c r="AT123" s="14">
        <f t="shared" si="28"/>
        <v>-6.340471348247334E-3</v>
      </c>
    </row>
    <row r="124" spans="1:46" x14ac:dyDescent="0.15">
      <c r="A124" s="12">
        <v>43278</v>
      </c>
      <c r="B124" s="13">
        <v>1598.9656340000001</v>
      </c>
      <c r="C124" s="13">
        <v>239.58912600000002</v>
      </c>
      <c r="D124" s="13">
        <v>281.02873400000004</v>
      </c>
      <c r="E124" s="13">
        <v>677.98346000000015</v>
      </c>
      <c r="F124" s="13">
        <v>1213.1576380000001</v>
      </c>
      <c r="G124" s="13">
        <v>315.276186</v>
      </c>
      <c r="H124" s="13">
        <v>11.160810399999999</v>
      </c>
      <c r="I124" s="13">
        <v>6.1985937999999994</v>
      </c>
      <c r="J124" s="13">
        <v>5.1627101999999994</v>
      </c>
      <c r="K124" s="13">
        <v>16.5240142</v>
      </c>
      <c r="L124" s="13">
        <v>23688.536041399999</v>
      </c>
      <c r="M124" s="12">
        <v>43278</v>
      </c>
      <c r="N124" s="13">
        <v>0.83540000000000003</v>
      </c>
      <c r="O124" s="12">
        <f t="shared" si="20"/>
        <v>43278</v>
      </c>
      <c r="P124" s="15">
        <f>(SUMPRODUCT(B124:K124,$B$3:$K$3)+$R$1)/Calculate!$B$22-1</f>
        <v>7.7559679008943005E-2</v>
      </c>
      <c r="Q124" s="28">
        <f>(SUMPRODUCT(B124:K124,$B$3:$K$3)+$R$1+$Q$5-$Q$4*L124)/(Calculate!$B$22)-1</f>
        <v>0.11601162578752611</v>
      </c>
      <c r="R124" s="28">
        <f>(SUMPRODUCT(B124:K124,$B$3:$K$3)+$R$1+$R$5-$R$4*L124)/Calculate!$B$22-1</f>
        <v>8.3798409063308599E-2</v>
      </c>
      <c r="S124" s="15">
        <f>(SUMPRODUCT(B124:K124,$B$3:$K$3)+$R$1+$S$5-$S$4*L124)/Calculate!$B$22-1</f>
        <v>0.15303170282795175</v>
      </c>
      <c r="T124" s="15">
        <f>(SUMPRODUCT(B124:K124,$B$3:$K$3)+$R$1+$T$5-$T$4*L124)/Calculate!$B$22-1</f>
        <v>0.10968569493744318</v>
      </c>
      <c r="U124" s="15">
        <f>(SUMPRODUCT(B124:K124,$B$3:$K$3)+$R$1+$U$5-$U$4*L124)/Calculate!$B$22-1</f>
        <v>0.13096284285158299</v>
      </c>
      <c r="V124" s="15">
        <f>(SUMPRODUCT(B124:K124,$B$3:$K$3)+$R$1+$V$5-$V$4*L124)/Calculate!$B$22-1</f>
        <v>0.11888333956474306</v>
      </c>
      <c r="W124" s="14">
        <f t="shared" si="21"/>
        <v>-5.2826693408383529E-2</v>
      </c>
      <c r="X124" s="14">
        <f t="shared" si="22"/>
        <v>-5.9815767436288692E-4</v>
      </c>
      <c r="Y124" s="14"/>
      <c r="Z124" s="12">
        <f t="shared" si="23"/>
        <v>43278</v>
      </c>
      <c r="AA124" s="15">
        <f>(SUMPRODUCT(B124:K124,$B$4:$K$4)+$AC$1)/Calculate!$B$22-1</f>
        <v>5.4297847422857259E-2</v>
      </c>
      <c r="AB124" s="28">
        <f>(SUMPRODUCT(B124:K124,$B$4:$K$4)+$AC$1+$AB$5-$AB$4*L124)/Calculate!$B$22-1</f>
        <v>8.1219848283228924E-2</v>
      </c>
      <c r="AC124" s="15">
        <f>(SUMPRODUCT(B124:K124,$B$4:$K$4)+$AC$1+$AC$5-$AC$4*L124)/Calculate!$B$22-1</f>
        <v>5.8664507359680096E-2</v>
      </c>
      <c r="AD124" s="15">
        <f>(SUMPRODUCT(B124:K124,$B$4:$K$4)+$AC$1+$AD$5-$AD$4*L124)/Calculate!$B$22-1</f>
        <v>0.10712314040140303</v>
      </c>
      <c r="AE124" s="15">
        <f>(SUMPRODUCT(B124:K124,$B$4:$K$4)+$AC$1+$AE$5-$AE$4*L124)/Calculate!$B$22-1</f>
        <v>7.6775385477814595E-2</v>
      </c>
      <c r="AF124" s="28">
        <f>(SUMPRODUCT(B124:K124,$B$4:$K$4)+$AC$1+$AF$5-$AF$4*L124)/Calculate!$B$22-1</f>
        <v>9.1673063008663069E-2</v>
      </c>
      <c r="AG124" s="15">
        <f>(SUMPRODUCT(B124:K124,$B$4:$K$4)+$AC$1+$AG$5-$AG$4*L124)/Calculate!$B$22-1</f>
        <v>8.3224409811917477E-2</v>
      </c>
      <c r="AH124" s="14">
        <f t="shared" si="24"/>
        <v>-5.2826693408383529E-2</v>
      </c>
      <c r="AI124" s="14">
        <f t="shared" si="25"/>
        <v>-5.9815767436288692E-4</v>
      </c>
      <c r="AJ124" s="14"/>
      <c r="AK124" s="12">
        <f t="shared" si="26"/>
        <v>43278</v>
      </c>
      <c r="AL124" s="15">
        <f>(SUMPRODUCT(B124:K124,$B$5:$K$5)+$AN$1)/Calculate!$B$22-1</f>
        <v>3.87800803272631E-2</v>
      </c>
      <c r="AM124" s="15">
        <f>(SUMPRODUCT(B124:K124,$B$5:$K$5)+$AN$1+$AM$5-$AM$4*L124)/Calculate!$B$22-1</f>
        <v>5.8006053716554762E-2</v>
      </c>
      <c r="AN124" s="15">
        <f>(SUMPRODUCT(B124:K124,$B$5:$K$5)+$AN$1+$AN$5-$AN$4*L124)/Calculate!$B$22-1</f>
        <v>4.1897189848280059E-2</v>
      </c>
      <c r="AO124" s="15">
        <f>(SUMPRODUCT(B124:K124,$B$5:$K$5)+$AN$1+$AO$5-$AO$4*L124)/Calculate!$B$22-1</f>
        <v>7.6490473762965916E-2</v>
      </c>
      <c r="AP124" s="15">
        <f>(SUMPRODUCT(B124:K124,$B$5:$K$5)+$AN$1+$AP$5-$AP$4*L124)/Calculate!$B$22-1</f>
        <v>5.4832415196520046E-2</v>
      </c>
      <c r="AQ124" s="15">
        <f>(SUMPRODUCT(B124:K124,$B$5:$K$5)+$AN$1+$AQ$5-$AQ$4*L124)/Calculate!$B$22-1</f>
        <v>6.5481662248583206E-2</v>
      </c>
      <c r="AR124" s="15">
        <f>(SUMPRODUCT(B124:K124,$B$5:$K$5)+$AN$1+$AR$5-$AR$4*L124)/Calculate!$B$22-1</f>
        <v>5.9441910605162906E-2</v>
      </c>
      <c r="AS124" s="14">
        <f t="shared" si="27"/>
        <v>-5.2826693408383529E-2</v>
      </c>
      <c r="AT124" s="14">
        <f t="shared" si="28"/>
        <v>-5.9815767436288692E-4</v>
      </c>
    </row>
    <row r="125" spans="1:46" x14ac:dyDescent="0.15">
      <c r="A125" s="12">
        <v>43279</v>
      </c>
      <c r="B125" s="13">
        <v>1626.7714799999999</v>
      </c>
      <c r="C125" s="13">
        <v>248.40535999999997</v>
      </c>
      <c r="D125" s="13">
        <v>292.99432000000002</v>
      </c>
      <c r="E125" s="13">
        <v>679.65184000000011</v>
      </c>
      <c r="F125" s="13">
        <v>1242.55448</v>
      </c>
      <c r="G125" s="13">
        <v>318.52675999999997</v>
      </c>
      <c r="H125" s="13">
        <v>11.261896</v>
      </c>
      <c r="I125" s="13">
        <v>5.7486096</v>
      </c>
      <c r="J125" s="13">
        <v>5.2611543999999997</v>
      </c>
      <c r="K125" s="13">
        <v>16.7079472</v>
      </c>
      <c r="L125" s="13">
        <v>23950.287620799998</v>
      </c>
      <c r="M125" s="12">
        <v>43279</v>
      </c>
      <c r="N125" s="13">
        <v>0.84040000000000004</v>
      </c>
      <c r="O125" s="12">
        <f t="shared" si="20"/>
        <v>43279</v>
      </c>
      <c r="P125" s="15">
        <f>(SUMPRODUCT(B125:K125,$B$3:$K$3)+$R$1)/Calculate!$B$22-1</f>
        <v>8.9378826904428665E-2</v>
      </c>
      <c r="Q125" s="28">
        <f>(SUMPRODUCT(B125:K125,$B$3:$K$3)+$R$1+$Q$5-$Q$4*L125)/(Calculate!$B$22)-1</f>
        <v>0.11762994070296617</v>
      </c>
      <c r="R125" s="28">
        <f>(SUMPRODUCT(B125:K125,$B$3:$K$3)+$R$1+$R$5-$R$4*L125)/Calculate!$B$22-1</f>
        <v>8.5274630264217111E-2</v>
      </c>
      <c r="S125" s="15">
        <f>(SUMPRODUCT(B125:K125,$B$3:$K$3)+$R$1+$S$5-$S$4*L125)/Calculate!$B$22-1</f>
        <v>0.15383484853897489</v>
      </c>
      <c r="T125" s="15">
        <f>(SUMPRODUCT(B125:K125,$B$3:$K$3)+$R$1+$T$5-$T$4*L125)/Calculate!$B$22-1</f>
        <v>0.11024952491872875</v>
      </c>
      <c r="U125" s="15">
        <f>(SUMPRODUCT(B125:K125,$B$3:$K$3)+$R$1+$U$5-$U$4*L125)/Calculate!$B$22-1</f>
        <v>0.13136962188522849</v>
      </c>
      <c r="V125" s="15">
        <f>(SUMPRODUCT(B125:K125,$B$3:$K$3)+$R$1+$V$5-$V$4*L125)/Calculate!$B$22-1</f>
        <v>0.11881148713891432</v>
      </c>
      <c r="W125" s="14">
        <f t="shared" si="21"/>
        <v>-4.2360698020041054E-2</v>
      </c>
      <c r="X125" s="14">
        <f t="shared" si="22"/>
        <v>5.3834190692667594E-3</v>
      </c>
      <c r="Y125" s="14"/>
      <c r="Z125" s="12">
        <f t="shared" si="23"/>
        <v>43279</v>
      </c>
      <c r="AA125" s="15">
        <f>(SUMPRODUCT(B125:K125,$B$4:$K$4)+$AC$1)/Calculate!$B$22-1</f>
        <v>6.2570753745246011E-2</v>
      </c>
      <c r="AB125" s="28">
        <f>(SUMPRODUCT(B125:K125,$B$4:$K$4)+$AC$1+$AB$5-$AB$4*L125)/Calculate!$B$22-1</f>
        <v>8.2350675796274642E-2</v>
      </c>
      <c r="AC125" s="15">
        <f>(SUMPRODUCT(B125:K125,$B$4:$K$4)+$AC$1+$AC$5-$AC$4*L125)/Calculate!$B$22-1</f>
        <v>5.9698112857520247E-2</v>
      </c>
      <c r="AD125" s="15">
        <f>(SUMPRODUCT(B125:K125,$B$4:$K$4)+$AC$1+$AD$5-$AD$4*L125)/Calculate!$B$22-1</f>
        <v>0.10768559305632319</v>
      </c>
      <c r="AE125" s="15">
        <f>(SUMPRODUCT(B125:K125,$B$4:$K$4)+$AC$1+$AE$5-$AE$4*L125)/Calculate!$B$22-1</f>
        <v>7.7173308568540433E-2</v>
      </c>
      <c r="AF125" s="28">
        <f>(SUMPRODUCT(B125:K125,$B$4:$K$4)+$AC$1+$AF$5-$AF$4*L125)/Calculate!$B$22-1</f>
        <v>9.1958806851074604E-2</v>
      </c>
      <c r="AG125" s="15">
        <f>(SUMPRODUCT(B125:K125,$B$4:$K$4)+$AC$1+$AG$5-$AG$4*L125)/Calculate!$B$22-1</f>
        <v>8.3173615909385656E-2</v>
      </c>
      <c r="AH125" s="14">
        <f t="shared" si="24"/>
        <v>-4.2360698020041054E-2</v>
      </c>
      <c r="AI125" s="14">
        <f t="shared" si="25"/>
        <v>5.3834190692667594E-3</v>
      </c>
      <c r="AJ125" s="14"/>
      <c r="AK125" s="12">
        <f t="shared" si="26"/>
        <v>43279</v>
      </c>
      <c r="AL125" s="15">
        <f>(SUMPRODUCT(B125:K125,$B$5:$K$5)+$AN$1)/Calculate!$B$22-1</f>
        <v>4.4689506851457228E-2</v>
      </c>
      <c r="AM125" s="15">
        <f>(SUMPRODUCT(B125:K125,$B$5:$K$5)+$AN$1+$AM$5-$AM$4*L125)/Calculate!$B$22-1</f>
        <v>5.8815063750726093E-2</v>
      </c>
      <c r="AN125" s="15">
        <f>(SUMPRODUCT(B125:K125,$B$5:$K$5)+$AN$1+$AN$5-$AN$4*L125)/Calculate!$B$22-1</f>
        <v>4.2638892333462852E-2</v>
      </c>
      <c r="AO125" s="15">
        <f>(SUMPRODUCT(B125:K125,$B$5:$K$5)+$AN$1+$AO$5-$AO$4*L125)/Calculate!$B$22-1</f>
        <v>7.6895638503205799E-2</v>
      </c>
      <c r="AP125" s="15">
        <f>(SUMPRODUCT(B125:K125,$B$5:$K$5)+$AN$1+$AP$5-$AP$4*L125)/Calculate!$B$22-1</f>
        <v>5.511792207189159E-2</v>
      </c>
      <c r="AQ125" s="15">
        <f>(SUMPRODUCT(B125:K125,$B$5:$K$5)+$AN$1+$AQ$5-$AQ$4*L125)/Calculate!$B$22-1</f>
        <v>6.5684904341857253E-2</v>
      </c>
      <c r="AR125" s="15">
        <f>(SUMPRODUCT(B125:K125,$B$5:$K$5)+$AN$1+$AR$5-$AR$4*L125)/Calculate!$B$22-1</f>
        <v>5.9405836968700054E-2</v>
      </c>
      <c r="AS125" s="14">
        <f t="shared" si="27"/>
        <v>-4.2360698020041054E-2</v>
      </c>
      <c r="AT125" s="14">
        <f t="shared" si="28"/>
        <v>5.3834190692667594E-3</v>
      </c>
    </row>
    <row r="126" spans="1:46" x14ac:dyDescent="0.15">
      <c r="A126" s="12">
        <v>43280</v>
      </c>
      <c r="B126" s="13">
        <v>1671.8163219999999</v>
      </c>
      <c r="C126" s="13">
        <v>243.49087999999998</v>
      </c>
      <c r="D126" s="13">
        <v>287.82209999999998</v>
      </c>
      <c r="E126" s="13">
        <v>664.76980200000003</v>
      </c>
      <c r="F126" s="13">
        <v>1227.577798</v>
      </c>
      <c r="G126" s="13">
        <v>332.01278000000002</v>
      </c>
      <c r="H126" s="13">
        <v>11.921434000000001</v>
      </c>
      <c r="I126" s="13">
        <v>6.0028720000000009</v>
      </c>
      <c r="J126" s="13">
        <v>5.3536850000000005</v>
      </c>
      <c r="K126" s="13">
        <v>17.157085000000002</v>
      </c>
      <c r="L126" s="13">
        <v>24412.053241000001</v>
      </c>
      <c r="M126" s="12">
        <v>43280</v>
      </c>
      <c r="N126" s="13">
        <v>0.84309999999999996</v>
      </c>
      <c r="O126" s="12">
        <f t="shared" ref="O126:O127" si="29">A126</f>
        <v>43280</v>
      </c>
      <c r="P126" s="15">
        <f>(SUMPRODUCT(B126:K126,$B$3:$K$3)+$R$1)/Calculate!$B$22-1</f>
        <v>0.10315781096810284</v>
      </c>
      <c r="Q126" s="28">
        <f>(SUMPRODUCT(B126:K126,$B$3:$K$3)+$R$1+$Q$5-$Q$4*L126)/(Calculate!$B$22)-1</f>
        <v>0.11341325888227427</v>
      </c>
      <c r="R126" s="28">
        <f>(SUMPRODUCT(B126:K126,$B$3:$K$3)+$R$1+$R$5-$R$4*L126)/Calculate!$B$22-1</f>
        <v>8.080727567827406E-2</v>
      </c>
      <c r="S126" s="15">
        <f>(SUMPRODUCT(B126:K126,$B$3:$K$3)+$R$1+$S$5-$S$4*L126)/Calculate!$B$22-1</f>
        <v>0.14818009664394571</v>
      </c>
      <c r="T126" s="15">
        <f>(SUMPRODUCT(B126:K126,$B$3:$K$3)+$R$1+$T$5-$T$4*L126)/Calculate!$B$22-1</f>
        <v>0.10417258731380286</v>
      </c>
      <c r="U126" s="15">
        <f>(SUMPRODUCT(B126:K126,$B$3:$K$3)+$R$1+$U$5-$U$4*L126)/Calculate!$B$22-1</f>
        <v>0.12501562490818285</v>
      </c>
      <c r="V126" s="15">
        <f>(SUMPRODUCT(B126:K126,$B$3:$K$3)+$R$1+$V$5-$V$4*L126)/Calculate!$B$22-1</f>
        <v>0.11161311874207436</v>
      </c>
      <c r="W126" s="14">
        <f t="shared" ref="W126:W127" si="30">L126/$L$7-1</f>
        <v>-2.3897249346354399E-2</v>
      </c>
      <c r="X126" s="14">
        <f t="shared" ref="X126:X127" si="31">N126/$N$7-1</f>
        <v>8.6134705108267262E-3</v>
      </c>
      <c r="Y126" s="14"/>
      <c r="Z126" s="12">
        <f t="shared" ref="Z126:Z127" si="32">A126</f>
        <v>43280</v>
      </c>
      <c r="AA126" s="15">
        <f>(SUMPRODUCT(B126:K126,$B$4:$K$4)+$AC$1)/Calculate!$B$22-1</f>
        <v>7.2215845827377168E-2</v>
      </c>
      <c r="AB126" s="28">
        <f>(SUMPRODUCT(B126:K126,$B$4:$K$4)+$AC$1+$AB$5-$AB$4*L126)/Calculate!$B$22-1</f>
        <v>7.9396163098663042E-2</v>
      </c>
      <c r="AC126" s="15">
        <f>(SUMPRODUCT(B126:K126,$B$4:$K$4)+$AC$1+$AC$5-$AC$4*L126)/Calculate!$B$22-1</f>
        <v>5.6572087215262856E-2</v>
      </c>
      <c r="AD126" s="15">
        <f>(SUMPRODUCT(B126:K126,$B$4:$K$4)+$AC$1+$AD$5-$AD$4*L126)/Calculate!$B$22-1</f>
        <v>0.10372838929770589</v>
      </c>
      <c r="AE126" s="15">
        <f>(SUMPRODUCT(B126:K126,$B$4:$K$4)+$AC$1+$AE$5-$AE$4*L126)/Calculate!$B$22-1</f>
        <v>7.2925852134368752E-2</v>
      </c>
      <c r="AF126" s="28">
        <f>(SUMPRODUCT(B126:K126,$B$4:$K$4)+$AC$1+$AF$5-$AF$4*L126)/Calculate!$B$22-1</f>
        <v>8.7513450865388753E-2</v>
      </c>
      <c r="AG126" s="15">
        <f>(SUMPRODUCT(B126:K126,$B$4:$K$4)+$AC$1+$AG$5-$AG$4*L126)/Calculate!$B$22-1</f>
        <v>7.8134561269157077E-2</v>
      </c>
      <c r="AH126" s="14">
        <f t="shared" ref="AH126:AH127" si="33">L126/$L$7-1</f>
        <v>-2.3897249346354399E-2</v>
      </c>
      <c r="AI126" s="14">
        <f t="shared" ref="AI126:AI127" si="34">N126/$N$7-1</f>
        <v>8.6134705108267262E-3</v>
      </c>
      <c r="AJ126" s="14"/>
      <c r="AK126" s="12">
        <f t="shared" ref="AK126:AK127" si="35">A126</f>
        <v>43280</v>
      </c>
      <c r="AL126" s="15">
        <f>(SUMPRODUCT(B126:K126,$B$5:$K$5)+$AN$1)/Calculate!$B$22-1</f>
        <v>5.1579262220148747E-2</v>
      </c>
      <c r="AM126" s="15">
        <f>(SUMPRODUCT(B126:K126,$B$5:$K$5)+$AN$1+$AM$5-$AM$4*L126)/Calculate!$B$22-1</f>
        <v>5.6706986177234242E-2</v>
      </c>
      <c r="AN126" s="15">
        <f>(SUMPRODUCT(B126:K126,$B$5:$K$5)+$AN$1+$AN$5-$AN$4*L126)/Calculate!$B$22-1</f>
        <v>4.0412075029063077E-2</v>
      </c>
      <c r="AO126" s="15">
        <f>(SUMPRODUCT(B126:K126,$B$5:$K$5)+$AN$1+$AO$5-$AO$4*L126)/Calculate!$B$22-1</f>
        <v>7.4075122544263072E-2</v>
      </c>
      <c r="AP126" s="15">
        <f>(SUMPRODUCT(B126:K126,$B$5:$K$5)+$AN$1+$AP$5-$AP$4*L126)/Calculate!$B$22-1</f>
        <v>5.2086313258000283E-2</v>
      </c>
      <c r="AQ126" s="15">
        <f>(SUMPRODUCT(B126:K126,$B$5:$K$5)+$AN$1+$AQ$5-$AQ$4*L126)/Calculate!$B$22-1</f>
        <v>6.2508169190188534E-2</v>
      </c>
      <c r="AR126" s="15">
        <f>(SUMPRODUCT(B126:K126,$B$5:$K$5)+$AN$1+$AR$5-$AR$4*L126)/Calculate!$B$22-1</f>
        <v>5.5806916107134619E-2</v>
      </c>
      <c r="AS126" s="14">
        <f t="shared" ref="AS126:AS127" si="36">L126/$L$7-1</f>
        <v>-2.3897249346354399E-2</v>
      </c>
      <c r="AT126" s="14">
        <f t="shared" ref="AT126:AT127" si="37">N126/$N$7-1</f>
        <v>8.6134705108267262E-3</v>
      </c>
    </row>
    <row r="127" spans="1:46" x14ac:dyDescent="0.15">
      <c r="A127" s="12">
        <v>43283</v>
      </c>
      <c r="B127" s="13">
        <v>1658.2252050000002</v>
      </c>
      <c r="C127" s="13">
        <v>250.99965800000001</v>
      </c>
      <c r="D127" s="13">
        <v>295.85410400000001</v>
      </c>
      <c r="E127" s="13">
        <v>660.04838900000004</v>
      </c>
      <c r="F127" s="13">
        <v>1232.9018520000002</v>
      </c>
      <c r="G127" s="13">
        <v>332.00884200000002</v>
      </c>
      <c r="H127" s="13">
        <v>11.921292600000001</v>
      </c>
      <c r="I127" s="13">
        <v>6.0028008000000002</v>
      </c>
      <c r="J127" s="13">
        <v>5.3536215</v>
      </c>
      <c r="K127" s="13">
        <v>17.156881500000001</v>
      </c>
      <c r="L127" s="13">
        <v>24411.763689899999</v>
      </c>
      <c r="M127" s="12">
        <v>43283</v>
      </c>
      <c r="N127" s="13">
        <v>0.84309999999999996</v>
      </c>
      <c r="O127" s="12">
        <f t="shared" si="29"/>
        <v>43283</v>
      </c>
      <c r="P127" s="15">
        <f>(SUMPRODUCT(B127:K127,$B$3:$K$3)+$R$1)/Calculate!$B$22-1</f>
        <v>0.1112714095539975</v>
      </c>
      <c r="Q127" s="28">
        <f>(SUMPRODUCT(B127:K127,$B$3:$K$3)+$R$1+$Q$5-$Q$4*L127)/(Calculate!$B$22)-1</f>
        <v>0.12153814168818045</v>
      </c>
      <c r="R127" s="28">
        <f>(SUMPRODUCT(B127:K127,$B$3:$K$3)+$R$1+$R$5-$R$4*L127)/Calculate!$B$22-1</f>
        <v>8.89323156690629E-2</v>
      </c>
      <c r="S127" s="15">
        <f>(SUMPRODUCT(B127:K127,$B$3:$K$3)+$R$1+$S$5-$S$4*L127)/Calculate!$B$22-1</f>
        <v>0.15630588119470623</v>
      </c>
      <c r="T127" s="15">
        <f>(SUMPRODUCT(B127:K127,$B$3:$K$3)+$R$1+$T$5-$T$4*L127)/Calculate!$B$22-1</f>
        <v>0.11229863659699735</v>
      </c>
      <c r="U127" s="15">
        <f>(SUMPRODUCT(B127:K127,$B$3:$K$3)+$R$1+$U$5-$U$4*L127)/Calculate!$B$22-1</f>
        <v>0.1331418479220372</v>
      </c>
      <c r="V127" s="15">
        <f>(SUMPRODUCT(B127:K127,$B$3:$K$3)+$R$1+$V$5-$V$4*L127)/Calculate!$B$22-1</f>
        <v>0.11973987122079777</v>
      </c>
      <c r="W127" s="14">
        <f t="shared" si="30"/>
        <v>-2.390882689054441E-2</v>
      </c>
      <c r="X127" s="14">
        <f t="shared" si="31"/>
        <v>8.6134705108267262E-3</v>
      </c>
      <c r="Y127" s="14"/>
      <c r="Z127" s="12">
        <f t="shared" si="32"/>
        <v>43283</v>
      </c>
      <c r="AA127" s="15">
        <f>(SUMPRODUCT(B127:K127,$B$4:$K$4)+$AC$1)/Calculate!$B$22-1</f>
        <v>7.7895411823517557E-2</v>
      </c>
      <c r="AB127" s="28">
        <f>(SUMPRODUCT(B127:K127,$B$4:$K$4)+$AC$1+$AB$5-$AB$4*L127)/Calculate!$B$22-1</f>
        <v>8.5083629703389008E-2</v>
      </c>
      <c r="AC127" s="15">
        <f>(SUMPRODUCT(B127:K127,$B$4:$K$4)+$AC$1+$AC$5-$AC$4*L127)/Calculate!$B$22-1</f>
        <v>6.2259661367540353E-2</v>
      </c>
      <c r="AD127" s="15">
        <f>(SUMPRODUCT(B127:K127,$B$4:$K$4)+$AC$1+$AD$5-$AD$4*L127)/Calculate!$B$22-1</f>
        <v>0.10941648464196319</v>
      </c>
      <c r="AE127" s="15">
        <f>(SUMPRODUCT(B127:K127,$B$4:$K$4)+$AC$1+$AE$5-$AE$4*L127)/Calculate!$B$22-1</f>
        <v>7.8614129482174722E-2</v>
      </c>
      <c r="AF127" s="28">
        <f>(SUMPRODUCT(B127:K127,$B$4:$K$4)+$AC$1+$AF$5-$AF$4*L127)/Calculate!$B$22-1</f>
        <v>9.3201852306523225E-2</v>
      </c>
      <c r="AG127" s="15">
        <f>(SUMPRODUCT(B127:K127,$B$4:$K$4)+$AC$1+$AG$5-$AG$4*L127)/Calculate!$B$22-1</f>
        <v>8.3823334990277498E-2</v>
      </c>
      <c r="AH127" s="14">
        <f t="shared" si="33"/>
        <v>-2.390882689054441E-2</v>
      </c>
      <c r="AI127" s="14">
        <f t="shared" si="34"/>
        <v>8.6134705108267262E-3</v>
      </c>
      <c r="AJ127" s="14"/>
      <c r="AK127" s="12">
        <f t="shared" si="35"/>
        <v>43283</v>
      </c>
      <c r="AL127" s="15">
        <f>(SUMPRODUCT(B127:K127,$B$5:$K$5)+$AN$1)/Calculate!$B$22-1</f>
        <v>5.5636021699540184E-2</v>
      </c>
      <c r="AM127" s="15">
        <f>(SUMPRODUCT(B127:K127,$B$5:$K$5)+$AN$1+$AM$5-$AM$4*L127)/Calculate!$B$22-1</f>
        <v>6.0769387766631766E-2</v>
      </c>
      <c r="AN127" s="15">
        <f>(SUMPRODUCT(B127:K127,$B$5:$K$5)+$AN$1+$AN$5-$AN$4*L127)/Calculate!$B$22-1</f>
        <v>4.447455107445708E-2</v>
      </c>
      <c r="AO127" s="15">
        <f>(SUMPRODUCT(B127:K127,$B$5:$K$5)+$AN$1+$AO$5-$AO$4*L127)/Calculate!$B$22-1</f>
        <v>7.8137970869643025E-2</v>
      </c>
      <c r="AP127" s="15">
        <f>(SUMPRODUCT(B127:K127,$B$5:$K$5)+$AN$1+$AP$5-$AP$4*L127)/Calculate!$B$22-1</f>
        <v>5.6149293949597112E-2</v>
      </c>
      <c r="AQ127" s="15">
        <f>(SUMPRODUCT(B127:K127,$B$5:$K$5)+$AN$1+$AQ$5-$AQ$4*L127)/Calculate!$B$22-1</f>
        <v>6.6571240883560368E-2</v>
      </c>
      <c r="AR127" s="15">
        <f>(SUMPRODUCT(B127:K127,$B$5:$K$5)+$AN$1+$AR$5-$AR$4*L127)/Calculate!$B$22-1</f>
        <v>5.9870252532939983E-2</v>
      </c>
      <c r="AS127" s="14">
        <f t="shared" si="36"/>
        <v>-2.390882689054441E-2</v>
      </c>
      <c r="AT127" s="14">
        <f t="shared" si="37"/>
        <v>8.6134705108267262E-3</v>
      </c>
    </row>
    <row r="128" spans="1:46" x14ac:dyDescent="0.15">
      <c r="A128" s="12">
        <v>43284</v>
      </c>
      <c r="B128" s="13">
        <v>1666.7473050000001</v>
      </c>
      <c r="C128" s="13">
        <v>252.28961799999999</v>
      </c>
      <c r="D128" s="13">
        <v>297.37458400000003</v>
      </c>
      <c r="E128" s="13">
        <v>663.44056899999998</v>
      </c>
      <c r="F128" s="13">
        <v>1239.2380920000001</v>
      </c>
      <c r="G128" s="13">
        <v>333.75731400000001</v>
      </c>
      <c r="H128" s="13">
        <v>11.9840742</v>
      </c>
      <c r="I128" s="13">
        <v>6.0344135999999997</v>
      </c>
      <c r="J128" s="13">
        <v>5.3818155000000001</v>
      </c>
      <c r="K128" s="13">
        <v>17.247235500000002</v>
      </c>
      <c r="L128" s="13">
        <v>24540.3243783</v>
      </c>
      <c r="M128" s="12">
        <v>43284</v>
      </c>
      <c r="N128" s="13">
        <v>0.84750000000000003</v>
      </c>
    </row>
  </sheetData>
  <mergeCells count="11">
    <mergeCell ref="AS4:AS5"/>
    <mergeCell ref="P1:P2"/>
    <mergeCell ref="AA1:AA2"/>
    <mergeCell ref="AL1:AL2"/>
    <mergeCell ref="O1:O3"/>
    <mergeCell ref="Z1:Z3"/>
    <mergeCell ref="AK1:AK3"/>
    <mergeCell ref="AH4:AH5"/>
    <mergeCell ref="Z4:Z5"/>
    <mergeCell ref="O4:O5"/>
    <mergeCell ref="AK4:AK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0"/>
  <sheetViews>
    <sheetView workbookViewId="0">
      <selection activeCell="G22" sqref="G22"/>
    </sheetView>
  </sheetViews>
  <sheetFormatPr defaultRowHeight="13.5" x14ac:dyDescent="0.15"/>
  <cols>
    <col min="1" max="1" width="10.5" bestFit="1" customWidth="1"/>
    <col min="2" max="2" width="13" bestFit="1" customWidth="1"/>
    <col min="3" max="3" width="16.125" customWidth="1"/>
    <col min="4" max="4" width="13.875" bestFit="1" customWidth="1"/>
    <col min="5" max="5" width="14.5" bestFit="1" customWidth="1"/>
    <col min="8" max="8" width="11.25" customWidth="1"/>
    <col min="9" max="9" width="12.75" bestFit="1" customWidth="1"/>
    <col min="10" max="10" width="10.125" bestFit="1" customWidth="1"/>
    <col min="11" max="11" width="12.75" bestFit="1" customWidth="1"/>
    <col min="12" max="12" width="11.625" bestFit="1" customWidth="1"/>
    <col min="16" max="16" width="12.75" bestFit="1" customWidth="1"/>
    <col min="18" max="18" width="12.75" bestFit="1" customWidth="1"/>
    <col min="19" max="19" width="11.625" bestFit="1" customWidth="1"/>
  </cols>
  <sheetData>
    <row r="1" spans="1:11" ht="18.75" x14ac:dyDescent="0.15">
      <c r="B1" s="2" t="s">
        <v>10</v>
      </c>
      <c r="D1" s="3">
        <v>43098</v>
      </c>
      <c r="E1" s="3"/>
      <c r="G1" s="67" t="s">
        <v>16</v>
      </c>
      <c r="H1" s="11" t="s">
        <v>47</v>
      </c>
      <c r="I1" s="11" t="str">
        <f>[1]!WSS(I2,"sec_name","ShowCodes=N","cols=1;rows=1")</f>
        <v>美元中间价</v>
      </c>
      <c r="J1" s="11" t="str">
        <f>[1]!WSS(J2,"sec_name","ShowCodes=N","cols=1;rows=1")</f>
        <v>美元兑港币</v>
      </c>
      <c r="K1" s="11" t="str">
        <f>[1]!WSS(K2,"sec_name","ShowCodes=N","cols=1;rows=1")</f>
        <v>港币中间价</v>
      </c>
    </row>
    <row r="2" spans="1:11" x14ac:dyDescent="0.15">
      <c r="A2" s="48" t="str">
        <f>Data!B2</f>
        <v>NTES.O</v>
      </c>
      <c r="B2" s="49" t="str">
        <f>Data!B1</f>
        <v>网易</v>
      </c>
      <c r="C2" s="49" t="s">
        <v>11</v>
      </c>
      <c r="D2" s="50">
        <f>Data!B7</f>
        <v>2254.7563939999995</v>
      </c>
      <c r="E2" s="78" t="s">
        <v>36</v>
      </c>
      <c r="H2" s="11" t="s">
        <v>46</v>
      </c>
      <c r="I2" s="11" t="s">
        <v>48</v>
      </c>
      <c r="J2" s="11" t="s">
        <v>49</v>
      </c>
      <c r="K2" s="11" t="s">
        <v>50</v>
      </c>
    </row>
    <row r="3" spans="1:11" x14ac:dyDescent="0.15">
      <c r="A3" s="51" t="str">
        <f>Data!C2</f>
        <v>TAL.N</v>
      </c>
      <c r="B3" s="52" t="str">
        <f>Data!C1</f>
        <v>好未来</v>
      </c>
      <c r="C3" s="52" t="s">
        <v>11</v>
      </c>
      <c r="D3" s="53">
        <f>Data!C7</f>
        <v>194.13108199999999</v>
      </c>
      <c r="E3" s="78"/>
      <c r="H3" s="12">
        <v>43284</v>
      </c>
      <c r="I3" s="13">
        <f>[1]!WSD(I2:K2,"close","2018-07-02","","TradingCalendar=SSE","Sort=D","rptType=1","cols=3;rows=2")</f>
        <v>6.6497000000000002</v>
      </c>
      <c r="J3" s="13">
        <v>7.8448000000000002</v>
      </c>
      <c r="K3" s="13">
        <v>0.84750000000000003</v>
      </c>
    </row>
    <row r="4" spans="1:11" x14ac:dyDescent="0.15">
      <c r="A4" s="51" t="str">
        <f>Data!D2</f>
        <v>MOMO.O</v>
      </c>
      <c r="B4" s="52" t="str">
        <f>Data!D1</f>
        <v>陌陌</v>
      </c>
      <c r="C4" s="52" t="s">
        <v>11</v>
      </c>
      <c r="D4" s="53">
        <f>Data!D7</f>
        <v>159.95721599999999</v>
      </c>
      <c r="E4" s="78"/>
      <c r="H4" s="12">
        <v>43283</v>
      </c>
      <c r="I4" s="13">
        <v>6.6157000000000004</v>
      </c>
      <c r="J4" s="13">
        <v>7.8448000000000002</v>
      </c>
      <c r="K4" s="13">
        <v>0.84309999999999996</v>
      </c>
    </row>
    <row r="5" spans="1:11" x14ac:dyDescent="0.15">
      <c r="A5" s="51" t="str">
        <f>Data!E2</f>
        <v>YY.O</v>
      </c>
      <c r="B5" s="52" t="str">
        <f>Data!E1</f>
        <v>欢聚时代</v>
      </c>
      <c r="C5" s="52" t="s">
        <v>11</v>
      </c>
      <c r="D5" s="53">
        <f>Data!E7</f>
        <v>738.75665199999992</v>
      </c>
      <c r="E5" s="78"/>
    </row>
    <row r="6" spans="1:11" x14ac:dyDescent="0.15">
      <c r="A6" s="51" t="str">
        <f>Data!F2</f>
        <v>BABA.N</v>
      </c>
      <c r="B6" s="52" t="str">
        <f>Data!F1</f>
        <v>阿里巴巴</v>
      </c>
      <c r="C6" s="52" t="s">
        <v>11</v>
      </c>
      <c r="D6" s="53">
        <f>Data!F7</f>
        <v>1126.692106</v>
      </c>
      <c r="E6" s="78"/>
    </row>
    <row r="7" spans="1:11" x14ac:dyDescent="0.15">
      <c r="A7" s="51" t="str">
        <f>Data!G2</f>
        <v>0700.HK</v>
      </c>
      <c r="B7" s="52" t="str">
        <f>Data!G1</f>
        <v>腾讯控股</v>
      </c>
      <c r="C7" s="52" t="s">
        <v>11</v>
      </c>
      <c r="D7" s="53">
        <f>Data!G7</f>
        <v>339.37945999999999</v>
      </c>
      <c r="E7" s="78"/>
      <c r="H7" s="12">
        <v>43098</v>
      </c>
      <c r="I7" s="13">
        <f>[1]!WSD(I2:K2,"close","2017-12-29","2017-12-29","TradingCalendar=SSE","Sort=D","rptType=1","cols=3;rows=1")</f>
        <v>6.5342000000000002</v>
      </c>
      <c r="J7" s="13">
        <v>7.8141999999999996</v>
      </c>
      <c r="K7" s="13">
        <v>0.83589999999999998</v>
      </c>
    </row>
    <row r="8" spans="1:11" x14ac:dyDescent="0.15">
      <c r="A8" s="51" t="str">
        <f>Data!H2</f>
        <v>1317.HK</v>
      </c>
      <c r="B8" s="52" t="str">
        <f>Data!H1</f>
        <v>枫叶教育</v>
      </c>
      <c r="C8" s="52" t="s">
        <v>11</v>
      </c>
      <c r="D8" s="53">
        <f>Data!H7</f>
        <v>7.6569355999999997</v>
      </c>
      <c r="E8" s="78"/>
      <c r="H8" s="12"/>
      <c r="I8" s="13"/>
      <c r="J8" s="13"/>
      <c r="K8" s="13"/>
    </row>
    <row r="9" spans="1:11" x14ac:dyDescent="0.15">
      <c r="A9" s="51" t="str">
        <f>Data!I2</f>
        <v>2869.HK</v>
      </c>
      <c r="B9" s="52" t="str">
        <f>Data!I1</f>
        <v>绿城服务</v>
      </c>
      <c r="C9" s="52" t="s">
        <v>11</v>
      </c>
      <c r="D9" s="53">
        <f>Data!I7</f>
        <v>5.1157691999999999</v>
      </c>
      <c r="E9" s="78"/>
    </row>
    <row r="10" spans="1:11" x14ac:dyDescent="0.15">
      <c r="A10" s="51" t="str">
        <f>Data!J2</f>
        <v>1458.HK</v>
      </c>
      <c r="B10" s="52" t="str">
        <f>Data!J1</f>
        <v>周黑鸭</v>
      </c>
      <c r="C10" s="52" t="s">
        <v>11</v>
      </c>
      <c r="D10" s="53">
        <f>Data!J7</f>
        <v>6.8544619999999989</v>
      </c>
      <c r="E10" s="78"/>
    </row>
    <row r="11" spans="1:11" x14ac:dyDescent="0.15">
      <c r="A11" s="54" t="str">
        <f>Data!K2</f>
        <v>0175.HK</v>
      </c>
      <c r="B11" s="55" t="str">
        <f>Data!K1</f>
        <v>吉利汽车</v>
      </c>
      <c r="C11" s="55" t="s">
        <v>11</v>
      </c>
      <c r="D11" s="56">
        <f>Data!K7</f>
        <v>22.653161000000001</v>
      </c>
      <c r="E11" s="78"/>
    </row>
    <row r="12" spans="1:11" x14ac:dyDescent="0.15">
      <c r="A12" s="57" t="str">
        <f>Data!L2</f>
        <v>HSI.HI</v>
      </c>
      <c r="B12" s="58" t="str">
        <f>Data!L1</f>
        <v>恒生指数</v>
      </c>
      <c r="C12" s="58" t="s">
        <v>11</v>
      </c>
      <c r="D12" s="59">
        <f>Data!L7</f>
        <v>25009.7166765</v>
      </c>
      <c r="E12" s="79" t="s">
        <v>37</v>
      </c>
    </row>
    <row r="13" spans="1:11" x14ac:dyDescent="0.15">
      <c r="A13" s="60" t="str">
        <f>Data!N2</f>
        <v>HKDCNY.EX</v>
      </c>
      <c r="B13" s="61" t="str">
        <f>Data!N1</f>
        <v>港币中间价</v>
      </c>
      <c r="C13" s="61" t="s">
        <v>11</v>
      </c>
      <c r="D13" s="62">
        <f>Data!N7</f>
        <v>0.83589999999999998</v>
      </c>
      <c r="E13" s="80"/>
    </row>
    <row r="14" spans="1:11" x14ac:dyDescent="0.15">
      <c r="A14" s="2"/>
      <c r="B14" s="2"/>
      <c r="C14" s="2"/>
      <c r="D14" s="4"/>
      <c r="E14" s="4"/>
    </row>
    <row r="15" spans="1:11" x14ac:dyDescent="0.15">
      <c r="A15" s="2"/>
      <c r="B15" s="2"/>
      <c r="C15" s="2"/>
      <c r="D15" s="4"/>
      <c r="E15" s="4"/>
    </row>
    <row r="16" spans="1:11" x14ac:dyDescent="0.15">
      <c r="A16" s="2"/>
      <c r="B16" s="2"/>
      <c r="C16" s="2"/>
      <c r="D16" s="4"/>
      <c r="E16" s="4"/>
    </row>
    <row r="17" spans="1:19" x14ac:dyDescent="0.15">
      <c r="A17" s="2"/>
      <c r="B17" s="2"/>
      <c r="C17" s="2"/>
      <c r="D17" s="4"/>
      <c r="E17" s="4"/>
    </row>
    <row r="18" spans="1:19" x14ac:dyDescent="0.15">
      <c r="A18" s="2"/>
      <c r="B18" s="2"/>
      <c r="C18" s="2"/>
      <c r="D18" s="4"/>
      <c r="E18" s="4"/>
    </row>
    <row r="19" spans="1:19" x14ac:dyDescent="0.15">
      <c r="A19" s="2"/>
      <c r="B19" s="2"/>
      <c r="C19" s="2"/>
      <c r="D19" s="4"/>
      <c r="E19" s="4"/>
    </row>
    <row r="20" spans="1:19" x14ac:dyDescent="0.15">
      <c r="A20" s="2"/>
      <c r="B20" s="2"/>
      <c r="C20" s="2"/>
      <c r="D20" s="4"/>
      <c r="E20" s="4"/>
    </row>
    <row r="21" spans="1:19" x14ac:dyDescent="0.15">
      <c r="A21" s="2"/>
      <c r="B21" s="2"/>
      <c r="C21" s="2"/>
      <c r="D21" s="4"/>
      <c r="E21" s="4"/>
    </row>
    <row r="22" spans="1:19" ht="18.75" x14ac:dyDescent="0.15">
      <c r="A22" s="63" t="s">
        <v>12</v>
      </c>
      <c r="B22" s="64">
        <v>35000000</v>
      </c>
    </row>
    <row r="23" spans="1:19" ht="18.75" x14ac:dyDescent="0.15">
      <c r="A23" s="65" t="s">
        <v>16</v>
      </c>
      <c r="B23" s="66" t="s">
        <v>17</v>
      </c>
    </row>
    <row r="24" spans="1:19" x14ac:dyDescent="0.15">
      <c r="A24" s="6" t="s">
        <v>13</v>
      </c>
      <c r="B24" s="7">
        <v>1</v>
      </c>
      <c r="C24" s="5">
        <f>B22*B24*0.1</f>
        <v>3500000</v>
      </c>
      <c r="D24" s="9">
        <v>43098</v>
      </c>
      <c r="E24" s="9"/>
      <c r="H24" s="6" t="s">
        <v>13</v>
      </c>
      <c r="I24" s="7">
        <v>0.7</v>
      </c>
      <c r="J24" s="5">
        <f>B22*I24*0.1</f>
        <v>2450000</v>
      </c>
      <c r="K24" s="9">
        <v>43098</v>
      </c>
      <c r="L24" s="9"/>
      <c r="O24" s="6" t="s">
        <v>13</v>
      </c>
      <c r="P24" s="7">
        <v>0.5</v>
      </c>
      <c r="Q24" s="5">
        <f>B22*P24*0.1</f>
        <v>1750000</v>
      </c>
      <c r="R24" s="9">
        <v>43098</v>
      </c>
      <c r="S24" s="9"/>
    </row>
    <row r="25" spans="1:19" x14ac:dyDescent="0.15">
      <c r="A25" s="2" t="s">
        <v>4</v>
      </c>
      <c r="B25" s="2">
        <f t="shared" ref="B25:B34" si="0">$C$24/D2</f>
        <v>1552.274121192713</v>
      </c>
      <c r="C25" s="8">
        <f>INT(B25)</f>
        <v>1552</v>
      </c>
      <c r="D25">
        <f t="shared" ref="D25:D34" si="1">C25*D2</f>
        <v>3499381.9234879995</v>
      </c>
      <c r="H25" s="2" t="s">
        <v>4</v>
      </c>
      <c r="I25">
        <f t="shared" ref="I25:I34" si="2">$J$24/D2</f>
        <v>1086.5918848348992</v>
      </c>
      <c r="J25">
        <f>INT(I25)</f>
        <v>1086</v>
      </c>
      <c r="K25">
        <f t="shared" ref="K25:K34" si="3">J25*D2</f>
        <v>2448665.4438839997</v>
      </c>
      <c r="O25" s="2" t="s">
        <v>4</v>
      </c>
      <c r="P25">
        <f t="shared" ref="P25:P34" si="4">$Q$24/D2</f>
        <v>776.13706059635649</v>
      </c>
      <c r="Q25">
        <f>INT(P25)</f>
        <v>776</v>
      </c>
      <c r="R25">
        <f t="shared" ref="R25:R34" si="5">Q25*D2</f>
        <v>1749690.9617439997</v>
      </c>
    </row>
    <row r="26" spans="1:19" x14ac:dyDescent="0.15">
      <c r="A26" s="2" t="s">
        <v>3</v>
      </c>
      <c r="B26" s="2">
        <f t="shared" si="0"/>
        <v>18029.055233926942</v>
      </c>
      <c r="C26" s="8">
        <f t="shared" ref="C26:C34" si="6">INT(B26)</f>
        <v>18029</v>
      </c>
      <c r="D26">
        <f t="shared" si="1"/>
        <v>3499989.2773779999</v>
      </c>
      <c r="H26" s="2" t="s">
        <v>3</v>
      </c>
      <c r="I26">
        <f t="shared" si="2"/>
        <v>12620.338663748858</v>
      </c>
      <c r="J26">
        <f t="shared" ref="J26:J34" si="7">INT(I26)</f>
        <v>12620</v>
      </c>
      <c r="K26">
        <f t="shared" si="3"/>
        <v>2449934.2548400001</v>
      </c>
      <c r="O26" s="2" t="s">
        <v>3</v>
      </c>
      <c r="P26">
        <f t="shared" si="4"/>
        <v>9014.5276169634708</v>
      </c>
      <c r="Q26">
        <f t="shared" ref="Q26:Q34" si="8">INT(P26)</f>
        <v>9014</v>
      </c>
      <c r="R26">
        <f t="shared" si="5"/>
        <v>1749897.5731479998</v>
      </c>
    </row>
    <row r="27" spans="1:19" x14ac:dyDescent="0.15">
      <c r="A27" s="2" t="s">
        <v>2</v>
      </c>
      <c r="B27" s="2">
        <f t="shared" si="0"/>
        <v>21880.850939541237</v>
      </c>
      <c r="C27" s="8">
        <f t="shared" si="6"/>
        <v>21880</v>
      </c>
      <c r="D27">
        <f t="shared" si="1"/>
        <v>3499863.8860799996</v>
      </c>
      <c r="H27" s="2" t="s">
        <v>2</v>
      </c>
      <c r="I27">
        <f t="shared" si="2"/>
        <v>15316.595657678865</v>
      </c>
      <c r="J27">
        <f t="shared" si="7"/>
        <v>15316</v>
      </c>
      <c r="K27">
        <f t="shared" si="3"/>
        <v>2449904.7202559998</v>
      </c>
      <c r="O27" s="2" t="s">
        <v>2</v>
      </c>
      <c r="P27">
        <f t="shared" si="4"/>
        <v>10940.425469770618</v>
      </c>
      <c r="Q27">
        <f t="shared" si="8"/>
        <v>10940</v>
      </c>
      <c r="R27">
        <f t="shared" si="5"/>
        <v>1749931.9430399998</v>
      </c>
    </row>
    <row r="28" spans="1:19" x14ac:dyDescent="0.15">
      <c r="A28" s="2" t="s">
        <v>0</v>
      </c>
      <c r="B28" s="2">
        <f t="shared" si="0"/>
        <v>4737.6899964617851</v>
      </c>
      <c r="C28" s="8">
        <f t="shared" si="6"/>
        <v>4737</v>
      </c>
      <c r="D28">
        <f t="shared" si="1"/>
        <v>3499490.2605239996</v>
      </c>
      <c r="H28" s="2" t="s">
        <v>0</v>
      </c>
      <c r="I28">
        <f t="shared" si="2"/>
        <v>3316.3829975232497</v>
      </c>
      <c r="J28">
        <f t="shared" si="7"/>
        <v>3316</v>
      </c>
      <c r="K28">
        <f t="shared" si="3"/>
        <v>2449717.0580319995</v>
      </c>
      <c r="O28" s="2" t="s">
        <v>0</v>
      </c>
      <c r="P28">
        <f t="shared" si="4"/>
        <v>2368.8449982308925</v>
      </c>
      <c r="Q28">
        <f t="shared" si="8"/>
        <v>2368</v>
      </c>
      <c r="R28">
        <f t="shared" si="5"/>
        <v>1749375.7519359998</v>
      </c>
    </row>
    <row r="29" spans="1:19" x14ac:dyDescent="0.15">
      <c r="A29" s="2" t="s">
        <v>1</v>
      </c>
      <c r="B29" s="2">
        <f t="shared" si="0"/>
        <v>3106.4387345587738</v>
      </c>
      <c r="C29" s="8">
        <f t="shared" si="6"/>
        <v>3106</v>
      </c>
      <c r="D29">
        <f t="shared" si="1"/>
        <v>3499505.6812359998</v>
      </c>
      <c r="H29" s="2" t="s">
        <v>1</v>
      </c>
      <c r="I29">
        <f t="shared" si="2"/>
        <v>2174.5071141911417</v>
      </c>
      <c r="J29">
        <f t="shared" si="7"/>
        <v>2174</v>
      </c>
      <c r="K29">
        <f t="shared" si="3"/>
        <v>2449428.6384439999</v>
      </c>
      <c r="O29" s="2" t="s">
        <v>1</v>
      </c>
      <c r="P29">
        <f t="shared" si="4"/>
        <v>1553.2193672793869</v>
      </c>
      <c r="Q29">
        <f t="shared" si="8"/>
        <v>1553</v>
      </c>
      <c r="R29">
        <f t="shared" si="5"/>
        <v>1749752.8406179999</v>
      </c>
    </row>
    <row r="30" spans="1:19" x14ac:dyDescent="0.15">
      <c r="A30" s="2" t="s">
        <v>5</v>
      </c>
      <c r="B30" s="2">
        <f t="shared" si="0"/>
        <v>10312.939975801717</v>
      </c>
      <c r="C30" s="8">
        <f t="shared" si="6"/>
        <v>10312</v>
      </c>
      <c r="D30">
        <f t="shared" si="1"/>
        <v>3499680.9915200002</v>
      </c>
      <c r="H30" s="2" t="s">
        <v>5</v>
      </c>
      <c r="I30">
        <f t="shared" si="2"/>
        <v>7219.0579830612023</v>
      </c>
      <c r="J30">
        <f t="shared" si="7"/>
        <v>7219</v>
      </c>
      <c r="K30">
        <f t="shared" si="3"/>
        <v>2449980.32174</v>
      </c>
      <c r="O30" s="2" t="s">
        <v>5</v>
      </c>
      <c r="P30">
        <f t="shared" si="4"/>
        <v>5156.4699879008585</v>
      </c>
      <c r="Q30">
        <f t="shared" si="8"/>
        <v>5156</v>
      </c>
      <c r="R30">
        <f t="shared" si="5"/>
        <v>1749840.4957600001</v>
      </c>
    </row>
    <row r="31" spans="1:19" x14ac:dyDescent="0.15">
      <c r="A31" s="2" t="s">
        <v>6</v>
      </c>
      <c r="B31" s="2">
        <f t="shared" si="0"/>
        <v>457101.92469164822</v>
      </c>
      <c r="C31" s="8">
        <f t="shared" si="6"/>
        <v>457101</v>
      </c>
      <c r="D31">
        <f t="shared" si="1"/>
        <v>3499992.9196955999</v>
      </c>
      <c r="H31" s="2" t="s">
        <v>6</v>
      </c>
      <c r="I31">
        <f t="shared" si="2"/>
        <v>319971.34728415374</v>
      </c>
      <c r="J31">
        <f t="shared" si="7"/>
        <v>319971</v>
      </c>
      <c r="K31">
        <f t="shared" si="3"/>
        <v>2449997.3408675999</v>
      </c>
      <c r="O31" s="2" t="s">
        <v>6</v>
      </c>
      <c r="P31">
        <f t="shared" si="4"/>
        <v>228550.96234582411</v>
      </c>
      <c r="Q31">
        <f t="shared" si="8"/>
        <v>228550</v>
      </c>
      <c r="R31">
        <f t="shared" si="5"/>
        <v>1749992.6313799999</v>
      </c>
    </row>
    <row r="32" spans="1:19" x14ac:dyDescent="0.15">
      <c r="A32" s="2" t="s">
        <v>7</v>
      </c>
      <c r="B32" s="2">
        <f t="shared" si="0"/>
        <v>684159.08989795705</v>
      </c>
      <c r="C32" s="8">
        <f t="shared" si="6"/>
        <v>684159</v>
      </c>
      <c r="D32">
        <f t="shared" si="1"/>
        <v>3499999.5401027999</v>
      </c>
      <c r="H32" s="2" t="s">
        <v>7</v>
      </c>
      <c r="I32">
        <f t="shared" si="2"/>
        <v>478911.36292856996</v>
      </c>
      <c r="J32">
        <f t="shared" si="7"/>
        <v>478911</v>
      </c>
      <c r="K32">
        <f t="shared" si="3"/>
        <v>2449998.1433412</v>
      </c>
      <c r="O32" s="2" t="s">
        <v>7</v>
      </c>
      <c r="P32">
        <f t="shared" si="4"/>
        <v>342079.54494897852</v>
      </c>
      <c r="Q32">
        <f t="shared" si="8"/>
        <v>342079</v>
      </c>
      <c r="R32">
        <f t="shared" si="5"/>
        <v>1749997.2121667999</v>
      </c>
    </row>
    <row r="33" spans="1:20" x14ac:dyDescent="0.15">
      <c r="A33" s="2" t="s">
        <v>8</v>
      </c>
      <c r="B33" s="2">
        <f t="shared" si="0"/>
        <v>510616.2963628656</v>
      </c>
      <c r="C33" s="8">
        <f t="shared" si="6"/>
        <v>510616</v>
      </c>
      <c r="D33">
        <f t="shared" si="1"/>
        <v>3499997.9685919993</v>
      </c>
      <c r="H33" s="2" t="s">
        <v>8</v>
      </c>
      <c r="I33">
        <f t="shared" si="2"/>
        <v>357431.40745400591</v>
      </c>
      <c r="J33">
        <f t="shared" si="7"/>
        <v>357431</v>
      </c>
      <c r="K33">
        <f t="shared" si="3"/>
        <v>2449997.2071219995</v>
      </c>
      <c r="O33" s="2" t="s">
        <v>8</v>
      </c>
      <c r="P33">
        <f t="shared" si="4"/>
        <v>255308.1481814328</v>
      </c>
      <c r="Q33">
        <f t="shared" si="8"/>
        <v>255308</v>
      </c>
      <c r="R33">
        <f t="shared" si="5"/>
        <v>1749998.9842959996</v>
      </c>
    </row>
    <row r="34" spans="1:20" x14ac:dyDescent="0.15">
      <c r="A34" s="2" t="s">
        <v>9</v>
      </c>
      <c r="B34" s="2">
        <f t="shared" si="0"/>
        <v>154503.82399171576</v>
      </c>
      <c r="C34" s="8">
        <f t="shared" si="6"/>
        <v>154503</v>
      </c>
      <c r="D34">
        <f t="shared" si="1"/>
        <v>3499981.3339829999</v>
      </c>
      <c r="H34" s="2" t="s">
        <v>9</v>
      </c>
      <c r="I34">
        <f t="shared" si="2"/>
        <v>108152.67679420103</v>
      </c>
      <c r="J34">
        <f t="shared" si="7"/>
        <v>108152</v>
      </c>
      <c r="K34">
        <f t="shared" si="3"/>
        <v>2449984.6684719999</v>
      </c>
      <c r="O34" s="2" t="s">
        <v>9</v>
      </c>
      <c r="P34">
        <f t="shared" si="4"/>
        <v>77251.911995857881</v>
      </c>
      <c r="Q34">
        <f t="shared" si="8"/>
        <v>77251</v>
      </c>
      <c r="R34">
        <f t="shared" si="5"/>
        <v>1749979.340411</v>
      </c>
    </row>
    <row r="35" spans="1:20" x14ac:dyDescent="0.15">
      <c r="A35" s="2" t="s">
        <v>19</v>
      </c>
      <c r="C35" s="8"/>
      <c r="H35" s="2"/>
      <c r="O35" s="2"/>
    </row>
    <row r="36" spans="1:20" x14ac:dyDescent="0.15">
      <c r="C36" s="2" t="s">
        <v>14</v>
      </c>
      <c r="D36">
        <f>SUM(D25:D34)</f>
        <v>34997883.782599397</v>
      </c>
      <c r="F36" s="5"/>
      <c r="J36" s="2" t="s">
        <v>14</v>
      </c>
      <c r="K36">
        <f>SUM(K25:K34)</f>
        <v>24497607.796998795</v>
      </c>
      <c r="M36" s="5"/>
      <c r="Q36" s="2" t="s">
        <v>14</v>
      </c>
      <c r="R36">
        <f>SUM(R25:R34)</f>
        <v>17498457.734499797</v>
      </c>
      <c r="T36" s="5"/>
    </row>
    <row r="37" spans="1:20" x14ac:dyDescent="0.15">
      <c r="A37" s="2"/>
    </row>
    <row r="38" spans="1:20" x14ac:dyDescent="0.15">
      <c r="A38" s="2"/>
    </row>
    <row r="39" spans="1:20" x14ac:dyDescent="0.15">
      <c r="A39" s="2"/>
      <c r="B39" s="2"/>
      <c r="C39" s="2"/>
      <c r="D39" s="3"/>
      <c r="E39" s="3"/>
      <c r="F39" s="3"/>
      <c r="G39" s="3"/>
      <c r="H39" s="3"/>
      <c r="I39" s="3"/>
      <c r="J39" s="3"/>
    </row>
    <row r="40" spans="1:20" x14ac:dyDescent="0.15">
      <c r="D40" s="4"/>
      <c r="E40" s="4"/>
      <c r="F40" s="4"/>
      <c r="G40" s="4"/>
      <c r="H40" s="4"/>
      <c r="I40" s="4"/>
      <c r="J40" s="4"/>
    </row>
  </sheetData>
  <mergeCells count="2">
    <mergeCell ref="E2:E11"/>
    <mergeCell ref="E12:E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1" workbookViewId="0">
      <selection activeCell="U38" sqref="U38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Calculate</vt:lpstr>
      <vt:lpstr>PIC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2018-05-28T04:55:58Z</dcterms:created>
  <dcterms:modified xsi:type="dcterms:W3CDTF">2018-07-03T08:14:37Z</dcterms:modified>
</cp:coreProperties>
</file>