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\Projects\DocxDocument\DocxDocument.ReadWrite.Test\SampleDocs\"/>
    </mc:Choice>
  </mc:AlternateContent>
  <xr:revisionPtr revIDLastSave="0" documentId="13_ncr:1_{2248F3D5-3A37-4169-8476-90EA1A7DFCC5}" xr6:coauthVersionLast="47" xr6:coauthVersionMax="47" xr10:uidLastSave="{00000000-0000-0000-0000-000000000000}"/>
  <bookViews>
    <workbookView xWindow="-120" yWindow="-120" windowWidth="29040" windowHeight="15840" activeTab="1" xr2:uid="{2B816884-F8C3-4D8C-BFB6-373AFCDC8165}"/>
  </bookViews>
  <sheets>
    <sheet name="Arkusz1" sheetId="1" r:id="rId1"/>
    <sheet name="VB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" i="2" l="1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42" i="2"/>
  <c r="H42" i="2"/>
  <c r="I41" i="2"/>
  <c r="H41" i="2"/>
  <c r="I40" i="2"/>
  <c r="H40" i="2"/>
  <c r="F40" i="2"/>
  <c r="E42" i="2"/>
  <c r="D42" i="2"/>
  <c r="E41" i="2"/>
  <c r="D41" i="2"/>
  <c r="E40" i="2"/>
  <c r="D40" i="2"/>
  <c r="E37" i="2"/>
  <c r="D37" i="2"/>
  <c r="G37" i="2"/>
  <c r="F37" i="2"/>
  <c r="G36" i="2"/>
  <c r="E36" i="2" s="1"/>
  <c r="E27" i="2"/>
  <c r="D27" i="2"/>
  <c r="E26" i="2"/>
  <c r="D26" i="2"/>
  <c r="E25" i="2"/>
  <c r="D25" i="2"/>
  <c r="I27" i="2"/>
  <c r="H27" i="2"/>
  <c r="I26" i="2"/>
  <c r="H26" i="2"/>
  <c r="I25" i="2"/>
  <c r="H25" i="2"/>
  <c r="D36" i="2"/>
  <c r="E35" i="2"/>
  <c r="D35" i="2"/>
  <c r="E34" i="2"/>
  <c r="D34" i="2"/>
  <c r="E33" i="2"/>
  <c r="D33" i="2"/>
  <c r="E31" i="2"/>
  <c r="D31" i="2"/>
  <c r="E30" i="2"/>
  <c r="D30" i="2"/>
  <c r="F36" i="2"/>
  <c r="G35" i="2"/>
  <c r="F35" i="2"/>
  <c r="G34" i="2"/>
  <c r="F34" i="2"/>
  <c r="G31" i="2"/>
  <c r="G30" i="2"/>
  <c r="I8" i="2"/>
  <c r="H8" i="2"/>
  <c r="I7" i="2"/>
  <c r="H7" i="2"/>
  <c r="I6" i="2"/>
  <c r="H6" i="2"/>
  <c r="I5" i="2"/>
  <c r="H5" i="2"/>
  <c r="I4" i="2"/>
  <c r="H4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G14" i="2"/>
  <c r="F14" i="2"/>
  <c r="G59" i="2"/>
  <c r="F59" i="2"/>
  <c r="G57" i="2"/>
  <c r="F57" i="2"/>
  <c r="G53" i="2"/>
  <c r="F53" i="2"/>
  <c r="G52" i="2"/>
  <c r="F52" i="2"/>
  <c r="G46" i="2"/>
  <c r="F46" i="2"/>
  <c r="G45" i="2"/>
  <c r="F45" i="2"/>
  <c r="G44" i="2"/>
  <c r="F44" i="2"/>
  <c r="G43" i="2"/>
  <c r="F43" i="2"/>
  <c r="G32" i="2"/>
  <c r="F32" i="2"/>
  <c r="G29" i="2"/>
  <c r="F29" i="2"/>
  <c r="G28" i="2"/>
  <c r="F28" i="2"/>
  <c r="G12" i="2"/>
  <c r="F12" i="2"/>
  <c r="G9" i="2"/>
  <c r="F9" i="2"/>
  <c r="E16" i="2"/>
  <c r="D16" i="2"/>
  <c r="G22" i="2"/>
  <c r="G24" i="2"/>
  <c r="E24" i="2" s="1"/>
  <c r="F24" i="2"/>
  <c r="D24" i="2"/>
  <c r="G23" i="2"/>
  <c r="F23" i="2"/>
  <c r="D23" i="2" s="1"/>
  <c r="E23" i="2"/>
  <c r="E22" i="2"/>
  <c r="D22" i="2"/>
  <c r="G20" i="2"/>
  <c r="F20" i="2"/>
  <c r="D19" i="2"/>
  <c r="D18" i="2"/>
  <c r="E20" i="2"/>
  <c r="D20" i="2"/>
  <c r="E19" i="2"/>
  <c r="E18" i="2"/>
  <c r="E17" i="2"/>
  <c r="D17" i="2"/>
  <c r="E15" i="2"/>
  <c r="D15" i="2"/>
  <c r="E13" i="2"/>
  <c r="G13" i="2" s="1"/>
  <c r="D13" i="2"/>
  <c r="F13" i="2" s="1"/>
  <c r="D9" i="2"/>
  <c r="E9" i="2"/>
  <c r="E8" i="2"/>
  <c r="D8" i="2"/>
  <c r="E5" i="2"/>
  <c r="D5" i="2"/>
  <c r="E4" i="2"/>
  <c r="D4" i="2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L19" i="1"/>
  <c r="K19" i="1"/>
  <c r="H28" i="1"/>
  <c r="J28" i="1" s="1"/>
  <c r="G28" i="1"/>
  <c r="I28" i="1" s="1"/>
  <c r="H27" i="1"/>
  <c r="J27" i="1" s="1"/>
  <c r="G27" i="1"/>
  <c r="I27" i="1" s="1"/>
  <c r="H26" i="1"/>
  <c r="J26" i="1" s="1"/>
  <c r="G26" i="1"/>
  <c r="I26" i="1" s="1"/>
  <c r="H25" i="1"/>
  <c r="J25" i="1" s="1"/>
  <c r="G25" i="1"/>
  <c r="I25" i="1" s="1"/>
  <c r="H24" i="1"/>
  <c r="J24" i="1" s="1"/>
  <c r="G24" i="1"/>
  <c r="I24" i="1" s="1"/>
  <c r="H23" i="1"/>
  <c r="J23" i="1" s="1"/>
  <c r="G23" i="1"/>
  <c r="I23" i="1" s="1"/>
  <c r="H21" i="1"/>
  <c r="J21" i="1" s="1"/>
  <c r="G21" i="1"/>
  <c r="I21" i="1" s="1"/>
  <c r="H20" i="1"/>
  <c r="J20" i="1" s="1"/>
  <c r="G20" i="1"/>
  <c r="I20" i="1" s="1"/>
  <c r="H19" i="1"/>
  <c r="J19" i="1" s="1"/>
  <c r="G19" i="1"/>
  <c r="I19" i="1" s="1"/>
  <c r="H18" i="1"/>
  <c r="J18" i="1" s="1"/>
  <c r="G18" i="1"/>
  <c r="I18" i="1" s="1"/>
  <c r="H17" i="1"/>
  <c r="J17" i="1" s="1"/>
  <c r="G17" i="1"/>
  <c r="I17" i="1" s="1"/>
  <c r="H16" i="1"/>
  <c r="J16" i="1" s="1"/>
  <c r="G16" i="1"/>
  <c r="I16" i="1" s="1"/>
  <c r="H14" i="1"/>
  <c r="J14" i="1" s="1"/>
  <c r="G14" i="1"/>
  <c r="I14" i="1" s="1"/>
  <c r="H13" i="1"/>
  <c r="J13" i="1" s="1"/>
  <c r="G13" i="1"/>
  <c r="I13" i="1" s="1"/>
  <c r="H12" i="1"/>
  <c r="J12" i="1" s="1"/>
  <c r="G12" i="1"/>
  <c r="I12" i="1" s="1"/>
  <c r="H11" i="1"/>
  <c r="J11" i="1" s="1"/>
  <c r="G11" i="1"/>
  <c r="I11" i="1" s="1"/>
  <c r="H10" i="1"/>
  <c r="J10" i="1" s="1"/>
  <c r="G10" i="1"/>
  <c r="I10" i="1" s="1"/>
  <c r="H9" i="1"/>
  <c r="J9" i="1" s="1"/>
  <c r="G9" i="1"/>
  <c r="I9" i="1" s="1"/>
  <c r="H8" i="1"/>
  <c r="J8" i="1" s="1"/>
  <c r="G8" i="1"/>
  <c r="I8" i="1" s="1"/>
  <c r="H29" i="1"/>
  <c r="J29" i="1" s="1"/>
  <c r="G29" i="1"/>
  <c r="I29" i="1" s="1"/>
  <c r="H22" i="1"/>
  <c r="J22" i="1" s="1"/>
  <c r="G22" i="1"/>
  <c r="I22" i="1" s="1"/>
  <c r="H7" i="1"/>
  <c r="J7" i="1" s="1"/>
  <c r="G7" i="1"/>
  <c r="I7" i="1" s="1"/>
  <c r="H30" i="1"/>
  <c r="J30" i="1" s="1"/>
  <c r="G30" i="1"/>
  <c r="I30" i="1" s="1"/>
  <c r="H15" i="1"/>
  <c r="J15" i="1" s="1"/>
  <c r="G15" i="1"/>
  <c r="I15" i="1" s="1"/>
  <c r="H6" i="1"/>
  <c r="J6" i="1" s="1"/>
  <c r="G6" i="1"/>
  <c r="I6" i="1" s="1"/>
  <c r="H5" i="1"/>
  <c r="J5" i="1" s="1"/>
  <c r="G5" i="1"/>
  <c r="I5" i="1" s="1"/>
  <c r="H4" i="1"/>
  <c r="J4" i="1" s="1"/>
  <c r="G4" i="1"/>
  <c r="I4" i="1" s="1"/>
  <c r="H3" i="1"/>
  <c r="J3" i="1" s="1"/>
  <c r="G3" i="1"/>
  <c r="I3" i="1" s="1"/>
  <c r="H2" i="1"/>
  <c r="J2" i="1" s="1"/>
  <c r="G2" i="1"/>
  <c r="I2" i="1" s="1"/>
</calcChain>
</file>

<file path=xl/sharedStrings.xml><?xml version="1.0" encoding="utf-8"?>
<sst xmlns="http://schemas.openxmlformats.org/spreadsheetml/2006/main" count="172" uniqueCount="142">
  <si>
    <t>Letter</t>
  </si>
  <si>
    <t>Code</t>
  </si>
  <si>
    <t>Name</t>
  </si>
  <si>
    <t>W [cm]</t>
  </si>
  <si>
    <t>H [cm]</t>
  </si>
  <si>
    <t>W [DXA]</t>
  </si>
  <si>
    <t>H [DXA]</t>
  </si>
  <si>
    <t>Legal</t>
  </si>
  <si>
    <t>Statement</t>
  </si>
  <si>
    <t>A4</t>
  </si>
  <si>
    <t>A5</t>
  </si>
  <si>
    <t>A6</t>
  </si>
  <si>
    <t>B5 ISO</t>
  </si>
  <si>
    <t>B5 JIS</t>
  </si>
  <si>
    <t>Koperta #10</t>
  </si>
  <si>
    <t>8,5 x 13 cali</t>
  </si>
  <si>
    <t>8 x 10 cali</t>
  </si>
  <si>
    <t>dxaMM</t>
  </si>
  <si>
    <t>inchMM</t>
  </si>
  <si>
    <t>10 in. x 14 in.</t>
  </si>
  <si>
    <t>11 in. x 17 in.</t>
  </si>
  <si>
    <t>A3 (297 mm x 420 mm)</t>
  </si>
  <si>
    <t>A4 (210 mm x 297 mm)</t>
  </si>
  <si>
    <t>A4 Small (210 mm x 297 mm)</t>
  </si>
  <si>
    <t>A5 (148 mm x 210 mm)</t>
  </si>
  <si>
    <t>B4 (250 mm x 354 mm)</t>
  </si>
  <si>
    <t>C size sheet</t>
  </si>
  <si>
    <t>D size sheet</t>
  </si>
  <si>
    <t>Envelope #10 (4-1/8 in. x 9-1/2 in.)</t>
  </si>
  <si>
    <t>Envelope #11 (4-1/2 in. x 10-3/8 in.)</t>
  </si>
  <si>
    <t>Envelope #12 (4-1/2 in. x 11 in.)</t>
  </si>
  <si>
    <t>Envelope #14 (5 in. x 11-1/2 in.)</t>
  </si>
  <si>
    <t>Envelope #9 (3-7/8 in. x 8-7/8 in.)</t>
  </si>
  <si>
    <t>Envelope B4 (250 mm x 353 mm)</t>
  </si>
  <si>
    <t>Envelope B5 (176 mm x 250 mm)</t>
  </si>
  <si>
    <t>Envelope C3 (324 mm x 458 mm)</t>
  </si>
  <si>
    <t>Envelope C4 (229 mm x 324 mm)</t>
  </si>
  <si>
    <t>Envelope C5 (162 mm x 229 mm)</t>
  </si>
  <si>
    <t>Envelope C6 (114 mm x 162 mm)</t>
  </si>
  <si>
    <t>Envelope DL (110 mm x 220 mm)</t>
  </si>
  <si>
    <t>Envelope (110 mm x 230 mm)</t>
  </si>
  <si>
    <t>E size sheet</t>
  </si>
  <si>
    <t>Ledger (17 in. x 11 in.)</t>
  </si>
  <si>
    <t>Legal (8-1/2 in. x 14 in.)</t>
  </si>
  <si>
    <t>Letter (8-1/2 in. x 11 in.)</t>
  </si>
  <si>
    <t>Letter Small (8-1/2 in. x 11 in.)</t>
  </si>
  <si>
    <t>Note (8-1/2 in. x 11 in.)</t>
  </si>
  <si>
    <t>Quarto (215 mm x 275 mm)</t>
  </si>
  <si>
    <t>Statement (5-1/2 in. x 8-1/2 in.)</t>
  </si>
  <si>
    <t>Tabloid (11 in. x 17 in.)</t>
  </si>
  <si>
    <t>User-defined</t>
  </si>
  <si>
    <t>Koperta DL</t>
  </si>
  <si>
    <t>Koperta C5</t>
  </si>
  <si>
    <t>Koperta C6</t>
  </si>
  <si>
    <t>Koperta Monarch</t>
  </si>
  <si>
    <t>Koperta 6 3/4</t>
  </si>
  <si>
    <t>Karta pocztówka japońska</t>
  </si>
  <si>
    <t>Koperta japońska Chou #3</t>
  </si>
  <si>
    <t>Koperta japońska Chou #4</t>
  </si>
  <si>
    <t>4 x 6 cali</t>
  </si>
  <si>
    <t>5 x 7 cali</t>
  </si>
  <si>
    <t>3,5 x 5 cali</t>
  </si>
  <si>
    <t>2L</t>
  </si>
  <si>
    <t>Ofuku hagaki</t>
  </si>
  <si>
    <t>Koperta A2</t>
  </si>
  <si>
    <t>Karta katalogowa 4x6 cali</t>
  </si>
  <si>
    <t>Karta katalogowa 5x8 cali</t>
  </si>
  <si>
    <t>Karta indeks. Letter 8,5 x 11 cali</t>
  </si>
  <si>
    <t>Karta indeks. A4 8,27 x 11,68"</t>
  </si>
  <si>
    <t>W [inch]</t>
  </si>
  <si>
    <t>H [inch]</t>
  </si>
  <si>
    <t>W [mm]</t>
  </si>
  <si>
    <t>H [mm]</t>
  </si>
  <si>
    <t>LetterSmall</t>
  </si>
  <si>
    <t>Tabloid</t>
  </si>
  <si>
    <t>Ledger</t>
  </si>
  <si>
    <t>Executive</t>
  </si>
  <si>
    <t>A3</t>
  </si>
  <si>
    <t>A4Small</t>
  </si>
  <si>
    <t>B4</t>
  </si>
  <si>
    <t>B5</t>
  </si>
  <si>
    <t>Folio</t>
  </si>
  <si>
    <t>Quarto</t>
  </si>
  <si>
    <t>Note</t>
  </si>
  <si>
    <t>Envelope9</t>
  </si>
  <si>
    <t>Envelope10</t>
  </si>
  <si>
    <t>Envelope11</t>
  </si>
  <si>
    <t>Envelope12</t>
  </si>
  <si>
    <t>Envelope14</t>
  </si>
  <si>
    <t>Csheet</t>
  </si>
  <si>
    <t>Dsheet</t>
  </si>
  <si>
    <t>Esheet</t>
  </si>
  <si>
    <t>EnvelopeDL</t>
  </si>
  <si>
    <t>EnvelopeC5</t>
  </si>
  <si>
    <t>EnvelopeC3</t>
  </si>
  <si>
    <t>EnvelopeC4</t>
  </si>
  <si>
    <t>EnvelopeC6</t>
  </si>
  <si>
    <t>EnvelopeC65</t>
  </si>
  <si>
    <t>EnvelopeB4</t>
  </si>
  <si>
    <t>EnvelopeB5</t>
  </si>
  <si>
    <t>EnvelopeB6</t>
  </si>
  <si>
    <t>EnvelopeItaly</t>
  </si>
  <si>
    <t>EnvelopeMonarch</t>
  </si>
  <si>
    <t>EnvelopePersonal</t>
  </si>
  <si>
    <t>FanfoldUS</t>
  </si>
  <si>
    <t>FanfoldStdGerman</t>
  </si>
  <si>
    <t>FanfoldLegalGerman</t>
  </si>
  <si>
    <t>User</t>
  </si>
  <si>
    <t>Enum</t>
  </si>
  <si>
    <t>EnvelopeChou3</t>
  </si>
  <si>
    <t>EnvelopeA2</t>
  </si>
  <si>
    <t>OfukuHagaki</t>
  </si>
  <si>
    <t>Card4x6</t>
  </si>
  <si>
    <t>Card5x6</t>
  </si>
  <si>
    <t>CardLetter</t>
  </si>
  <si>
    <t>CardA4</t>
  </si>
  <si>
    <t>B5ISO</t>
  </si>
  <si>
    <t>Sheet10x14</t>
  </si>
  <si>
    <t>Sheet11x17</t>
  </si>
  <si>
    <t>Sheet4x6</t>
  </si>
  <si>
    <t>Sheet5x7</t>
  </si>
  <si>
    <t>Sheet2L</t>
  </si>
  <si>
    <t>Sheet8x10</t>
  </si>
  <si>
    <t>JapanPostCard</t>
  </si>
  <si>
    <t>H [Inch]</t>
  </si>
  <si>
    <t>Executive (7-1/4 in. x 10-1/2 in.)</t>
  </si>
  <si>
    <t>Envelope (3 5/8 in. x 6.5 in.)</t>
  </si>
  <si>
    <t>U.S. Standard Fanfold (14 7/8 in. x 11 in.)</t>
  </si>
  <si>
    <t>German Legal Fanfold (8.5 in. x 13 in.)</t>
  </si>
  <si>
    <t>Folio (8.5 in. x 13.5 in.)</t>
  </si>
  <si>
    <t>Envelope Monarch (3 7/8 in. x 7.5 in.)</t>
  </si>
  <si>
    <t>3.5 x 5 cali</t>
  </si>
  <si>
    <t>Karta indeks. Letter 8.5 x 11 cali</t>
  </si>
  <si>
    <t>Karta indeks. A4 8.27 x 11.68"</t>
  </si>
  <si>
    <t>8.5 x 13 cali</t>
  </si>
  <si>
    <t>Envelope C6/C5 (114 mm x 229 mm)</t>
  </si>
  <si>
    <t>Envelope B6 (125 mm x 176 mm)</t>
  </si>
  <si>
    <t>German Standard Fanfold (8.5 in. x 12 in.)</t>
  </si>
  <si>
    <t>public enum PaperSize {</t>
  </si>
  <si>
    <t>Sheet3_5x5</t>
  </si>
  <si>
    <t>Sheet8_5x13</t>
  </si>
  <si>
    <t>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</si>
</sst>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" fontId="0" fillId="3" borderId="0" xfId="0" applyNumberFormat="1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NumberFormat="1" applyFill="1"/>
    <xf numFmtId="0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1194-A0E0-43AD-A976-D408FA47EBFF}">
  <dimension ref="A1:N30"/>
  <sheetViews>
    <sheetView workbookViewId="0">
      <selection activeCell="K2" sqref="K2"/>
    </sheetView>
  </sheetViews>
  <sheetFormatPr defaultRowHeight="15" x14ac:dyDescent="0.25"/>
  <cols>
    <col min="2" max="2" width="29.5703125" customWidth="1"/>
    <col min="13" max="14" width="9.5703125" bestFit="1" customWidth="1"/>
  </cols>
  <sheetData>
    <row r="1" spans="1:14" x14ac:dyDescent="0.25">
      <c r="A1" s="1" t="s">
        <v>1</v>
      </c>
      <c r="B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17</v>
      </c>
      <c r="H1" s="1" t="s">
        <v>17</v>
      </c>
      <c r="I1" s="1" t="s">
        <v>18</v>
      </c>
      <c r="J1" s="1" t="s">
        <v>18</v>
      </c>
      <c r="K1" s="1" t="s">
        <v>69</v>
      </c>
      <c r="L1" s="1" t="s">
        <v>70</v>
      </c>
      <c r="M1" s="1" t="s">
        <v>71</v>
      </c>
      <c r="N1" s="1" t="s">
        <v>72</v>
      </c>
    </row>
    <row r="2" spans="1:14" x14ac:dyDescent="0.25">
      <c r="A2">
        <v>1</v>
      </c>
      <c r="B2" t="s">
        <v>0</v>
      </c>
      <c r="C2">
        <v>21.59</v>
      </c>
      <c r="D2">
        <v>27.94</v>
      </c>
      <c r="E2">
        <v>12240</v>
      </c>
      <c r="F2">
        <v>15840</v>
      </c>
      <c r="G2">
        <f t="shared" ref="G2:G30" si="0">E2/C2/10</f>
        <v>56.69291338582677</v>
      </c>
      <c r="H2">
        <f t="shared" ref="H2:H30" si="1">F2/D2/10</f>
        <v>56.69291338582677</v>
      </c>
      <c r="I2">
        <f t="shared" ref="I2:I30" si="2">G2/2</f>
        <v>28.346456692913385</v>
      </c>
      <c r="J2">
        <f t="shared" ref="J2:J30" si="3">H2/2</f>
        <v>28.346456692913385</v>
      </c>
      <c r="K2" s="2">
        <f t="shared" ref="K2:K18" si="4">E2/1440</f>
        <v>8.5</v>
      </c>
      <c r="L2" s="2">
        <f t="shared" ref="L2:L18" si="5">F2/1440</f>
        <v>11</v>
      </c>
      <c r="M2" s="3">
        <f>E2/56.6936</f>
        <v>215.89738524277871</v>
      </c>
      <c r="N2" s="3">
        <f>F2/56.6936</f>
        <v>279.39661619653714</v>
      </c>
    </row>
    <row r="3" spans="1:14" x14ac:dyDescent="0.25">
      <c r="A3">
        <v>5</v>
      </c>
      <c r="B3" t="s">
        <v>7</v>
      </c>
      <c r="C3">
        <v>21.59</v>
      </c>
      <c r="D3">
        <v>35.56</v>
      </c>
      <c r="E3">
        <v>12240</v>
      </c>
      <c r="F3">
        <v>20160</v>
      </c>
      <c r="G3">
        <f t="shared" si="0"/>
        <v>56.69291338582677</v>
      </c>
      <c r="H3">
        <f t="shared" si="1"/>
        <v>56.69291338582677</v>
      </c>
      <c r="I3">
        <f t="shared" si="2"/>
        <v>28.346456692913385</v>
      </c>
      <c r="J3">
        <f t="shared" si="3"/>
        <v>28.346456692913385</v>
      </c>
      <c r="K3" s="2">
        <f t="shared" si="4"/>
        <v>8.5</v>
      </c>
      <c r="L3" s="2">
        <f t="shared" si="5"/>
        <v>14</v>
      </c>
      <c r="M3" s="3">
        <f t="shared" ref="M3:M30" si="6">E3/56.6936</f>
        <v>215.89738524277871</v>
      </c>
      <c r="N3" s="3">
        <f t="shared" ref="N3:N30" si="7">F3/56.6936</f>
        <v>355.59569334104731</v>
      </c>
    </row>
    <row r="4" spans="1:14" x14ac:dyDescent="0.25">
      <c r="A4">
        <v>6</v>
      </c>
      <c r="B4" t="s">
        <v>8</v>
      </c>
      <c r="C4">
        <v>13.97</v>
      </c>
      <c r="D4">
        <v>21.59</v>
      </c>
      <c r="E4">
        <v>7920</v>
      </c>
      <c r="F4">
        <v>12240</v>
      </c>
      <c r="G4">
        <f t="shared" si="0"/>
        <v>56.69291338582677</v>
      </c>
      <c r="H4">
        <f t="shared" si="1"/>
        <v>56.69291338582677</v>
      </c>
      <c r="I4">
        <f t="shared" si="2"/>
        <v>28.346456692913385</v>
      </c>
      <c r="J4">
        <f t="shared" si="3"/>
        <v>28.346456692913385</v>
      </c>
      <c r="K4" s="2">
        <f t="shared" si="4"/>
        <v>5.5</v>
      </c>
      <c r="L4" s="2">
        <f t="shared" si="5"/>
        <v>8.5</v>
      </c>
      <c r="M4" s="3">
        <f t="shared" si="6"/>
        <v>139.69830809826857</v>
      </c>
      <c r="N4" s="3">
        <f t="shared" si="7"/>
        <v>215.89738524277871</v>
      </c>
    </row>
    <row r="5" spans="1:14" x14ac:dyDescent="0.25">
      <c r="A5">
        <v>9</v>
      </c>
      <c r="B5" t="s">
        <v>9</v>
      </c>
      <c r="C5">
        <v>21</v>
      </c>
      <c r="D5">
        <v>29.7</v>
      </c>
      <c r="E5">
        <v>11906</v>
      </c>
      <c r="F5">
        <v>16838</v>
      </c>
      <c r="G5">
        <f t="shared" si="0"/>
        <v>56.695238095238096</v>
      </c>
      <c r="H5">
        <f t="shared" si="1"/>
        <v>56.693602693602692</v>
      </c>
      <c r="I5">
        <f t="shared" si="2"/>
        <v>28.347619047619048</v>
      </c>
      <c r="J5">
        <f t="shared" si="3"/>
        <v>28.346801346801346</v>
      </c>
      <c r="K5" s="2">
        <f t="shared" si="4"/>
        <v>8.2680555555555557</v>
      </c>
      <c r="L5" s="2">
        <f t="shared" si="5"/>
        <v>11.693055555555556</v>
      </c>
      <c r="M5" s="3">
        <f t="shared" si="6"/>
        <v>210.00606770429113</v>
      </c>
      <c r="N5" s="3">
        <f t="shared" si="7"/>
        <v>297.00001411094019</v>
      </c>
    </row>
    <row r="6" spans="1:14" x14ac:dyDescent="0.25">
      <c r="A6">
        <v>11</v>
      </c>
      <c r="B6" t="s">
        <v>10</v>
      </c>
      <c r="C6">
        <v>14.8</v>
      </c>
      <c r="D6">
        <v>21</v>
      </c>
      <c r="E6">
        <v>8391</v>
      </c>
      <c r="F6">
        <v>11906</v>
      </c>
      <c r="G6">
        <f t="shared" si="0"/>
        <v>56.695945945945951</v>
      </c>
      <c r="H6">
        <f t="shared" si="1"/>
        <v>56.695238095238096</v>
      </c>
      <c r="I6">
        <f t="shared" si="2"/>
        <v>28.347972972972975</v>
      </c>
      <c r="J6">
        <f t="shared" si="3"/>
        <v>28.347619047619048</v>
      </c>
      <c r="K6" s="2">
        <f t="shared" si="4"/>
        <v>5.8270833333333334</v>
      </c>
      <c r="L6" s="2">
        <f t="shared" si="5"/>
        <v>8.2680555555555557</v>
      </c>
      <c r="M6" s="3">
        <f t="shared" si="6"/>
        <v>148.00612414805198</v>
      </c>
      <c r="N6" s="3">
        <f t="shared" si="7"/>
        <v>210.00606770429113</v>
      </c>
    </row>
    <row r="7" spans="1:14" x14ac:dyDescent="0.25">
      <c r="A7">
        <v>13</v>
      </c>
      <c r="B7" t="s">
        <v>13</v>
      </c>
      <c r="C7">
        <v>18.2</v>
      </c>
      <c r="D7">
        <v>25.7</v>
      </c>
      <c r="E7">
        <v>10319</v>
      </c>
      <c r="F7">
        <v>14572</v>
      </c>
      <c r="G7">
        <f t="shared" si="0"/>
        <v>56.697802197802197</v>
      </c>
      <c r="H7">
        <f t="shared" si="1"/>
        <v>56.700389105058363</v>
      </c>
      <c r="I7">
        <f t="shared" si="2"/>
        <v>28.348901098901099</v>
      </c>
      <c r="J7">
        <f t="shared" si="3"/>
        <v>28.350194552529182</v>
      </c>
      <c r="K7" s="2">
        <f t="shared" si="4"/>
        <v>7.165972222222222</v>
      </c>
      <c r="L7" s="2">
        <f t="shared" si="5"/>
        <v>10.119444444444444</v>
      </c>
      <c r="M7" s="3">
        <f t="shared" si="6"/>
        <v>182.01349005884262</v>
      </c>
      <c r="N7" s="3">
        <f t="shared" si="7"/>
        <v>257.03077596060223</v>
      </c>
    </row>
    <row r="8" spans="1:14" x14ac:dyDescent="0.25">
      <c r="A8">
        <v>20</v>
      </c>
      <c r="B8" t="s">
        <v>14</v>
      </c>
      <c r="C8">
        <v>10.48</v>
      </c>
      <c r="D8">
        <v>24.13</v>
      </c>
      <c r="E8">
        <v>5940</v>
      </c>
      <c r="F8">
        <v>13680</v>
      </c>
      <c r="G8">
        <f t="shared" si="0"/>
        <v>56.679389312977094</v>
      </c>
      <c r="H8">
        <f t="shared" si="1"/>
        <v>56.69291338582677</v>
      </c>
      <c r="I8">
        <f t="shared" si="2"/>
        <v>28.339694656488547</v>
      </c>
      <c r="J8">
        <f t="shared" si="3"/>
        <v>28.346456692913385</v>
      </c>
      <c r="K8" s="2">
        <f t="shared" si="4"/>
        <v>4.125</v>
      </c>
      <c r="L8" s="2">
        <f t="shared" si="5"/>
        <v>9.5</v>
      </c>
      <c r="M8" s="3">
        <f t="shared" si="6"/>
        <v>104.77373107370144</v>
      </c>
      <c r="N8" s="3">
        <f t="shared" si="7"/>
        <v>241.29707762428208</v>
      </c>
    </row>
    <row r="9" spans="1:14" x14ac:dyDescent="0.25">
      <c r="A9">
        <v>27</v>
      </c>
      <c r="B9" t="s">
        <v>51</v>
      </c>
      <c r="C9">
        <v>11</v>
      </c>
      <c r="D9">
        <v>22</v>
      </c>
      <c r="E9">
        <v>6236</v>
      </c>
      <c r="F9">
        <v>12472</v>
      </c>
      <c r="G9">
        <f t="shared" si="0"/>
        <v>56.690909090909088</v>
      </c>
      <c r="H9">
        <f t="shared" si="1"/>
        <v>56.690909090909088</v>
      </c>
      <c r="I9">
        <f t="shared" si="2"/>
        <v>28.345454545454544</v>
      </c>
      <c r="J9">
        <f t="shared" si="3"/>
        <v>28.345454545454544</v>
      </c>
      <c r="K9" s="2">
        <f t="shared" si="4"/>
        <v>4.3305555555555557</v>
      </c>
      <c r="L9" s="2">
        <f t="shared" si="5"/>
        <v>8.6611111111111114</v>
      </c>
      <c r="M9" s="3">
        <f t="shared" si="6"/>
        <v>109.99477895212158</v>
      </c>
      <c r="N9" s="3">
        <f t="shared" si="7"/>
        <v>219.98955790424316</v>
      </c>
    </row>
    <row r="10" spans="1:14" x14ac:dyDescent="0.25">
      <c r="A10">
        <v>28</v>
      </c>
      <c r="B10" t="s">
        <v>52</v>
      </c>
      <c r="C10">
        <v>16.2</v>
      </c>
      <c r="D10">
        <v>22.9</v>
      </c>
      <c r="E10">
        <v>9184</v>
      </c>
      <c r="F10">
        <v>12983</v>
      </c>
      <c r="G10">
        <f t="shared" si="0"/>
        <v>56.691358024691361</v>
      </c>
      <c r="H10">
        <f t="shared" si="1"/>
        <v>56.694323144104807</v>
      </c>
      <c r="I10">
        <f t="shared" si="2"/>
        <v>28.345679012345681</v>
      </c>
      <c r="J10">
        <f t="shared" si="3"/>
        <v>28.347161572052403</v>
      </c>
      <c r="K10" s="2">
        <f t="shared" si="4"/>
        <v>6.3777777777777782</v>
      </c>
      <c r="L10" s="2">
        <f t="shared" si="5"/>
        <v>9.0159722222222225</v>
      </c>
      <c r="M10" s="3">
        <f t="shared" si="6"/>
        <v>161.99359363314377</v>
      </c>
      <c r="N10" s="3">
        <f t="shared" si="7"/>
        <v>229.00292096462385</v>
      </c>
    </row>
    <row r="11" spans="1:14" x14ac:dyDescent="0.25">
      <c r="A11">
        <v>31</v>
      </c>
      <c r="B11" t="s">
        <v>53</v>
      </c>
      <c r="C11">
        <v>11.4</v>
      </c>
      <c r="D11">
        <v>16.2</v>
      </c>
      <c r="E11">
        <v>6463</v>
      </c>
      <c r="F11">
        <v>9184</v>
      </c>
      <c r="G11">
        <f t="shared" si="0"/>
        <v>56.692982456140349</v>
      </c>
      <c r="H11">
        <f t="shared" si="1"/>
        <v>56.691358024691361</v>
      </c>
      <c r="I11">
        <f t="shared" si="2"/>
        <v>28.346491228070175</v>
      </c>
      <c r="J11">
        <f t="shared" si="3"/>
        <v>28.345679012345681</v>
      </c>
      <c r="K11" s="2">
        <f t="shared" si="4"/>
        <v>4.4881944444444448</v>
      </c>
      <c r="L11" s="2">
        <f t="shared" si="5"/>
        <v>6.3777777777777782</v>
      </c>
      <c r="M11" s="3">
        <f t="shared" si="6"/>
        <v>113.99875823726134</v>
      </c>
      <c r="N11" s="3">
        <f t="shared" si="7"/>
        <v>161.99359363314377</v>
      </c>
    </row>
    <row r="12" spans="1:14" x14ac:dyDescent="0.25">
      <c r="A12">
        <v>37</v>
      </c>
      <c r="B12" t="s">
        <v>54</v>
      </c>
      <c r="C12">
        <v>9.84</v>
      </c>
      <c r="D12">
        <v>19.05</v>
      </c>
      <c r="E12">
        <v>5580</v>
      </c>
      <c r="F12">
        <v>10800</v>
      </c>
      <c r="G12">
        <f t="shared" si="0"/>
        <v>56.707317073170735</v>
      </c>
      <c r="H12">
        <f t="shared" si="1"/>
        <v>56.69291338582677</v>
      </c>
      <c r="I12">
        <f t="shared" si="2"/>
        <v>28.353658536585368</v>
      </c>
      <c r="J12">
        <f t="shared" si="3"/>
        <v>28.346456692913385</v>
      </c>
      <c r="K12" s="2">
        <f t="shared" si="4"/>
        <v>3.875</v>
      </c>
      <c r="L12" s="2">
        <f t="shared" si="5"/>
        <v>7.5</v>
      </c>
      <c r="M12" s="3">
        <f t="shared" si="6"/>
        <v>98.423807978325584</v>
      </c>
      <c r="N12" s="3">
        <f t="shared" si="7"/>
        <v>190.49769286127534</v>
      </c>
    </row>
    <row r="13" spans="1:14" x14ac:dyDescent="0.25">
      <c r="A13">
        <v>38</v>
      </c>
      <c r="B13" t="s">
        <v>55</v>
      </c>
      <c r="C13">
        <v>9.2100000000000009</v>
      </c>
      <c r="D13">
        <v>16.52</v>
      </c>
      <c r="E13">
        <v>5220</v>
      </c>
      <c r="F13">
        <v>9260</v>
      </c>
      <c r="G13">
        <f t="shared" si="0"/>
        <v>56.67752442996742</v>
      </c>
      <c r="H13">
        <f t="shared" si="1"/>
        <v>56.053268765133168</v>
      </c>
      <c r="I13">
        <f t="shared" si="2"/>
        <v>28.33876221498371</v>
      </c>
      <c r="J13">
        <f t="shared" si="3"/>
        <v>28.026634382566584</v>
      </c>
      <c r="K13" s="2">
        <f t="shared" si="4"/>
        <v>3.625</v>
      </c>
      <c r="L13" s="2">
        <f t="shared" si="5"/>
        <v>6.4305555555555554</v>
      </c>
      <c r="M13" s="3">
        <f t="shared" si="6"/>
        <v>92.073884882949741</v>
      </c>
      <c r="N13" s="3">
        <f t="shared" si="7"/>
        <v>163.33413295327867</v>
      </c>
    </row>
    <row r="14" spans="1:14" x14ac:dyDescent="0.25">
      <c r="A14">
        <v>43</v>
      </c>
      <c r="B14" t="s">
        <v>56</v>
      </c>
      <c r="C14">
        <v>10</v>
      </c>
      <c r="D14">
        <v>14.8</v>
      </c>
      <c r="E14">
        <v>5669</v>
      </c>
      <c r="F14">
        <v>8391</v>
      </c>
      <c r="G14">
        <f t="shared" si="0"/>
        <v>56.69</v>
      </c>
      <c r="H14">
        <f t="shared" si="1"/>
        <v>56.695945945945951</v>
      </c>
      <c r="I14">
        <f t="shared" si="2"/>
        <v>28.344999999999999</v>
      </c>
      <c r="J14">
        <f t="shared" si="3"/>
        <v>28.347972972972975</v>
      </c>
      <c r="K14" s="2">
        <f t="shared" si="4"/>
        <v>3.9368055555555554</v>
      </c>
      <c r="L14" s="2">
        <f t="shared" si="5"/>
        <v>5.8270833333333334</v>
      </c>
      <c r="M14" s="3">
        <f t="shared" si="6"/>
        <v>99.993650076904615</v>
      </c>
      <c r="N14" s="3">
        <f t="shared" si="7"/>
        <v>148.00612414805198</v>
      </c>
    </row>
    <row r="15" spans="1:14" x14ac:dyDescent="0.25">
      <c r="A15">
        <v>70</v>
      </c>
      <c r="B15" t="s">
        <v>11</v>
      </c>
      <c r="C15">
        <v>10.5</v>
      </c>
      <c r="D15">
        <v>14.8</v>
      </c>
      <c r="E15">
        <v>5954</v>
      </c>
      <c r="F15">
        <v>8392</v>
      </c>
      <c r="G15">
        <f t="shared" si="0"/>
        <v>56.704761904761902</v>
      </c>
      <c r="H15">
        <f t="shared" si="1"/>
        <v>56.702702702702695</v>
      </c>
      <c r="I15">
        <f t="shared" si="2"/>
        <v>28.352380952380951</v>
      </c>
      <c r="J15">
        <f t="shared" si="3"/>
        <v>28.351351351351347</v>
      </c>
      <c r="K15" s="2">
        <f t="shared" si="4"/>
        <v>4.134722222222222</v>
      </c>
      <c r="L15" s="2">
        <f t="shared" si="5"/>
        <v>5.8277777777777775</v>
      </c>
      <c r="M15" s="3">
        <f t="shared" si="6"/>
        <v>105.0206725274105</v>
      </c>
      <c r="N15" s="3">
        <f t="shared" si="7"/>
        <v>148.0237628233169</v>
      </c>
    </row>
    <row r="16" spans="1:14" x14ac:dyDescent="0.25">
      <c r="A16">
        <v>73</v>
      </c>
      <c r="B16" t="s">
        <v>57</v>
      </c>
      <c r="C16">
        <v>12</v>
      </c>
      <c r="D16">
        <v>23.5</v>
      </c>
      <c r="E16">
        <v>6803</v>
      </c>
      <c r="F16">
        <v>12232</v>
      </c>
      <c r="G16">
        <f t="shared" si="0"/>
        <v>56.691666666666663</v>
      </c>
      <c r="H16">
        <f t="shared" si="1"/>
        <v>52.051063829787232</v>
      </c>
      <c r="I16">
        <f t="shared" si="2"/>
        <v>28.345833333333331</v>
      </c>
      <c r="J16">
        <f t="shared" si="3"/>
        <v>26.025531914893616</v>
      </c>
      <c r="K16" s="2">
        <f t="shared" si="4"/>
        <v>4.7243055555555555</v>
      </c>
      <c r="L16" s="2">
        <f t="shared" si="5"/>
        <v>8.4944444444444436</v>
      </c>
      <c r="M16" s="3">
        <f t="shared" si="6"/>
        <v>119.99590782733853</v>
      </c>
      <c r="N16" s="3">
        <f t="shared" si="7"/>
        <v>215.75627584065924</v>
      </c>
    </row>
    <row r="17" spans="1:14" x14ac:dyDescent="0.25">
      <c r="A17">
        <v>74</v>
      </c>
      <c r="B17" t="s">
        <v>58</v>
      </c>
      <c r="C17">
        <v>9</v>
      </c>
      <c r="D17">
        <v>20.5</v>
      </c>
      <c r="E17">
        <v>5102</v>
      </c>
      <c r="F17">
        <v>11633</v>
      </c>
      <c r="G17">
        <f t="shared" si="0"/>
        <v>56.68888888888889</v>
      </c>
      <c r="H17">
        <f t="shared" si="1"/>
        <v>56.746341463414637</v>
      </c>
      <c r="I17">
        <f t="shared" si="2"/>
        <v>28.344444444444445</v>
      </c>
      <c r="J17">
        <f t="shared" si="3"/>
        <v>28.373170731707319</v>
      </c>
      <c r="K17" s="2">
        <f t="shared" si="4"/>
        <v>3.5430555555555556</v>
      </c>
      <c r="L17" s="2">
        <f t="shared" si="5"/>
        <v>8.0784722222222225</v>
      </c>
      <c r="M17" s="3">
        <f t="shared" si="6"/>
        <v>89.992521201687666</v>
      </c>
      <c r="N17" s="3">
        <f t="shared" si="7"/>
        <v>205.19070935696445</v>
      </c>
    </row>
    <row r="18" spans="1:14" x14ac:dyDescent="0.25">
      <c r="A18">
        <v>125</v>
      </c>
      <c r="B18" t="s">
        <v>59</v>
      </c>
      <c r="C18">
        <v>10.16</v>
      </c>
      <c r="D18">
        <v>15.24</v>
      </c>
      <c r="E18">
        <v>5760</v>
      </c>
      <c r="F18">
        <v>8640</v>
      </c>
      <c r="G18">
        <f t="shared" si="0"/>
        <v>56.69291338582677</v>
      </c>
      <c r="H18">
        <f t="shared" si="1"/>
        <v>56.69291338582677</v>
      </c>
      <c r="I18">
        <f t="shared" si="2"/>
        <v>28.346456692913385</v>
      </c>
      <c r="J18">
        <f t="shared" si="3"/>
        <v>28.346456692913385</v>
      </c>
      <c r="K18" s="2">
        <f t="shared" si="4"/>
        <v>4</v>
      </c>
      <c r="L18" s="2">
        <f t="shared" si="5"/>
        <v>6</v>
      </c>
      <c r="M18" s="3">
        <f t="shared" si="6"/>
        <v>101.59876952601351</v>
      </c>
      <c r="N18" s="3">
        <f t="shared" si="7"/>
        <v>152.39815428902025</v>
      </c>
    </row>
    <row r="19" spans="1:14" x14ac:dyDescent="0.25">
      <c r="A19">
        <v>126</v>
      </c>
      <c r="B19" t="s">
        <v>60</v>
      </c>
      <c r="C19">
        <v>12.7</v>
      </c>
      <c r="D19">
        <v>18.78</v>
      </c>
      <c r="E19">
        <v>7200</v>
      </c>
      <c r="F19">
        <v>10080</v>
      </c>
      <c r="G19">
        <f t="shared" si="0"/>
        <v>56.69291338582677</v>
      </c>
      <c r="H19">
        <f t="shared" si="1"/>
        <v>53.674121405750796</v>
      </c>
      <c r="I19">
        <f t="shared" si="2"/>
        <v>28.346456692913385</v>
      </c>
      <c r="J19">
        <f t="shared" si="3"/>
        <v>26.837060702875398</v>
      </c>
      <c r="K19" s="2">
        <f>E19/1440</f>
        <v>5</v>
      </c>
      <c r="L19" s="2">
        <f>F19/1440</f>
        <v>7</v>
      </c>
      <c r="M19" s="3">
        <f t="shared" si="6"/>
        <v>126.99846190751688</v>
      </c>
      <c r="N19" s="3">
        <f t="shared" si="7"/>
        <v>177.79784667052365</v>
      </c>
    </row>
    <row r="20" spans="1:14" x14ac:dyDescent="0.25">
      <c r="A20">
        <v>127</v>
      </c>
      <c r="B20" t="s">
        <v>61</v>
      </c>
      <c r="C20">
        <v>8.89</v>
      </c>
      <c r="D20">
        <v>12.7</v>
      </c>
      <c r="E20">
        <v>5040</v>
      </c>
      <c r="F20">
        <v>7200</v>
      </c>
      <c r="G20">
        <f t="shared" si="0"/>
        <v>56.69291338582677</v>
      </c>
      <c r="H20">
        <f t="shared" si="1"/>
        <v>56.69291338582677</v>
      </c>
      <c r="I20">
        <f t="shared" si="2"/>
        <v>28.346456692913385</v>
      </c>
      <c r="J20">
        <f t="shared" si="3"/>
        <v>28.346456692913385</v>
      </c>
      <c r="K20" s="2">
        <f t="shared" ref="K20:K30" si="8">E20/1440</f>
        <v>3.5</v>
      </c>
      <c r="L20" s="2">
        <f t="shared" ref="L20:L30" si="9">F20/1440</f>
        <v>5</v>
      </c>
      <c r="M20" s="3">
        <f t="shared" si="6"/>
        <v>88.898923335261827</v>
      </c>
      <c r="N20" s="3">
        <f t="shared" si="7"/>
        <v>126.99846190751688</v>
      </c>
    </row>
    <row r="21" spans="1:14" x14ac:dyDescent="0.25">
      <c r="A21">
        <v>128</v>
      </c>
      <c r="B21" t="s">
        <v>62</v>
      </c>
      <c r="C21">
        <v>12.7</v>
      </c>
      <c r="D21">
        <v>17.8</v>
      </c>
      <c r="E21">
        <v>7200</v>
      </c>
      <c r="F21">
        <v>10080</v>
      </c>
      <c r="G21">
        <f t="shared" si="0"/>
        <v>56.69291338582677</v>
      </c>
      <c r="H21">
        <f t="shared" si="1"/>
        <v>56.629213483146067</v>
      </c>
      <c r="I21">
        <f t="shared" si="2"/>
        <v>28.346456692913385</v>
      </c>
      <c r="J21">
        <f t="shared" si="3"/>
        <v>28.314606741573034</v>
      </c>
      <c r="K21" s="2">
        <f t="shared" si="8"/>
        <v>5</v>
      </c>
      <c r="L21" s="2">
        <f t="shared" si="9"/>
        <v>7</v>
      </c>
      <c r="M21" s="3">
        <f t="shared" si="6"/>
        <v>126.99846190751688</v>
      </c>
      <c r="N21" s="3">
        <f t="shared" si="7"/>
        <v>177.79784667052365</v>
      </c>
    </row>
    <row r="22" spans="1:14" x14ac:dyDescent="0.25">
      <c r="A22">
        <v>129</v>
      </c>
      <c r="B22" t="s">
        <v>16</v>
      </c>
      <c r="C22">
        <v>20.32</v>
      </c>
      <c r="D22">
        <v>25.4</v>
      </c>
      <c r="E22">
        <v>11520</v>
      </c>
      <c r="F22">
        <v>14400</v>
      </c>
      <c r="G22">
        <f t="shared" si="0"/>
        <v>56.69291338582677</v>
      </c>
      <c r="H22">
        <f t="shared" si="1"/>
        <v>56.69291338582677</v>
      </c>
      <c r="I22">
        <f t="shared" si="2"/>
        <v>28.346456692913385</v>
      </c>
      <c r="J22">
        <f t="shared" si="3"/>
        <v>28.346456692913385</v>
      </c>
      <c r="K22" s="2">
        <f t="shared" si="8"/>
        <v>8</v>
      </c>
      <c r="L22" s="2">
        <f t="shared" si="9"/>
        <v>10</v>
      </c>
      <c r="M22" s="3">
        <f t="shared" si="6"/>
        <v>203.19753905202703</v>
      </c>
      <c r="N22" s="3">
        <f t="shared" si="7"/>
        <v>253.99692381503377</v>
      </c>
    </row>
    <row r="23" spans="1:14" x14ac:dyDescent="0.25">
      <c r="A23">
        <v>130</v>
      </c>
      <c r="B23" t="s">
        <v>63</v>
      </c>
      <c r="C23">
        <v>19.989999999999998</v>
      </c>
      <c r="D23">
        <v>14.79</v>
      </c>
      <c r="E23">
        <v>8385</v>
      </c>
      <c r="F23">
        <v>11333</v>
      </c>
      <c r="G23">
        <f t="shared" si="0"/>
        <v>41.945972986493253</v>
      </c>
      <c r="H23">
        <f t="shared" si="1"/>
        <v>76.626098715348206</v>
      </c>
      <c r="I23">
        <f t="shared" si="2"/>
        <v>20.972986493246626</v>
      </c>
      <c r="J23">
        <f t="shared" si="3"/>
        <v>38.313049357674103</v>
      </c>
      <c r="K23" s="2">
        <f t="shared" si="8"/>
        <v>5.822916666666667</v>
      </c>
      <c r="L23" s="2">
        <f t="shared" si="9"/>
        <v>7.8701388888888886</v>
      </c>
      <c r="M23" s="3">
        <f t="shared" si="6"/>
        <v>147.90029209646238</v>
      </c>
      <c r="N23" s="3">
        <f t="shared" si="7"/>
        <v>199.89910677748458</v>
      </c>
    </row>
    <row r="24" spans="1:14" x14ac:dyDescent="0.25">
      <c r="A24">
        <v>131</v>
      </c>
      <c r="B24" t="s">
        <v>64</v>
      </c>
      <c r="C24">
        <v>11.09</v>
      </c>
      <c r="D24">
        <v>14.59</v>
      </c>
      <c r="E24">
        <v>6287</v>
      </c>
      <c r="F24">
        <v>8271</v>
      </c>
      <c r="G24">
        <f t="shared" si="0"/>
        <v>56.690712353471596</v>
      </c>
      <c r="H24">
        <f t="shared" si="1"/>
        <v>56.689513365318717</v>
      </c>
      <c r="I24">
        <f t="shared" si="2"/>
        <v>28.345356176735798</v>
      </c>
      <c r="J24">
        <f t="shared" si="3"/>
        <v>28.344756682659359</v>
      </c>
      <c r="K24" s="2">
        <f t="shared" si="8"/>
        <v>4.3659722222222221</v>
      </c>
      <c r="L24" s="2">
        <f t="shared" si="9"/>
        <v>5.7437500000000004</v>
      </c>
      <c r="M24" s="3">
        <f t="shared" si="6"/>
        <v>110.89435139063315</v>
      </c>
      <c r="N24" s="3">
        <f t="shared" si="7"/>
        <v>145.88948311626004</v>
      </c>
    </row>
    <row r="25" spans="1:14" x14ac:dyDescent="0.25">
      <c r="A25">
        <v>132</v>
      </c>
      <c r="B25" t="s">
        <v>65</v>
      </c>
      <c r="C25">
        <v>10.16</v>
      </c>
      <c r="D25">
        <v>15.23</v>
      </c>
      <c r="E25">
        <v>5760</v>
      </c>
      <c r="F25">
        <v>8640</v>
      </c>
      <c r="G25">
        <f t="shared" si="0"/>
        <v>56.69291338582677</v>
      </c>
      <c r="H25">
        <f t="shared" si="1"/>
        <v>56.730137885751802</v>
      </c>
      <c r="I25">
        <f t="shared" si="2"/>
        <v>28.346456692913385</v>
      </c>
      <c r="J25">
        <f t="shared" si="3"/>
        <v>28.365068942875901</v>
      </c>
      <c r="K25" s="2">
        <f t="shared" si="8"/>
        <v>4</v>
      </c>
      <c r="L25" s="2">
        <f t="shared" si="9"/>
        <v>6</v>
      </c>
      <c r="M25" s="3">
        <f t="shared" si="6"/>
        <v>101.59876952601351</v>
      </c>
      <c r="N25" s="3">
        <f t="shared" si="7"/>
        <v>152.39815428902025</v>
      </c>
    </row>
    <row r="26" spans="1:14" x14ac:dyDescent="0.25">
      <c r="A26">
        <v>133</v>
      </c>
      <c r="B26" t="s">
        <v>66</v>
      </c>
      <c r="C26">
        <v>12.7</v>
      </c>
      <c r="D26">
        <v>20.32</v>
      </c>
      <c r="E26">
        <v>7200</v>
      </c>
      <c r="F26">
        <v>11520</v>
      </c>
      <c r="G26">
        <f t="shared" si="0"/>
        <v>56.69291338582677</v>
      </c>
      <c r="H26">
        <f t="shared" si="1"/>
        <v>56.69291338582677</v>
      </c>
      <c r="I26">
        <f t="shared" si="2"/>
        <v>28.346456692913385</v>
      </c>
      <c r="J26">
        <f t="shared" si="3"/>
        <v>28.346456692913385</v>
      </c>
      <c r="K26" s="2">
        <f t="shared" si="8"/>
        <v>5</v>
      </c>
      <c r="L26" s="2">
        <f t="shared" si="9"/>
        <v>8</v>
      </c>
      <c r="M26" s="3">
        <f t="shared" si="6"/>
        <v>126.99846190751688</v>
      </c>
      <c r="N26" s="3">
        <f t="shared" si="7"/>
        <v>203.19753905202703</v>
      </c>
    </row>
    <row r="27" spans="1:14" x14ac:dyDescent="0.25">
      <c r="A27">
        <v>134</v>
      </c>
      <c r="B27" t="s">
        <v>67</v>
      </c>
      <c r="C27">
        <v>21.59</v>
      </c>
      <c r="D27">
        <v>27.94</v>
      </c>
      <c r="E27">
        <v>12240</v>
      </c>
      <c r="F27">
        <v>15840</v>
      </c>
      <c r="G27">
        <f t="shared" si="0"/>
        <v>56.69291338582677</v>
      </c>
      <c r="H27">
        <f t="shared" si="1"/>
        <v>56.69291338582677</v>
      </c>
      <c r="I27">
        <f t="shared" si="2"/>
        <v>28.346456692913385</v>
      </c>
      <c r="J27">
        <f t="shared" si="3"/>
        <v>28.346456692913385</v>
      </c>
      <c r="K27" s="2">
        <f t="shared" si="8"/>
        <v>8.5</v>
      </c>
      <c r="L27" s="2">
        <f t="shared" si="9"/>
        <v>11</v>
      </c>
      <c r="M27" s="3">
        <f t="shared" si="6"/>
        <v>215.89738524277871</v>
      </c>
      <c r="N27" s="3">
        <f t="shared" si="7"/>
        <v>279.39661619653714</v>
      </c>
    </row>
    <row r="28" spans="1:14" x14ac:dyDescent="0.25">
      <c r="A28">
        <v>135</v>
      </c>
      <c r="B28" t="s">
        <v>68</v>
      </c>
      <c r="C28">
        <v>20.99</v>
      </c>
      <c r="D28">
        <v>29.69</v>
      </c>
      <c r="E28">
        <v>11900</v>
      </c>
      <c r="F28">
        <v>16832</v>
      </c>
      <c r="G28">
        <f t="shared" si="0"/>
        <v>56.693663649356836</v>
      </c>
      <c r="H28">
        <f t="shared" si="1"/>
        <v>56.692489053553381</v>
      </c>
      <c r="I28">
        <f t="shared" si="2"/>
        <v>28.346831824678418</v>
      </c>
      <c r="J28">
        <f t="shared" si="3"/>
        <v>28.34624452677669</v>
      </c>
      <c r="K28" s="2">
        <f t="shared" si="8"/>
        <v>8.2638888888888893</v>
      </c>
      <c r="L28" s="2">
        <f t="shared" si="9"/>
        <v>11.688888888888888</v>
      </c>
      <c r="M28" s="3">
        <f t="shared" si="6"/>
        <v>209.90023565270153</v>
      </c>
      <c r="N28" s="3">
        <f t="shared" si="7"/>
        <v>296.89418205935061</v>
      </c>
    </row>
    <row r="29" spans="1:14" x14ac:dyDescent="0.25">
      <c r="A29">
        <v>136</v>
      </c>
      <c r="B29" t="s">
        <v>15</v>
      </c>
      <c r="C29">
        <v>21.59</v>
      </c>
      <c r="D29">
        <v>33.020000000000003</v>
      </c>
      <c r="E29">
        <v>12240</v>
      </c>
      <c r="F29">
        <v>18720</v>
      </c>
      <c r="G29">
        <f t="shared" si="0"/>
        <v>56.69291338582677</v>
      </c>
      <c r="H29">
        <f t="shared" si="1"/>
        <v>56.692913385826763</v>
      </c>
      <c r="I29">
        <f t="shared" si="2"/>
        <v>28.346456692913385</v>
      </c>
      <c r="J29">
        <f t="shared" si="3"/>
        <v>28.346456692913382</v>
      </c>
      <c r="K29" s="2">
        <f t="shared" si="8"/>
        <v>8.5</v>
      </c>
      <c r="L29" s="2">
        <f t="shared" si="9"/>
        <v>13</v>
      </c>
      <c r="M29" s="3">
        <f t="shared" si="6"/>
        <v>215.89738524277871</v>
      </c>
      <c r="N29" s="3">
        <f t="shared" si="7"/>
        <v>330.19600095954394</v>
      </c>
    </row>
    <row r="30" spans="1:14" x14ac:dyDescent="0.25">
      <c r="A30">
        <v>137</v>
      </c>
      <c r="B30" t="s">
        <v>12</v>
      </c>
      <c r="C30">
        <v>17.600000000000001</v>
      </c>
      <c r="D30">
        <v>25</v>
      </c>
      <c r="E30">
        <v>9978</v>
      </c>
      <c r="F30">
        <v>14173</v>
      </c>
      <c r="G30">
        <f t="shared" si="0"/>
        <v>56.693181818181813</v>
      </c>
      <c r="H30">
        <f t="shared" si="1"/>
        <v>56.691999999999993</v>
      </c>
      <c r="I30">
        <f t="shared" si="2"/>
        <v>28.346590909090907</v>
      </c>
      <c r="J30">
        <f t="shared" si="3"/>
        <v>28.345999999999997</v>
      </c>
      <c r="K30" s="2">
        <f t="shared" si="8"/>
        <v>6.9291666666666663</v>
      </c>
      <c r="L30" s="2">
        <f t="shared" si="9"/>
        <v>9.8423611111111118</v>
      </c>
      <c r="M30" s="3">
        <f t="shared" si="6"/>
        <v>175.99870179350049</v>
      </c>
      <c r="N30" s="3">
        <f t="shared" si="7"/>
        <v>249.992944529894</v>
      </c>
    </row>
  </sheetData>
  <sortState xmlns:xlrd2="http://schemas.microsoft.com/office/spreadsheetml/2017/richdata2" ref="A2:J30">
    <sortCondition ref="A1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13EA-22A7-4763-B694-7A143D056942}">
  <dimension ref="A1:K61"/>
  <sheetViews>
    <sheetView tabSelected="1" topLeftCell="A28" workbookViewId="0">
      <selection activeCell="K61" sqref="K61"/>
    </sheetView>
  </sheetViews>
  <sheetFormatPr defaultRowHeight="15" x14ac:dyDescent="0.25"/>
  <cols>
    <col min="2" max="2" width="26.85546875" customWidth="1"/>
    <col min="3" max="3" width="47.5703125" customWidth="1"/>
    <col min="6" max="7" width="9.140625" style="8"/>
  </cols>
  <sheetData>
    <row r="1" spans="1:11" x14ac:dyDescent="0.25">
      <c r="A1" t="s">
        <v>1</v>
      </c>
      <c r="B1" t="s">
        <v>108</v>
      </c>
      <c r="C1" t="s">
        <v>2</v>
      </c>
      <c r="D1" t="s">
        <v>5</v>
      </c>
      <c r="E1" t="s">
        <v>6</v>
      </c>
      <c r="F1" s="8" t="s">
        <v>69</v>
      </c>
      <c r="G1" s="8" t="s">
        <v>124</v>
      </c>
      <c r="H1" t="s">
        <v>71</v>
      </c>
      <c r="I1" t="s">
        <v>72</v>
      </c>
      <c r="K1" t="s">
        <v>138</v>
      </c>
    </row>
    <row r="2" spans="1:11" x14ac:dyDescent="0.25">
      <c r="A2">
        <v>1</v>
      </c>
      <c r="B2" t="s">
        <v>0</v>
      </c>
      <c r="C2" t="s">
        <v>44</v>
      </c>
      <c r="D2">
        <v>12240</v>
      </c>
      <c r="E2">
        <v>15840</v>
      </c>
      <c r="F2" s="8">
        <v>8.5</v>
      </c>
      <c r="G2" s="8">
        <v>11</v>
      </c>
      <c r="H2" s="3">
        <v>216</v>
      </c>
      <c r="I2" s="3">
        <v>279</v>
      </c>
      <c r="K2" t="str">
        <f>"  "&amp;B2&amp;" = "&amp;A2&amp;","</f>
        <v xml:space="preserve">  Letter = 1,</v>
      </c>
    </row>
    <row r="3" spans="1:11" x14ac:dyDescent="0.25">
      <c r="A3">
        <v>2</v>
      </c>
      <c r="B3" t="s">
        <v>73</v>
      </c>
      <c r="C3" t="s">
        <v>45</v>
      </c>
      <c r="D3">
        <v>12240</v>
      </c>
      <c r="E3">
        <v>15840</v>
      </c>
      <c r="F3" s="8">
        <v>8.5</v>
      </c>
      <c r="G3" s="8">
        <v>11</v>
      </c>
      <c r="H3" s="3">
        <v>216</v>
      </c>
      <c r="I3" s="3">
        <v>279</v>
      </c>
      <c r="K3" t="str">
        <f t="shared" ref="K3:K60" si="0">"  "&amp;B3&amp;" = "&amp;A3&amp;","</f>
        <v xml:space="preserve">  LetterSmall = 2,</v>
      </c>
    </row>
    <row r="4" spans="1:11" x14ac:dyDescent="0.25">
      <c r="A4">
        <v>3</v>
      </c>
      <c r="B4" t="s">
        <v>74</v>
      </c>
      <c r="C4" t="s">
        <v>49</v>
      </c>
      <c r="D4" s="4">
        <f>F4*1440</f>
        <v>15840</v>
      </c>
      <c r="E4" s="4">
        <f>G4*1440</f>
        <v>24480</v>
      </c>
      <c r="F4" s="9">
        <v>11</v>
      </c>
      <c r="G4" s="9">
        <v>17</v>
      </c>
      <c r="H4" s="5">
        <f t="shared" ref="H3:H8" si="1">ROUND(D4/56.6936,0)</f>
        <v>279</v>
      </c>
      <c r="I4" s="5">
        <f t="shared" ref="I3:I8" si="2">ROUND(E4/56.6936,0)</f>
        <v>432</v>
      </c>
      <c r="K4" t="str">
        <f t="shared" si="0"/>
        <v xml:space="preserve">  Tabloid = 3,</v>
      </c>
    </row>
    <row r="5" spans="1:11" x14ac:dyDescent="0.25">
      <c r="A5">
        <v>4</v>
      </c>
      <c r="B5" t="s">
        <v>75</v>
      </c>
      <c r="C5" t="s">
        <v>42</v>
      </c>
      <c r="D5" s="4">
        <f>F5*1440</f>
        <v>20160</v>
      </c>
      <c r="E5" s="4">
        <f>G5*1440</f>
        <v>12240</v>
      </c>
      <c r="F5" s="9">
        <v>14</v>
      </c>
      <c r="G5" s="9">
        <v>8.5</v>
      </c>
      <c r="H5" s="5">
        <f t="shared" si="1"/>
        <v>356</v>
      </c>
      <c r="I5" s="5">
        <f t="shared" si="2"/>
        <v>216</v>
      </c>
      <c r="K5" t="str">
        <f t="shared" si="0"/>
        <v xml:space="preserve">  Ledger = 4,</v>
      </c>
    </row>
    <row r="6" spans="1:11" x14ac:dyDescent="0.25">
      <c r="A6">
        <v>5</v>
      </c>
      <c r="B6" t="s">
        <v>7</v>
      </c>
      <c r="C6" t="s">
        <v>43</v>
      </c>
      <c r="D6">
        <v>12240</v>
      </c>
      <c r="E6">
        <v>20160</v>
      </c>
      <c r="F6" s="8">
        <v>8.5</v>
      </c>
      <c r="G6" s="8">
        <v>14</v>
      </c>
      <c r="H6" s="5">
        <f t="shared" si="1"/>
        <v>216</v>
      </c>
      <c r="I6" s="5">
        <f t="shared" si="2"/>
        <v>356</v>
      </c>
      <c r="K6" t="str">
        <f t="shared" si="0"/>
        <v xml:space="preserve">  Legal = 5,</v>
      </c>
    </row>
    <row r="7" spans="1:11" x14ac:dyDescent="0.25">
      <c r="A7">
        <v>6</v>
      </c>
      <c r="B7" t="s">
        <v>8</v>
      </c>
      <c r="C7" t="s">
        <v>48</v>
      </c>
      <c r="D7">
        <v>7920</v>
      </c>
      <c r="E7">
        <v>12240</v>
      </c>
      <c r="F7" s="8">
        <v>5.5</v>
      </c>
      <c r="G7" s="8">
        <v>8.5</v>
      </c>
      <c r="H7" s="5">
        <f t="shared" si="1"/>
        <v>140</v>
      </c>
      <c r="I7" s="5">
        <f t="shared" si="2"/>
        <v>216</v>
      </c>
      <c r="K7" t="str">
        <f t="shared" si="0"/>
        <v xml:space="preserve">  Statement = 6,</v>
      </c>
    </row>
    <row r="8" spans="1:11" x14ac:dyDescent="0.25">
      <c r="A8">
        <v>7</v>
      </c>
      <c r="B8" t="s">
        <v>76</v>
      </c>
      <c r="C8" t="s">
        <v>125</v>
      </c>
      <c r="D8" s="4">
        <f>F8*1440</f>
        <v>10440</v>
      </c>
      <c r="E8" s="4">
        <f>G8*1440</f>
        <v>15120</v>
      </c>
      <c r="F8" s="9">
        <v>7.25</v>
      </c>
      <c r="G8" s="9">
        <v>10.5</v>
      </c>
      <c r="H8" s="5">
        <f t="shared" si="1"/>
        <v>184</v>
      </c>
      <c r="I8" s="5">
        <f t="shared" si="2"/>
        <v>267</v>
      </c>
      <c r="K8" t="str">
        <f t="shared" si="0"/>
        <v xml:space="preserve">  Executive = 7,</v>
      </c>
    </row>
    <row r="9" spans="1:11" x14ac:dyDescent="0.25">
      <c r="A9">
        <v>8</v>
      </c>
      <c r="B9" t="s">
        <v>77</v>
      </c>
      <c r="C9" t="s">
        <v>21</v>
      </c>
      <c r="D9" s="6">
        <f>H9*56.6949</f>
        <v>16838.385299999998</v>
      </c>
      <c r="E9" s="6">
        <f>I9*56.6949</f>
        <v>23811.858</v>
      </c>
      <c r="F9" s="10">
        <f>ROUND(D9/1440,1)</f>
        <v>11.7</v>
      </c>
      <c r="G9" s="10">
        <f>ROUND(E9/1440,1)</f>
        <v>16.5</v>
      </c>
      <c r="H9" s="7">
        <v>297</v>
      </c>
      <c r="I9" s="7">
        <v>420</v>
      </c>
      <c r="K9" t="str">
        <f t="shared" si="0"/>
        <v xml:space="preserve">  A3 = 8,</v>
      </c>
    </row>
    <row r="10" spans="1:11" x14ac:dyDescent="0.25">
      <c r="A10">
        <v>9</v>
      </c>
      <c r="B10" t="s">
        <v>9</v>
      </c>
      <c r="C10" t="s">
        <v>22</v>
      </c>
      <c r="D10">
        <v>11906</v>
      </c>
      <c r="E10">
        <v>16838</v>
      </c>
      <c r="F10" s="8">
        <v>8.27</v>
      </c>
      <c r="G10" s="8">
        <v>11.69</v>
      </c>
      <c r="H10" s="3">
        <v>210.00606770429113</v>
      </c>
      <c r="I10" s="3">
        <v>297.00001411094019</v>
      </c>
      <c r="K10" t="str">
        <f t="shared" si="0"/>
        <v xml:space="preserve">  A4 = 9,</v>
      </c>
    </row>
    <row r="11" spans="1:11" x14ac:dyDescent="0.25">
      <c r="A11">
        <v>10</v>
      </c>
      <c r="B11" t="s">
        <v>78</v>
      </c>
      <c r="C11" t="s">
        <v>23</v>
      </c>
      <c r="D11">
        <v>11906</v>
      </c>
      <c r="E11">
        <v>16838</v>
      </c>
      <c r="F11" s="8">
        <v>8.27</v>
      </c>
      <c r="G11" s="8">
        <v>11.69</v>
      </c>
      <c r="H11" s="3">
        <v>210.00606770429113</v>
      </c>
      <c r="I11" s="3">
        <v>297.00001411094019</v>
      </c>
      <c r="K11" t="str">
        <f t="shared" si="0"/>
        <v xml:space="preserve">  A4Small = 10,</v>
      </c>
    </row>
    <row r="12" spans="1:11" x14ac:dyDescent="0.25">
      <c r="A12">
        <v>11</v>
      </c>
      <c r="B12" t="s">
        <v>10</v>
      </c>
      <c r="C12" t="s">
        <v>24</v>
      </c>
      <c r="D12">
        <v>8391</v>
      </c>
      <c r="E12">
        <v>11906</v>
      </c>
      <c r="F12" s="10">
        <f>ROUND(D12/1440,1)</f>
        <v>5.8</v>
      </c>
      <c r="G12" s="10">
        <f>ROUND(E12/1440,1)</f>
        <v>8.3000000000000007</v>
      </c>
      <c r="H12" s="3">
        <v>148</v>
      </c>
      <c r="I12" s="3">
        <v>210</v>
      </c>
      <c r="J12" s="3"/>
      <c r="K12" t="str">
        <f t="shared" si="0"/>
        <v xml:space="preserve">  A5 = 11,</v>
      </c>
    </row>
    <row r="13" spans="1:11" x14ac:dyDescent="0.25">
      <c r="A13">
        <v>12</v>
      </c>
      <c r="B13" t="s">
        <v>79</v>
      </c>
      <c r="C13" t="s">
        <v>25</v>
      </c>
      <c r="D13" s="6">
        <f>H13*56.6949</f>
        <v>14173.724999999999</v>
      </c>
      <c r="E13" s="6">
        <f>I13*56.6949</f>
        <v>20069.994599999998</v>
      </c>
      <c r="F13" s="10">
        <f>ROUND(D13/1440,1)</f>
        <v>9.8000000000000007</v>
      </c>
      <c r="G13" s="10">
        <f>ROUND(E13/1440,1)</f>
        <v>13.9</v>
      </c>
      <c r="H13" s="7">
        <v>250</v>
      </c>
      <c r="I13" s="7">
        <v>354</v>
      </c>
      <c r="J13" s="3"/>
      <c r="K13" t="str">
        <f t="shared" si="0"/>
        <v xml:space="preserve">  B4 = 12,</v>
      </c>
    </row>
    <row r="14" spans="1:11" x14ac:dyDescent="0.25">
      <c r="A14">
        <v>13</v>
      </c>
      <c r="B14" t="s">
        <v>80</v>
      </c>
      <c r="C14" t="s">
        <v>24</v>
      </c>
      <c r="D14">
        <v>10319</v>
      </c>
      <c r="E14">
        <v>14572</v>
      </c>
      <c r="F14" s="10">
        <f t="shared" ref="F14" si="3">ROUND(D14/1440,1)</f>
        <v>7.2</v>
      </c>
      <c r="G14" s="10">
        <f t="shared" ref="G14" si="4">ROUND(E14/1440,1)</f>
        <v>10.1</v>
      </c>
      <c r="H14" s="3">
        <v>182</v>
      </c>
      <c r="I14" s="3">
        <v>257</v>
      </c>
      <c r="J14" s="3"/>
      <c r="K14" t="str">
        <f t="shared" si="0"/>
        <v xml:space="preserve">  B5 = 13,</v>
      </c>
    </row>
    <row r="15" spans="1:11" x14ac:dyDescent="0.25">
      <c r="A15">
        <v>14</v>
      </c>
      <c r="B15" t="s">
        <v>81</v>
      </c>
      <c r="C15" t="s">
        <v>129</v>
      </c>
      <c r="D15" s="4">
        <f>F15*1440</f>
        <v>12240</v>
      </c>
      <c r="E15" s="4">
        <f>G15*1440</f>
        <v>19440</v>
      </c>
      <c r="F15" s="9">
        <v>8.5</v>
      </c>
      <c r="G15" s="9">
        <v>13.5</v>
      </c>
      <c r="H15" s="7">
        <v>216</v>
      </c>
      <c r="I15" s="7">
        <v>343</v>
      </c>
      <c r="J15" s="3"/>
      <c r="K15" t="str">
        <f t="shared" si="0"/>
        <v xml:space="preserve">  Folio = 14,</v>
      </c>
    </row>
    <row r="16" spans="1:11" x14ac:dyDescent="0.25">
      <c r="A16">
        <v>15</v>
      </c>
      <c r="B16" t="s">
        <v>82</v>
      </c>
      <c r="C16" t="s">
        <v>47</v>
      </c>
      <c r="D16" s="6">
        <f>F16*1440</f>
        <v>12960</v>
      </c>
      <c r="E16" s="6">
        <f>G16*1440</f>
        <v>15840</v>
      </c>
      <c r="F16" s="9">
        <v>9</v>
      </c>
      <c r="G16" s="9">
        <v>11</v>
      </c>
      <c r="H16" s="7">
        <v>229</v>
      </c>
      <c r="I16" s="7">
        <v>279</v>
      </c>
      <c r="J16" s="3"/>
      <c r="K16" t="str">
        <f t="shared" si="0"/>
        <v xml:space="preserve">  Quarto = 15,</v>
      </c>
    </row>
    <row r="17" spans="1:11" x14ac:dyDescent="0.25">
      <c r="A17">
        <v>16</v>
      </c>
      <c r="B17" t="s">
        <v>117</v>
      </c>
      <c r="C17" t="s">
        <v>19</v>
      </c>
      <c r="D17" s="4">
        <f t="shared" ref="D17:D21" si="5">F17*1440</f>
        <v>14400</v>
      </c>
      <c r="E17" s="4">
        <f t="shared" ref="E17:E21" si="6">G17*1440</f>
        <v>20160</v>
      </c>
      <c r="F17" s="9">
        <v>10</v>
      </c>
      <c r="G17" s="9">
        <v>14</v>
      </c>
      <c r="H17" s="5">
        <f>ROUND(D17/56.6936,0)</f>
        <v>254</v>
      </c>
      <c r="I17" s="5">
        <f>ROUND(E17/56.6936,0)</f>
        <v>356</v>
      </c>
      <c r="K17" t="str">
        <f t="shared" si="0"/>
        <v xml:space="preserve">  Sheet10x14 = 16,</v>
      </c>
    </row>
    <row r="18" spans="1:11" x14ac:dyDescent="0.25">
      <c r="A18">
        <v>17</v>
      </c>
      <c r="B18" t="s">
        <v>118</v>
      </c>
      <c r="C18" t="s">
        <v>20</v>
      </c>
      <c r="D18" s="4">
        <f t="shared" si="5"/>
        <v>15840</v>
      </c>
      <c r="E18" s="4">
        <f t="shared" si="6"/>
        <v>24480</v>
      </c>
      <c r="F18" s="9">
        <v>11</v>
      </c>
      <c r="G18" s="9">
        <v>17</v>
      </c>
      <c r="H18" s="5">
        <f t="shared" ref="H18:H24" si="7">ROUND(D18/56.6936,0)</f>
        <v>279</v>
      </c>
      <c r="I18" s="5">
        <f t="shared" ref="I18:I24" si="8">ROUND(E18/56.6936,0)</f>
        <v>432</v>
      </c>
      <c r="K18" t="str">
        <f t="shared" si="0"/>
        <v xml:space="preserve">  Sheet11x17 = 17,</v>
      </c>
    </row>
    <row r="19" spans="1:11" x14ac:dyDescent="0.25">
      <c r="A19">
        <v>18</v>
      </c>
      <c r="B19" t="s">
        <v>83</v>
      </c>
      <c r="C19" t="s">
        <v>46</v>
      </c>
      <c r="D19" s="4">
        <f t="shared" si="5"/>
        <v>12240</v>
      </c>
      <c r="E19" s="4">
        <f t="shared" si="6"/>
        <v>15840</v>
      </c>
      <c r="F19" s="9">
        <v>8.5</v>
      </c>
      <c r="G19" s="9">
        <v>11</v>
      </c>
      <c r="H19" s="5">
        <f t="shared" si="7"/>
        <v>216</v>
      </c>
      <c r="I19" s="5">
        <f t="shared" si="8"/>
        <v>279</v>
      </c>
      <c r="K19" t="str">
        <f t="shared" si="0"/>
        <v xml:space="preserve">  Note = 18,</v>
      </c>
    </row>
    <row r="20" spans="1:11" x14ac:dyDescent="0.25">
      <c r="A20">
        <v>19</v>
      </c>
      <c r="B20" t="s">
        <v>84</v>
      </c>
      <c r="C20" t="s">
        <v>32</v>
      </c>
      <c r="D20" s="4">
        <f t="shared" si="5"/>
        <v>5580</v>
      </c>
      <c r="E20" s="4">
        <f t="shared" si="6"/>
        <v>12780</v>
      </c>
      <c r="F20" s="9">
        <f>3+7/8</f>
        <v>3.875</v>
      </c>
      <c r="G20" s="9">
        <f>8+7/8</f>
        <v>8.875</v>
      </c>
      <c r="H20" s="5">
        <f t="shared" si="7"/>
        <v>98</v>
      </c>
      <c r="I20" s="5">
        <f t="shared" si="8"/>
        <v>225</v>
      </c>
      <c r="K20" t="str">
        <f t="shared" si="0"/>
        <v xml:space="preserve">  Envelope9 = 19,</v>
      </c>
    </row>
    <row r="21" spans="1:11" x14ac:dyDescent="0.25">
      <c r="A21">
        <v>20</v>
      </c>
      <c r="B21" t="s">
        <v>85</v>
      </c>
      <c r="C21" t="s">
        <v>28</v>
      </c>
      <c r="D21">
        <v>5940</v>
      </c>
      <c r="E21">
        <v>13680</v>
      </c>
      <c r="F21" s="8">
        <v>4.125</v>
      </c>
      <c r="G21" s="8">
        <v>9.5</v>
      </c>
      <c r="H21" s="5">
        <f t="shared" si="7"/>
        <v>105</v>
      </c>
      <c r="I21" s="5">
        <f t="shared" si="8"/>
        <v>241</v>
      </c>
      <c r="J21" s="3"/>
      <c r="K21" t="str">
        <f t="shared" si="0"/>
        <v xml:space="preserve">  Envelope10 = 20,</v>
      </c>
    </row>
    <row r="22" spans="1:11" x14ac:dyDescent="0.25">
      <c r="A22">
        <v>21</v>
      </c>
      <c r="B22" t="s">
        <v>86</v>
      </c>
      <c r="C22" t="s">
        <v>29</v>
      </c>
      <c r="D22" s="4">
        <f t="shared" ref="D22:D24" si="9">F22*1440</f>
        <v>5940</v>
      </c>
      <c r="E22" s="4">
        <f t="shared" ref="E22:E24" si="10">G22*1440</f>
        <v>14940</v>
      </c>
      <c r="F22" s="9">
        <v>4.125</v>
      </c>
      <c r="G22" s="9">
        <f>10+3/8</f>
        <v>10.375</v>
      </c>
      <c r="H22" s="5">
        <f t="shared" si="7"/>
        <v>105</v>
      </c>
      <c r="I22" s="5">
        <f t="shared" si="8"/>
        <v>264</v>
      </c>
      <c r="K22" t="str">
        <f t="shared" si="0"/>
        <v xml:space="preserve">  Envelope11 = 21,</v>
      </c>
    </row>
    <row r="23" spans="1:11" x14ac:dyDescent="0.25">
      <c r="A23">
        <v>22</v>
      </c>
      <c r="B23" t="s">
        <v>87</v>
      </c>
      <c r="C23" t="s">
        <v>30</v>
      </c>
      <c r="D23" s="4">
        <f t="shared" si="9"/>
        <v>5580</v>
      </c>
      <c r="E23" s="4">
        <f t="shared" si="10"/>
        <v>12780</v>
      </c>
      <c r="F23" s="9">
        <f t="shared" ref="F23:F24" si="11">3+7/8</f>
        <v>3.875</v>
      </c>
      <c r="G23" s="9">
        <f t="shared" ref="G23:G24" si="12">8+7/8</f>
        <v>8.875</v>
      </c>
      <c r="H23" s="5">
        <f t="shared" si="7"/>
        <v>98</v>
      </c>
      <c r="I23" s="5">
        <f t="shared" si="8"/>
        <v>225</v>
      </c>
      <c r="K23" t="str">
        <f t="shared" si="0"/>
        <v xml:space="preserve">  Envelope12 = 22,</v>
      </c>
    </row>
    <row r="24" spans="1:11" x14ac:dyDescent="0.25">
      <c r="A24">
        <v>23</v>
      </c>
      <c r="B24" t="s">
        <v>88</v>
      </c>
      <c r="C24" t="s">
        <v>31</v>
      </c>
      <c r="D24" s="4">
        <f t="shared" si="9"/>
        <v>5580</v>
      </c>
      <c r="E24" s="4">
        <f t="shared" si="10"/>
        <v>12780</v>
      </c>
      <c r="F24" s="9">
        <f t="shared" si="11"/>
        <v>3.875</v>
      </c>
      <c r="G24" s="9">
        <f t="shared" si="12"/>
        <v>8.875</v>
      </c>
      <c r="H24" s="5">
        <f t="shared" si="7"/>
        <v>98</v>
      </c>
      <c r="I24" s="5">
        <f t="shared" si="8"/>
        <v>225</v>
      </c>
      <c r="K24" t="str">
        <f t="shared" si="0"/>
        <v xml:space="preserve">  Envelope14 = 23,</v>
      </c>
    </row>
    <row r="25" spans="1:11" x14ac:dyDescent="0.25">
      <c r="A25">
        <v>24</v>
      </c>
      <c r="B25" t="s">
        <v>89</v>
      </c>
      <c r="C25" t="s">
        <v>26</v>
      </c>
      <c r="D25" s="4">
        <f t="shared" ref="D25:D27" si="13">F25*1440</f>
        <v>24480</v>
      </c>
      <c r="E25" s="4">
        <f t="shared" ref="E25:E27" si="14">G25*1440</f>
        <v>31680</v>
      </c>
      <c r="F25" s="8">
        <v>17</v>
      </c>
      <c r="G25" s="8">
        <v>22</v>
      </c>
      <c r="H25" s="5">
        <f>ROUND(F25*25.4,0)</f>
        <v>432</v>
      </c>
      <c r="I25" s="5">
        <f>ROUND(G25*25.4,0)</f>
        <v>559</v>
      </c>
      <c r="K25" t="str">
        <f t="shared" si="0"/>
        <v xml:space="preserve">  Csheet = 24,</v>
      </c>
    </row>
    <row r="26" spans="1:11" x14ac:dyDescent="0.25">
      <c r="A26">
        <v>25</v>
      </c>
      <c r="B26" t="s">
        <v>90</v>
      </c>
      <c r="C26" t="s">
        <v>27</v>
      </c>
      <c r="D26" s="4">
        <f t="shared" si="13"/>
        <v>31680</v>
      </c>
      <c r="E26" s="4">
        <f t="shared" si="14"/>
        <v>48960</v>
      </c>
      <c r="F26" s="8">
        <v>22</v>
      </c>
      <c r="G26" s="8">
        <v>34</v>
      </c>
      <c r="H26" s="5">
        <f t="shared" ref="H26:H27" si="15">ROUND(F26*25.4,0)</f>
        <v>559</v>
      </c>
      <c r="I26" s="5">
        <f t="shared" ref="I26:I27" si="16">ROUND(G26*25.4,0)</f>
        <v>864</v>
      </c>
      <c r="K26" t="str">
        <f t="shared" si="0"/>
        <v xml:space="preserve">  Dsheet = 25,</v>
      </c>
    </row>
    <row r="27" spans="1:11" x14ac:dyDescent="0.25">
      <c r="A27">
        <v>26</v>
      </c>
      <c r="B27" t="s">
        <v>91</v>
      </c>
      <c r="C27" t="s">
        <v>41</v>
      </c>
      <c r="D27" s="4">
        <f t="shared" si="13"/>
        <v>48960</v>
      </c>
      <c r="E27" s="4">
        <f t="shared" si="14"/>
        <v>63360</v>
      </c>
      <c r="F27" s="8">
        <v>34</v>
      </c>
      <c r="G27" s="8">
        <v>44</v>
      </c>
      <c r="H27" s="5">
        <f t="shared" si="15"/>
        <v>864</v>
      </c>
      <c r="I27" s="5">
        <f t="shared" si="16"/>
        <v>1118</v>
      </c>
      <c r="K27" t="str">
        <f t="shared" si="0"/>
        <v xml:space="preserve">  Esheet = 26,</v>
      </c>
    </row>
    <row r="28" spans="1:11" x14ac:dyDescent="0.25">
      <c r="A28">
        <v>27</v>
      </c>
      <c r="B28" t="s">
        <v>92</v>
      </c>
      <c r="C28" t="s">
        <v>39</v>
      </c>
      <c r="D28">
        <v>6236</v>
      </c>
      <c r="E28">
        <v>12472</v>
      </c>
      <c r="F28" s="10">
        <f>ROUND(D28/1440,1)</f>
        <v>4.3</v>
      </c>
      <c r="G28" s="10">
        <f>ROUND(E28/1440,1)</f>
        <v>8.6999999999999993</v>
      </c>
      <c r="H28" s="3">
        <v>110</v>
      </c>
      <c r="I28" s="3">
        <v>220</v>
      </c>
      <c r="J28" s="3"/>
      <c r="K28" t="str">
        <f t="shared" si="0"/>
        <v xml:space="preserve">  EnvelopeDL = 27,</v>
      </c>
    </row>
    <row r="29" spans="1:11" x14ac:dyDescent="0.25">
      <c r="A29">
        <v>28</v>
      </c>
      <c r="B29" t="s">
        <v>93</v>
      </c>
      <c r="C29" t="s">
        <v>37</v>
      </c>
      <c r="D29">
        <v>9184</v>
      </c>
      <c r="E29">
        <v>12983</v>
      </c>
      <c r="F29" s="10">
        <f>ROUND(D29/1440,1)</f>
        <v>6.4</v>
      </c>
      <c r="G29" s="10">
        <f>ROUND(E29/1440,1)</f>
        <v>9</v>
      </c>
      <c r="H29" s="3">
        <v>162</v>
      </c>
      <c r="I29" s="3">
        <v>229</v>
      </c>
      <c r="J29" s="3"/>
      <c r="K29" t="str">
        <f t="shared" si="0"/>
        <v xml:space="preserve">  EnvelopeC5 = 28,</v>
      </c>
    </row>
    <row r="30" spans="1:11" x14ac:dyDescent="0.25">
      <c r="A30">
        <v>29</v>
      </c>
      <c r="B30" t="s">
        <v>94</v>
      </c>
      <c r="C30" t="s">
        <v>35</v>
      </c>
      <c r="D30">
        <f>F30*1440</f>
        <v>18360</v>
      </c>
      <c r="E30">
        <f>G30*1440</f>
        <v>25980</v>
      </c>
      <c r="F30" s="8">
        <v>12.75</v>
      </c>
      <c r="G30" s="8">
        <f>18+1/24</f>
        <v>18.041666666666668</v>
      </c>
      <c r="H30" s="3">
        <v>324</v>
      </c>
      <c r="I30" s="3">
        <v>458</v>
      </c>
      <c r="K30" t="str">
        <f t="shared" si="0"/>
        <v xml:space="preserve">  EnvelopeC3 = 29,</v>
      </c>
    </row>
    <row r="31" spans="1:11" x14ac:dyDescent="0.25">
      <c r="A31">
        <v>30</v>
      </c>
      <c r="B31" t="s">
        <v>95</v>
      </c>
      <c r="C31" t="s">
        <v>36</v>
      </c>
      <c r="D31">
        <f>F31*1440</f>
        <v>12960</v>
      </c>
      <c r="E31">
        <f>G31*1440</f>
        <v>18360</v>
      </c>
      <c r="F31" s="8">
        <v>9</v>
      </c>
      <c r="G31" s="8">
        <f>12+3/4</f>
        <v>12.75</v>
      </c>
      <c r="H31" s="3">
        <v>229</v>
      </c>
      <c r="I31" s="3">
        <v>324</v>
      </c>
      <c r="K31" t="str">
        <f t="shared" si="0"/>
        <v xml:space="preserve">  EnvelopeC4 = 30,</v>
      </c>
    </row>
    <row r="32" spans="1:11" x14ac:dyDescent="0.25">
      <c r="A32">
        <v>31</v>
      </c>
      <c r="B32" t="s">
        <v>96</v>
      </c>
      <c r="C32" t="s">
        <v>38</v>
      </c>
      <c r="D32">
        <v>6463</v>
      </c>
      <c r="E32">
        <v>9184</v>
      </c>
      <c r="F32" s="10">
        <f>ROUND(D32/1440,1)</f>
        <v>4.5</v>
      </c>
      <c r="G32" s="10">
        <f>ROUND(E32/1440,1)</f>
        <v>6.4</v>
      </c>
      <c r="H32" s="3">
        <v>114</v>
      </c>
      <c r="I32" s="3">
        <v>162</v>
      </c>
      <c r="J32" s="3"/>
      <c r="K32" t="str">
        <f t="shared" si="0"/>
        <v xml:space="preserve">  EnvelopeC6 = 31,</v>
      </c>
    </row>
    <row r="33" spans="1:11" x14ac:dyDescent="0.25">
      <c r="A33">
        <v>32</v>
      </c>
      <c r="B33" t="s">
        <v>97</v>
      </c>
      <c r="C33" t="s">
        <v>135</v>
      </c>
      <c r="D33">
        <f>F33*1440</f>
        <v>6480</v>
      </c>
      <c r="E33">
        <f>G33*1440</f>
        <v>12960</v>
      </c>
      <c r="F33" s="8">
        <v>4.5</v>
      </c>
      <c r="G33" s="8">
        <v>9</v>
      </c>
      <c r="H33" s="3">
        <v>114</v>
      </c>
      <c r="I33" s="3">
        <v>229</v>
      </c>
      <c r="K33" t="str">
        <f t="shared" si="0"/>
        <v xml:space="preserve">  EnvelopeC65 = 32,</v>
      </c>
    </row>
    <row r="34" spans="1:11" x14ac:dyDescent="0.25">
      <c r="A34">
        <v>33</v>
      </c>
      <c r="B34" t="s">
        <v>98</v>
      </c>
      <c r="C34" t="s">
        <v>33</v>
      </c>
      <c r="D34">
        <f>F34*1440</f>
        <v>14160</v>
      </c>
      <c r="E34">
        <f>G34*1440</f>
        <v>20040</v>
      </c>
      <c r="F34" s="8">
        <f>9+5/6</f>
        <v>9.8333333333333339</v>
      </c>
      <c r="G34" s="8">
        <f>13+11/12</f>
        <v>13.916666666666666</v>
      </c>
      <c r="H34" s="3">
        <v>250</v>
      </c>
      <c r="I34" s="3">
        <v>353</v>
      </c>
      <c r="K34" t="str">
        <f t="shared" si="0"/>
        <v xml:space="preserve">  EnvelopeB4 = 33,</v>
      </c>
    </row>
    <row r="35" spans="1:11" x14ac:dyDescent="0.25">
      <c r="A35">
        <v>34</v>
      </c>
      <c r="B35" t="s">
        <v>99</v>
      </c>
      <c r="C35" t="s">
        <v>34</v>
      </c>
      <c r="D35">
        <f>F35*1440</f>
        <v>20040</v>
      </c>
      <c r="E35">
        <f>G35*1440</f>
        <v>7080</v>
      </c>
      <c r="F35" s="8">
        <f>13+11/12</f>
        <v>13.916666666666666</v>
      </c>
      <c r="G35" s="8">
        <f>4+11/12</f>
        <v>4.916666666666667</v>
      </c>
      <c r="H35" s="3">
        <v>176</v>
      </c>
      <c r="I35" s="3">
        <v>250</v>
      </c>
      <c r="K35" t="str">
        <f t="shared" si="0"/>
        <v xml:space="preserve">  EnvelopeB5 = 34,</v>
      </c>
    </row>
    <row r="36" spans="1:11" x14ac:dyDescent="0.25">
      <c r="A36">
        <v>35</v>
      </c>
      <c r="B36" t="s">
        <v>100</v>
      </c>
      <c r="C36" t="s">
        <v>136</v>
      </c>
      <c r="D36">
        <f>F36*1440</f>
        <v>7080</v>
      </c>
      <c r="E36">
        <f>G36*1440</f>
        <v>9960</v>
      </c>
      <c r="F36" s="8">
        <f>4+11/12</f>
        <v>4.916666666666667</v>
      </c>
      <c r="G36" s="8">
        <f>6+11/12</f>
        <v>6.916666666666667</v>
      </c>
      <c r="H36" s="3">
        <v>125</v>
      </c>
      <c r="I36" s="3">
        <v>176</v>
      </c>
      <c r="K36" t="str">
        <f t="shared" si="0"/>
        <v xml:space="preserve">  EnvelopeB6 = 35,</v>
      </c>
    </row>
    <row r="37" spans="1:11" x14ac:dyDescent="0.25">
      <c r="A37">
        <v>36</v>
      </c>
      <c r="B37" t="s">
        <v>101</v>
      </c>
      <c r="C37" t="s">
        <v>40</v>
      </c>
      <c r="D37" s="4">
        <f t="shared" ref="D37" si="17">F37*1440</f>
        <v>6240</v>
      </c>
      <c r="E37" s="4">
        <f t="shared" ref="E37" si="18">G37*1440</f>
        <v>12480</v>
      </c>
      <c r="F37" s="8">
        <f>4+1/3</f>
        <v>4.333333333333333</v>
      </c>
      <c r="G37" s="8">
        <f>8+2/3</f>
        <v>8.6666666666666661</v>
      </c>
      <c r="H37" s="3">
        <v>110</v>
      </c>
      <c r="I37" s="3">
        <v>230</v>
      </c>
      <c r="K37" t="str">
        <f t="shared" si="0"/>
        <v xml:space="preserve">  EnvelopeItaly = 36,</v>
      </c>
    </row>
    <row r="38" spans="1:11" x14ac:dyDescent="0.25">
      <c r="A38">
        <v>37</v>
      </c>
      <c r="B38" t="s">
        <v>102</v>
      </c>
      <c r="C38" t="s">
        <v>130</v>
      </c>
      <c r="D38">
        <v>5580</v>
      </c>
      <c r="E38">
        <v>10800</v>
      </c>
      <c r="F38" s="8">
        <v>3.875</v>
      </c>
      <c r="G38" s="8">
        <v>7.5</v>
      </c>
      <c r="H38" s="3">
        <v>98</v>
      </c>
      <c r="I38" s="3">
        <v>190</v>
      </c>
      <c r="J38" s="3"/>
      <c r="K38" t="str">
        <f t="shared" si="0"/>
        <v xml:space="preserve">  EnvelopeMonarch = 37,</v>
      </c>
    </row>
    <row r="39" spans="1:11" x14ac:dyDescent="0.25">
      <c r="A39">
        <v>38</v>
      </c>
      <c r="B39" t="s">
        <v>103</v>
      </c>
      <c r="C39" t="s">
        <v>126</v>
      </c>
      <c r="D39">
        <v>5220</v>
      </c>
      <c r="E39">
        <v>9260</v>
      </c>
      <c r="F39" s="8">
        <v>3.625</v>
      </c>
      <c r="G39" s="8">
        <v>6.5</v>
      </c>
      <c r="H39" s="3">
        <v>92</v>
      </c>
      <c r="I39" s="3">
        <v>163</v>
      </c>
      <c r="J39" s="3"/>
      <c r="K39" t="str">
        <f t="shared" si="0"/>
        <v xml:space="preserve">  EnvelopePersonal = 38,</v>
      </c>
    </row>
    <row r="40" spans="1:11" x14ac:dyDescent="0.25">
      <c r="A40">
        <v>39</v>
      </c>
      <c r="B40" t="s">
        <v>104</v>
      </c>
      <c r="C40" t="s">
        <v>127</v>
      </c>
      <c r="D40" s="4">
        <f t="shared" ref="D40:D42" si="19">F40*1440</f>
        <v>21420</v>
      </c>
      <c r="E40" s="4">
        <f t="shared" ref="E40:E42" si="20">G40*1440</f>
        <v>15840</v>
      </c>
      <c r="F40" s="8">
        <f>14+7/8</f>
        <v>14.875</v>
      </c>
      <c r="G40" s="8">
        <v>11</v>
      </c>
      <c r="H40" s="5">
        <f t="shared" ref="H40:H41" si="21">ROUND(F40*25.4,0)</f>
        <v>378</v>
      </c>
      <c r="I40" s="5">
        <f t="shared" ref="I40:I41" si="22">ROUND(G40*25.4,0)</f>
        <v>279</v>
      </c>
      <c r="K40" t="str">
        <f t="shared" si="0"/>
        <v xml:space="preserve">  FanfoldUS = 39,</v>
      </c>
    </row>
    <row r="41" spans="1:11" x14ac:dyDescent="0.25">
      <c r="A41">
        <v>40</v>
      </c>
      <c r="B41" t="s">
        <v>105</v>
      </c>
      <c r="C41" t="s">
        <v>137</v>
      </c>
      <c r="D41" s="4">
        <f t="shared" si="19"/>
        <v>12240</v>
      </c>
      <c r="E41" s="4">
        <f t="shared" si="20"/>
        <v>17280</v>
      </c>
      <c r="F41" s="8">
        <v>8.5</v>
      </c>
      <c r="G41" s="8">
        <v>12</v>
      </c>
      <c r="H41" s="5">
        <f t="shared" si="21"/>
        <v>216</v>
      </c>
      <c r="I41" s="5">
        <f t="shared" si="22"/>
        <v>305</v>
      </c>
      <c r="K41" t="str">
        <f t="shared" si="0"/>
        <v xml:space="preserve">  FanfoldStdGerman = 40,</v>
      </c>
    </row>
    <row r="42" spans="1:11" x14ac:dyDescent="0.25">
      <c r="A42">
        <v>41</v>
      </c>
      <c r="B42" t="s">
        <v>106</v>
      </c>
      <c r="C42" t="s">
        <v>128</v>
      </c>
      <c r="D42" s="4">
        <f t="shared" si="19"/>
        <v>12240</v>
      </c>
      <c r="E42" s="4">
        <f t="shared" si="20"/>
        <v>18720</v>
      </c>
      <c r="F42" s="8">
        <v>8.5</v>
      </c>
      <c r="G42" s="8">
        <v>13</v>
      </c>
      <c r="H42" s="5">
        <f t="shared" ref="H42" si="23">ROUND(F42*25.4,0)</f>
        <v>216</v>
      </c>
      <c r="I42" s="5">
        <f t="shared" ref="I42" si="24">ROUND(G42*25.4,0)</f>
        <v>330</v>
      </c>
      <c r="K42" t="str">
        <f t="shared" si="0"/>
        <v xml:space="preserve">  FanfoldLegalGerman = 41,</v>
      </c>
    </row>
    <row r="43" spans="1:11" x14ac:dyDescent="0.25">
      <c r="A43">
        <v>43</v>
      </c>
      <c r="B43" t="s">
        <v>123</v>
      </c>
      <c r="C43" t="s">
        <v>56</v>
      </c>
      <c r="D43">
        <v>5669</v>
      </c>
      <c r="E43">
        <v>8391</v>
      </c>
      <c r="F43" s="10">
        <f t="shared" ref="F43:F46" si="25">ROUND(D43/1440,1)</f>
        <v>3.9</v>
      </c>
      <c r="G43" s="10">
        <f t="shared" ref="G43:G46" si="26">ROUND(E43/1440,1)</f>
        <v>5.8</v>
      </c>
      <c r="H43" s="3">
        <v>100</v>
      </c>
      <c r="I43" s="3">
        <v>148</v>
      </c>
      <c r="J43" s="3"/>
      <c r="K43" t="str">
        <f t="shared" si="0"/>
        <v xml:space="preserve">  JapanPostCard = 43,</v>
      </c>
    </row>
    <row r="44" spans="1:11" x14ac:dyDescent="0.25">
      <c r="A44">
        <v>70</v>
      </c>
      <c r="B44" t="s">
        <v>11</v>
      </c>
      <c r="C44" t="s">
        <v>11</v>
      </c>
      <c r="D44">
        <v>5954</v>
      </c>
      <c r="E44">
        <v>8392</v>
      </c>
      <c r="F44" s="10">
        <f t="shared" si="25"/>
        <v>4.0999999999999996</v>
      </c>
      <c r="G44" s="10">
        <f t="shared" si="26"/>
        <v>5.8</v>
      </c>
      <c r="H44" s="3">
        <v>105</v>
      </c>
      <c r="I44" s="3">
        <v>148</v>
      </c>
      <c r="J44" s="3"/>
      <c r="K44" t="str">
        <f t="shared" si="0"/>
        <v xml:space="preserve">  A6 = 70,</v>
      </c>
    </row>
    <row r="45" spans="1:11" x14ac:dyDescent="0.25">
      <c r="A45">
        <v>73</v>
      </c>
      <c r="B45" t="s">
        <v>109</v>
      </c>
      <c r="C45" t="s">
        <v>57</v>
      </c>
      <c r="D45">
        <v>6803</v>
      </c>
      <c r="E45">
        <v>12232</v>
      </c>
      <c r="F45" s="10">
        <f t="shared" si="25"/>
        <v>4.7</v>
      </c>
      <c r="G45" s="10">
        <f t="shared" si="26"/>
        <v>8.5</v>
      </c>
      <c r="H45" s="3">
        <v>120</v>
      </c>
      <c r="I45" s="3">
        <v>216</v>
      </c>
      <c r="J45" s="3"/>
      <c r="K45" t="str">
        <f t="shared" si="0"/>
        <v xml:space="preserve">  EnvelopeChou3 = 73,</v>
      </c>
    </row>
    <row r="46" spans="1:11" x14ac:dyDescent="0.25">
      <c r="A46">
        <v>74</v>
      </c>
      <c r="B46" t="s">
        <v>109</v>
      </c>
      <c r="C46" t="s">
        <v>58</v>
      </c>
      <c r="D46">
        <v>5102</v>
      </c>
      <c r="E46">
        <v>11633</v>
      </c>
      <c r="F46" s="10">
        <f t="shared" si="25"/>
        <v>3.5</v>
      </c>
      <c r="G46" s="10">
        <f t="shared" si="26"/>
        <v>8.1</v>
      </c>
      <c r="H46" s="3">
        <v>90</v>
      </c>
      <c r="I46" s="3">
        <v>205</v>
      </c>
      <c r="J46" s="3"/>
      <c r="K46" t="str">
        <f t="shared" si="0"/>
        <v xml:space="preserve">  EnvelopeChou3 = 74,</v>
      </c>
    </row>
    <row r="47" spans="1:11" x14ac:dyDescent="0.25">
      <c r="A47">
        <v>125</v>
      </c>
      <c r="B47" t="s">
        <v>119</v>
      </c>
      <c r="C47" t="s">
        <v>59</v>
      </c>
      <c r="D47">
        <v>5760</v>
      </c>
      <c r="E47">
        <v>8640</v>
      </c>
      <c r="F47" s="8">
        <v>4</v>
      </c>
      <c r="G47" s="8">
        <v>6</v>
      </c>
      <c r="H47" s="3">
        <v>102</v>
      </c>
      <c r="I47" s="3">
        <v>152</v>
      </c>
      <c r="J47" s="3"/>
      <c r="K47" t="str">
        <f t="shared" si="0"/>
        <v xml:space="preserve">  Sheet4x6 = 125,</v>
      </c>
    </row>
    <row r="48" spans="1:11" x14ac:dyDescent="0.25">
      <c r="A48">
        <v>126</v>
      </c>
      <c r="B48" t="s">
        <v>120</v>
      </c>
      <c r="C48" t="s">
        <v>60</v>
      </c>
      <c r="D48">
        <v>7200</v>
      </c>
      <c r="E48">
        <v>10080</v>
      </c>
      <c r="F48" s="8">
        <v>5</v>
      </c>
      <c r="G48" s="8">
        <v>7</v>
      </c>
      <c r="H48" s="3">
        <v>127</v>
      </c>
      <c r="I48" s="3">
        <v>178</v>
      </c>
      <c r="J48" s="3"/>
      <c r="K48" t="str">
        <f t="shared" si="0"/>
        <v xml:space="preserve">  Sheet5x7 = 126,</v>
      </c>
    </row>
    <row r="49" spans="1:11" x14ac:dyDescent="0.25">
      <c r="A49">
        <v>127</v>
      </c>
      <c r="B49" t="s">
        <v>139</v>
      </c>
      <c r="C49" t="s">
        <v>131</v>
      </c>
      <c r="D49">
        <v>5040</v>
      </c>
      <c r="E49">
        <v>7200</v>
      </c>
      <c r="F49" s="8">
        <v>3.5</v>
      </c>
      <c r="G49" s="8">
        <v>5</v>
      </c>
      <c r="H49" s="3">
        <v>89</v>
      </c>
      <c r="I49" s="3">
        <v>127</v>
      </c>
      <c r="J49" s="3"/>
      <c r="K49" t="str">
        <f t="shared" si="0"/>
        <v xml:space="preserve">  Sheet3_5x5 = 127,</v>
      </c>
    </row>
    <row r="50" spans="1:11" x14ac:dyDescent="0.25">
      <c r="A50">
        <v>128</v>
      </c>
      <c r="B50" t="s">
        <v>121</v>
      </c>
      <c r="C50" t="s">
        <v>62</v>
      </c>
      <c r="D50">
        <v>7200</v>
      </c>
      <c r="E50">
        <v>10080</v>
      </c>
      <c r="F50" s="8">
        <v>5</v>
      </c>
      <c r="G50" s="8">
        <v>7</v>
      </c>
      <c r="H50" s="3">
        <v>127</v>
      </c>
      <c r="I50" s="3">
        <v>178</v>
      </c>
      <c r="J50" s="3"/>
      <c r="K50" t="str">
        <f t="shared" si="0"/>
        <v xml:space="preserve">  Sheet2L = 128,</v>
      </c>
    </row>
    <row r="51" spans="1:11" x14ac:dyDescent="0.25">
      <c r="A51">
        <v>129</v>
      </c>
      <c r="B51" t="s">
        <v>122</v>
      </c>
      <c r="C51" t="s">
        <v>16</v>
      </c>
      <c r="D51">
        <v>11520</v>
      </c>
      <c r="E51">
        <v>14400</v>
      </c>
      <c r="F51" s="8">
        <v>8</v>
      </c>
      <c r="G51" s="8">
        <v>10</v>
      </c>
      <c r="H51" s="3">
        <v>203</v>
      </c>
      <c r="I51" s="3">
        <v>254</v>
      </c>
      <c r="J51" s="3"/>
      <c r="K51" t="str">
        <f t="shared" si="0"/>
        <v xml:space="preserve">  Sheet8x10 = 129,</v>
      </c>
    </row>
    <row r="52" spans="1:11" x14ac:dyDescent="0.25">
      <c r="A52">
        <v>130</v>
      </c>
      <c r="B52" t="s">
        <v>111</v>
      </c>
      <c r="C52" t="s">
        <v>63</v>
      </c>
      <c r="D52">
        <v>8385</v>
      </c>
      <c r="E52">
        <v>11333</v>
      </c>
      <c r="F52" s="10">
        <f t="shared" ref="F52:F53" si="27">ROUND(D52/1440,1)</f>
        <v>5.8</v>
      </c>
      <c r="G52" s="10">
        <f t="shared" ref="G52:G53" si="28">ROUND(E52/1440,1)</f>
        <v>7.9</v>
      </c>
      <c r="H52" s="3">
        <v>148</v>
      </c>
      <c r="I52" s="3">
        <v>200</v>
      </c>
      <c r="J52" s="3"/>
      <c r="K52" t="str">
        <f t="shared" si="0"/>
        <v xml:space="preserve">  OfukuHagaki = 130,</v>
      </c>
    </row>
    <row r="53" spans="1:11" x14ac:dyDescent="0.25">
      <c r="A53">
        <v>131</v>
      </c>
      <c r="B53" t="s">
        <v>110</v>
      </c>
      <c r="C53" t="s">
        <v>64</v>
      </c>
      <c r="D53">
        <v>6287</v>
      </c>
      <c r="E53">
        <v>8271</v>
      </c>
      <c r="F53" s="10">
        <f t="shared" si="27"/>
        <v>4.4000000000000004</v>
      </c>
      <c r="G53" s="10">
        <f t="shared" si="28"/>
        <v>5.7</v>
      </c>
      <c r="H53" s="3">
        <v>111</v>
      </c>
      <c r="I53" s="3">
        <v>146</v>
      </c>
      <c r="J53" s="3"/>
      <c r="K53" t="str">
        <f t="shared" si="0"/>
        <v xml:space="preserve">  EnvelopeA2 = 131,</v>
      </c>
    </row>
    <row r="54" spans="1:11" x14ac:dyDescent="0.25">
      <c r="A54">
        <v>132</v>
      </c>
      <c r="B54" t="s">
        <v>112</v>
      </c>
      <c r="C54" t="s">
        <v>65</v>
      </c>
      <c r="D54">
        <v>5760</v>
      </c>
      <c r="E54">
        <v>8640</v>
      </c>
      <c r="F54" s="8">
        <v>4</v>
      </c>
      <c r="G54" s="8">
        <v>6</v>
      </c>
      <c r="H54" s="3">
        <v>102</v>
      </c>
      <c r="I54" s="3">
        <v>152</v>
      </c>
      <c r="J54" s="3"/>
      <c r="K54" t="str">
        <f t="shared" si="0"/>
        <v xml:space="preserve">  Card4x6 = 132,</v>
      </c>
    </row>
    <row r="55" spans="1:11" x14ac:dyDescent="0.25">
      <c r="A55">
        <v>133</v>
      </c>
      <c r="B55" t="s">
        <v>113</v>
      </c>
      <c r="C55" t="s">
        <v>66</v>
      </c>
      <c r="D55">
        <v>7200</v>
      </c>
      <c r="E55">
        <v>11520</v>
      </c>
      <c r="F55" s="8">
        <v>5</v>
      </c>
      <c r="G55" s="8">
        <v>8</v>
      </c>
      <c r="H55" s="3">
        <v>127</v>
      </c>
      <c r="I55" s="3">
        <v>203</v>
      </c>
      <c r="J55" s="3"/>
      <c r="K55" t="str">
        <f t="shared" si="0"/>
        <v xml:space="preserve">  Card5x6 = 133,</v>
      </c>
    </row>
    <row r="56" spans="1:11" x14ac:dyDescent="0.25">
      <c r="A56">
        <v>134</v>
      </c>
      <c r="B56" t="s">
        <v>114</v>
      </c>
      <c r="C56" t="s">
        <v>132</v>
      </c>
      <c r="D56">
        <v>12240</v>
      </c>
      <c r="E56">
        <v>15840</v>
      </c>
      <c r="F56" s="8">
        <v>8.5</v>
      </c>
      <c r="G56" s="8">
        <v>11</v>
      </c>
      <c r="H56" s="3">
        <v>216</v>
      </c>
      <c r="I56" s="3">
        <v>279</v>
      </c>
      <c r="J56" s="3"/>
      <c r="K56" t="str">
        <f t="shared" si="0"/>
        <v xml:space="preserve">  CardLetter = 134,</v>
      </c>
    </row>
    <row r="57" spans="1:11" x14ac:dyDescent="0.25">
      <c r="A57">
        <v>135</v>
      </c>
      <c r="B57" t="s">
        <v>115</v>
      </c>
      <c r="C57" t="s">
        <v>133</v>
      </c>
      <c r="D57">
        <v>11900</v>
      </c>
      <c r="E57">
        <v>16832</v>
      </c>
      <c r="F57" s="10">
        <f t="shared" ref="F57" si="29">ROUND(D57/1440,1)</f>
        <v>8.3000000000000007</v>
      </c>
      <c r="G57" s="10">
        <f t="shared" ref="G57" si="30">ROUND(E57/1440,1)</f>
        <v>11.7</v>
      </c>
      <c r="H57" s="3">
        <v>210</v>
      </c>
      <c r="I57" s="3">
        <v>297</v>
      </c>
      <c r="J57" s="3"/>
      <c r="K57" t="str">
        <f t="shared" si="0"/>
        <v xml:space="preserve">  CardA4 = 135,</v>
      </c>
    </row>
    <row r="58" spans="1:11" x14ac:dyDescent="0.25">
      <c r="A58">
        <v>136</v>
      </c>
      <c r="B58" t="s">
        <v>140</v>
      </c>
      <c r="C58" t="s">
        <v>134</v>
      </c>
      <c r="D58">
        <v>12240</v>
      </c>
      <c r="E58">
        <v>18720</v>
      </c>
      <c r="F58" s="8">
        <v>8.5</v>
      </c>
      <c r="G58" s="8">
        <v>13</v>
      </c>
      <c r="H58" s="3">
        <v>216</v>
      </c>
      <c r="I58" s="3">
        <v>330</v>
      </c>
      <c r="J58" s="3"/>
      <c r="K58" t="str">
        <f t="shared" si="0"/>
        <v xml:space="preserve">  Sheet8_5x13 = 136,</v>
      </c>
    </row>
    <row r="59" spans="1:11" x14ac:dyDescent="0.25">
      <c r="A59">
        <v>137</v>
      </c>
      <c r="B59" t="s">
        <v>116</v>
      </c>
      <c r="C59" t="s">
        <v>12</v>
      </c>
      <c r="D59">
        <v>9978</v>
      </c>
      <c r="E59">
        <v>14173</v>
      </c>
      <c r="F59" s="10">
        <f t="shared" ref="F59" si="31">ROUND(D59/1440,1)</f>
        <v>6.9</v>
      </c>
      <c r="G59" s="10">
        <f t="shared" ref="G59" si="32">ROUND(E59/1440,1)</f>
        <v>9.8000000000000007</v>
      </c>
      <c r="H59" s="3">
        <v>176</v>
      </c>
      <c r="I59" s="3">
        <v>250</v>
      </c>
      <c r="J59" s="3"/>
      <c r="K59" t="str">
        <f t="shared" si="0"/>
        <v xml:space="preserve">  B5ISO = 137,</v>
      </c>
    </row>
    <row r="60" spans="1:11" x14ac:dyDescent="0.25">
      <c r="A60">
        <v>256</v>
      </c>
      <c r="B60" t="s">
        <v>107</v>
      </c>
      <c r="C60" t="s">
        <v>50</v>
      </c>
      <c r="K60" t="str">
        <f t="shared" si="0"/>
        <v xml:space="preserve">  User = 256,</v>
      </c>
    </row>
    <row r="61" spans="1:11" x14ac:dyDescent="0.25">
      <c r="K61" t="s">
        <v>141</v>
      </c>
    </row>
  </sheetData>
  <sortState xmlns:xlrd2="http://schemas.microsoft.com/office/spreadsheetml/2017/richdata2" ref="A2:C62">
    <sortCondition ref="A2:A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VBA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Jarosław Kuchta</dc:creator>
  <cp:lastModifiedBy>Jarosław Kuchta</cp:lastModifiedBy>
  <dcterms:created xsi:type="dcterms:W3CDTF">2023-03-16T21:02:01Z</dcterms:created>
  <dcterms:modified xsi:type="dcterms:W3CDTF">2023-03-17T11:02:58Z</dcterms:modified>
</cp:coreProperties>
</file>